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defaultThemeVersion="166925"/>
  <mc:AlternateContent xmlns:mc="http://schemas.openxmlformats.org/markup-compatibility/2006">
    <mc:Choice Requires="x15">
      <x15ac:absPath xmlns:x15ac="http://schemas.microsoft.com/office/spreadsheetml/2010/11/ac" url="C:\Users\luzma\OneDrive\Escritorio\SEGUIMIENTOS PLANES DE ACCON A CORTE 30 DE 2023\"/>
    </mc:Choice>
  </mc:AlternateContent>
  <xr:revisionPtr revIDLastSave="0" documentId="8_{693F7471-EF80-469E-B3B6-892AB5A37E1B}" xr6:coauthVersionLast="47" xr6:coauthVersionMax="47" xr10:uidLastSave="{00000000-0000-0000-0000-000000000000}"/>
  <bookViews>
    <workbookView xWindow="0" yWindow="720" windowWidth="19200" windowHeight="10080" firstSheet="1" activeTab="1" xr2:uid="{00000000-000D-0000-FFFF-FFFF00000000}"/>
  </bookViews>
  <sheets>
    <sheet name="INSTRUCTIVO" sheetId="3" r:id="rId1"/>
    <sheet name="PLAN DE ACCIÓN" sheetId="1" r:id="rId2"/>
    <sheet name="CONTROL DE CAMBIOS " sheetId="2" r:id="rId3"/>
  </sheets>
  <definedNames>
    <definedName name="_xlnm._FilterDatabase" localSheetId="1" hidden="1">'PLAN DE ACCIÓN'!$A$7:$BJ$58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Z37" i="1" l="1"/>
  <c r="AY37" i="1"/>
  <c r="AU37" i="1"/>
  <c r="AZ44" i="1" l="1"/>
  <c r="AY44" i="1"/>
  <c r="AY36" i="1"/>
  <c r="X18" i="1" l="1"/>
  <c r="X13" i="1"/>
  <c r="X39" i="1" l="1"/>
  <c r="X48" i="1"/>
  <c r="X53" i="1"/>
  <c r="X47" i="1"/>
  <c r="X44" i="1"/>
  <c r="X36" i="1"/>
  <c r="X35" i="1"/>
  <c r="Y13" i="1"/>
  <c r="Y18" i="1"/>
  <c r="AZ58" i="1"/>
  <c r="AY58" i="1"/>
  <c r="AU58" i="1"/>
  <c r="BA45" i="1" s="1"/>
  <c r="BA44" i="1"/>
  <c r="AU35" i="1"/>
  <c r="AU44" i="1" s="1"/>
  <c r="BA58" i="1" l="1"/>
  <c r="AZ34" i="1"/>
  <c r="AY34" i="1"/>
  <c r="AU34" i="1"/>
  <c r="BA34" i="1" s="1"/>
  <c r="AZ24" i="1"/>
  <c r="AY24" i="1"/>
  <c r="AY59" i="1" s="1"/>
  <c r="AU24" i="1"/>
  <c r="Y31" i="1"/>
  <c r="Z31" i="1" s="1"/>
  <c r="Z34" i="1" s="1"/>
  <c r="X29" i="1"/>
  <c r="X28" i="1"/>
  <c r="Y28" i="1" s="1"/>
  <c r="Z13" i="1"/>
  <c r="X9" i="1"/>
  <c r="Y9" i="1" s="1"/>
  <c r="AL58" i="1"/>
  <c r="AL34" i="1"/>
  <c r="AL24" i="1"/>
  <c r="Z43" i="1"/>
  <c r="Y43" i="1"/>
  <c r="AU59" i="1" l="1"/>
  <c r="AL59" i="1"/>
  <c r="BA24" i="1"/>
  <c r="AZ59" i="1"/>
  <c r="BA59" i="1" s="1"/>
  <c r="Y34" i="1"/>
  <c r="Y24" i="1"/>
  <c r="Z9" i="1"/>
  <c r="Z24" i="1" s="1"/>
  <c r="Z44" i="1"/>
  <c r="Y44" i="1"/>
  <c r="Z53" i="1"/>
  <c r="Y53" i="1"/>
  <c r="Y58" i="1" l="1"/>
  <c r="Y59" i="1" s="1"/>
  <c r="Z58" i="1"/>
  <c r="Z59"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A35" authorId="0" shapeId="0" xr:uid="{00000000-0006-0000-0000-000001000000}">
      <text>
        <r>
          <rPr>
            <b/>
            <sz val="9"/>
            <color indexed="81"/>
            <rFont val="Tahoma"/>
            <family val="2"/>
          </rPr>
          <t xml:space="preserve">USUARIO:
</t>
        </r>
        <r>
          <rPr>
            <sz val="9"/>
            <color indexed="81"/>
            <rFont val="Tahoma"/>
            <family val="2"/>
          </rPr>
          <t>Hitos intermedios que evidencian el avance en la generacion de un producto en el tiempo
PRODUCTO TANGIBLE DE LA ACTIVIDAD</t>
        </r>
      </text>
    </comment>
    <comment ref="A37" authorId="0" shapeId="0" xr:uid="{00000000-0006-0000-0000-000002000000}">
      <text>
        <r>
          <rPr>
            <b/>
            <sz val="9"/>
            <color indexed="81"/>
            <rFont val="Tahoma"/>
            <family val="2"/>
          </rPr>
          <t xml:space="preserve">USUARIO:
</t>
        </r>
        <r>
          <rPr>
            <sz val="9"/>
            <color indexed="81"/>
            <rFont val="Tahoma"/>
            <family val="2"/>
          </rPr>
          <t xml:space="preserve">La dependencia determinará el valor porcentual asignado a la actividad dentro del proyecto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USUARIO</author>
    <author>Luz Marlene Andrade</author>
    <author>JOHANA VIELLAR</author>
  </authors>
  <commentList>
    <comment ref="O7" authorId="0" shapeId="0" xr:uid="{00000000-0006-0000-0100-000001000000}">
      <text>
        <r>
          <rPr>
            <b/>
            <sz val="9"/>
            <color indexed="81"/>
            <rFont val="Tahoma"/>
            <family val="2"/>
          </rPr>
          <t>USUARIO:
1. BIEN
2. SERVICIO</t>
        </r>
        <r>
          <rPr>
            <sz val="9"/>
            <color indexed="81"/>
            <rFont val="Tahoma"/>
            <family val="2"/>
          </rPr>
          <t xml:space="preserve">
</t>
        </r>
      </text>
    </comment>
    <comment ref="AI7" authorId="0" shapeId="0" xr:uid="{00000000-0006-0000-0100-000002000000}">
      <text>
        <r>
          <rPr>
            <b/>
            <sz val="9"/>
            <color indexed="81"/>
            <rFont val="Tahoma"/>
            <family val="2"/>
          </rPr>
          <t xml:space="preserve">USUARIO:
</t>
        </r>
        <r>
          <rPr>
            <sz val="9"/>
            <color indexed="81"/>
            <rFont val="Tahoma"/>
            <family val="2"/>
          </rPr>
          <t>Hitos intermedios que evidencian el avance en la generacion de un producto en el tiempo
PRODUCTO TANGIBLE DE LA ACTIVIDAD</t>
        </r>
      </text>
    </comment>
    <comment ref="AJ7" authorId="0" shapeId="0" xr:uid="{00000000-0006-0000-0100-000003000000}">
      <text>
        <r>
          <rPr>
            <b/>
            <sz val="9"/>
            <color indexed="81"/>
            <rFont val="Tahoma"/>
            <family val="2"/>
          </rPr>
          <t xml:space="preserve">USUARIO:
</t>
        </r>
        <r>
          <rPr>
            <sz val="9"/>
            <color indexed="81"/>
            <rFont val="Tahoma"/>
            <family val="2"/>
          </rPr>
          <t xml:space="preserve">La dependencia determinará el valor porcentual asignado a la actividad dentro del proyecto
</t>
        </r>
      </text>
    </comment>
    <comment ref="AV7" authorId="1" shapeId="0" xr:uid="{00000000-0006-0000-0100-000004000000}">
      <text>
        <r>
          <rPr>
            <b/>
            <sz val="9"/>
            <color indexed="81"/>
            <rFont val="Tahoma"/>
            <family val="2"/>
          </rPr>
          <t>Luz Marlene Andrade:</t>
        </r>
        <r>
          <rPr>
            <sz val="9"/>
            <color indexed="81"/>
            <rFont val="Tahoma"/>
            <family val="2"/>
          </rPr>
          <t xml:space="preserve">
1. Recursos Propios - ICLD
2. SGP
3. Donaciones
</t>
        </r>
      </text>
    </comment>
    <comment ref="BD7" authorId="2" shapeId="0" xr:uid="{00000000-0006-0000-0100-000005000000}">
      <text>
        <r>
          <rPr>
            <sz val="9"/>
            <color indexed="81"/>
            <rFont val="Tahoma"/>
            <family val="2"/>
          </rPr>
          <t xml:space="preserve">VER ANEXO 1
</t>
        </r>
      </text>
    </comment>
    <comment ref="BE7" authorId="2" shapeId="0" xr:uid="{00000000-0006-0000-0100-000006000000}">
      <text>
        <r>
          <rPr>
            <b/>
            <sz val="9"/>
            <color indexed="81"/>
            <rFont val="Tahoma"/>
            <family val="2"/>
          </rPr>
          <t>VER ANEXO 1</t>
        </r>
        <r>
          <rPr>
            <sz val="9"/>
            <color indexed="81"/>
            <rFont val="Tahoma"/>
            <family val="2"/>
          </rPr>
          <t xml:space="preserve">
</t>
        </r>
      </text>
    </comment>
  </commentList>
</comments>
</file>

<file path=xl/sharedStrings.xml><?xml version="1.0" encoding="utf-8"?>
<sst xmlns="http://schemas.openxmlformats.org/spreadsheetml/2006/main" count="425" uniqueCount="296">
  <si>
    <t>INSTRUCTIVO PARA EL DILIGENCIAMIENTO DEL PLAN DE ACCION VIGENCIA 2023</t>
  </si>
  <si>
    <t>PLANTEAMIENTO ESTRATÉGICO PLAN DE DESARROLLO</t>
  </si>
  <si>
    <t>Objetivo de Desarrollo Sostenible</t>
  </si>
  <si>
    <t>Colocar en esta casilla el ODS con que se articula el programa de su competencia, lo encuentra en el acuerdo 027 PDD Salvemos Juntos a Cartagena</t>
  </si>
  <si>
    <t>PILAR</t>
  </si>
  <si>
    <t xml:space="preserve">Colocar en esta casilla el Pilar con el que se articula el programa de su competencia en el PDD Salvemos juntos a Cartagena. </t>
  </si>
  <si>
    <t>LINEA ESTRATEGICA</t>
  </si>
  <si>
    <t>Colocar en esta casilla la linea estrategica  con el que se articula el programa de su competencia en el PDD Salvemos juntos a Cartagena.  Cada producto formulado en el plan de accion debera asociasrse a un objetivo institucional.</t>
  </si>
  <si>
    <t>INDICADOR DE BIENESTAR</t>
  </si>
  <si>
    <t>Colocar en esta casilla es el indicador definido para cumplir la meta de bienestar en el plan de desarrollo, acuerdo 027 Salvemos Juntos a Cartagena</t>
  </si>
  <si>
    <t>LINEA BASE INDICADOR DE BIENESTAR A 2019</t>
  </si>
  <si>
    <t>Colocar en esta casilla el valor que se encuentra en el acuerdo 027 como punto de partida para definir el alcance de la meta de bienestar .</t>
  </si>
  <si>
    <t>DESCRIPCION META DE BIENESTAR 2020-2023</t>
  </si>
  <si>
    <t xml:space="preserve">Colocar en esta casilla  lo que persigue el indicador en el cuatrenio, se encuentra plasmado en el acuerdo 027 salvemos junstos a Cartagena. </t>
  </si>
  <si>
    <t xml:space="preserve"> META DE BIENESTAR 2020-2023</t>
  </si>
  <si>
    <t>Colocar en esta casilla la  cuantificación numérica o porcentual de la meta de bienestar.</t>
  </si>
  <si>
    <t>UNIDAD DE MEDIDA META DE BIENESTAR</t>
  </si>
  <si>
    <t>Colocar en esta casilla la  cifra numérica o porcentual nominativo de la meta.</t>
  </si>
  <si>
    <t>PROGRAMACION META BIENESTAR 2023</t>
  </si>
  <si>
    <t>Colocar en esta casilla  la programación de la meta de bienestar según Plan indicativo.</t>
  </si>
  <si>
    <t>PROGRAMA</t>
  </si>
  <si>
    <t xml:space="preserve">Colocar en esta casilla el nombre de los programas de su competencia articulados con el ODS, Pilar, Linea estrategica, meta de bienestar, en ralacion al acuerdo 027 PDD Salvemos Juntos a Cartagena </t>
  </si>
  <si>
    <t>INDICADOR DE PRODUCTO SEGÚN PDD</t>
  </si>
  <si>
    <t>Colocar en este casilla  el indicador definido para cumplir la meta en el plan de desarrollo según el acuerdo 027 PDD Salvemos juntos a Cartagena.</t>
  </si>
  <si>
    <t>UNIDAD DE MEDIDA DEL INDICADOR DE PRODUCTO</t>
  </si>
  <si>
    <t>Colocar en esta casilla la expresion fisica con que se mostrara el resultado de la meta propuesta ejemplo, numero, porcentaje, kilometro.</t>
  </si>
  <si>
    <t>LINEA BASE 2019 
SEGUN PDD</t>
  </si>
  <si>
    <t xml:space="preserve">Colocar en esta casilla el valor que se encuentra en el acuerdo 027 como punto de partida para definir el alcance de la meta producto.  </t>
  </si>
  <si>
    <t>DESCRIPCION DE LA META PRODUCTO 2020-2023</t>
  </si>
  <si>
    <t xml:space="preserve">Colocar en esta casilla  lo que persigue el indicador en el cuatrenio, se encuentra plasmado en el acuerdo 027 salvemos juntos a Cartagena. </t>
  </si>
  <si>
    <t>DENOMINACION DEL PRODUCTO (bien o servicio)</t>
  </si>
  <si>
    <t>Identificar con una x el  nombre que caracteriza la categoría del producto Bien o servicio y determina puntualmente el tema que se va a desarrollar. Por su esencia misma, los ¿bienes difieren de los servicios en su comportamiento y consecuente formulación.</t>
  </si>
  <si>
    <t>ENTREGABLE
INDICADOR DE PRODUCTO SEGÚN CATALOGO DE PRODUCTO</t>
  </si>
  <si>
    <t>Colocar en esta casilla el producto que se pretende alcanzar identificado en el PDD, homologado al catalogo de productos del DNP.</t>
  </si>
  <si>
    <t>VALOR DE LA META PRODUCTO 2020-2023</t>
  </si>
  <si>
    <t>Colocar en esta casilla el numero de la meta a alcanzar al finalizar el cuatrienio, este se encuentra inmerso en la descripcion de la meta producto  identificado en el PDD.</t>
  </si>
  <si>
    <t>PROGRAMACIÓN META PRODUCTO A 2023</t>
  </si>
  <si>
    <t>Colocar en esta casilla , la cantidad de la meta propuesta para la actual vigencia, relacionada con el plan indicativo.</t>
  </si>
  <si>
    <t>ACUMULADO DE META PRODUCTO 2020- 2022</t>
  </si>
  <si>
    <t>Colocar en esta casilla la cantidad de producto alcanzado en lo que va corrido del cuatrienio.</t>
  </si>
  <si>
    <t>ARTICULACION CON EL MODELO INTEGRADO DE PLANEACION Y GESTION MIPG</t>
  </si>
  <si>
    <t xml:space="preserve"> El objetivo principal del Modelo Integrado de Planeación y Gestión - MIPG es dinamizar la gestión de las organizaciones públicas para generar bienes y servicios que resuelvan efectivamente las necesidades de la ciudadanía en el marco de la integralidad y la legalidad y la promoción de acciones que contribuyan a la  lucha contra la corrupcion. Por lo que el  principal beneficio del actual Modelo Integrado de Planeación y Gestión - MIPG es su contribución al fortalecimiento de las capacidades de las organizaciones, ya que se focaliza en las prácticas y procesos clave que ellas adelantan para convertir insumos en resultados, apuntando a transformar el Estado Colombiano, de un Estado legislativo a un Estado prestador de servicios.   
En relacion a lo anterior pretendemos que se identifique desde su dependencia como se relaciona el trabajo que se efectua para lograr lo propuesto.</t>
  </si>
  <si>
    <t>Dimensiones del MIPG</t>
  </si>
  <si>
    <t>Colocar en esta casilla la dimension identificada.
Articular desde la competencia de la dependencia con que dimension se  identifican de las 7 que componen el modelo. Como son:
1. Telento humano.
2. Direccionamiento estrategico.
3. Gestion con valores por resultados.
4. Evaluacion de resultados.
5. Informacion y comunicacion 
6. Gestion del conocimiento.
7. Control interno.</t>
  </si>
  <si>
    <t>Políticas de Gestión y Desempeño Institucional</t>
  </si>
  <si>
    <t>La operación del MIPG se desarrolla mediante el lineamiento de 16 políticas, categorizadas en siete (7) dimensiones soportadas en los principios de la integridad y la legalidad. Por lo que se necesita articular desde la competencia la politica que se desarrollara con la dimension identificada. si no esta inmerso en una de las dimensiones y politicas especificas.  coloca aqui la dimension y la politica institucional con la que te alineastes el proceso cuando lo diseñastes, en el marco de la GESTION POR PROCESO</t>
  </si>
  <si>
    <t>Proceso asociado</t>
  </si>
  <si>
    <t>Cada politica de gestion y desempeño institucional se desarrolla en la dimension escogida mediante un proceso que ha sido documentado de acuerdo al trabajo misional de la dependencia. Por lo que se requiere colocar en esta casilla la descripcion del proceso a partir del cual se desarrolla la politica que su vez pone en funcionamiento la dimension.</t>
  </si>
  <si>
    <t>Objetivo Institucional</t>
  </si>
  <si>
    <t>Coloca aquí el objetivo colocado  en el proceso con el que te articulas. En la gestion por proceso</t>
  </si>
  <si>
    <t>PLAN DE ACCION -INFORMACION DE ACTIVIDADES</t>
  </si>
  <si>
    <t>PROYECTO DE INVERSIÓN</t>
  </si>
  <si>
    <t>Colocar en esta casilla el nombre del proyecto a partir del cual se desarrollara el programa con el que se articula.</t>
  </si>
  <si>
    <t>CÓDIGO DE PROYECTO BPIN</t>
  </si>
  <si>
    <t>Colocar en esta casilla el numero BPIN del proyecto a partir del cual se desarrollara el programa con el que se articula.</t>
  </si>
  <si>
    <t>OBJETIVO DEL PROYECTO</t>
  </si>
  <si>
    <t>Colocar en esta casilla el fin  del proyecto a partir del cual se desarrollara el programa con el que se articula.</t>
  </si>
  <si>
    <t>ACTIVIDADES DE PROYECTO DE INVERSION VIABILIZADAS EN SUIFP
( HITOS )</t>
  </si>
  <si>
    <t>Colocar en esta casilla el listado de actividades  del proyecto a partir del cual se desarrollara el programa con el que se articula. Es importante que este listado de actividades coincida al 100% con las viabilizadas en SUIFP</t>
  </si>
  <si>
    <t>ENTREGABLE</t>
  </si>
  <si>
    <t>Colocar en esta casilla el producto resultante de cada actividad de proyecto a relizar</t>
  </si>
  <si>
    <t xml:space="preserve">PROGRAMACION NUMERICA DE LA ACTIVIDAD PROYECTO 2023
</t>
  </si>
  <si>
    <t>Colocar en esta casilla el numero o pocentaje que se pretende alcanzar con cada actividad del proyecto durante la vigencia.</t>
  </si>
  <si>
    <t>PONDERACION DE LAS ACTIVIDADES (HITOS) DE PROYECTO</t>
  </si>
  <si>
    <t>Colocar en esta casilla el valor porcentual de cada actividad que llevara a conseguir el 100% de la meta propuesta.</t>
  </si>
  <si>
    <t>FECHA DE INICIO DE LA ACTIVIDAD O ENTREGABLE</t>
  </si>
  <si>
    <t>Colocar en esta casilla la fecha de inicio de la actividad en la vigencia 2023</t>
  </si>
  <si>
    <t>FECHA DE TERMINACIÓN DEL ENTREGABLE</t>
  </si>
  <si>
    <t>Colocar en esta casilla la fecha de terminacion  de la actividad en la vigencia 2023</t>
  </si>
  <si>
    <t>TIEMPO DE EJECUCIÓN
(número de días)</t>
  </si>
  <si>
    <t>Colocar en esta casilla el numero de dias que requiere el desarrollo de la actividad en la vigencia 2023</t>
  </si>
  <si>
    <t>PROGRAMACIÓN PRESUPUESTAL</t>
  </si>
  <si>
    <t>BENEFICIARIOS PROGRAMADOS</t>
  </si>
  <si>
    <t>Colocar en esta casilla el numero de personas en la ciudad programadas para recibir beneficio de la actividad programada en el proyecto</t>
  </si>
  <si>
    <t>BENEFICIARIOS CUBIERTOS</t>
  </si>
  <si>
    <t>Colocar en esta casilla el numero de personas en la ciudad que realmente recibieron el beneficio de la actividad programada en el proyecto.  Esta casilla se diligencia con el reporte del trimestre</t>
  </si>
  <si>
    <t>DEPENDENCIA RESPONSABLE</t>
  </si>
  <si>
    <t xml:space="preserve">Nombre de la dependencian responsable </t>
  </si>
  <si>
    <t>NOMBRE DEL RESPONSABLE</t>
  </si>
  <si>
    <t>Nombre de la personaa encargada de supervisar las actividades del proyecto encaminadas a conseguir la meta propuesta.</t>
  </si>
  <si>
    <t>FUENTE DE FINANCIACIÓN</t>
  </si>
  <si>
    <t>Nombre de la fuente de recursos con lo que financiara la actividad</t>
  </si>
  <si>
    <t>PLAN GENERAL DE COMPRAS</t>
  </si>
  <si>
    <t>APROPIACIÓN INICIAL
(en pesos)</t>
  </si>
  <si>
    <t>Valor numerico en pesos  del Plan Operativo anual de inversion asignado al rubro presupuestal.</t>
  </si>
  <si>
    <t>FUENTE PRESUPUESTAL</t>
  </si>
  <si>
    <t xml:space="preserve">Nombre de la fuente origen de los recursos
1. Recursos Propios - ICLD
2. SGP
3. Donaciones
</t>
  </si>
  <si>
    <t>RUBRO PRESUPUESTAL</t>
  </si>
  <si>
    <t>Mencionar el rubro del presupuesto que abarca el sector de su competencia.</t>
  </si>
  <si>
    <t>CODIGO RUBRO PRESUPUESTAL</t>
  </si>
  <si>
    <t>Mencionar el Código numérico que identifica el concepto del Gasto (Funcionamiento, Deuda Inversión) y el cual es definido en el Decreto de Liquidación.</t>
  </si>
  <si>
    <t>¿REQUIERE CONTRATACIÓN?</t>
  </si>
  <si>
    <t>En esta casilla colocar si es necesaria la contratacion</t>
  </si>
  <si>
    <t>DESCRIPCION DE PROCESO DE CONTRATACIÓN</t>
  </si>
  <si>
    <t>Si es necesario la contrtacion descripcion el medio por el cual se hará</t>
  </si>
  <si>
    <t>MODALIDAD DE SELECCIÓN</t>
  </si>
  <si>
    <t>Mencionar la modalidad de contratacion selecionada. Licitacion Publica, concurso de meritos, selección abreviada, minima cuatia, contrtacion directa.</t>
  </si>
  <si>
    <t>FUENTE DE RECURSOS</t>
  </si>
  <si>
    <t>CADA FUENTE ASIGNADA POR EL ACUERDO DE PRESUPUESTO</t>
  </si>
  <si>
    <t>FECHA DE INICIO DE CONTRATACIÓN</t>
  </si>
  <si>
    <t>Fecha tentativa de incio del proceso de contratacion.</t>
  </si>
  <si>
    <t>OBSERVACION O RELACIÓN DE EVIDENCIA</t>
  </si>
  <si>
    <t>Indicar el avance cualitativo de la meta y relación de la evidencia aportada para la verificación de cada reporte</t>
  </si>
  <si>
    <t xml:space="preserve">POLITICA DE ADMINISTRACION DE RIESGOS.
“Función Pública se compromete a administrar adecuadamente los riesgos de
gestión, de corrupción y de seguridad digital, asociados a los objetivos
estratégicos, planes, proyectos y procesos institucionales, acatando la
metodología propia para su gestión, determinando las acciones de control
detectives y preventivas oportunas para evitar la materialización y la actuación
correctiva inmediata ante las eventualidades para mitigar las posibles
consecuencias a fin de mantener los niveles de riesgo aceptables” </t>
  </si>
  <si>
    <t xml:space="preserve">RIESGOS ASOCIADOS AL PROCESO </t>
  </si>
  <si>
    <t xml:space="preserve">Colocar en esta casilla cada uno de los riesgos identificados en el proceso definido, COLOCADO EN LA  COLUMNA W y desarrollado en la caracterizacion de la gestion por proceso.  asociado a las actividades del proyecto. </t>
  </si>
  <si>
    <t>CONTROLES ESTABLECIDOS PARA LOS RIESGOS</t>
  </si>
  <si>
    <t>Colocar en esta casilla cada uno de los controles formulados para cada riesgo identificado en el proceso definido asociado a las actividades del proyecto.</t>
  </si>
  <si>
    <t xml:space="preserve">
</t>
  </si>
  <si>
    <t>ALCALDIA DISTRITAL DE CARTAGENA DE INDIAS</t>
  </si>
  <si>
    <t>Código:PTDGI01-F001</t>
  </si>
  <si>
    <t>MACROPROCESO: PLANEACIÓN TERRITORIAL Y DIRECCIONAMIENTO ESTRATEGICO</t>
  </si>
  <si>
    <t>Versión: 1.0</t>
  </si>
  <si>
    <t>PROCESO / SUBPROCESO: GESTIÓN DE LA INVERSIÓN PUBLICA / GESTIÓN DEL PLAN DE DESARROLLO Y SUS INSTRUMENTOS DE EJECUCIÓN</t>
  </si>
  <si>
    <t>Fecha: 29-12-2022</t>
  </si>
  <si>
    <t xml:space="preserve">FORMATO PLAN DE ACCIÓN </t>
  </si>
  <si>
    <t>Página: 1 de 1</t>
  </si>
  <si>
    <t xml:space="preserve">DEPENDENCIA : </t>
  </si>
  <si>
    <r>
      <t xml:space="preserve">NO ES PERTINENTE COLOCAR ITEM </t>
    </r>
    <r>
      <rPr>
        <b/>
        <i/>
        <u/>
        <sz val="14"/>
        <color rgb="FFFF0000"/>
        <rFont val="Calibri"/>
        <family val="2"/>
        <scheme val="minor"/>
      </rPr>
      <t>DEPENDENCIA</t>
    </r>
    <r>
      <rPr>
        <b/>
        <sz val="14"/>
        <color rgb="FFFF0000"/>
        <rFont val="Calibri"/>
        <family val="2"/>
        <scheme val="minor"/>
      </rPr>
      <t xml:space="preserve">, TENIENDO EN CUENTA QUE EXISTEN LAS COLUMNAS </t>
    </r>
    <r>
      <rPr>
        <b/>
        <u/>
        <sz val="14"/>
        <color rgb="FFFF0000"/>
        <rFont val="Calibri"/>
        <family val="2"/>
        <scheme val="minor"/>
      </rPr>
      <t>AF, AG</t>
    </r>
    <r>
      <rPr>
        <b/>
        <sz val="14"/>
        <color rgb="FFFF0000"/>
        <rFont val="Calibri"/>
        <family val="2"/>
        <scheme val="minor"/>
      </rPr>
      <t xml:space="preserve"> QUE DEFINE LA DEPENDENCIA Y EL NOMBRE RESPONSABLE.</t>
    </r>
  </si>
  <si>
    <t xml:space="preserve">ARTICULACION </t>
  </si>
  <si>
    <t>POLICA DE ADMINISTRACION DE RIESGOS</t>
  </si>
  <si>
    <t xml:space="preserve">PROGRAMA </t>
  </si>
  <si>
    <t xml:space="preserve">DENOMINACION DEL PRODUCTO
</t>
  </si>
  <si>
    <t>Reporte Meta Producto Ejecutada Enero 1 a Marzo 31 de 2023</t>
  </si>
  <si>
    <t>Reporte Meta Producto Ejecutada Abril 1 a junio 30 de 2023</t>
  </si>
  <si>
    <t>Reporte Meta Producto Ejecutada julio  1 a septiembre 30 de 2023</t>
  </si>
  <si>
    <t>ACUMULADO AVANCE METAS septiembre</t>
  </si>
  <si>
    <t>AVANCE METAS septiembre</t>
  </si>
  <si>
    <t>AVANCE METAS CUATRENIO</t>
  </si>
  <si>
    <t>AVANCE DE LAS ACTIVIDADES  DE PROYECTO SEPTIEMBRE 2023</t>
  </si>
  <si>
    <t>AVANCE META PROYECTOS</t>
  </si>
  <si>
    <t>EJECUCION PRESUESTAL COMPROMISOS</t>
  </si>
  <si>
    <t>EJECUCION PRESUPUESTAL GIROS</t>
  </si>
  <si>
    <t>AVANCE PRESUPUESTAL DEL PROYECTO A JUNIO 2023</t>
  </si>
  <si>
    <t>1. BIEN</t>
  </si>
  <si>
    <t>2- SERVICIO</t>
  </si>
  <si>
    <t>Cartagena Resiliente</t>
  </si>
  <si>
    <t>Espacio Público, Movilidad y Transporte Resiliente</t>
  </si>
  <si>
    <t>M2 de Espacio Público Efectivo por Habitante</t>
  </si>
  <si>
    <t>8.14 m2/h</t>
  </si>
  <si>
    <t>8.39 m2/h</t>
  </si>
  <si>
    <t>M2</t>
  </si>
  <si>
    <t>Movilidad en Cartagena</t>
  </si>
  <si>
    <t>Plan Maestro de Movilidad formulado y adaptado</t>
  </si>
  <si>
    <t>Documento actualizado</t>
  </si>
  <si>
    <t>Documento sigma titulado "Informe final - V1: Formulación del Plan de Movilidad del Distrito de Cartagena" del 28 de Septiembre de 2011</t>
  </si>
  <si>
    <t xml:space="preserve">Formular un Plan Maestro de Movilidad </t>
  </si>
  <si>
    <t>x</t>
  </si>
  <si>
    <t>Documentos de lineamientos técnicos realizados (450303100)</t>
  </si>
  <si>
    <t>plan maestro formulado y adoptado</t>
  </si>
  <si>
    <t>1. Gestión con valores para resultado.
2. Direccionamiento estrategico.</t>
  </si>
  <si>
    <t>1. Fortalecimiento de organizacional y simplificación de procesos.
2. Planeación Institucional</t>
  </si>
  <si>
    <t>Movilidad</t>
  </si>
  <si>
    <t>Procurar el buen uso del espacio público en todo el distrito de Cartagena, a través de operativos de seguimiento, monitoreo y control en los espacios públicos afectados por los ocupantes indebidos, con el fin de recuperar, adecuar y generar los espacios públicos de manera permanente</t>
  </si>
  <si>
    <t xml:space="preserve"> Diseño de Plan Integral para Mejorar la Movilidad en la ciudad de Cartagena</t>
  </si>
  <si>
    <t>Consolidad los mecanismos que generan políticas de movilidad integrales y sostenibles</t>
  </si>
  <si>
    <t>Impulsar el plan maestro de movilidad y parqueadero para la ciudad de cartagena.</t>
  </si>
  <si>
    <t>GEPM</t>
  </si>
  <si>
    <t>CAMILO BLANCO</t>
  </si>
  <si>
    <t>RECUSOS PROPIOS</t>
  </si>
  <si>
    <t>ICLD</t>
  </si>
  <si>
    <t>DISEÑO DE PLAN INTEGRAL PARA MEJORAR LA
MOVILIDAD EN CARTAGENA DE INDIAS</t>
  </si>
  <si>
    <t>2.3.4002.1400.2021130010266</t>
  </si>
  <si>
    <t>SI</t>
  </si>
  <si>
    <t xml:space="preserve">IMPLEMENTACIÓN DE SISTEMA DE CICLORUTA                                                 SEGUIMIENTO AL PLAN MAESTRO DE MOVILIDAD </t>
  </si>
  <si>
    <t>selección abreviada</t>
  </si>
  <si>
    <t>recursos de inversion</t>
  </si>
  <si>
    <t>INFORMACION NO ACTUALIZADA,</t>
  </si>
  <si>
    <t>seguimiento AL CUMPLIMIENTO DE ACTIVIDADES  DEL PROCESOS</t>
  </si>
  <si>
    <t>Diseño de plan de adaptación de cruces viales</t>
  </si>
  <si>
    <t xml:space="preserve"> APROVECHAMIENTO ECONÓMICO DEL ESPACIO PUBLICO </t>
  </si>
  <si>
    <t>RB APROVECHAMIENTO ECONOMICO DEL ESPACIO PUBLICO</t>
  </si>
  <si>
    <t>Plan de Adaptación de Cruces Viales Elaborados</t>
  </si>
  <si>
    <t>Formular un Plan De Adaptacion de Cruces</t>
  </si>
  <si>
    <t xml:space="preserve"> Plan de Adaptación de Cruces Viales adoptado</t>
  </si>
  <si>
    <t>Medios de Movilidad Alternativa Diseñados</t>
  </si>
  <si>
    <t>Diseñar medios de movilidad alternativa</t>
  </si>
  <si>
    <t>2 medios d emovilidad adoptados</t>
  </si>
  <si>
    <t>AVANCE PROGRAMA MOVILIDAD EN CARTAGENA</t>
  </si>
  <si>
    <t>Avance proyecto Diseño de Plan Integral para Mejorar la Movilidad en la ciudad de Cartagena</t>
  </si>
  <si>
    <t>EJECUCION FINACIERA DEL PROYECTO</t>
  </si>
  <si>
    <t>Sostenibilidad del Espacio Público</t>
  </si>
  <si>
    <t>Número de campañas ejecutadas para la transición de los vendedores informales a la formalidad</t>
  </si>
  <si>
    <t xml:space="preserve">Personas capacitadas </t>
  </si>
  <si>
    <t>Realizar campañas de formación para los vendedores informales inscritos en el RUV</t>
  </si>
  <si>
    <t>Servicio de educación informal (4503002)</t>
  </si>
  <si>
    <t>1 campaña</t>
  </si>
  <si>
    <t>1. Gestión con valores para resultado.
2. Direccionamiento estrategico.
3. Información y Comunicación</t>
  </si>
  <si>
    <t>1. Fortalecimiento de organizacional y simplificación de procesos.
2. Planeación Institucional
3. Servicio al ciudadano.
4. Transparencia, acceso a la información pública y lucha contra la corrupción.</t>
  </si>
  <si>
    <t>Defensa y recuperación del Espacio Público</t>
  </si>
  <si>
    <t>Conservación Integral del Espacio Público Cartagena</t>
  </si>
  <si>
    <t>Consolidad la sostenibilidad del espacio público en la ciudad de Cartagena</t>
  </si>
  <si>
    <t>Campañas de formación para los vendedores informales inscritos en el RUV.</t>
  </si>
  <si>
    <t>RECURSOS PROPIOS</t>
  </si>
  <si>
    <t xml:space="preserve"> ICLD</t>
  </si>
  <si>
    <t>CONSERVACIÓN INTEGRAL DEL ESPACIO
PÚBLICO CARTAGENA DE INDIAS</t>
  </si>
  <si>
    <t>2.3.3299.0900.2020130010211</t>
  </si>
  <si>
    <t>CONVENIO DE ASOCIACIÓN  (CAMPAÑAS DE FORMALIZACIÓN PARA LOS VENDEDORES ESTACIONARIOS INFORMALES EN ESPACIO PÚBLICO)</t>
  </si>
  <si>
    <t>contratacion directa</t>
  </si>
  <si>
    <t>poca aceptacion de los vendedores</t>
  </si>
  <si>
    <t>Adelantar la sensibilizacion y convocatoria</t>
  </si>
  <si>
    <t>Número de convenios de adopción de parques</t>
  </si>
  <si>
    <t>convenios</t>
  </si>
  <si>
    <t>Realizar nuevos convenios para la adopción de parques</t>
  </si>
  <si>
    <t xml:space="preserve"> </t>
  </si>
  <si>
    <t>Realizar convenios de adopción de parques.</t>
  </si>
  <si>
    <t>M2 de espacio público para aprovechamiento económico reglamentado</t>
  </si>
  <si>
    <t>m2 intervenidos</t>
  </si>
  <si>
    <t>Reglamentar M2 de espacio público para aprovechamiento económico</t>
  </si>
  <si>
    <t xml:space="preserve"> OCUPACION DE VIAS</t>
  </si>
  <si>
    <t>Política pública de espacio público (Ley 1968 de 2019)</t>
  </si>
  <si>
    <t>Formular e implementar una Política Pública de espacio público</t>
  </si>
  <si>
    <t>politica publica implementada</t>
  </si>
  <si>
    <t>Reglamentar 3.500 M2 de espacio público para el aprovechamiento económico.</t>
  </si>
  <si>
    <t>RB OCUPACION DE VIAS ESPACIO PUBLICO</t>
  </si>
  <si>
    <t>AVANCE PROGRAMA SOSTENIBILIDAD DEL ESPACIO PUBLICO</t>
  </si>
  <si>
    <t>Avance proyecto Conservación Integral del Espacio Público Cartagena</t>
  </si>
  <si>
    <t>Recuperación del Espacio Público</t>
  </si>
  <si>
    <t>Número de M2 de revitalización de parques y zonas verdes de la ciudad de Cartagena</t>
  </si>
  <si>
    <t>20.000 M2</t>
  </si>
  <si>
    <t>Aumentar en 100.000 M2 de revitalización de parques, parques para la primera infancia y zonas verdes</t>
  </si>
  <si>
    <t>1. Defensa y recuperación del espacio publico.
2. Generación, sostenibilidad, regulación y revitalización del espacio público.</t>
  </si>
  <si>
    <t>Recuperación del Espacio Público Cartagena</t>
  </si>
  <si>
    <t>Aumentar el espacio público y las estrategias de recuperación integrales</t>
  </si>
  <si>
    <t>Adecuar M2 de espacio público, revitalizando parques, parques para laprimera infancia y zonas verdes.</t>
  </si>
  <si>
    <t>1,3,3,4,16-95-080 RB OCUPACION DE VIAS ESPACIO PUBLICO</t>
  </si>
  <si>
    <t>RECUPERACIÓN DEL ESPACIO PÚBLICO
CARTAGENA DE INDIAS</t>
  </si>
  <si>
    <t>2.3.4599.1000.2021130010267
2.3.4599.1000.2021130010268</t>
  </si>
  <si>
    <t>•	CONTRATAR LA ADQUISICIÓN DE VIDEOPROYECTOR Y TELÓN PARA VIDEO PROYECCIÓN PARA EL CUMPLIMIENTO DE METAS ESTABLECIDAS POR LA GERENCIA DE ESPACIO PÚBLICO Y MOVILIDAD URBANA EN EL DISTRITO DE CARTAGENA (PANTALLAS O DESPLEGADORES PARA PROYECCIÓN Y PROYECTORES DE VIDEO) .
•	  BICICLETAS ELECTRICAS Y PATINETAS-BICICLETERO                                                       CONTRATO DE SUMINISTRO (Carpas, Cabina de sonido, Dummies, Personaje, Pendones Kit taller de bici, Kit de juegos lúdicos, Paletas publicitarias, vinilo adhesivo,  gorras, Libretas, canecas, Refrigerios, Almuerzos)             
•	 ALQUILER DE VEHICULOS (transporte de pasajeros por carretera) PARA CUMPLIR CON LA MISIONALIDAD DE LA GERENCIA DE ESPACIO PÚBLICO             
•	contratar un    OPERADOR LOGISTICO</t>
  </si>
  <si>
    <t>AUSENCIA DE RECUERSOS FINANCIERO PARA LA COMPRA DE INSUMOS Y ELEMENTOS</t>
  </si>
  <si>
    <t>GESTIONAR RECURSOS NECESARIOS PARA LA COMPRA DE MATERIALES E INSUMOS</t>
  </si>
  <si>
    <t>Número de campañas a la ciudadanía cartagenara y visitantes sobe el uso adecuado y sostenible del espacio público</t>
  </si>
  <si>
    <t>9 Campañas</t>
  </si>
  <si>
    <t>Efectuar 9 campañas de concientización al millon de habitantes de la ciudad de Cartagena</t>
  </si>
  <si>
    <t>1,3,3,4,16-95-147 RB RF AMOBLAMIENTO URBANO</t>
  </si>
  <si>
    <t>1,2,1,0,00-001 - ICLD</t>
  </si>
  <si>
    <t>1,2,3,2,22-008  - AMOBLAMIENTO URBANO</t>
  </si>
  <si>
    <t>Número de operativos para la defensa y control de los M2 de espacio público</t>
  </si>
  <si>
    <t>numero de actividades</t>
  </si>
  <si>
    <t>3 Operativos</t>
  </si>
  <si>
    <t>Efectuar 200 operativos para la defensa y control del espacio público</t>
  </si>
  <si>
    <t>1,2,3,2,22-080 - OCUPACION DE VIAS</t>
  </si>
  <si>
    <t>1,3,2,3,11-147 - RF AMOBLAMIENTO URBANO</t>
  </si>
  <si>
    <t>1,3,3,4,16-95-008 RB AMOBLAMIENTO URBANO</t>
  </si>
  <si>
    <t>1,3,3,11,03-93-062 RB DIVIDENDOS ACUACAR</t>
  </si>
  <si>
    <t>AVANCE DEL PROGRAMA RECUPERACION DEL ESPACIO PUBLICO</t>
  </si>
  <si>
    <t>Avance proyecto Recuperación del Espacio Público Cartagena</t>
  </si>
  <si>
    <t>1,3,3,4,16-93-080 RB OCUPACION DE VIAS ESPACIO PUBLICO</t>
  </si>
  <si>
    <t>Generación del Espacio Público</t>
  </si>
  <si>
    <t>Número de puntos a intervenir con Acupuntura Urbana y Urbanismo Táctico implementado en espacio público</t>
  </si>
  <si>
    <t>obras entregadas</t>
  </si>
  <si>
    <t>Intervenir 45 puntos en espacio público a través de acupuntura urbana e intervenir 14 puntos a través del urbanismo táctico</t>
  </si>
  <si>
    <t>1. Inventario de espacio público.
2. Generación, sostenibilidad, regulación y revitalización del espacio público</t>
  </si>
  <si>
    <t>Generación del Espacio Público Cartagena</t>
  </si>
  <si>
    <t>EJECUCION FINANCIERA DEL PROYECTO</t>
  </si>
  <si>
    <t>Aumentar la generación de nuevos espacios públicos en la ciudad de Cartagena</t>
  </si>
  <si>
    <t>intervenir con acupuntura urbana y urbanismo táctico</t>
  </si>
  <si>
    <t>34 puntos en espacio público INTERVENIDO a través de acupuntura urbana e intervenir 14 puntos a través del urbanismo táctico</t>
  </si>
  <si>
    <t>1,3,3,11,03-93-138 RB DIVIDENDOS SOCIEDAD PORTUARIA</t>
  </si>
  <si>
    <t>GENERACIÓN DEL ESPACIO PÚBLICO
CARTAGENA DE INDIAS</t>
  </si>
  <si>
    <t xml:space="preserve">CONTRATO  INTERADMINISTRATIVO PARA LA CREACIÓN DE PARQUES PARA LA CIUDAD DE CARTAGENA                                                                          CONTRATAR LA ADQUISICIÓN DE EQUIPOS Y/ O MOBILIARIO INFANTIL PARA ADECUACIÓN Y REVITALIZACIÓN DE PARQUES DENTRO DEL PROYECTO DE GENERACIÓN DEL ESPACIO                                                                                                  COMPRA DE TAPAS PARA REPARAR EL ESPACIO PUBLICO DEL CENTRO DE LA CIUDAD                                                                           MAQUINARIA AMARILLA (DEMOLICIÓN ) (DINERO QUE SE DA A SEC. DE INFRAESTRUCTURA ) </t>
  </si>
  <si>
    <t>POCA COORDINACION CON LAS DEMAS DEPENDENCIAS</t>
  </si>
  <si>
    <t>REALIZAR MESAS DE TRABAJO PARA LA ARTICULACION DE LAS ACTIVIDADES</t>
  </si>
  <si>
    <t>M2 de espacio público renaturalizado</t>
  </si>
  <si>
    <t>Renaturalizar 50.000 M2 de espacio público en la ciudad de Cartagena</t>
  </si>
  <si>
    <t>Aumentar los M2 de espacio público renaturalizado.</t>
  </si>
  <si>
    <t>Número de M2 de espacio público recuperado</t>
  </si>
  <si>
    <t>Aumentar a 100.000 M2 el espacio público recuperado</t>
  </si>
  <si>
    <t>Número de M2 de espacio público destinado al goce y disfrute de las personas con discapacidad</t>
  </si>
  <si>
    <t>Aumentar en 98.640 M2 el espacio público destinado al goce y disfrute de las personas con discapacidad de la ciudad de Cartagena</t>
  </si>
  <si>
    <t>X</t>
  </si>
  <si>
    <t>Aumentar el espacio público para el goce y disfrute de las personas con discapacidad y con enfoque de genero.</t>
  </si>
  <si>
    <t>,3,3,11,03-93-062 RB DIVIDENDOS ACUACAR</t>
  </si>
  <si>
    <t>AVANCE DEL PROGRAMA GENERACION  DEL ESPACIO PUBLICO</t>
  </si>
  <si>
    <t>Avance proyecto generación de nuevos espacios públicos en la ciudad de Cartagena</t>
  </si>
  <si>
    <t>AVANCE DEL  PLAN DE DESARROLLO GEPM A SEPTIEMBRE 2023</t>
  </si>
  <si>
    <t>AVANCE PLAN DE ACCION GEPM SEPTIEMBRE 2023</t>
  </si>
  <si>
    <t>EJECUCION FINANCIERA PROYECTOS</t>
  </si>
  <si>
    <t>&lt;</t>
  </si>
  <si>
    <t>CONTROL DE CAMBIOS</t>
  </si>
  <si>
    <t>FECHA</t>
  </si>
  <si>
    <t>DESCRIPCIÓN DEL CAMBIO</t>
  </si>
  <si>
    <t>VERSIÓN</t>
  </si>
  <si>
    <t>Diciembre 29-2022</t>
  </si>
  <si>
    <t>Diseño y Elaboración del formato de captura de información para reporte de avance de plan de desarrollo vigencia 2023</t>
  </si>
  <si>
    <t>1.0</t>
  </si>
  <si>
    <t>CARGO</t>
  </si>
  <si>
    <t>NOMBRE</t>
  </si>
  <si>
    <t>FIRMA</t>
  </si>
  <si>
    <t>ELABORÓ</t>
  </si>
  <si>
    <t>Profesional Especializado codigo 222 grado 41</t>
  </si>
  <si>
    <t>María Bernarda Pérez Carmona</t>
  </si>
  <si>
    <t>REVISÓ</t>
  </si>
  <si>
    <t>Secretario de Planeación Distrital</t>
  </si>
  <si>
    <t>Franklin Amador Hawkins</t>
  </si>
  <si>
    <t>APROBÓ</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</si>
</sst>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 #,##0.00_-;_-* &quot;-&quot;??_-;_-@_-"/>
    <numFmt numFmtId="164" formatCode="_-&quot;$&quot;* #,##0.00_-;\-&quot;$&quot;* #,##0.00_-;_-&quot;$&quot;* &quot;-&quot;??_-;_-@_-"/>
    <numFmt numFmtId="165" formatCode="_-&quot;$&quot;\ * #,##0_-;\-&quot;$&quot;\ * #,##0_-;_-&quot;$&quot;\ * &quot;-&quot;_-;_-@_-"/>
    <numFmt numFmtId="166" formatCode="_-&quot;$&quot;\ * #,##0.00_-;\-&quot;$&quot;\ * #,##0.00_-;_-&quot;$&quot;\ * &quot;-&quot;??_-;_-@_-"/>
    <numFmt numFmtId="167" formatCode="0;[Red]0"/>
    <numFmt numFmtId="168" formatCode="0.0%"/>
    <numFmt numFmtId="169" formatCode="_-&quot;$&quot;\ * #,##0_-;\-&quot;$&quot;\ * #,##0_-;_-&quot;$&quot;\ * &quot;-&quot;??_-;_-@_-"/>
  </numFmts>
  <fonts count="59" x14ac:knownFonts="1">
    <font>
      <sz val="11"/>
      <color theme="1"/>
      <name val="Calibri"/>
      <family val="2"/>
      <scheme val="minor"/>
    </font>
    <font>
      <b/>
      <sz val="16"/>
      <color theme="1"/>
      <name val="Calibri"/>
      <family val="2"/>
      <scheme val="minor"/>
    </font>
    <font>
      <b/>
      <sz val="11"/>
      <color theme="1"/>
      <name val="Arial"/>
      <family val="2"/>
    </font>
    <font>
      <b/>
      <sz val="12"/>
      <color theme="1" tint="4.9989318521683403E-2"/>
      <name val="Arial"/>
      <family val="2"/>
    </font>
    <font>
      <b/>
      <sz val="11"/>
      <name val="Arial"/>
      <family val="2"/>
    </font>
    <font>
      <sz val="11"/>
      <color theme="1"/>
      <name val="Arial"/>
      <family val="2"/>
    </font>
    <font>
      <sz val="14"/>
      <color theme="1"/>
      <name val="Calibri"/>
      <family val="2"/>
      <scheme val="minor"/>
    </font>
    <font>
      <sz val="11"/>
      <color theme="1" tint="4.9989318521683403E-2"/>
      <name val="Calibri"/>
      <family val="2"/>
      <scheme val="minor"/>
    </font>
    <font>
      <sz val="12"/>
      <color theme="1" tint="4.9989318521683403E-2"/>
      <name val="Calibri"/>
      <family val="2"/>
      <scheme val="minor"/>
    </font>
    <font>
      <sz val="11"/>
      <color theme="1" tint="4.9989318521683403E-2"/>
      <name val="Arial"/>
      <family val="2"/>
    </font>
    <font>
      <sz val="11"/>
      <name val="Calibri"/>
      <family val="2"/>
      <scheme val="minor"/>
    </font>
    <font>
      <b/>
      <sz val="9"/>
      <color indexed="81"/>
      <name val="Tahoma"/>
      <family val="2"/>
    </font>
    <font>
      <sz val="9"/>
      <color indexed="81"/>
      <name val="Tahoma"/>
      <family val="2"/>
    </font>
    <font>
      <b/>
      <sz val="10"/>
      <color theme="1"/>
      <name val="Verdana"/>
      <family val="2"/>
    </font>
    <font>
      <sz val="10"/>
      <color theme="1"/>
      <name val="Verdana"/>
      <family val="2"/>
    </font>
    <font>
      <sz val="10"/>
      <name val="Arial"/>
      <family val="2"/>
    </font>
    <font>
      <b/>
      <sz val="12"/>
      <name val="Arial"/>
      <family val="2"/>
    </font>
    <font>
      <sz val="12"/>
      <name val="Arial"/>
      <family val="2"/>
    </font>
    <font>
      <b/>
      <sz val="14"/>
      <name val="Arial"/>
      <family val="2"/>
    </font>
    <font>
      <b/>
      <sz val="15"/>
      <color theme="1"/>
      <name val="Arial"/>
      <family val="2"/>
    </font>
    <font>
      <b/>
      <sz val="11"/>
      <color theme="1"/>
      <name val="Calibri"/>
      <family val="2"/>
      <scheme val="minor"/>
    </font>
    <font>
      <b/>
      <sz val="12"/>
      <color theme="1"/>
      <name val="Calibri"/>
      <family val="2"/>
      <scheme val="minor"/>
    </font>
    <font>
      <b/>
      <sz val="14"/>
      <color theme="1"/>
      <name val="Calibri"/>
      <family val="2"/>
      <scheme val="minor"/>
    </font>
    <font>
      <sz val="15"/>
      <color theme="1"/>
      <name val="Arial"/>
      <family val="2"/>
    </font>
    <font>
      <sz val="11"/>
      <color theme="1"/>
      <name val="Calibri"/>
      <family val="2"/>
      <scheme val="minor"/>
    </font>
    <font>
      <b/>
      <sz val="14"/>
      <color rgb="FFFF0000"/>
      <name val="Calibri"/>
      <family val="2"/>
      <scheme val="minor"/>
    </font>
    <font>
      <b/>
      <i/>
      <u/>
      <sz val="14"/>
      <color rgb="FFFF0000"/>
      <name val="Calibri"/>
      <family val="2"/>
      <scheme val="minor"/>
    </font>
    <font>
      <b/>
      <u/>
      <sz val="14"/>
      <color rgb="FFFF0000"/>
      <name val="Calibri"/>
      <family val="2"/>
      <scheme val="minor"/>
    </font>
    <font>
      <b/>
      <sz val="16"/>
      <color theme="1"/>
      <name val="Arial"/>
      <family val="2"/>
    </font>
    <font>
      <sz val="16"/>
      <color theme="1"/>
      <name val="Calibri"/>
      <family val="2"/>
      <scheme val="minor"/>
    </font>
    <font>
      <b/>
      <sz val="18"/>
      <color theme="1"/>
      <name val="Arial"/>
      <family val="2"/>
    </font>
    <font>
      <sz val="18"/>
      <color theme="1"/>
      <name val="Arial"/>
      <family val="2"/>
    </font>
    <font>
      <sz val="18"/>
      <color theme="1"/>
      <name val="Calibri"/>
      <family val="2"/>
      <scheme val="minor"/>
    </font>
    <font>
      <b/>
      <sz val="18"/>
      <name val="Arial"/>
      <family val="2"/>
    </font>
    <font>
      <b/>
      <sz val="18"/>
      <color theme="1" tint="4.9989318521683403E-2"/>
      <name val="Arial"/>
      <family val="2"/>
    </font>
    <font>
      <sz val="18"/>
      <color theme="1" tint="4.9989318521683403E-2"/>
      <name val="Calibri"/>
      <family val="2"/>
      <scheme val="minor"/>
    </font>
    <font>
      <sz val="18"/>
      <color theme="1" tint="4.9989318521683403E-2"/>
      <name val="Arial"/>
      <family val="2"/>
    </font>
    <font>
      <b/>
      <sz val="18"/>
      <color theme="1"/>
      <name val="Calibri"/>
      <family val="2"/>
      <scheme val="minor"/>
    </font>
    <font>
      <sz val="18"/>
      <name val="Calibri"/>
      <family val="2"/>
      <scheme val="minor"/>
    </font>
    <font>
      <sz val="18"/>
      <color rgb="FF000000"/>
      <name val="Times New Roman"/>
      <family val="1"/>
    </font>
    <font>
      <sz val="22"/>
      <color theme="1"/>
      <name val="Calibri"/>
      <family val="2"/>
      <scheme val="minor"/>
    </font>
    <font>
      <b/>
      <sz val="26"/>
      <color theme="1" tint="4.9989318521683403E-2"/>
      <name val="Arial"/>
      <family val="2"/>
    </font>
    <font>
      <sz val="26"/>
      <color theme="1"/>
      <name val="Calibri"/>
      <family val="2"/>
      <scheme val="minor"/>
    </font>
    <font>
      <sz val="26"/>
      <color rgb="FF000000"/>
      <name val="Tahoma"/>
      <family val="2"/>
    </font>
    <font>
      <b/>
      <sz val="22"/>
      <color theme="1"/>
      <name val="Calibri"/>
      <family val="2"/>
      <scheme val="minor"/>
    </font>
    <font>
      <sz val="24"/>
      <color theme="1"/>
      <name val="Calibri"/>
      <family val="2"/>
      <scheme val="minor"/>
    </font>
    <font>
      <sz val="11"/>
      <color rgb="FFFF0000"/>
      <name val="Calibri"/>
      <family val="2"/>
      <scheme val="minor"/>
    </font>
    <font>
      <sz val="18"/>
      <color rgb="FFFF0000"/>
      <name val="Calibri"/>
      <family val="2"/>
      <scheme val="minor"/>
    </font>
    <font>
      <b/>
      <sz val="18"/>
      <color rgb="FF0D0D0D"/>
      <name val="Arial"/>
      <family val="2"/>
    </font>
    <font>
      <sz val="18"/>
      <color rgb="FF000000"/>
      <name val="Calibri"/>
      <family val="2"/>
      <scheme val="minor"/>
    </font>
    <font>
      <b/>
      <sz val="18"/>
      <color rgb="FFFF0000"/>
      <name val="Calibri"/>
      <family val="2"/>
      <scheme val="minor"/>
    </font>
    <font>
      <sz val="26"/>
      <color rgb="FFFF0000"/>
      <name val="Calibri"/>
      <family val="2"/>
      <scheme val="minor"/>
    </font>
    <font>
      <b/>
      <sz val="20"/>
      <color rgb="FFFF0000"/>
      <name val="Calibri"/>
      <family val="2"/>
      <scheme val="minor"/>
    </font>
    <font>
      <b/>
      <sz val="22"/>
      <color rgb="FFFF0000"/>
      <name val="Calibri"/>
      <family val="2"/>
      <scheme val="minor"/>
    </font>
    <font>
      <b/>
      <sz val="24"/>
      <color rgb="FFFF0000"/>
      <name val="Calibri"/>
      <family val="2"/>
      <scheme val="minor"/>
    </font>
    <font>
      <b/>
      <sz val="26"/>
      <color rgb="FFFF0000"/>
      <name val="Calibri"/>
      <family val="2"/>
      <scheme val="minor"/>
    </font>
    <font>
      <b/>
      <sz val="18"/>
      <color rgb="FFFF0000"/>
      <name val="Times New Roman"/>
      <family val="1"/>
    </font>
    <font>
      <sz val="20"/>
      <color theme="1"/>
      <name val="Calibri"/>
      <family val="2"/>
      <scheme val="minor"/>
    </font>
    <font>
      <b/>
      <sz val="22"/>
      <name val="Calibri"/>
      <family val="2"/>
      <scheme val="minor"/>
    </font>
  </fonts>
  <fills count="7">
    <fill>
      <patternFill patternType="none"/>
    </fill>
    <fill>
      <patternFill patternType="gray125"/>
    </fill>
    <fill>
      <patternFill patternType="solid">
        <fgColor rgb="FFDBE5F1"/>
        <bgColor indexed="64"/>
      </patternFill>
    </fill>
    <fill>
      <patternFill patternType="solid">
        <fgColor theme="9" tint="0.79998168889431442"/>
        <bgColor indexed="64"/>
      </patternFill>
    </fill>
    <fill>
      <patternFill patternType="solid">
        <fgColor rgb="FFE2EFDA"/>
        <bgColor indexed="64"/>
      </patternFill>
    </fill>
    <fill>
      <patternFill patternType="solid">
        <fgColor rgb="FF6699FF"/>
        <bgColor indexed="64"/>
      </patternFill>
    </fill>
    <fill>
      <patternFill patternType="solid">
        <fgColor theme="0"/>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diagonal/>
    </border>
    <border>
      <left/>
      <right/>
      <top/>
      <bottom style="medium">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right/>
      <top/>
      <bottom style="thin">
        <color indexed="64"/>
      </bottom>
      <diagonal/>
    </border>
    <border>
      <left/>
      <right style="medium">
        <color indexed="64"/>
      </right>
      <top/>
      <bottom style="thin">
        <color indexed="64"/>
      </bottom>
      <diagonal/>
    </border>
    <border>
      <left style="hair">
        <color auto="1"/>
      </left>
      <right style="hair">
        <color auto="1"/>
      </right>
      <top/>
      <bottom style="hair">
        <color auto="1"/>
      </bottom>
      <diagonal/>
    </border>
    <border>
      <left style="hair">
        <color auto="1"/>
      </left>
      <right style="hair">
        <color auto="1"/>
      </right>
      <top style="hair">
        <color auto="1"/>
      </top>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style="thin">
        <color indexed="64"/>
      </left>
      <right/>
      <top style="thin">
        <color indexed="64"/>
      </top>
      <bottom/>
      <diagonal/>
    </border>
    <border>
      <left/>
      <right style="thin">
        <color indexed="64"/>
      </right>
      <top/>
      <bottom/>
      <diagonal/>
    </border>
    <border>
      <left/>
      <right style="thin">
        <color indexed="64"/>
      </right>
      <top/>
      <bottom style="thin">
        <color indexed="64"/>
      </bottom>
      <diagonal/>
    </border>
  </borders>
  <cellStyleXfs count="8">
    <xf numFmtId="0" fontId="0" fillId="0" borderId="0"/>
    <xf numFmtId="0" fontId="13" fillId="2" borderId="0" applyNumberFormat="0" applyBorder="0" applyProtection="0">
      <alignment horizontal="center" vertical="center"/>
    </xf>
    <xf numFmtId="49" fontId="14" fillId="0" borderId="0" applyFill="0" applyBorder="0" applyProtection="0">
      <alignment horizontal="left" vertical="center"/>
    </xf>
    <xf numFmtId="3" fontId="14" fillId="0" borderId="0" applyFill="0" applyBorder="0" applyProtection="0">
      <alignment horizontal="right" vertical="center"/>
    </xf>
    <xf numFmtId="0" fontId="15" fillId="0" borderId="0"/>
    <xf numFmtId="43" fontId="24" fillId="0" borderId="0" applyFont="0" applyFill="0" applyBorder="0" applyAlignment="0" applyProtection="0"/>
    <xf numFmtId="9" fontId="24" fillId="0" borderId="0" applyFont="0" applyFill="0" applyBorder="0" applyAlignment="0" applyProtection="0"/>
    <xf numFmtId="166" fontId="24" fillId="0" borderId="0" applyFont="0" applyFill="0" applyBorder="0" applyAlignment="0" applyProtection="0"/>
  </cellStyleXfs>
  <cellXfs count="457">
    <xf numFmtId="0" fontId="0" fillId="0" borderId="0" xfId="0"/>
    <xf numFmtId="0" fontId="5" fillId="0" borderId="0" xfId="0" applyFont="1"/>
    <xf numFmtId="0" fontId="0" fillId="0" borderId="0" xfId="0" applyAlignment="1">
      <alignment horizontal="center" vertical="center"/>
    </xf>
    <xf numFmtId="0" fontId="6" fillId="0" borderId="0" xfId="0" applyFont="1" applyAlignment="1">
      <alignment horizontal="center" vertical="center"/>
    </xf>
    <xf numFmtId="0" fontId="7" fillId="0" borderId="0" xfId="0" applyFont="1" applyAlignment="1">
      <alignment horizontal="center"/>
    </xf>
    <xf numFmtId="1" fontId="0" fillId="0" borderId="0" xfId="0" applyNumberFormat="1" applyAlignment="1">
      <alignment horizontal="center" vertical="center"/>
    </xf>
    <xf numFmtId="0" fontId="8" fillId="0" borderId="0" xfId="0" applyFont="1" applyAlignment="1">
      <alignment horizontal="center"/>
    </xf>
    <xf numFmtId="0" fontId="9" fillId="0" borderId="0" xfId="0" applyFont="1" applyAlignment="1">
      <alignment horizontal="center" vertical="center" wrapText="1"/>
    </xf>
    <xf numFmtId="167" fontId="5" fillId="0" borderId="0" xfId="0" applyNumberFormat="1" applyFont="1" applyAlignment="1">
      <alignment horizontal="center" vertical="center"/>
    </xf>
    <xf numFmtId="0" fontId="10" fillId="0" borderId="0" xfId="0" applyFont="1" applyAlignment="1">
      <alignment horizontal="center"/>
    </xf>
    <xf numFmtId="0" fontId="10" fillId="0" borderId="0" xfId="0" applyFont="1" applyAlignment="1">
      <alignment horizontal="center" vertical="center"/>
    </xf>
    <xf numFmtId="0" fontId="0" fillId="0" borderId="0" xfId="0" applyAlignment="1">
      <alignment horizontal="center" vertical="center" wrapText="1"/>
    </xf>
    <xf numFmtId="165" fontId="0" fillId="0" borderId="0" xfId="0" applyNumberFormat="1" applyAlignment="1">
      <alignment horizontal="center" vertical="center" wrapText="1"/>
    </xf>
    <xf numFmtId="0" fontId="0" fillId="0" borderId="0" xfId="0" applyAlignment="1">
      <alignment horizontal="center"/>
    </xf>
    <xf numFmtId="0" fontId="17" fillId="0" borderId="16" xfId="4" applyFont="1" applyBorder="1" applyAlignment="1">
      <alignment horizontal="center" vertical="center"/>
    </xf>
    <xf numFmtId="14" fontId="17" fillId="0" borderId="2" xfId="4" applyNumberFormat="1" applyFont="1" applyBorder="1"/>
    <xf numFmtId="0" fontId="17" fillId="0" borderId="21" xfId="4" applyFont="1" applyBorder="1" applyAlignment="1">
      <alignment horizontal="center" vertical="center"/>
    </xf>
    <xf numFmtId="14" fontId="17" fillId="0" borderId="22" xfId="4" applyNumberFormat="1" applyFont="1" applyBorder="1"/>
    <xf numFmtId="0" fontId="17" fillId="0" borderId="17" xfId="4" applyFont="1" applyBorder="1" applyAlignment="1">
      <alignment horizontal="center" vertical="center"/>
    </xf>
    <xf numFmtId="14" fontId="0" fillId="0" borderId="1" xfId="0" applyNumberFormat="1" applyBorder="1" applyAlignment="1">
      <alignment horizontal="center" vertical="center"/>
    </xf>
    <xf numFmtId="0" fontId="17" fillId="0" borderId="16" xfId="4" applyFont="1" applyBorder="1"/>
    <xf numFmtId="0" fontId="17" fillId="0" borderId="17" xfId="4" applyFont="1" applyBorder="1"/>
    <xf numFmtId="0" fontId="16" fillId="4" borderId="18" xfId="4" applyFont="1" applyFill="1" applyBorder="1" applyAlignment="1">
      <alignment horizontal="center" vertical="center"/>
    </xf>
    <xf numFmtId="0" fontId="16" fillId="4" borderId="15" xfId="4" applyFont="1" applyFill="1" applyBorder="1" applyAlignment="1">
      <alignment horizontal="center" vertical="center"/>
    </xf>
    <xf numFmtId="0" fontId="0" fillId="0" borderId="0" xfId="0" applyAlignment="1">
      <alignment vertical="center"/>
    </xf>
    <xf numFmtId="0" fontId="16" fillId="4" borderId="20" xfId="4" applyFont="1" applyFill="1" applyBorder="1" applyAlignment="1">
      <alignment vertical="center"/>
    </xf>
    <xf numFmtId="0" fontId="16" fillId="4" borderId="16" xfId="4" applyFont="1" applyFill="1" applyBorder="1" applyAlignment="1">
      <alignment horizontal="center" vertical="center"/>
    </xf>
    <xf numFmtId="0" fontId="5" fillId="0" borderId="0" xfId="0" applyFont="1" applyAlignment="1">
      <alignment horizontal="center" vertical="center" wrapText="1"/>
    </xf>
    <xf numFmtId="0" fontId="2" fillId="3" borderId="0" xfId="0" applyFont="1" applyFill="1" applyAlignment="1">
      <alignment horizontal="center" vertical="center" wrapText="1"/>
    </xf>
    <xf numFmtId="0" fontId="19" fillId="5" borderId="0" xfId="0" applyFont="1" applyFill="1" applyAlignment="1">
      <alignment horizontal="center" vertical="center" wrapText="1"/>
    </xf>
    <xf numFmtId="0" fontId="2" fillId="0" borderId="0" xfId="0" applyFont="1" applyAlignment="1">
      <alignment horizontal="center" vertical="center" wrapText="1"/>
    </xf>
    <xf numFmtId="0" fontId="3" fillId="3" borderId="0" xfId="0" applyFont="1" applyFill="1" applyAlignment="1">
      <alignment horizontal="center" vertical="center" wrapText="1"/>
    </xf>
    <xf numFmtId="0" fontId="4" fillId="0" borderId="0" xfId="0" applyFont="1" applyAlignment="1">
      <alignment horizontal="center" vertical="center" wrapText="1"/>
    </xf>
    <xf numFmtId="0" fontId="0" fillId="0" borderId="1" xfId="0" applyBorder="1"/>
    <xf numFmtId="0" fontId="20" fillId="0" borderId="1" xfId="0" applyFont="1" applyBorder="1" applyAlignment="1">
      <alignment horizontal="left" vertical="center"/>
    </xf>
    <xf numFmtId="0" fontId="16" fillId="4" borderId="19" xfId="4" applyFont="1" applyFill="1" applyBorder="1" applyAlignment="1">
      <alignment horizontal="center" vertical="center"/>
    </xf>
    <xf numFmtId="0" fontId="20" fillId="0" borderId="1" xfId="0" applyFont="1" applyBorder="1" applyAlignment="1">
      <alignment vertical="center" wrapText="1"/>
    </xf>
    <xf numFmtId="0" fontId="20" fillId="0" borderId="1" xfId="0" applyFont="1" applyBorder="1" applyAlignment="1">
      <alignment horizontal="center" vertical="center" wrapText="1"/>
    </xf>
    <xf numFmtId="0" fontId="16" fillId="4" borderId="22" xfId="4" applyFont="1" applyFill="1" applyBorder="1" applyAlignment="1">
      <alignment vertical="center"/>
    </xf>
    <xf numFmtId="0" fontId="16" fillId="4" borderId="20" xfId="4" applyFont="1" applyFill="1" applyBorder="1" applyAlignment="1">
      <alignment horizontal="center" vertical="center"/>
    </xf>
    <xf numFmtId="0" fontId="1" fillId="0" borderId="1" xfId="0" applyFont="1" applyBorder="1" applyAlignment="1">
      <alignment horizontal="center" vertical="center" wrapText="1"/>
    </xf>
    <xf numFmtId="0" fontId="0" fillId="0" borderId="0" xfId="0" applyAlignment="1">
      <alignment wrapText="1"/>
    </xf>
    <xf numFmtId="0" fontId="0" fillId="0" borderId="0" xfId="0" applyAlignment="1">
      <alignment horizontal="center" wrapText="1"/>
    </xf>
    <xf numFmtId="0" fontId="22" fillId="0" borderId="9" xfId="0" applyFont="1" applyBorder="1" applyAlignment="1">
      <alignment horizontal="center" vertical="center" wrapText="1"/>
    </xf>
    <xf numFmtId="0" fontId="6" fillId="0" borderId="0" xfId="0" applyFont="1" applyAlignment="1">
      <alignment horizontal="center" vertical="center" wrapText="1"/>
    </xf>
    <xf numFmtId="0" fontId="6" fillId="0" borderId="0" xfId="0" applyFont="1" applyAlignment="1">
      <alignment wrapText="1"/>
    </xf>
    <xf numFmtId="0" fontId="5" fillId="0" borderId="0" xfId="0" applyFont="1" applyAlignment="1">
      <alignment wrapText="1"/>
    </xf>
    <xf numFmtId="0" fontId="7" fillId="0" borderId="0" xfId="0" applyFont="1" applyAlignment="1">
      <alignment horizontal="center" wrapText="1"/>
    </xf>
    <xf numFmtId="1" fontId="0" fillId="0" borderId="0" xfId="0" applyNumberFormat="1" applyAlignment="1">
      <alignment horizontal="center" vertical="center" wrapText="1"/>
    </xf>
    <xf numFmtId="0" fontId="8" fillId="0" borderId="0" xfId="0" applyFont="1" applyAlignment="1">
      <alignment horizontal="center" wrapText="1"/>
    </xf>
    <xf numFmtId="167" fontId="5" fillId="0" borderId="0" xfId="0" applyNumberFormat="1" applyFont="1" applyAlignment="1">
      <alignment horizontal="center" vertical="center" wrapText="1"/>
    </xf>
    <xf numFmtId="0" fontId="10" fillId="0" borderId="0" xfId="0" applyFont="1" applyAlignment="1">
      <alignment horizontal="center" wrapText="1"/>
    </xf>
    <xf numFmtId="0" fontId="10" fillId="0" borderId="0" xfId="0" applyFont="1" applyAlignment="1">
      <alignment horizontal="center" vertical="center" wrapText="1"/>
    </xf>
    <xf numFmtId="0" fontId="29" fillId="0" borderId="1" xfId="0" applyFont="1" applyBorder="1" applyAlignment="1">
      <alignment horizontal="center" vertical="center" wrapText="1"/>
    </xf>
    <xf numFmtId="0" fontId="32" fillId="0" borderId="1" xfId="0" applyFont="1" applyBorder="1" applyAlignment="1">
      <alignment horizontal="center" vertical="center" wrapText="1"/>
    </xf>
    <xf numFmtId="14" fontId="32" fillId="0" borderId="1" xfId="0" applyNumberFormat="1" applyFont="1" applyBorder="1" applyAlignment="1">
      <alignment horizontal="center" vertical="center" wrapText="1"/>
    </xf>
    <xf numFmtId="0" fontId="29" fillId="0" borderId="1" xfId="0" applyFont="1" applyBorder="1" applyAlignment="1">
      <alignment horizontal="center" wrapText="1"/>
    </xf>
    <xf numFmtId="0" fontId="32" fillId="0" borderId="1" xfId="0" applyFont="1" applyBorder="1" applyAlignment="1">
      <alignment wrapText="1"/>
    </xf>
    <xf numFmtId="0" fontId="32" fillId="0" borderId="0" xfId="0" applyFont="1" applyAlignment="1">
      <alignment wrapText="1"/>
    </xf>
    <xf numFmtId="0" fontId="32" fillId="0" borderId="0" xfId="0" applyFont="1" applyAlignment="1">
      <alignment horizontal="center" vertical="center" wrapText="1"/>
    </xf>
    <xf numFmtId="0" fontId="28" fillId="3" borderId="1" xfId="0" applyFont="1" applyFill="1" applyBorder="1" applyAlignment="1">
      <alignment horizontal="center" wrapText="1"/>
    </xf>
    <xf numFmtId="0" fontId="28" fillId="3" borderId="1" xfId="0" applyFont="1" applyFill="1" applyBorder="1" applyAlignment="1">
      <alignment horizontal="center" vertical="center" wrapText="1"/>
    </xf>
    <xf numFmtId="0" fontId="29" fillId="0" borderId="0" xfId="0" applyFont="1" applyAlignment="1">
      <alignment horizontal="center" wrapText="1"/>
    </xf>
    <xf numFmtId="9" fontId="32" fillId="6" borderId="1" xfId="6" applyFont="1" applyFill="1" applyBorder="1" applyAlignment="1">
      <alignment horizontal="center" vertical="center" wrapText="1"/>
    </xf>
    <xf numFmtId="0" fontId="32" fillId="0" borderId="1" xfId="0" applyFont="1" applyBorder="1" applyAlignment="1">
      <alignment vertical="center" wrapText="1"/>
    </xf>
    <xf numFmtId="0" fontId="30" fillId="0" borderId="1" xfId="4" applyFont="1" applyBorder="1" applyAlignment="1">
      <alignment horizontal="left" vertical="center" wrapText="1"/>
    </xf>
    <xf numFmtId="0" fontId="32" fillId="0" borderId="0" xfId="0" applyFont="1"/>
    <xf numFmtId="0" fontId="42" fillId="0" borderId="1" xfId="0" applyFont="1" applyBorder="1" applyAlignment="1">
      <alignment wrapText="1"/>
    </xf>
    <xf numFmtId="0" fontId="42" fillId="0" borderId="1" xfId="0" applyFont="1" applyBorder="1" applyAlignment="1">
      <alignment horizontal="center" wrapText="1"/>
    </xf>
    <xf numFmtId="0" fontId="42" fillId="0" borderId="0" xfId="0" applyFont="1" applyAlignment="1">
      <alignment wrapText="1"/>
    </xf>
    <xf numFmtId="0" fontId="42" fillId="0" borderId="0" xfId="0" applyFont="1"/>
    <xf numFmtId="0" fontId="22" fillId="6" borderId="9" xfId="0" applyFont="1" applyFill="1" applyBorder="1" applyAlignment="1">
      <alignment horizontal="center" vertical="center" wrapText="1"/>
    </xf>
    <xf numFmtId="1" fontId="32" fillId="6" borderId="1" xfId="6" applyNumberFormat="1" applyFont="1" applyFill="1" applyBorder="1" applyAlignment="1">
      <alignment horizontal="center" vertical="center" wrapText="1"/>
    </xf>
    <xf numFmtId="1" fontId="39" fillId="6" borderId="1" xfId="6" applyNumberFormat="1" applyFont="1" applyFill="1" applyBorder="1" applyAlignment="1">
      <alignment horizontal="center" vertical="center" wrapText="1"/>
    </xf>
    <xf numFmtId="1" fontId="32" fillId="6" borderId="1" xfId="0" applyNumberFormat="1" applyFont="1" applyFill="1" applyBorder="1" applyAlignment="1">
      <alignment horizontal="center" vertical="center" wrapText="1"/>
    </xf>
    <xf numFmtId="1" fontId="0" fillId="6" borderId="0" xfId="0" applyNumberFormat="1" applyFill="1" applyAlignment="1">
      <alignment horizontal="center" vertical="center" wrapText="1"/>
    </xf>
    <xf numFmtId="1" fontId="0" fillId="6" borderId="0" xfId="0" applyNumberFormat="1" applyFill="1" applyAlignment="1">
      <alignment horizontal="center" vertical="center"/>
    </xf>
    <xf numFmtId="166" fontId="32" fillId="6" borderId="1" xfId="7" applyFont="1" applyFill="1" applyBorder="1" applyAlignment="1">
      <alignment vertical="center" wrapText="1"/>
    </xf>
    <xf numFmtId="0" fontId="0" fillId="6" borderId="0" xfId="0" applyFill="1" applyAlignment="1">
      <alignment wrapText="1"/>
    </xf>
    <xf numFmtId="0" fontId="0" fillId="6" borderId="0" xfId="0" applyFill="1"/>
    <xf numFmtId="166" fontId="45" fillId="0" borderId="1" xfId="7" applyFont="1" applyBorder="1" applyAlignment="1">
      <alignment horizontal="center" vertical="center"/>
    </xf>
    <xf numFmtId="166" fontId="45" fillId="6" borderId="1" xfId="7" applyFont="1" applyFill="1" applyBorder="1" applyAlignment="1">
      <alignment horizontal="center" vertical="center"/>
    </xf>
    <xf numFmtId="166" fontId="0" fillId="0" borderId="0" xfId="0" applyNumberFormat="1" applyAlignment="1">
      <alignment wrapText="1"/>
    </xf>
    <xf numFmtId="9" fontId="39" fillId="6" borderId="1" xfId="6" applyFont="1" applyFill="1" applyBorder="1" applyAlignment="1">
      <alignment horizontal="center" vertical="center" wrapText="1"/>
    </xf>
    <xf numFmtId="1" fontId="32" fillId="6" borderId="32" xfId="6" applyNumberFormat="1" applyFont="1" applyFill="1" applyBorder="1" applyAlignment="1">
      <alignment horizontal="center" vertical="center" wrapText="1"/>
    </xf>
    <xf numFmtId="1" fontId="32" fillId="6" borderId="4" xfId="6" applyNumberFormat="1" applyFont="1" applyFill="1" applyBorder="1" applyAlignment="1">
      <alignment horizontal="center" vertical="center" wrapText="1"/>
    </xf>
    <xf numFmtId="9" fontId="32" fillId="6" borderId="3" xfId="6" applyFont="1" applyFill="1" applyBorder="1" applyAlignment="1">
      <alignment horizontal="center" vertical="center" wrapText="1"/>
    </xf>
    <xf numFmtId="0" fontId="32" fillId="0" borderId="32" xfId="0" applyFont="1" applyBorder="1" applyAlignment="1">
      <alignment horizontal="center" vertical="center" wrapText="1"/>
    </xf>
    <xf numFmtId="0" fontId="32" fillId="0" borderId="3" xfId="0" applyFont="1" applyBorder="1" applyAlignment="1">
      <alignment horizontal="center" vertical="center" wrapText="1"/>
    </xf>
    <xf numFmtId="0" fontId="32" fillId="0" borderId="4" xfId="0" applyFont="1" applyBorder="1" applyAlignment="1">
      <alignment horizontal="center" vertical="center" wrapText="1"/>
    </xf>
    <xf numFmtId="14" fontId="32" fillId="0" borderId="3" xfId="0" applyNumberFormat="1" applyFont="1" applyBorder="1" applyAlignment="1">
      <alignment horizontal="center" vertical="center" wrapText="1"/>
    </xf>
    <xf numFmtId="0" fontId="32" fillId="0" borderId="4" xfId="0" applyFont="1" applyBorder="1" applyAlignment="1">
      <alignment horizontal="center" wrapText="1"/>
    </xf>
    <xf numFmtId="14" fontId="32" fillId="0" borderId="4" xfId="0" applyNumberFormat="1" applyFont="1" applyBorder="1" applyAlignment="1">
      <alignment horizontal="center" vertical="center" wrapText="1"/>
    </xf>
    <xf numFmtId="0" fontId="35" fillId="6" borderId="3" xfId="0" applyFont="1" applyFill="1" applyBorder="1" applyAlignment="1">
      <alignment horizontal="center" vertical="center" wrapText="1"/>
    </xf>
    <xf numFmtId="0" fontId="35" fillId="6" borderId="1" xfId="0" applyFont="1" applyFill="1" applyBorder="1" applyAlignment="1">
      <alignment horizontal="center" vertical="center" wrapText="1"/>
    </xf>
    <xf numFmtId="0" fontId="36" fillId="6" borderId="3" xfId="0" applyFont="1" applyFill="1" applyBorder="1" applyAlignment="1">
      <alignment horizontal="center" vertical="center" wrapText="1"/>
    </xf>
    <xf numFmtId="0" fontId="36" fillId="6" borderId="1" xfId="0" applyFont="1" applyFill="1" applyBorder="1" applyAlignment="1">
      <alignment horizontal="center" vertical="center" wrapText="1"/>
    </xf>
    <xf numFmtId="167" fontId="31" fillId="6" borderId="1" xfId="0" applyNumberFormat="1" applyFont="1" applyFill="1" applyBorder="1" applyAlignment="1">
      <alignment horizontal="center" vertical="center" wrapText="1"/>
    </xf>
    <xf numFmtId="0" fontId="38" fillId="6" borderId="1" xfId="0" applyFont="1" applyFill="1" applyBorder="1" applyAlignment="1">
      <alignment horizontal="center" vertical="center" wrapText="1"/>
    </xf>
    <xf numFmtId="167" fontId="31" fillId="6" borderId="3" xfId="0" applyNumberFormat="1" applyFont="1" applyFill="1" applyBorder="1" applyAlignment="1">
      <alignment horizontal="center" vertical="center" wrapText="1"/>
    </xf>
    <xf numFmtId="0" fontId="38" fillId="6" borderId="3" xfId="0" applyFont="1" applyFill="1" applyBorder="1" applyAlignment="1">
      <alignment horizontal="center" vertical="center" wrapText="1"/>
    </xf>
    <xf numFmtId="0" fontId="29" fillId="6" borderId="4" xfId="0" applyFont="1" applyFill="1" applyBorder="1" applyAlignment="1">
      <alignment horizontal="center" vertical="center" wrapText="1"/>
    </xf>
    <xf numFmtId="0" fontId="32" fillId="0" borderId="7" xfId="0" applyFont="1" applyBorder="1" applyAlignment="1">
      <alignment horizontal="center" vertical="center" wrapText="1"/>
    </xf>
    <xf numFmtId="165" fontId="32" fillId="0" borderId="1" xfId="0" applyNumberFormat="1" applyFont="1" applyBorder="1" applyAlignment="1">
      <alignment horizontal="center" vertical="center" wrapText="1"/>
    </xf>
    <xf numFmtId="0" fontId="32" fillId="0" borderId="1" xfId="0" applyFont="1" applyBorder="1" applyAlignment="1">
      <alignment horizontal="center" wrapText="1"/>
    </xf>
    <xf numFmtId="9" fontId="50" fillId="0" borderId="4" xfId="6" applyFont="1" applyFill="1" applyBorder="1" applyAlignment="1">
      <alignment horizontal="center" vertical="center" wrapText="1"/>
    </xf>
    <xf numFmtId="9" fontId="47" fillId="0" borderId="1" xfId="6" applyFont="1" applyFill="1" applyBorder="1" applyAlignment="1">
      <alignment horizontal="center" vertical="center" wrapText="1"/>
    </xf>
    <xf numFmtId="0" fontId="46" fillId="0" borderId="0" xfId="0" applyFont="1" applyAlignment="1">
      <alignment wrapText="1"/>
    </xf>
    <xf numFmtId="0" fontId="46" fillId="0" borderId="0" xfId="0" applyFont="1"/>
    <xf numFmtId="0" fontId="32" fillId="0" borderId="32" xfId="0" applyFont="1" applyBorder="1" applyAlignment="1">
      <alignment vertical="center" wrapText="1"/>
    </xf>
    <xf numFmtId="0" fontId="32" fillId="0" borderId="4" xfId="0" applyFont="1" applyBorder="1" applyAlignment="1">
      <alignment vertical="center" wrapText="1"/>
    </xf>
    <xf numFmtId="0" fontId="32" fillId="0" borderId="3" xfId="0" applyFont="1" applyBorder="1" applyAlignment="1">
      <alignment vertical="center" wrapText="1"/>
    </xf>
    <xf numFmtId="9" fontId="47" fillId="0" borderId="3" xfId="6" applyFont="1" applyFill="1" applyBorder="1" applyAlignment="1">
      <alignment vertical="center" wrapText="1"/>
    </xf>
    <xf numFmtId="1" fontId="37" fillId="0" borderId="3" xfId="0" applyNumberFormat="1" applyFont="1" applyBorder="1" applyAlignment="1">
      <alignment vertical="center" wrapText="1"/>
    </xf>
    <xf numFmtId="14" fontId="32" fillId="0" borderId="3" xfId="0" applyNumberFormat="1" applyFont="1" applyBorder="1" applyAlignment="1">
      <alignment vertical="center" wrapText="1"/>
    </xf>
    <xf numFmtId="14" fontId="32" fillId="0" borderId="4" xfId="0" applyNumberFormat="1" applyFont="1" applyBorder="1" applyAlignment="1">
      <alignment vertical="center" wrapText="1"/>
    </xf>
    <xf numFmtId="9" fontId="47" fillId="0" borderId="1" xfId="6" applyFont="1" applyFill="1" applyBorder="1" applyAlignment="1">
      <alignment vertical="center" wrapText="1"/>
    </xf>
    <xf numFmtId="0" fontId="43" fillId="0" borderId="3" xfId="0" applyFont="1" applyBorder="1" applyAlignment="1">
      <alignment vertical="center" wrapText="1"/>
    </xf>
    <xf numFmtId="9" fontId="47" fillId="0" borderId="1" xfId="6" applyFont="1" applyBorder="1" applyAlignment="1">
      <alignment horizontal="center" vertical="center" wrapText="1"/>
    </xf>
    <xf numFmtId="9" fontId="50" fillId="0" borderId="1" xfId="6" applyFont="1" applyBorder="1" applyAlignment="1">
      <alignment horizontal="center" vertical="center" wrapText="1"/>
    </xf>
    <xf numFmtId="0" fontId="32" fillId="0" borderId="1" xfId="0" applyFont="1" applyBorder="1"/>
    <xf numFmtId="0" fontId="35" fillId="0" borderId="1" xfId="0" applyFont="1" applyBorder="1" applyAlignment="1">
      <alignment horizontal="center" wrapText="1"/>
    </xf>
    <xf numFmtId="0" fontId="36" fillId="0" borderId="1" xfId="0" applyFont="1" applyBorder="1" applyAlignment="1">
      <alignment horizontal="center" vertical="center" wrapText="1"/>
    </xf>
    <xf numFmtId="167" fontId="31" fillId="0" borderId="1" xfId="0" applyNumberFormat="1" applyFont="1" applyBorder="1" applyAlignment="1">
      <alignment horizontal="center" vertical="center" wrapText="1"/>
    </xf>
    <xf numFmtId="0" fontId="38" fillId="0" borderId="1" xfId="0" applyFont="1" applyBorder="1" applyAlignment="1">
      <alignment horizontal="center" wrapText="1"/>
    </xf>
    <xf numFmtId="0" fontId="50" fillId="0" borderId="11" xfId="0" applyFont="1" applyBorder="1" applyAlignment="1">
      <alignment wrapText="1"/>
    </xf>
    <xf numFmtId="0" fontId="50" fillId="0" borderId="12" xfId="0" applyFont="1" applyBorder="1" applyAlignment="1">
      <alignment wrapText="1"/>
    </xf>
    <xf numFmtId="0" fontId="38" fillId="0" borderId="1" xfId="0" applyFont="1" applyBorder="1" applyAlignment="1">
      <alignment horizontal="center" vertical="center" wrapText="1"/>
    </xf>
    <xf numFmtId="166" fontId="32" fillId="0" borderId="4" xfId="7" applyFont="1" applyBorder="1" applyAlignment="1">
      <alignment horizontal="center" vertical="center" wrapText="1"/>
    </xf>
    <xf numFmtId="166" fontId="32" fillId="6" borderId="32" xfId="7" applyFont="1" applyFill="1" applyBorder="1" applyAlignment="1">
      <alignment vertical="center" wrapText="1"/>
    </xf>
    <xf numFmtId="1" fontId="50" fillId="0" borderId="1" xfId="0" applyNumberFormat="1" applyFont="1" applyBorder="1" applyAlignment="1">
      <alignment horizontal="center" vertical="center" wrapText="1"/>
    </xf>
    <xf numFmtId="0" fontId="39" fillId="6" borderId="1" xfId="6" applyNumberFormat="1" applyFont="1" applyFill="1" applyBorder="1" applyAlignment="1">
      <alignment horizontal="center" vertical="center" wrapText="1"/>
    </xf>
    <xf numFmtId="2" fontId="32" fillId="6" borderId="1" xfId="0" applyNumberFormat="1" applyFont="1" applyFill="1" applyBorder="1" applyAlignment="1">
      <alignment horizontal="center" vertical="center" wrapText="1"/>
    </xf>
    <xf numFmtId="0" fontId="32" fillId="6" borderId="1" xfId="6" applyNumberFormat="1" applyFont="1" applyFill="1" applyBorder="1" applyAlignment="1">
      <alignment horizontal="center" vertical="center" wrapText="1"/>
    </xf>
    <xf numFmtId="0" fontId="50" fillId="0" borderId="1" xfId="0" applyFont="1" applyBorder="1" applyAlignment="1">
      <alignment vertical="center" wrapText="1"/>
    </xf>
    <xf numFmtId="9" fontId="53" fillId="6" borderId="3" xfId="6" applyFont="1" applyFill="1" applyBorder="1" applyAlignment="1">
      <alignment horizontal="center" vertical="center" wrapText="1"/>
    </xf>
    <xf numFmtId="9" fontId="54" fillId="0" borderId="3" xfId="6" applyFont="1" applyFill="1" applyBorder="1" applyAlignment="1">
      <alignment horizontal="center" vertical="center" wrapText="1"/>
    </xf>
    <xf numFmtId="0" fontId="51" fillId="0" borderId="1" xfId="0" applyFont="1" applyBorder="1" applyAlignment="1">
      <alignment wrapText="1"/>
    </xf>
    <xf numFmtId="9" fontId="56" fillId="6" borderId="4" xfId="6" applyFont="1" applyFill="1" applyBorder="1" applyAlignment="1">
      <alignment horizontal="center" vertical="center" wrapText="1"/>
    </xf>
    <xf numFmtId="9" fontId="50" fillId="0" borderId="1" xfId="6" applyFont="1" applyFill="1" applyBorder="1" applyAlignment="1">
      <alignment horizontal="center" vertical="center" wrapText="1"/>
    </xf>
    <xf numFmtId="0" fontId="57" fillId="0" borderId="3" xfId="0" applyFont="1" applyBorder="1" applyAlignment="1">
      <alignment horizontal="center" vertical="center" wrapText="1"/>
    </xf>
    <xf numFmtId="0" fontId="57" fillId="0" borderId="1" xfId="0" applyFont="1" applyBorder="1" applyAlignment="1">
      <alignment horizontal="center" vertical="center" wrapText="1"/>
    </xf>
    <xf numFmtId="0" fontId="57" fillId="6" borderId="1" xfId="0" applyFont="1" applyFill="1" applyBorder="1" applyAlignment="1">
      <alignment horizontal="center" vertical="center" wrapText="1"/>
    </xf>
    <xf numFmtId="166" fontId="32" fillId="0" borderId="32" xfId="7" applyFont="1" applyBorder="1" applyAlignment="1">
      <alignment vertical="center" wrapText="1"/>
    </xf>
    <xf numFmtId="166" fontId="32" fillId="0" borderId="4" xfId="7" applyFont="1" applyBorder="1" applyAlignment="1">
      <alignment vertical="center" wrapText="1"/>
    </xf>
    <xf numFmtId="9" fontId="47" fillId="0" borderId="4" xfId="6" applyFont="1" applyBorder="1" applyAlignment="1">
      <alignment horizontal="center" vertical="center" wrapText="1"/>
    </xf>
    <xf numFmtId="0" fontId="50" fillId="6" borderId="12" xfId="0" applyFont="1" applyFill="1" applyBorder="1" applyAlignment="1">
      <alignment wrapText="1"/>
    </xf>
    <xf numFmtId="169" fontId="42" fillId="0" borderId="32" xfId="7" applyNumberFormat="1" applyFont="1" applyFill="1" applyBorder="1" applyAlignment="1">
      <alignment horizontal="center" vertical="center"/>
    </xf>
    <xf numFmtId="166" fontId="58" fillId="6" borderId="11" xfId="0" applyNumberFormat="1" applyFont="1" applyFill="1" applyBorder="1" applyAlignment="1">
      <alignment wrapText="1"/>
    </xf>
    <xf numFmtId="10" fontId="50" fillId="0" borderId="1" xfId="6" applyNumberFormat="1" applyFont="1" applyBorder="1" applyAlignment="1">
      <alignment horizontal="center" vertical="center" wrapText="1"/>
    </xf>
    <xf numFmtId="0" fontId="50" fillId="6" borderId="1" xfId="0" applyFont="1" applyFill="1" applyBorder="1" applyAlignment="1">
      <alignment wrapText="1"/>
    </xf>
    <xf numFmtId="164" fontId="42" fillId="6" borderId="0" xfId="0" applyNumberFormat="1" applyFont="1" applyFill="1" applyAlignment="1">
      <alignment wrapText="1"/>
    </xf>
    <xf numFmtId="1" fontId="35" fillId="6" borderId="13" xfId="0" applyNumberFormat="1" applyFont="1" applyFill="1" applyBorder="1" applyAlignment="1">
      <alignment vertical="center" wrapText="1"/>
    </xf>
    <xf numFmtId="0" fontId="38" fillId="0" borderId="13" xfId="0" applyFont="1" applyBorder="1" applyAlignment="1">
      <alignment horizontal="center" vertical="center" wrapText="1"/>
    </xf>
    <xf numFmtId="168" fontId="52" fillId="6" borderId="32" xfId="6" applyNumberFormat="1" applyFont="1" applyFill="1" applyBorder="1" applyAlignment="1">
      <alignment horizontal="center" vertical="center" wrapText="1"/>
    </xf>
    <xf numFmtId="10" fontId="52" fillId="6" borderId="32" xfId="6" applyNumberFormat="1" applyFont="1" applyFill="1" applyBorder="1" applyAlignment="1">
      <alignment horizontal="center" vertical="center" wrapText="1"/>
    </xf>
    <xf numFmtId="9" fontId="32" fillId="0" borderId="1" xfId="6" applyFont="1" applyFill="1" applyBorder="1" applyAlignment="1">
      <alignment horizontal="center" vertical="center" wrapText="1"/>
    </xf>
    <xf numFmtId="166" fontId="0" fillId="0" borderId="1" xfId="7" applyFont="1" applyBorder="1" applyAlignment="1">
      <alignment horizontal="left" wrapText="1"/>
    </xf>
    <xf numFmtId="166" fontId="32" fillId="0" borderId="3" xfId="7" applyFont="1" applyBorder="1" applyAlignment="1">
      <alignment vertical="center" wrapText="1"/>
    </xf>
    <xf numFmtId="0" fontId="30" fillId="0" borderId="32" xfId="0" applyFont="1" applyBorder="1" applyAlignment="1">
      <alignment horizontal="center" vertical="center" wrapText="1"/>
    </xf>
    <xf numFmtId="0" fontId="30" fillId="0" borderId="3" xfId="0" applyFont="1" applyBorder="1" applyAlignment="1">
      <alignment horizontal="center" vertical="center" wrapText="1"/>
    </xf>
    <xf numFmtId="1" fontId="32" fillId="0" borderId="1" xfId="6" applyNumberFormat="1" applyFont="1" applyFill="1" applyBorder="1" applyAlignment="1">
      <alignment horizontal="center" vertical="center" wrapText="1"/>
    </xf>
    <xf numFmtId="0" fontId="39" fillId="0" borderId="1" xfId="6" applyNumberFormat="1" applyFont="1" applyFill="1" applyBorder="1" applyAlignment="1">
      <alignment horizontal="center" vertical="center" wrapText="1"/>
    </xf>
    <xf numFmtId="0" fontId="39" fillId="0" borderId="32" xfId="6" applyNumberFormat="1" applyFont="1" applyFill="1" applyBorder="1" applyAlignment="1">
      <alignment horizontal="center" vertical="center" wrapText="1"/>
    </xf>
    <xf numFmtId="0" fontId="39" fillId="0" borderId="4" xfId="6" applyNumberFormat="1" applyFont="1" applyFill="1" applyBorder="1" applyAlignment="1">
      <alignment horizontal="center" vertical="center" wrapText="1"/>
    </xf>
    <xf numFmtId="0" fontId="39" fillId="0" borderId="3" xfId="6" applyNumberFormat="1" applyFont="1" applyFill="1" applyBorder="1" applyAlignment="1">
      <alignment horizontal="center" vertical="center" wrapText="1"/>
    </xf>
    <xf numFmtId="0" fontId="32" fillId="0" borderId="1" xfId="6" applyNumberFormat="1" applyFont="1" applyFill="1" applyBorder="1" applyAlignment="1">
      <alignment horizontal="center" vertical="center" wrapText="1"/>
    </xf>
    <xf numFmtId="9" fontId="49" fillId="0" borderId="1" xfId="6" applyFont="1" applyFill="1" applyBorder="1" applyAlignment="1">
      <alignment horizontal="center" wrapText="1"/>
    </xf>
    <xf numFmtId="9" fontId="32" fillId="0" borderId="1" xfId="0" applyNumberFormat="1" applyFont="1" applyBorder="1" applyAlignment="1">
      <alignment horizontal="center" vertical="center" wrapText="1"/>
    </xf>
    <xf numFmtId="0" fontId="6" fillId="0" borderId="1" xfId="0" applyFont="1" applyBorder="1" applyAlignment="1">
      <alignment vertical="center" wrapText="1"/>
    </xf>
    <xf numFmtId="166" fontId="32" fillId="0" borderId="1" xfId="7" applyFont="1" applyFill="1" applyBorder="1" applyAlignment="1">
      <alignment horizontal="center" vertical="center" wrapText="1"/>
    </xf>
    <xf numFmtId="166" fontId="32" fillId="0" borderId="1" xfId="7" applyFont="1" applyFill="1" applyBorder="1" applyAlignment="1">
      <alignment vertical="center" wrapText="1"/>
    </xf>
    <xf numFmtId="166" fontId="45" fillId="0" borderId="1" xfId="7" applyFont="1" applyFill="1" applyBorder="1" applyAlignment="1">
      <alignment horizontal="center" vertical="center"/>
    </xf>
    <xf numFmtId="166" fontId="58" fillId="0" borderId="11" xfId="0" applyNumberFormat="1" applyFont="1" applyBorder="1" applyAlignment="1">
      <alignment wrapText="1"/>
    </xf>
    <xf numFmtId="166" fontId="37" fillId="0" borderId="1" xfId="7" applyFont="1" applyFill="1" applyBorder="1" applyAlignment="1">
      <alignment horizontal="center" vertical="center" wrapText="1"/>
    </xf>
    <xf numFmtId="166" fontId="58" fillId="6" borderId="36" xfId="0" applyNumberFormat="1" applyFont="1" applyFill="1" applyBorder="1" applyAlignment="1">
      <alignment wrapText="1"/>
    </xf>
    <xf numFmtId="166" fontId="58" fillId="6" borderId="9" xfId="0" applyNumberFormat="1" applyFont="1" applyFill="1" applyBorder="1" applyAlignment="1">
      <alignment wrapText="1"/>
    </xf>
    <xf numFmtId="0" fontId="0" fillId="0" borderId="11" xfId="0" applyBorder="1" applyAlignment="1">
      <alignment horizontal="left" vertical="center"/>
    </xf>
    <xf numFmtId="0" fontId="0" fillId="0" borderId="12" xfId="0" applyBorder="1" applyAlignment="1">
      <alignment horizontal="left" vertical="center"/>
    </xf>
    <xf numFmtId="0" fontId="0" fillId="0" borderId="13" xfId="0" applyBorder="1" applyAlignment="1">
      <alignment horizontal="left" vertical="center"/>
    </xf>
    <xf numFmtId="0" fontId="0" fillId="0" borderId="11" xfId="0" applyBorder="1" applyAlignment="1">
      <alignment horizontal="left" vertical="center" wrapText="1"/>
    </xf>
    <xf numFmtId="0" fontId="0" fillId="0" borderId="12" xfId="0" applyBorder="1" applyAlignment="1">
      <alignment horizontal="left" vertical="center" wrapText="1"/>
    </xf>
    <xf numFmtId="0" fontId="0" fillId="0" borderId="13" xfId="0" applyBorder="1" applyAlignment="1">
      <alignment horizontal="left" vertical="center" wrapText="1"/>
    </xf>
    <xf numFmtId="0" fontId="23" fillId="0" borderId="1" xfId="0" applyFont="1" applyBorder="1" applyAlignment="1">
      <alignment horizontal="left" vertical="center" wrapText="1"/>
    </xf>
    <xf numFmtId="0" fontId="19" fillId="0" borderId="11" xfId="0" applyFont="1" applyBorder="1" applyAlignment="1">
      <alignment horizontal="justify" vertical="center" wrapText="1"/>
    </xf>
    <xf numFmtId="0" fontId="19" fillId="0" borderId="12" xfId="0" applyFont="1" applyBorder="1" applyAlignment="1">
      <alignment horizontal="justify" vertical="center" wrapText="1"/>
    </xf>
    <xf numFmtId="0" fontId="19" fillId="0" borderId="13" xfId="0" applyFont="1" applyBorder="1" applyAlignment="1">
      <alignment horizontal="justify" vertical="center" wrapText="1"/>
    </xf>
    <xf numFmtId="0" fontId="0" fillId="0" borderId="11" xfId="0" applyBorder="1" applyAlignment="1">
      <alignment horizontal="center"/>
    </xf>
    <xf numFmtId="0" fontId="0" fillId="0" borderId="12" xfId="0" applyBorder="1" applyAlignment="1">
      <alignment horizontal="center"/>
    </xf>
    <xf numFmtId="0" fontId="0" fillId="0" borderId="13" xfId="0" applyBorder="1" applyAlignment="1">
      <alignment horizontal="center"/>
    </xf>
    <xf numFmtId="0" fontId="0" fillId="0" borderId="12" xfId="0" applyBorder="1" applyAlignment="1">
      <alignment horizontal="center" vertical="center"/>
    </xf>
    <xf numFmtId="0" fontId="2" fillId="0" borderId="1" xfId="0" applyFont="1" applyBorder="1" applyAlignment="1">
      <alignment horizontal="center" vertical="center" wrapText="1"/>
    </xf>
    <xf numFmtId="0" fontId="22" fillId="0" borderId="1" xfId="0" applyFont="1" applyBorder="1" applyAlignment="1">
      <alignment horizontal="center" vertical="center" wrapText="1"/>
    </xf>
    <xf numFmtId="0" fontId="22" fillId="0" borderId="1" xfId="0" applyFont="1" applyBorder="1" applyAlignment="1">
      <alignment horizontal="center" vertical="center"/>
    </xf>
    <xf numFmtId="0" fontId="3" fillId="3" borderId="1" xfId="0" applyFont="1" applyFill="1" applyBorder="1" applyAlignment="1">
      <alignment vertical="center" wrapText="1"/>
    </xf>
    <xf numFmtId="0" fontId="1" fillId="0" borderId="1" xfId="0" applyFont="1" applyBorder="1" applyAlignment="1">
      <alignment horizontal="center" vertical="center" wrapText="1"/>
    </xf>
    <xf numFmtId="0" fontId="2" fillId="0" borderId="1" xfId="0" applyFont="1" applyBorder="1" applyAlignment="1">
      <alignment vertical="center" wrapText="1"/>
    </xf>
    <xf numFmtId="0" fontId="2" fillId="3" borderId="1" xfId="0" applyFont="1" applyFill="1" applyBorder="1" applyAlignment="1">
      <alignment horizontal="left" vertical="center" wrapText="1"/>
    </xf>
    <xf numFmtId="0" fontId="4" fillId="0" borderId="1" xfId="0" applyFont="1" applyBorder="1" applyAlignment="1">
      <alignment horizontal="left" vertical="center" wrapText="1"/>
    </xf>
    <xf numFmtId="0" fontId="21" fillId="0" borderId="1" xfId="0" applyFont="1" applyBorder="1" applyAlignment="1">
      <alignment horizontal="center" vertical="center"/>
    </xf>
    <xf numFmtId="0" fontId="0" fillId="0" borderId="9" xfId="0" applyBorder="1" applyAlignment="1">
      <alignment horizontal="center"/>
    </xf>
    <xf numFmtId="0" fontId="19" fillId="0" borderId="1" xfId="0" applyFont="1" applyBorder="1" applyAlignment="1">
      <alignment horizontal="center" vertical="center" wrapText="1"/>
    </xf>
    <xf numFmtId="0" fontId="4" fillId="0" borderId="1" xfId="0" applyFont="1" applyBorder="1" applyAlignment="1">
      <alignment vertical="center" wrapText="1"/>
    </xf>
    <xf numFmtId="0" fontId="20" fillId="0" borderId="0" xfId="0" applyFont="1" applyAlignment="1">
      <alignment horizontal="center" vertical="center"/>
    </xf>
    <xf numFmtId="0" fontId="2" fillId="0" borderId="1" xfId="0" applyFont="1" applyBorder="1" applyAlignment="1">
      <alignment horizontal="left" vertical="center" wrapText="1"/>
    </xf>
    <xf numFmtId="169" fontId="45" fillId="0" borderId="32" xfId="7" applyNumberFormat="1" applyFont="1" applyBorder="1" applyAlignment="1">
      <alignment horizontal="center" vertical="center"/>
    </xf>
    <xf numFmtId="169" fontId="45" fillId="0" borderId="4" xfId="7" applyNumberFormat="1" applyFont="1" applyBorder="1" applyAlignment="1">
      <alignment horizontal="center" vertical="center"/>
    </xf>
    <xf numFmtId="169" fontId="45" fillId="0" borderId="3" xfId="7" applyNumberFormat="1" applyFont="1" applyBorder="1" applyAlignment="1">
      <alignment horizontal="center" vertical="center"/>
    </xf>
    <xf numFmtId="0" fontId="6" fillId="0" borderId="32" xfId="0" applyFont="1" applyBorder="1" applyAlignment="1">
      <alignment horizontal="center" vertical="center" wrapText="1"/>
    </xf>
    <xf numFmtId="0" fontId="6" fillId="0" borderId="4" xfId="0" applyFont="1" applyBorder="1" applyAlignment="1">
      <alignment horizontal="center" vertical="center" wrapText="1"/>
    </xf>
    <xf numFmtId="0" fontId="6" fillId="0" borderId="3" xfId="0" applyFont="1" applyBorder="1" applyAlignment="1">
      <alignment horizontal="center" vertical="center" wrapText="1"/>
    </xf>
    <xf numFmtId="0" fontId="32" fillId="0" borderId="32" xfId="0" applyFont="1" applyBorder="1" applyAlignment="1">
      <alignment horizontal="center" vertical="center" wrapText="1"/>
    </xf>
    <xf numFmtId="0" fontId="32" fillId="0" borderId="4" xfId="0" applyFont="1" applyBorder="1" applyAlignment="1">
      <alignment horizontal="center" vertical="center" wrapText="1"/>
    </xf>
    <xf numFmtId="0" fontId="32" fillId="0" borderId="3" xfId="0" applyFont="1" applyBorder="1" applyAlignment="1">
      <alignment horizontal="center" vertical="center" wrapText="1"/>
    </xf>
    <xf numFmtId="166" fontId="32" fillId="6" borderId="32" xfId="7" applyFont="1" applyFill="1" applyBorder="1" applyAlignment="1">
      <alignment horizontal="center" vertical="center" wrapText="1"/>
    </xf>
    <xf numFmtId="166" fontId="32" fillId="6" borderId="4" xfId="7" applyFont="1" applyFill="1" applyBorder="1" applyAlignment="1">
      <alignment horizontal="center" vertical="center" wrapText="1"/>
    </xf>
    <xf numFmtId="166" fontId="32" fillId="6" borderId="3" xfId="7" applyFont="1" applyFill="1" applyBorder="1" applyAlignment="1">
      <alignment horizontal="center" vertical="center" wrapText="1"/>
    </xf>
    <xf numFmtId="166" fontId="32" fillId="6" borderId="32" xfId="7" applyFont="1" applyFill="1" applyBorder="1" applyAlignment="1">
      <alignment vertical="center" wrapText="1"/>
    </xf>
    <xf numFmtId="166" fontId="32" fillId="6" borderId="4" xfId="7" applyFont="1" applyFill="1" applyBorder="1" applyAlignment="1">
      <alignment vertical="center" wrapText="1"/>
    </xf>
    <xf numFmtId="166" fontId="32" fillId="6" borderId="3" xfId="7" applyFont="1" applyFill="1" applyBorder="1" applyAlignment="1">
      <alignment vertical="center" wrapText="1"/>
    </xf>
    <xf numFmtId="166" fontId="32" fillId="0" borderId="32" xfId="7" applyFont="1" applyFill="1" applyBorder="1" applyAlignment="1">
      <alignment horizontal="center" vertical="center" wrapText="1"/>
    </xf>
    <xf numFmtId="166" fontId="32" fillId="0" borderId="3" xfId="7" applyFont="1" applyFill="1" applyBorder="1" applyAlignment="1">
      <alignment horizontal="center" vertical="center" wrapText="1"/>
    </xf>
    <xf numFmtId="9" fontId="32" fillId="0" borderId="32" xfId="6" applyFont="1" applyFill="1" applyBorder="1" applyAlignment="1">
      <alignment horizontal="center" vertical="center" wrapText="1"/>
    </xf>
    <xf numFmtId="9" fontId="32" fillId="0" borderId="4" xfId="6" applyFont="1" applyFill="1" applyBorder="1" applyAlignment="1">
      <alignment horizontal="center" vertical="center" wrapText="1"/>
    </xf>
    <xf numFmtId="9" fontId="32" fillId="0" borderId="3" xfId="6" applyFont="1" applyFill="1" applyBorder="1" applyAlignment="1">
      <alignment horizontal="center" vertical="center" wrapText="1"/>
    </xf>
    <xf numFmtId="1" fontId="32" fillId="0" borderId="32" xfId="6" applyNumberFormat="1" applyFont="1" applyFill="1" applyBorder="1" applyAlignment="1">
      <alignment horizontal="center" vertical="center" wrapText="1"/>
    </xf>
    <xf numFmtId="1" fontId="32" fillId="0" borderId="3" xfId="6" applyNumberFormat="1" applyFont="1" applyFill="1" applyBorder="1" applyAlignment="1">
      <alignment horizontal="center" vertical="center" wrapText="1"/>
    </xf>
    <xf numFmtId="1" fontId="32" fillId="0" borderId="4" xfId="6" applyNumberFormat="1" applyFont="1" applyFill="1" applyBorder="1" applyAlignment="1">
      <alignment horizontal="center" vertical="center" wrapText="1"/>
    </xf>
    <xf numFmtId="1" fontId="39" fillId="0" borderId="32" xfId="6" applyNumberFormat="1" applyFont="1" applyFill="1" applyBorder="1" applyAlignment="1">
      <alignment horizontal="center" vertical="center" wrapText="1"/>
    </xf>
    <xf numFmtId="1" fontId="39" fillId="0" borderId="4" xfId="6" applyNumberFormat="1" applyFont="1" applyFill="1" applyBorder="1" applyAlignment="1">
      <alignment horizontal="center" vertical="center" wrapText="1"/>
    </xf>
    <xf numFmtId="1" fontId="39" fillId="0" borderId="3" xfId="6" applyNumberFormat="1" applyFont="1" applyFill="1" applyBorder="1" applyAlignment="1">
      <alignment horizontal="center" vertical="center" wrapText="1"/>
    </xf>
    <xf numFmtId="0" fontId="32" fillId="0" borderId="32" xfId="6" applyNumberFormat="1" applyFont="1" applyFill="1" applyBorder="1" applyAlignment="1">
      <alignment horizontal="center" vertical="center" wrapText="1"/>
    </xf>
    <xf numFmtId="0" fontId="32" fillId="0" borderId="4" xfId="6" applyNumberFormat="1" applyFont="1" applyFill="1" applyBorder="1" applyAlignment="1">
      <alignment horizontal="center" vertical="center" wrapText="1"/>
    </xf>
    <xf numFmtId="0" fontId="32" fillId="0" borderId="3" xfId="6" applyNumberFormat="1" applyFont="1" applyFill="1" applyBorder="1" applyAlignment="1">
      <alignment horizontal="center" vertical="center" wrapText="1"/>
    </xf>
    <xf numFmtId="1" fontId="32" fillId="0" borderId="32" xfId="0" applyNumberFormat="1" applyFont="1" applyBorder="1" applyAlignment="1">
      <alignment horizontal="center" vertical="center" wrapText="1"/>
    </xf>
    <xf numFmtId="1" fontId="32" fillId="0" borderId="4" xfId="0" applyNumberFormat="1" applyFont="1" applyBorder="1" applyAlignment="1">
      <alignment horizontal="center" vertical="center" wrapText="1"/>
    </xf>
    <xf numFmtId="1" fontId="32" fillId="0" borderId="3" xfId="0" applyNumberFormat="1" applyFont="1" applyBorder="1" applyAlignment="1">
      <alignment horizontal="center" vertical="center" wrapText="1"/>
    </xf>
    <xf numFmtId="1" fontId="50" fillId="0" borderId="1" xfId="0" applyNumberFormat="1" applyFont="1" applyBorder="1" applyAlignment="1">
      <alignment horizontal="center" vertical="center" wrapText="1"/>
    </xf>
    <xf numFmtId="9" fontId="39" fillId="6" borderId="32" xfId="6" applyFont="1" applyFill="1" applyBorder="1" applyAlignment="1">
      <alignment horizontal="center" vertical="center" wrapText="1"/>
    </xf>
    <xf numFmtId="9" fontId="39" fillId="6" borderId="4" xfId="6" applyFont="1" applyFill="1" applyBorder="1" applyAlignment="1">
      <alignment horizontal="center" vertical="center" wrapText="1"/>
    </xf>
    <xf numFmtId="9" fontId="39" fillId="6" borderId="3" xfId="6" applyFont="1" applyFill="1" applyBorder="1" applyAlignment="1">
      <alignment horizontal="center" vertical="center" wrapText="1"/>
    </xf>
    <xf numFmtId="1" fontId="32" fillId="0" borderId="1" xfId="0" applyNumberFormat="1" applyFont="1" applyBorder="1" applyAlignment="1">
      <alignment horizontal="center" vertical="center" wrapText="1"/>
    </xf>
    <xf numFmtId="2" fontId="32" fillId="0" borderId="1" xfId="0" applyNumberFormat="1" applyFont="1" applyBorder="1" applyAlignment="1">
      <alignment horizontal="center" vertical="center" wrapText="1"/>
    </xf>
    <xf numFmtId="0" fontId="55" fillId="0" borderId="12" xfId="0" applyFont="1" applyBorder="1" applyAlignment="1">
      <alignment horizontal="center" vertical="center" wrapText="1"/>
    </xf>
    <xf numFmtId="0" fontId="55" fillId="0" borderId="13" xfId="0" applyFont="1" applyBorder="1" applyAlignment="1">
      <alignment horizontal="center" vertical="center" wrapText="1"/>
    </xf>
    <xf numFmtId="10" fontId="32" fillId="0" borderId="32" xfId="6" applyNumberFormat="1" applyFont="1" applyBorder="1" applyAlignment="1">
      <alignment horizontal="center" vertical="center" wrapText="1"/>
    </xf>
    <xf numFmtId="10" fontId="32" fillId="0" borderId="4" xfId="6" applyNumberFormat="1" applyFont="1" applyBorder="1" applyAlignment="1">
      <alignment horizontal="center" vertical="center" wrapText="1"/>
    </xf>
    <xf numFmtId="10" fontId="32" fillId="0" borderId="3" xfId="6" applyNumberFormat="1" applyFont="1" applyBorder="1" applyAlignment="1">
      <alignment horizontal="center" vertical="center" wrapText="1"/>
    </xf>
    <xf numFmtId="0" fontId="1" fillId="0" borderId="3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3" xfId="0" applyFont="1" applyBorder="1" applyAlignment="1">
      <alignment horizontal="center" vertical="center" wrapText="1"/>
    </xf>
    <xf numFmtId="0" fontId="52" fillId="0" borderId="11" xfId="0" applyFont="1" applyBorder="1" applyAlignment="1">
      <alignment horizontal="center" vertical="center" wrapText="1"/>
    </xf>
    <xf numFmtId="0" fontId="52" fillId="0" borderId="12" xfId="0" applyFont="1" applyBorder="1" applyAlignment="1">
      <alignment horizontal="center" vertical="center" wrapText="1"/>
    </xf>
    <xf numFmtId="0" fontId="52" fillId="0" borderId="13" xfId="0" applyFont="1" applyBorder="1" applyAlignment="1">
      <alignment horizontal="center" vertical="center" wrapText="1"/>
    </xf>
    <xf numFmtId="0" fontId="35" fillId="6" borderId="32" xfId="0" applyFont="1" applyFill="1" applyBorder="1" applyAlignment="1">
      <alignment horizontal="center" vertical="center" wrapText="1"/>
    </xf>
    <xf numFmtId="0" fontId="35" fillId="6" borderId="4" xfId="0" applyFont="1" applyFill="1" applyBorder="1" applyAlignment="1">
      <alignment horizontal="center" vertical="center" wrapText="1"/>
    </xf>
    <xf numFmtId="0" fontId="35" fillId="6" borderId="3" xfId="0" applyFont="1" applyFill="1" applyBorder="1" applyAlignment="1">
      <alignment horizontal="center" vertical="center" wrapText="1"/>
    </xf>
    <xf numFmtId="166" fontId="45" fillId="0" borderId="32" xfId="7" applyFont="1" applyBorder="1" applyAlignment="1">
      <alignment horizontal="center" vertical="center"/>
    </xf>
    <xf numFmtId="166" fontId="45" fillId="0" borderId="4" xfId="7" applyFont="1" applyBorder="1" applyAlignment="1">
      <alignment horizontal="center" vertical="center"/>
    </xf>
    <xf numFmtId="166" fontId="45" fillId="0" borderId="3" xfId="7" applyFont="1" applyBorder="1" applyAlignment="1">
      <alignment horizontal="center" vertical="center"/>
    </xf>
    <xf numFmtId="1" fontId="32" fillId="6" borderId="32" xfId="6" applyNumberFormat="1" applyFont="1" applyFill="1" applyBorder="1" applyAlignment="1">
      <alignment horizontal="center" vertical="center" wrapText="1"/>
    </xf>
    <xf numFmtId="1" fontId="32" fillId="6" borderId="4" xfId="6" applyNumberFormat="1" applyFont="1" applyFill="1" applyBorder="1" applyAlignment="1">
      <alignment horizontal="center" vertical="center" wrapText="1"/>
    </xf>
    <xf numFmtId="1" fontId="32" fillId="6" borderId="3" xfId="6" applyNumberFormat="1" applyFont="1" applyFill="1" applyBorder="1" applyAlignment="1">
      <alignment horizontal="center" vertical="center" wrapText="1"/>
    </xf>
    <xf numFmtId="9" fontId="47" fillId="0" borderId="1" xfId="6" applyFont="1" applyFill="1" applyBorder="1" applyAlignment="1">
      <alignment horizontal="center" vertical="center" wrapText="1"/>
    </xf>
    <xf numFmtId="14" fontId="32" fillId="0" borderId="32" xfId="0" applyNumberFormat="1" applyFont="1" applyBorder="1" applyAlignment="1">
      <alignment horizontal="center" vertical="center" wrapText="1"/>
    </xf>
    <xf numFmtId="14" fontId="32" fillId="0" borderId="3" xfId="0" applyNumberFormat="1" applyFont="1" applyBorder="1" applyAlignment="1">
      <alignment horizontal="center" vertical="center" wrapText="1"/>
    </xf>
    <xf numFmtId="9" fontId="32" fillId="6" borderId="32" xfId="6" applyFont="1" applyFill="1" applyBorder="1" applyAlignment="1">
      <alignment horizontal="center" vertical="center" wrapText="1"/>
    </xf>
    <xf numFmtId="9" fontId="32" fillId="6" borderId="4" xfId="6" applyFont="1" applyFill="1" applyBorder="1" applyAlignment="1">
      <alignment horizontal="center" vertical="center" wrapText="1"/>
    </xf>
    <xf numFmtId="9" fontId="32" fillId="6" borderId="3" xfId="6" applyFont="1" applyFill="1" applyBorder="1" applyAlignment="1">
      <alignment horizontal="center" vertical="center" wrapText="1"/>
    </xf>
    <xf numFmtId="0" fontId="32" fillId="6" borderId="32" xfId="6" applyNumberFormat="1" applyFont="1" applyFill="1" applyBorder="1" applyAlignment="1">
      <alignment horizontal="center" vertical="center" wrapText="1"/>
    </xf>
    <xf numFmtId="0" fontId="32" fillId="6" borderId="4" xfId="6" applyNumberFormat="1" applyFont="1" applyFill="1" applyBorder="1" applyAlignment="1">
      <alignment horizontal="center" vertical="center" wrapText="1"/>
    </xf>
    <xf numFmtId="0" fontId="32" fillId="6" borderId="3" xfId="6" applyNumberFormat="1" applyFont="1" applyFill="1" applyBorder="1" applyAlignment="1">
      <alignment horizontal="center" vertical="center" wrapText="1"/>
    </xf>
    <xf numFmtId="1" fontId="32" fillId="6" borderId="32" xfId="0" applyNumberFormat="1" applyFont="1" applyFill="1" applyBorder="1" applyAlignment="1">
      <alignment horizontal="center" vertical="center" wrapText="1"/>
    </xf>
    <xf numFmtId="1" fontId="32" fillId="6" borderId="4" xfId="0" applyNumberFormat="1" applyFont="1" applyFill="1" applyBorder="1" applyAlignment="1">
      <alignment horizontal="center" vertical="center" wrapText="1"/>
    </xf>
    <xf numFmtId="1" fontId="32" fillId="6" borderId="3" xfId="0" applyNumberFormat="1" applyFont="1" applyFill="1" applyBorder="1" applyAlignment="1">
      <alignment horizontal="center" vertical="center" wrapText="1"/>
    </xf>
    <xf numFmtId="0" fontId="42" fillId="0" borderId="32" xfId="0" applyFont="1" applyBorder="1" applyAlignment="1">
      <alignment horizontal="center" vertical="center" wrapText="1"/>
    </xf>
    <xf numFmtId="0" fontId="42" fillId="0" borderId="4" xfId="0" applyFont="1" applyBorder="1" applyAlignment="1">
      <alignment horizontal="center" vertical="center" wrapText="1"/>
    </xf>
    <xf numFmtId="0" fontId="42" fillId="0" borderId="3" xfId="0" applyFont="1" applyBorder="1" applyAlignment="1">
      <alignment horizontal="center" vertical="center" wrapText="1"/>
    </xf>
    <xf numFmtId="1" fontId="35" fillId="6" borderId="10" xfId="0" applyNumberFormat="1" applyFont="1" applyFill="1" applyBorder="1" applyAlignment="1">
      <alignment horizontal="center" vertical="center" wrapText="1"/>
    </xf>
    <xf numFmtId="1" fontId="35" fillId="6" borderId="37" xfId="0" applyNumberFormat="1" applyFont="1" applyFill="1" applyBorder="1" applyAlignment="1">
      <alignment horizontal="center" vertical="center" wrapText="1"/>
    </xf>
    <xf numFmtId="1" fontId="35" fillId="6" borderId="38" xfId="0" applyNumberFormat="1" applyFont="1" applyFill="1" applyBorder="1" applyAlignment="1">
      <alignment horizontal="center" vertical="center" wrapText="1"/>
    </xf>
    <xf numFmtId="0" fontId="37" fillId="0" borderId="32" xfId="0" applyFont="1" applyBorder="1" applyAlignment="1">
      <alignment horizontal="center" vertical="center" wrapText="1"/>
    </xf>
    <xf numFmtId="0" fontId="37" fillId="0" borderId="4" xfId="0" applyFont="1" applyBorder="1" applyAlignment="1">
      <alignment horizontal="center" vertical="center" wrapText="1"/>
    </xf>
    <xf numFmtId="0" fontId="37" fillId="0" borderId="3" xfId="0" applyFont="1" applyBorder="1" applyAlignment="1">
      <alignment horizontal="center" vertical="center" wrapText="1"/>
    </xf>
    <xf numFmtId="14" fontId="32" fillId="0" borderId="4" xfId="0" applyNumberFormat="1" applyFont="1" applyBorder="1" applyAlignment="1">
      <alignment horizontal="center" vertical="center" wrapText="1"/>
    </xf>
    <xf numFmtId="0" fontId="32" fillId="0" borderId="32" xfId="0" applyFont="1" applyBorder="1" applyAlignment="1">
      <alignment horizontal="center" wrapText="1"/>
    </xf>
    <xf numFmtId="0" fontId="32" fillId="0" borderId="4" xfId="0" applyFont="1" applyBorder="1" applyAlignment="1">
      <alignment horizontal="center" wrapText="1"/>
    </xf>
    <xf numFmtId="0" fontId="32" fillId="0" borderId="3" xfId="0" applyFont="1" applyBorder="1" applyAlignment="1">
      <alignment horizontal="center" wrapText="1"/>
    </xf>
    <xf numFmtId="0" fontId="42" fillId="0" borderId="32" xfId="0" applyFont="1" applyBorder="1" applyAlignment="1">
      <alignment horizontal="center" wrapText="1"/>
    </xf>
    <xf numFmtId="0" fontId="42" fillId="0" borderId="4" xfId="0" applyFont="1" applyBorder="1" applyAlignment="1">
      <alignment horizontal="center" wrapText="1"/>
    </xf>
    <xf numFmtId="9" fontId="32" fillId="0" borderId="1" xfId="6" applyFont="1" applyFill="1" applyBorder="1" applyAlignment="1">
      <alignment horizontal="center" vertical="center" wrapText="1"/>
    </xf>
    <xf numFmtId="9" fontId="49" fillId="0" borderId="1" xfId="6" applyFont="1" applyFill="1" applyBorder="1" applyAlignment="1">
      <alignment horizontal="center" vertical="center" wrapText="1"/>
    </xf>
    <xf numFmtId="0" fontId="36" fillId="6" borderId="32" xfId="0" applyFont="1" applyFill="1" applyBorder="1" applyAlignment="1">
      <alignment horizontal="center" vertical="center" wrapText="1"/>
    </xf>
    <xf numFmtId="0" fontId="36" fillId="6" borderId="4" xfId="0" applyFont="1" applyFill="1" applyBorder="1" applyAlignment="1">
      <alignment horizontal="center" vertical="center" wrapText="1"/>
    </xf>
    <xf numFmtId="0" fontId="36" fillId="6" borderId="3" xfId="0" applyFont="1" applyFill="1" applyBorder="1" applyAlignment="1">
      <alignment horizontal="center" vertical="center" wrapText="1"/>
    </xf>
    <xf numFmtId="167" fontId="31" fillId="6" borderId="32" xfId="0" applyNumberFormat="1" applyFont="1" applyFill="1" applyBorder="1" applyAlignment="1">
      <alignment horizontal="center" vertical="center" wrapText="1"/>
    </xf>
    <xf numFmtId="167" fontId="31" fillId="6" borderId="4" xfId="0" applyNumberFormat="1" applyFont="1" applyFill="1" applyBorder="1" applyAlignment="1">
      <alignment horizontal="center" vertical="center" wrapText="1"/>
    </xf>
    <xf numFmtId="167" fontId="31" fillId="6" borderId="3" xfId="0" applyNumberFormat="1" applyFont="1" applyFill="1" applyBorder="1" applyAlignment="1">
      <alignment horizontal="center" vertical="center" wrapText="1"/>
    </xf>
    <xf numFmtId="0" fontId="42" fillId="0" borderId="3" xfId="0" applyFont="1" applyBorder="1" applyAlignment="1">
      <alignment horizontal="center" wrapText="1"/>
    </xf>
    <xf numFmtId="0" fontId="38" fillId="6" borderId="32" xfId="0" applyFont="1" applyFill="1" applyBorder="1" applyAlignment="1">
      <alignment horizontal="center" vertical="center" wrapText="1"/>
    </xf>
    <xf numFmtId="0" fontId="38" fillId="6" borderId="4" xfId="0" applyFont="1" applyFill="1" applyBorder="1" applyAlignment="1">
      <alignment horizontal="center" vertical="center" wrapText="1"/>
    </xf>
    <xf numFmtId="0" fontId="38" fillId="6" borderId="3" xfId="0" applyFont="1" applyFill="1" applyBorder="1" applyAlignment="1">
      <alignment horizontal="center" vertical="center" wrapText="1"/>
    </xf>
    <xf numFmtId="9" fontId="47" fillId="0" borderId="32" xfId="6" applyFont="1" applyFill="1" applyBorder="1" applyAlignment="1">
      <alignment horizontal="center" vertical="center" wrapText="1"/>
    </xf>
    <xf numFmtId="9" fontId="47" fillId="0" borderId="4" xfId="6" applyFont="1" applyFill="1" applyBorder="1" applyAlignment="1">
      <alignment horizontal="center" vertical="center" wrapText="1"/>
    </xf>
    <xf numFmtId="9" fontId="47" fillId="0" borderId="3" xfId="6" applyFont="1" applyFill="1" applyBorder="1" applyAlignment="1">
      <alignment horizontal="center" vertical="center" wrapText="1"/>
    </xf>
    <xf numFmtId="9" fontId="49" fillId="0" borderId="32" xfId="6" applyFont="1" applyFill="1" applyBorder="1" applyAlignment="1">
      <alignment horizontal="center" vertical="center" wrapText="1"/>
    </xf>
    <xf numFmtId="9" fontId="49" fillId="0" borderId="4" xfId="6" applyFont="1" applyFill="1" applyBorder="1" applyAlignment="1">
      <alignment horizontal="center" vertical="center" wrapText="1"/>
    </xf>
    <xf numFmtId="9" fontId="49" fillId="0" borderId="3" xfId="6" applyFont="1" applyFill="1" applyBorder="1" applyAlignment="1">
      <alignment horizontal="center" vertical="center" wrapText="1"/>
    </xf>
    <xf numFmtId="1" fontId="39" fillId="6" borderId="32" xfId="6" applyNumberFormat="1" applyFont="1" applyFill="1" applyBorder="1" applyAlignment="1">
      <alignment horizontal="center" vertical="center" wrapText="1"/>
    </xf>
    <xf numFmtId="1" fontId="39" fillId="6" borderId="4" xfId="6" applyNumberFormat="1" applyFont="1" applyFill="1" applyBorder="1" applyAlignment="1">
      <alignment horizontal="center" vertical="center" wrapText="1"/>
    </xf>
    <xf numFmtId="1" fontId="39" fillId="6" borderId="3" xfId="6" applyNumberFormat="1" applyFont="1" applyFill="1" applyBorder="1" applyAlignment="1">
      <alignment horizontal="center" vertical="center" wrapText="1"/>
    </xf>
    <xf numFmtId="0" fontId="39" fillId="6" borderId="4" xfId="6" applyNumberFormat="1" applyFont="1" applyFill="1" applyBorder="1" applyAlignment="1">
      <alignment horizontal="center" vertical="center" wrapText="1"/>
    </xf>
    <xf numFmtId="0" fontId="39" fillId="6" borderId="3" xfId="6" applyNumberFormat="1" applyFont="1" applyFill="1" applyBorder="1" applyAlignment="1">
      <alignment horizontal="center" vertical="center" wrapText="1"/>
    </xf>
    <xf numFmtId="0" fontId="29" fillId="0" borderId="32" xfId="0" applyFont="1" applyBorder="1" applyAlignment="1">
      <alignment horizontal="center" wrapText="1"/>
    </xf>
    <xf numFmtId="0" fontId="29" fillId="0" borderId="4" xfId="0" applyFont="1" applyBorder="1" applyAlignment="1">
      <alignment horizontal="center" wrapText="1"/>
    </xf>
    <xf numFmtId="0" fontId="29" fillId="0" borderId="3" xfId="0" applyFont="1" applyBorder="1" applyAlignment="1">
      <alignment horizontal="center" wrapText="1"/>
    </xf>
    <xf numFmtId="0" fontId="29" fillId="0" borderId="32" xfId="0" applyFont="1" applyBorder="1" applyAlignment="1">
      <alignment horizontal="center" vertical="center" wrapText="1"/>
    </xf>
    <xf numFmtId="0" fontId="29" fillId="0" borderId="4" xfId="0" applyFont="1" applyBorder="1" applyAlignment="1">
      <alignment horizontal="center" vertical="center" wrapText="1"/>
    </xf>
    <xf numFmtId="0" fontId="29" fillId="0" borderId="3" xfId="0" applyFont="1" applyBorder="1" applyAlignment="1">
      <alignment horizontal="center" vertical="center" wrapText="1"/>
    </xf>
    <xf numFmtId="9" fontId="32" fillId="6" borderId="32" xfId="0" applyNumberFormat="1" applyFont="1" applyFill="1" applyBorder="1" applyAlignment="1">
      <alignment horizontal="center" vertical="center" wrapText="1"/>
    </xf>
    <xf numFmtId="9" fontId="32" fillId="6" borderId="4" xfId="0" applyNumberFormat="1" applyFont="1" applyFill="1" applyBorder="1" applyAlignment="1">
      <alignment horizontal="center" vertical="center" wrapText="1"/>
    </xf>
    <xf numFmtId="9" fontId="32" fillId="6" borderId="3" xfId="0" applyNumberFormat="1" applyFont="1" applyFill="1" applyBorder="1" applyAlignment="1">
      <alignment horizontal="center" vertical="center" wrapText="1"/>
    </xf>
    <xf numFmtId="168" fontId="32" fillId="6" borderId="32" xfId="6" applyNumberFormat="1" applyFont="1" applyFill="1" applyBorder="1" applyAlignment="1">
      <alignment horizontal="center" vertical="center" wrapText="1"/>
    </xf>
    <xf numFmtId="168" fontId="32" fillId="6" borderId="4" xfId="6" applyNumberFormat="1" applyFont="1" applyFill="1" applyBorder="1" applyAlignment="1">
      <alignment horizontal="center" vertical="center" wrapText="1"/>
    </xf>
    <xf numFmtId="168" fontId="32" fillId="6" borderId="3" xfId="6" applyNumberFormat="1" applyFont="1" applyFill="1" applyBorder="1" applyAlignment="1">
      <alignment horizontal="center" vertical="center" wrapText="1"/>
    </xf>
    <xf numFmtId="0" fontId="29" fillId="0" borderId="32" xfId="0" applyFont="1" applyBorder="1" applyAlignment="1">
      <alignment wrapText="1"/>
    </xf>
    <xf numFmtId="0" fontId="29" fillId="0" borderId="4" xfId="0" applyFont="1" applyBorder="1" applyAlignment="1">
      <alignment wrapText="1"/>
    </xf>
    <xf numFmtId="0" fontId="29" fillId="0" borderId="3" xfId="0" applyFont="1" applyBorder="1" applyAlignment="1">
      <alignment wrapText="1"/>
    </xf>
    <xf numFmtId="0" fontId="39" fillId="6" borderId="32" xfId="6" applyNumberFormat="1" applyFont="1" applyFill="1" applyBorder="1" applyAlignment="1">
      <alignment horizontal="center" vertical="center" wrapText="1"/>
    </xf>
    <xf numFmtId="0" fontId="29" fillId="0" borderId="32" xfId="0" applyFont="1" applyBorder="1" applyAlignment="1">
      <alignment vertical="center" wrapText="1"/>
    </xf>
    <xf numFmtId="0" fontId="29" fillId="0" borderId="4" xfId="0" applyFont="1" applyBorder="1" applyAlignment="1">
      <alignment vertical="center" wrapText="1"/>
    </xf>
    <xf numFmtId="0" fontId="29" fillId="0" borderId="3" xfId="0" applyFont="1" applyBorder="1" applyAlignment="1">
      <alignment vertical="center" wrapText="1"/>
    </xf>
    <xf numFmtId="10" fontId="32" fillId="6" borderId="32" xfId="6" applyNumberFormat="1" applyFont="1" applyFill="1" applyBorder="1" applyAlignment="1">
      <alignment horizontal="center" vertical="center" wrapText="1"/>
    </xf>
    <xf numFmtId="10" fontId="32" fillId="6" borderId="4" xfId="6" applyNumberFormat="1" applyFont="1" applyFill="1" applyBorder="1" applyAlignment="1">
      <alignment horizontal="center" vertical="center" wrapText="1"/>
    </xf>
    <xf numFmtId="10" fontId="32" fillId="6" borderId="3" xfId="6" applyNumberFormat="1" applyFont="1" applyFill="1" applyBorder="1" applyAlignment="1">
      <alignment horizontal="center" vertical="center" wrapText="1"/>
    </xf>
    <xf numFmtId="168" fontId="39" fillId="6" borderId="32" xfId="6" applyNumberFormat="1" applyFont="1" applyFill="1" applyBorder="1" applyAlignment="1">
      <alignment horizontal="center" vertical="center" wrapText="1"/>
    </xf>
    <xf numFmtId="168" fontId="39" fillId="6" borderId="4" xfId="6" applyNumberFormat="1" applyFont="1" applyFill="1" applyBorder="1" applyAlignment="1">
      <alignment horizontal="center" vertical="center" wrapText="1"/>
    </xf>
    <xf numFmtId="168" fontId="39" fillId="6" borderId="3" xfId="6" applyNumberFormat="1" applyFont="1" applyFill="1" applyBorder="1" applyAlignment="1">
      <alignment horizontal="center" vertical="center" wrapText="1"/>
    </xf>
    <xf numFmtId="0" fontId="40" fillId="0" borderId="32" xfId="0" applyFont="1" applyBorder="1" applyAlignment="1">
      <alignment horizontal="center" wrapText="1"/>
    </xf>
    <xf numFmtId="0" fontId="40" fillId="0" borderId="4" xfId="0" applyFont="1" applyBorder="1" applyAlignment="1">
      <alignment horizontal="center" wrapText="1"/>
    </xf>
    <xf numFmtId="0" fontId="40" fillId="0" borderId="3" xfId="0" applyFont="1" applyBorder="1" applyAlignment="1">
      <alignment horizontal="center" wrapText="1"/>
    </xf>
    <xf numFmtId="0" fontId="44" fillId="0" borderId="32" xfId="0" applyFont="1" applyBorder="1" applyAlignment="1">
      <alignment horizontal="center" vertical="center" wrapText="1"/>
    </xf>
    <xf numFmtId="0" fontId="44" fillId="0" borderId="4" xfId="0" applyFont="1" applyBorder="1" applyAlignment="1">
      <alignment horizontal="center" vertical="center" wrapText="1"/>
    </xf>
    <xf numFmtId="0" fontId="44" fillId="0" borderId="3" xfId="0" applyFont="1" applyBorder="1" applyAlignment="1">
      <alignment horizontal="center" vertical="center" wrapText="1"/>
    </xf>
    <xf numFmtId="0" fontId="29" fillId="6" borderId="32" xfId="0" applyFont="1" applyFill="1" applyBorder="1" applyAlignment="1">
      <alignment horizontal="center" vertical="center" wrapText="1"/>
    </xf>
    <xf numFmtId="0" fontId="29" fillId="6" borderId="4" xfId="0" applyFont="1" applyFill="1" applyBorder="1" applyAlignment="1">
      <alignment horizontal="center" vertical="center" wrapText="1"/>
    </xf>
    <xf numFmtId="0" fontId="29" fillId="6" borderId="3" xfId="0" applyFont="1" applyFill="1" applyBorder="1" applyAlignment="1">
      <alignment horizontal="center" vertical="center" wrapText="1"/>
    </xf>
    <xf numFmtId="0" fontId="30" fillId="0" borderId="4" xfId="0" applyFont="1" applyBorder="1" applyAlignment="1">
      <alignment horizontal="center" vertical="center" wrapText="1"/>
    </xf>
    <xf numFmtId="0" fontId="30" fillId="0" borderId="3" xfId="0" applyFont="1" applyBorder="1" applyAlignment="1">
      <alignment horizontal="center" vertical="center" wrapText="1"/>
    </xf>
    <xf numFmtId="0" fontId="30" fillId="5" borderId="1" xfId="0" applyFont="1" applyFill="1" applyBorder="1" applyAlignment="1">
      <alignment horizontal="center" vertical="center" wrapText="1"/>
    </xf>
    <xf numFmtId="0" fontId="28" fillId="3" borderId="3" xfId="0" applyFont="1" applyFill="1" applyBorder="1" applyAlignment="1">
      <alignment horizontal="center" vertical="center" wrapText="1"/>
    </xf>
    <xf numFmtId="0" fontId="28" fillId="3" borderId="1" xfId="0" applyFont="1" applyFill="1" applyBorder="1" applyAlignment="1">
      <alignment horizontal="center" vertical="center" wrapText="1"/>
    </xf>
    <xf numFmtId="0" fontId="28" fillId="0" borderId="3" xfId="0" applyFont="1" applyBorder="1" applyAlignment="1">
      <alignment horizontal="center" vertical="center" wrapText="1"/>
    </xf>
    <xf numFmtId="0" fontId="28" fillId="0" borderId="1" xfId="0" applyFont="1" applyBorder="1" applyAlignment="1">
      <alignment horizontal="center" vertical="center" wrapText="1"/>
    </xf>
    <xf numFmtId="0" fontId="28" fillId="0" borderId="3" xfId="0" applyFont="1" applyBorder="1" applyAlignment="1">
      <alignment horizontal="center" wrapText="1"/>
    </xf>
    <xf numFmtId="0" fontId="28" fillId="0" borderId="1" xfId="0" applyFont="1" applyBorder="1" applyAlignment="1">
      <alignment horizontal="center" wrapText="1"/>
    </xf>
    <xf numFmtId="0" fontId="30" fillId="6" borderId="1" xfId="0" applyFont="1" applyFill="1" applyBorder="1" applyAlignment="1">
      <alignment horizontal="center" vertical="center" wrapText="1"/>
    </xf>
    <xf numFmtId="0" fontId="30" fillId="0" borderId="1" xfId="0" applyFont="1" applyBorder="1" applyAlignment="1">
      <alignment horizontal="center" vertical="center" wrapText="1"/>
    </xf>
    <xf numFmtId="0" fontId="30" fillId="0" borderId="32" xfId="0" applyFont="1" applyBorder="1" applyAlignment="1">
      <alignment horizontal="center" vertical="center" wrapText="1"/>
    </xf>
    <xf numFmtId="0" fontId="22" fillId="0" borderId="1" xfId="0" applyFont="1" applyBorder="1" applyAlignment="1">
      <alignment horizontal="left" vertical="center" wrapText="1"/>
    </xf>
    <xf numFmtId="0" fontId="25" fillId="0" borderId="1" xfId="0" applyFont="1" applyBorder="1" applyAlignment="1">
      <alignment horizontal="left" vertical="center" wrapText="1"/>
    </xf>
    <xf numFmtId="0" fontId="25" fillId="0" borderId="3" xfId="0" applyFont="1" applyBorder="1" applyAlignment="1">
      <alignment horizontal="left" vertical="center" wrapText="1"/>
    </xf>
    <xf numFmtId="0" fontId="22" fillId="0" borderId="11" xfId="0" applyFont="1" applyBorder="1" applyAlignment="1">
      <alignment horizontal="center" vertical="center" wrapText="1"/>
    </xf>
    <xf numFmtId="0" fontId="22" fillId="0" borderId="12" xfId="0" applyFont="1" applyBorder="1" applyAlignment="1">
      <alignment horizontal="center" vertical="center" wrapText="1"/>
    </xf>
    <xf numFmtId="0" fontId="22" fillId="0" borderId="13" xfId="0" applyFont="1" applyBorder="1" applyAlignment="1">
      <alignment horizontal="center" vertical="center" wrapText="1"/>
    </xf>
    <xf numFmtId="0" fontId="33" fillId="0" borderId="1" xfId="0" applyFont="1" applyBorder="1" applyAlignment="1">
      <alignment horizontal="center" vertical="center" wrapText="1"/>
    </xf>
    <xf numFmtId="0" fontId="30" fillId="3" borderId="1" xfId="0" applyFont="1" applyFill="1" applyBorder="1" applyAlignment="1">
      <alignment horizontal="center" vertical="center" wrapText="1"/>
    </xf>
    <xf numFmtId="0" fontId="34" fillId="3" borderId="4" xfId="0" applyFont="1" applyFill="1" applyBorder="1" applyAlignment="1">
      <alignment horizontal="center" vertical="center" wrapText="1"/>
    </xf>
    <xf numFmtId="0" fontId="34" fillId="3" borderId="3" xfId="0" applyFont="1" applyFill="1" applyBorder="1" applyAlignment="1">
      <alignment horizontal="center" vertical="center" wrapText="1"/>
    </xf>
    <xf numFmtId="0" fontId="33" fillId="0" borderId="4" xfId="0" applyFont="1" applyBorder="1" applyAlignment="1">
      <alignment horizontal="center" vertical="center" wrapText="1"/>
    </xf>
    <xf numFmtId="0" fontId="33" fillId="0" borderId="3" xfId="0" applyFont="1" applyBorder="1" applyAlignment="1">
      <alignment horizontal="center" vertical="center" wrapText="1"/>
    </xf>
    <xf numFmtId="0" fontId="33" fillId="0" borderId="4" xfId="0" applyFont="1" applyBorder="1" applyAlignment="1">
      <alignment vertical="center" wrapText="1"/>
    </xf>
    <xf numFmtId="0" fontId="33" fillId="0" borderId="3" xfId="0" applyFont="1" applyBorder="1" applyAlignment="1">
      <alignment vertical="center" wrapText="1"/>
    </xf>
    <xf numFmtId="0" fontId="18" fillId="0" borderId="4" xfId="0" applyFont="1" applyBorder="1" applyAlignment="1">
      <alignment horizontal="center" vertical="center" wrapText="1"/>
    </xf>
    <xf numFmtId="0" fontId="18" fillId="0" borderId="3" xfId="0" applyFont="1" applyBorder="1" applyAlignment="1">
      <alignment horizontal="center" vertical="center" wrapText="1"/>
    </xf>
    <xf numFmtId="0" fontId="33" fillId="6" borderId="4" xfId="0" applyFont="1" applyFill="1" applyBorder="1" applyAlignment="1">
      <alignment horizontal="center" vertical="center" wrapText="1"/>
    </xf>
    <xf numFmtId="0" fontId="33" fillId="6" borderId="3" xfId="0" applyFont="1" applyFill="1" applyBorder="1" applyAlignment="1">
      <alignment horizontal="center" vertical="center" wrapText="1"/>
    </xf>
    <xf numFmtId="0" fontId="31" fillId="0" borderId="1" xfId="0" applyFont="1" applyBorder="1" applyAlignment="1">
      <alignment horizontal="center" vertical="center" wrapText="1"/>
    </xf>
    <xf numFmtId="0" fontId="30" fillId="0" borderId="1" xfId="0" applyFont="1" applyBorder="1" applyAlignment="1">
      <alignment horizontal="center" wrapText="1"/>
    </xf>
    <xf numFmtId="0" fontId="30" fillId="0" borderId="30" xfId="0" applyFont="1" applyBorder="1" applyAlignment="1">
      <alignment horizontal="center" vertical="center" wrapText="1"/>
    </xf>
    <xf numFmtId="0" fontId="30" fillId="0" borderId="31" xfId="0" applyFont="1" applyBorder="1" applyAlignment="1">
      <alignment horizontal="center" vertical="center" wrapText="1"/>
    </xf>
    <xf numFmtId="0" fontId="22" fillId="0" borderId="9" xfId="0" applyFont="1" applyBorder="1" applyAlignment="1">
      <alignment horizontal="center" vertical="center" wrapText="1"/>
    </xf>
    <xf numFmtId="0" fontId="22" fillId="0" borderId="10" xfId="0" applyFont="1" applyBorder="1" applyAlignment="1">
      <alignment horizontal="center" vertical="center" wrapText="1"/>
    </xf>
    <xf numFmtId="0" fontId="22" fillId="0" borderId="14" xfId="0" applyFont="1" applyBorder="1" applyAlignment="1">
      <alignment horizontal="center" vertical="center" wrapText="1"/>
    </xf>
    <xf numFmtId="0" fontId="22" fillId="0" borderId="8" xfId="0" applyFont="1" applyBorder="1" applyAlignment="1">
      <alignment horizontal="center" vertical="center" wrapText="1"/>
    </xf>
    <xf numFmtId="0" fontId="22" fillId="0" borderId="24" xfId="0" applyFont="1" applyBorder="1" applyAlignment="1">
      <alignment horizontal="center" vertical="center" wrapText="1"/>
    </xf>
    <xf numFmtId="0" fontId="22" fillId="0" borderId="5" xfId="0" applyFont="1" applyBorder="1" applyAlignment="1">
      <alignment horizontal="center" vertical="center" wrapText="1"/>
    </xf>
    <xf numFmtId="0" fontId="22" fillId="0" borderId="6" xfId="0" applyFont="1" applyBorder="1" applyAlignment="1">
      <alignment horizontal="center" vertical="center" wrapText="1"/>
    </xf>
    <xf numFmtId="0" fontId="30" fillId="3" borderId="29" xfId="0" applyFont="1" applyFill="1" applyBorder="1" applyAlignment="1">
      <alignment horizontal="center" vertical="center" wrapText="1"/>
    </xf>
    <xf numFmtId="0" fontId="30" fillId="3" borderId="35" xfId="0" applyFont="1" applyFill="1" applyBorder="1" applyAlignment="1">
      <alignment horizontal="center" vertical="center" wrapText="1"/>
    </xf>
    <xf numFmtId="0" fontId="30" fillId="3" borderId="28" xfId="0" applyFont="1" applyFill="1" applyBorder="1" applyAlignment="1">
      <alignment horizontal="center" vertical="center" wrapText="1"/>
    </xf>
    <xf numFmtId="0" fontId="30" fillId="3" borderId="9" xfId="0" applyFont="1" applyFill="1" applyBorder="1" applyAlignment="1">
      <alignment horizontal="center" vertical="center" wrapText="1"/>
    </xf>
    <xf numFmtId="0" fontId="30" fillId="3" borderId="27" xfId="0" applyFont="1" applyFill="1" applyBorder="1" applyAlignment="1">
      <alignment horizontal="center" vertical="center" wrapText="1"/>
    </xf>
    <xf numFmtId="0" fontId="30" fillId="3" borderId="34" xfId="0" applyFont="1" applyFill="1" applyBorder="1" applyAlignment="1">
      <alignment horizontal="center" vertical="center" wrapText="1"/>
    </xf>
    <xf numFmtId="0" fontId="30" fillId="0" borderId="25" xfId="0" applyFont="1" applyBorder="1" applyAlignment="1">
      <alignment horizontal="center" vertical="center" wrapText="1"/>
    </xf>
    <xf numFmtId="0" fontId="30" fillId="0" borderId="26" xfId="0" applyFont="1" applyBorder="1" applyAlignment="1">
      <alignment horizontal="center" vertical="center" wrapText="1"/>
    </xf>
    <xf numFmtId="0" fontId="41" fillId="3" borderId="33" xfId="0" applyFont="1" applyFill="1" applyBorder="1" applyAlignment="1">
      <alignment horizontal="center" vertical="center" wrapText="1"/>
    </xf>
    <xf numFmtId="0" fontId="41" fillId="3" borderId="3" xfId="0" applyFont="1" applyFill="1" applyBorder="1" applyAlignment="1">
      <alignment horizontal="center" vertical="center" wrapText="1"/>
    </xf>
    <xf numFmtId="0" fontId="34" fillId="0" borderId="4" xfId="0" applyFont="1" applyBorder="1" applyAlignment="1">
      <alignment horizontal="center" vertical="center" wrapText="1"/>
    </xf>
    <xf numFmtId="0" fontId="34" fillId="0" borderId="3" xfId="0" applyFont="1" applyBorder="1" applyAlignment="1">
      <alignment horizontal="center" vertical="center" wrapText="1"/>
    </xf>
    <xf numFmtId="0" fontId="30" fillId="3" borderId="4" xfId="0" applyFont="1" applyFill="1" applyBorder="1" applyAlignment="1">
      <alignment horizontal="center" vertical="center" wrapText="1"/>
    </xf>
    <xf numFmtId="0" fontId="30" fillId="3" borderId="3" xfId="0" applyFont="1" applyFill="1" applyBorder="1" applyAlignment="1">
      <alignment horizontal="center" vertical="center" wrapText="1"/>
    </xf>
    <xf numFmtId="0" fontId="47" fillId="0" borderId="1" xfId="0" applyFont="1" applyBorder="1" applyAlignment="1">
      <alignment horizontal="center" vertical="center" wrapText="1"/>
    </xf>
    <xf numFmtId="0" fontId="54" fillId="0" borderId="1" xfId="0" applyFont="1" applyBorder="1" applyAlignment="1">
      <alignment horizontal="center" vertical="center" wrapText="1"/>
    </xf>
    <xf numFmtId="0" fontId="33" fillId="3" borderId="1" xfId="0" applyFont="1" applyFill="1" applyBorder="1" applyAlignment="1">
      <alignment horizontal="center" vertical="center" wrapText="1"/>
    </xf>
    <xf numFmtId="1" fontId="35" fillId="6" borderId="32" xfId="0" applyNumberFormat="1" applyFont="1" applyFill="1" applyBorder="1" applyAlignment="1">
      <alignment horizontal="center" vertical="center" wrapText="1"/>
    </xf>
    <xf numFmtId="1" fontId="35" fillId="6" borderId="4" xfId="0" applyNumberFormat="1" applyFont="1" applyFill="1" applyBorder="1" applyAlignment="1">
      <alignment horizontal="center" vertical="center" wrapText="1"/>
    </xf>
    <xf numFmtId="1" fontId="35" fillId="6" borderId="3" xfId="0" applyNumberFormat="1" applyFont="1" applyFill="1" applyBorder="1" applyAlignment="1">
      <alignment horizontal="center" vertical="center" wrapText="1"/>
    </xf>
    <xf numFmtId="1" fontId="37" fillId="0" borderId="32" xfId="0" applyNumberFormat="1" applyFont="1" applyBorder="1" applyAlignment="1">
      <alignment horizontal="center" vertical="center" wrapText="1"/>
    </xf>
    <xf numFmtId="1" fontId="37" fillId="0" borderId="4" xfId="0" applyNumberFormat="1" applyFont="1" applyBorder="1" applyAlignment="1">
      <alignment horizontal="center" vertical="center" wrapText="1"/>
    </xf>
    <xf numFmtId="1" fontId="37" fillId="0" borderId="3" xfId="0" applyNumberFormat="1" applyFont="1" applyBorder="1" applyAlignment="1">
      <alignment horizontal="center" vertical="center" wrapText="1"/>
    </xf>
    <xf numFmtId="0" fontId="43" fillId="0" borderId="32" xfId="0" applyFont="1" applyBorder="1" applyAlignment="1">
      <alignment horizontal="center" vertical="center" wrapText="1"/>
    </xf>
    <xf numFmtId="0" fontId="43" fillId="0" borderId="4" xfId="0" applyFont="1" applyBorder="1" applyAlignment="1">
      <alignment horizontal="center" vertical="center" wrapText="1"/>
    </xf>
    <xf numFmtId="0" fontId="55" fillId="6" borderId="11" xfId="0" applyFont="1" applyFill="1" applyBorder="1" applyAlignment="1">
      <alignment horizontal="center" vertical="center" wrapText="1"/>
    </xf>
    <xf numFmtId="0" fontId="55" fillId="6" borderId="12" xfId="0" applyFont="1" applyFill="1" applyBorder="1" applyAlignment="1">
      <alignment horizontal="center" vertical="center" wrapText="1"/>
    </xf>
    <xf numFmtId="0" fontId="55" fillId="6" borderId="13" xfId="0" applyFont="1" applyFill="1" applyBorder="1" applyAlignment="1">
      <alignment horizontal="center" vertical="center" wrapText="1"/>
    </xf>
    <xf numFmtId="166" fontId="32" fillId="0" borderId="4" xfId="7" applyFont="1" applyBorder="1" applyAlignment="1">
      <alignment horizontal="center" vertical="center" wrapText="1"/>
    </xf>
    <xf numFmtId="166" fontId="32" fillId="6" borderId="1" xfId="7" applyFont="1" applyFill="1" applyBorder="1" applyAlignment="1">
      <alignment horizontal="center" vertical="center" wrapText="1"/>
    </xf>
    <xf numFmtId="166" fontId="32" fillId="0" borderId="1" xfId="7" applyFont="1" applyBorder="1" applyAlignment="1">
      <alignment horizontal="center" vertical="center" wrapText="1"/>
    </xf>
    <xf numFmtId="166" fontId="32" fillId="0" borderId="4" xfId="7" applyFont="1" applyFill="1" applyBorder="1" applyAlignment="1">
      <alignment horizontal="center" vertical="center" wrapText="1"/>
    </xf>
    <xf numFmtId="0" fontId="48" fillId="0" borderId="33" xfId="0" applyFont="1" applyBorder="1" applyAlignment="1">
      <alignment horizontal="center" vertical="center" wrapText="1"/>
    </xf>
    <xf numFmtId="0" fontId="48" fillId="0" borderId="3" xfId="0" applyFont="1" applyBorder="1" applyAlignment="1">
      <alignment horizontal="center" vertical="center" wrapText="1"/>
    </xf>
    <xf numFmtId="0" fontId="34" fillId="0" borderId="33" xfId="0" applyFont="1" applyBorder="1" applyAlignment="1">
      <alignment horizontal="center" vertical="center" wrapText="1"/>
    </xf>
    <xf numFmtId="0" fontId="47" fillId="0" borderId="32" xfId="0" applyFont="1" applyBorder="1" applyAlignment="1">
      <alignment horizontal="center" vertical="center" wrapText="1"/>
    </xf>
    <xf numFmtId="0" fontId="47" fillId="0" borderId="4" xfId="0" applyFont="1" applyBorder="1" applyAlignment="1">
      <alignment horizontal="center" vertical="center" wrapText="1"/>
    </xf>
    <xf numFmtId="0" fontId="47" fillId="0" borderId="3" xfId="0" applyFont="1" applyBorder="1" applyAlignment="1">
      <alignment horizontal="center" vertical="center" wrapText="1"/>
    </xf>
    <xf numFmtId="1" fontId="36" fillId="6" borderId="32" xfId="0" applyNumberFormat="1" applyFont="1" applyFill="1" applyBorder="1" applyAlignment="1">
      <alignment horizontal="center" vertical="center" wrapText="1"/>
    </xf>
    <xf numFmtId="1" fontId="36" fillId="6" borderId="4" xfId="0" applyNumberFormat="1" applyFont="1" applyFill="1" applyBorder="1" applyAlignment="1">
      <alignment horizontal="center" vertical="center" wrapText="1"/>
    </xf>
    <xf numFmtId="1" fontId="36" fillId="6" borderId="3" xfId="0" applyNumberFormat="1" applyFont="1" applyFill="1" applyBorder="1" applyAlignment="1">
      <alignment horizontal="center" vertical="center" wrapText="1"/>
    </xf>
    <xf numFmtId="1" fontId="37" fillId="0" borderId="32" xfId="5" applyNumberFormat="1" applyFont="1" applyFill="1" applyBorder="1" applyAlignment="1">
      <alignment horizontal="center" vertical="center" wrapText="1"/>
    </xf>
    <xf numFmtId="1" fontId="37" fillId="0" borderId="4" xfId="5" applyNumberFormat="1" applyFont="1" applyFill="1" applyBorder="1" applyAlignment="1">
      <alignment horizontal="center" vertical="center" wrapText="1"/>
    </xf>
    <xf numFmtId="1" fontId="37" fillId="0" borderId="3" xfId="5" applyNumberFormat="1" applyFont="1" applyFill="1" applyBorder="1" applyAlignment="1">
      <alignment horizontal="center" vertical="center" wrapText="1"/>
    </xf>
    <xf numFmtId="0" fontId="54" fillId="0" borderId="11" xfId="0" applyFont="1" applyBorder="1" applyAlignment="1">
      <alignment horizontal="center" vertical="center" wrapText="1"/>
    </xf>
    <xf numFmtId="0" fontId="54" fillId="0" borderId="12" xfId="0" applyFont="1" applyBorder="1" applyAlignment="1">
      <alignment horizontal="center" vertical="center" wrapText="1"/>
    </xf>
    <xf numFmtId="0" fontId="54" fillId="0" borderId="13" xfId="0" applyFont="1" applyBorder="1" applyAlignment="1">
      <alignment horizontal="center" vertical="center" wrapText="1"/>
    </xf>
    <xf numFmtId="0" fontId="54" fillId="6" borderId="11" xfId="0" applyFont="1" applyFill="1" applyBorder="1" applyAlignment="1">
      <alignment horizontal="center" vertical="center" wrapText="1"/>
    </xf>
    <xf numFmtId="0" fontId="54" fillId="6" borderId="12" xfId="0" applyFont="1" applyFill="1" applyBorder="1" applyAlignment="1">
      <alignment horizontal="center" vertical="center" wrapText="1"/>
    </xf>
    <xf numFmtId="0" fontId="54" fillId="6" borderId="13" xfId="0" applyFont="1" applyFill="1" applyBorder="1" applyAlignment="1">
      <alignment horizontal="center" vertical="center" wrapText="1"/>
    </xf>
    <xf numFmtId="0" fontId="43" fillId="0" borderId="3" xfId="0" applyFont="1" applyBorder="1" applyAlignment="1">
      <alignment horizontal="center" vertical="center" wrapText="1"/>
    </xf>
    <xf numFmtId="0" fontId="55" fillId="0" borderId="36" xfId="0" applyFont="1" applyBorder="1" applyAlignment="1">
      <alignment horizontal="center" vertical="center" wrapText="1"/>
    </xf>
    <xf numFmtId="0" fontId="55" fillId="0" borderId="9" xfId="0" applyFont="1" applyBorder="1" applyAlignment="1">
      <alignment horizontal="center" vertical="center" wrapText="1"/>
    </xf>
    <xf numFmtId="0" fontId="55" fillId="0" borderId="10" xfId="0" applyFont="1" applyBorder="1" applyAlignment="1">
      <alignment horizontal="center" vertical="center" wrapText="1"/>
    </xf>
    <xf numFmtId="0" fontId="18" fillId="4" borderId="18" xfId="4" applyFont="1" applyFill="1" applyBorder="1" applyAlignment="1">
      <alignment horizontal="center" vertical="center"/>
    </xf>
    <xf numFmtId="0" fontId="18" fillId="4" borderId="19" xfId="4" applyFont="1" applyFill="1" applyBorder="1" applyAlignment="1">
      <alignment horizontal="center" vertical="center"/>
    </xf>
    <xf numFmtId="0" fontId="18" fillId="4" borderId="15" xfId="4" applyFont="1" applyFill="1" applyBorder="1" applyAlignment="1">
      <alignment horizontal="center" vertical="center"/>
    </xf>
    <xf numFmtId="0" fontId="16" fillId="4" borderId="1" xfId="4" applyFont="1" applyFill="1" applyBorder="1" applyAlignment="1">
      <alignment horizontal="center" vertical="center"/>
    </xf>
    <xf numFmtId="0" fontId="17" fillId="0" borderId="11" xfId="4" applyFont="1" applyBorder="1" applyAlignment="1">
      <alignment horizontal="center" vertical="center" wrapText="1"/>
    </xf>
    <xf numFmtId="0" fontId="17" fillId="0" borderId="12" xfId="4" applyFont="1" applyBorder="1" applyAlignment="1">
      <alignment horizontal="center" vertical="center" wrapText="1"/>
    </xf>
    <xf numFmtId="0" fontId="17" fillId="0" borderId="13" xfId="4" applyFont="1" applyBorder="1" applyAlignment="1">
      <alignment horizontal="center" vertical="center" wrapText="1"/>
    </xf>
    <xf numFmtId="0" fontId="17" fillId="0" borderId="11" xfId="4" applyFont="1" applyBorder="1" applyAlignment="1">
      <alignment horizontal="center"/>
    </xf>
    <xf numFmtId="0" fontId="17" fillId="0" borderId="12" xfId="4" applyFont="1" applyBorder="1" applyAlignment="1">
      <alignment horizontal="center"/>
    </xf>
    <xf numFmtId="0" fontId="17" fillId="0" borderId="13" xfId="4" applyFont="1" applyBorder="1" applyAlignment="1">
      <alignment horizontal="center"/>
    </xf>
    <xf numFmtId="0" fontId="17" fillId="0" borderId="1" xfId="4" applyFont="1" applyBorder="1" applyAlignment="1">
      <alignment horizontal="center" vertical="center"/>
    </xf>
    <xf numFmtId="0" fontId="17" fillId="0" borderId="23" xfId="4" applyFont="1" applyBorder="1" applyAlignment="1">
      <alignment horizontal="center"/>
    </xf>
    <xf numFmtId="0" fontId="17" fillId="0" borderId="0" xfId="4" applyFont="1" applyAlignment="1">
      <alignment horizontal="center"/>
    </xf>
    <xf numFmtId="0" fontId="16" fillId="4" borderId="19" xfId="4" applyFont="1" applyFill="1" applyBorder="1" applyAlignment="1">
      <alignment horizontal="center" vertical="center"/>
    </xf>
    <xf numFmtId="0" fontId="17" fillId="0" borderId="1" xfId="4" applyFont="1" applyBorder="1" applyAlignment="1">
      <alignment horizontal="center" vertical="center" wrapText="1"/>
    </xf>
  </cellXfs>
  <cellStyles count="8">
    <cellStyle name="BodyStyle" xfId="2" xr:uid="{00000000-0005-0000-0000-000000000000}"/>
    <cellStyle name="HeaderStyle" xfId="1" xr:uid="{00000000-0005-0000-0000-000001000000}"/>
    <cellStyle name="Millares" xfId="5" builtinId="3"/>
    <cellStyle name="Moneda" xfId="7" builtinId="4"/>
    <cellStyle name="Normal" xfId="0" builtinId="0"/>
    <cellStyle name="Normal 2" xfId="4" xr:uid="{00000000-0005-0000-0000-000005000000}"/>
    <cellStyle name="Numeric" xfId="3" xr:uid="{00000000-0005-0000-0000-000006000000}"/>
    <cellStyle name="Porcentaje" xfId="6"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349251</xdr:colOff>
      <xdr:row>0</xdr:row>
      <xdr:rowOff>31750</xdr:rowOff>
    </xdr:from>
    <xdr:to>
      <xdr:col>2</xdr:col>
      <xdr:colOff>116418</xdr:colOff>
      <xdr:row>3</xdr:row>
      <xdr:rowOff>183645</xdr:rowOff>
    </xdr:to>
    <xdr:pic>
      <xdr:nvPicPr>
        <xdr:cNvPr id="2" name="Imagen 1">
          <a:extLst>
            <a:ext uri="{FF2B5EF4-FFF2-40B4-BE49-F238E27FC236}">
              <a16:creationId xmlns:a16="http://schemas.microsoft.com/office/drawing/2014/main" id="{BDA6D7F6-3F37-4BF6-A1C2-00F1C420504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49251" y="31750"/>
          <a:ext cx="1502833" cy="12948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Y63"/>
  <sheetViews>
    <sheetView zoomScale="60" zoomScaleNormal="60" workbookViewId="0">
      <selection sqref="A1:I1"/>
    </sheetView>
  </sheetViews>
  <sheetFormatPr baseColWidth="10" defaultColWidth="11.453125" defaultRowHeight="14.5" x14ac:dyDescent="0.35"/>
  <cols>
    <col min="1" max="1" width="24.54296875" customWidth="1"/>
    <col min="3" max="3" width="28.54296875" customWidth="1"/>
    <col min="4" max="4" width="21.54296875" customWidth="1"/>
    <col min="5" max="5" width="19.453125" customWidth="1"/>
    <col min="6" max="6" width="27.54296875" customWidth="1"/>
    <col min="7" max="7" width="17.1796875" customWidth="1"/>
    <col min="8" max="8" width="43.7265625" customWidth="1"/>
    <col min="9" max="9" width="23.26953125" customWidth="1"/>
    <col min="10" max="10" width="15.7265625" customWidth="1"/>
    <col min="11" max="11" width="17.7265625" customWidth="1"/>
    <col min="12" max="12" width="19.453125" customWidth="1"/>
    <col min="13" max="13" width="25.453125" customWidth="1"/>
    <col min="14" max="14" width="20.7265625" customWidth="1"/>
    <col min="17" max="17" width="16.7265625" customWidth="1"/>
    <col min="18" max="18" width="20.54296875" customWidth="1"/>
    <col min="19" max="19" width="18.7265625" customWidth="1"/>
    <col min="20" max="20" width="22.81640625" customWidth="1"/>
    <col min="21" max="21" width="22.1796875" customWidth="1"/>
    <col min="22" max="22" width="25.54296875" customWidth="1"/>
    <col min="23" max="23" width="21.1796875" customWidth="1"/>
    <col min="24" max="24" width="19.1796875" customWidth="1"/>
    <col min="25" max="25" width="17.453125" customWidth="1"/>
    <col min="26" max="26" width="16.54296875" customWidth="1"/>
    <col min="27" max="27" width="16.453125" customWidth="1"/>
    <col min="28" max="28" width="28.7265625" customWidth="1"/>
    <col min="29" max="29" width="19.54296875" customWidth="1"/>
    <col min="30" max="30" width="21.1796875" customWidth="1"/>
    <col min="31" max="31" width="21.7265625" customWidth="1"/>
    <col min="32" max="32" width="25.54296875" customWidth="1"/>
    <col min="33" max="33" width="22.26953125" customWidth="1"/>
    <col min="34" max="34" width="29.7265625" customWidth="1"/>
    <col min="35" max="35" width="18.7265625" customWidth="1"/>
    <col min="36" max="36" width="18.26953125" customWidth="1"/>
    <col min="37" max="37" width="22.26953125" customWidth="1"/>
  </cols>
  <sheetData>
    <row r="1" spans="1:51" ht="54.75" customHeight="1" x14ac:dyDescent="0.35">
      <c r="A1" s="201" t="s">
        <v>0</v>
      </c>
      <c r="B1" s="201"/>
      <c r="C1" s="201"/>
      <c r="D1" s="201"/>
      <c r="E1" s="201"/>
      <c r="F1" s="201"/>
      <c r="G1" s="201"/>
      <c r="H1" s="201"/>
      <c r="I1" s="201"/>
    </row>
    <row r="2" spans="1:51" ht="36.75" customHeight="1" x14ac:dyDescent="0.35">
      <c r="A2" s="201" t="s">
        <v>1</v>
      </c>
      <c r="B2" s="201"/>
      <c r="C2" s="201"/>
      <c r="D2" s="201"/>
      <c r="E2" s="201"/>
      <c r="F2" s="201"/>
      <c r="G2" s="201"/>
      <c r="H2" s="201"/>
      <c r="I2" s="201"/>
      <c r="J2" s="30"/>
      <c r="K2" s="30"/>
      <c r="L2" s="30"/>
      <c r="M2" s="30"/>
      <c r="N2" s="30"/>
      <c r="O2" s="28"/>
      <c r="P2" s="28"/>
      <c r="Q2" s="28"/>
      <c r="R2" s="30"/>
      <c r="S2" s="30"/>
      <c r="T2" s="30"/>
      <c r="U2" s="29"/>
      <c r="V2" s="29"/>
      <c r="W2" s="29"/>
      <c r="X2" s="29"/>
      <c r="Y2" s="30"/>
      <c r="Z2" s="30"/>
      <c r="AA2" s="30"/>
      <c r="AB2" s="31"/>
      <c r="AC2" s="31"/>
      <c r="AD2" s="31"/>
      <c r="AE2" s="31"/>
      <c r="AF2" s="31"/>
      <c r="AG2" s="31"/>
      <c r="AH2" s="32"/>
      <c r="AI2" s="32"/>
      <c r="AJ2" s="32"/>
      <c r="AK2" s="32"/>
      <c r="AL2" s="32"/>
      <c r="AM2" s="32"/>
      <c r="AN2" s="32"/>
      <c r="AO2" s="32"/>
      <c r="AP2" s="32"/>
      <c r="AQ2" s="32"/>
      <c r="AR2" s="28"/>
      <c r="AS2" s="28"/>
      <c r="AT2" s="28"/>
      <c r="AU2" s="28"/>
      <c r="AV2" s="28"/>
      <c r="AW2" s="30"/>
      <c r="AX2" s="27"/>
      <c r="AY2" s="27"/>
    </row>
    <row r="3" spans="1:51" ht="48" customHeight="1" x14ac:dyDescent="0.35">
      <c r="A3" s="36" t="s">
        <v>2</v>
      </c>
      <c r="B3" s="180" t="s">
        <v>3</v>
      </c>
      <c r="C3" s="181"/>
      <c r="D3" s="181"/>
      <c r="E3" s="181"/>
      <c r="F3" s="181"/>
      <c r="G3" s="181"/>
      <c r="H3" s="182"/>
      <c r="I3" s="34"/>
    </row>
    <row r="4" spans="1:51" ht="31.5" customHeight="1" x14ac:dyDescent="0.35">
      <c r="A4" s="36" t="s">
        <v>4</v>
      </c>
      <c r="B4" s="180" t="s">
        <v>5</v>
      </c>
      <c r="C4" s="181"/>
      <c r="D4" s="181"/>
      <c r="E4" s="181"/>
      <c r="F4" s="181"/>
      <c r="G4" s="181"/>
      <c r="H4" s="182"/>
      <c r="I4" s="34"/>
    </row>
    <row r="5" spans="1:51" ht="40.5" customHeight="1" x14ac:dyDescent="0.35">
      <c r="A5" s="36" t="s">
        <v>6</v>
      </c>
      <c r="B5" s="180" t="s">
        <v>7</v>
      </c>
      <c r="C5" s="181"/>
      <c r="D5" s="181"/>
      <c r="E5" s="181"/>
      <c r="F5" s="181"/>
      <c r="G5" s="181"/>
      <c r="H5" s="182"/>
      <c r="I5" s="34"/>
    </row>
    <row r="6" spans="1:51" ht="56.25" customHeight="1" x14ac:dyDescent="0.35">
      <c r="A6" s="36" t="s">
        <v>8</v>
      </c>
      <c r="B6" s="180" t="s">
        <v>9</v>
      </c>
      <c r="C6" s="181"/>
      <c r="D6" s="181"/>
      <c r="E6" s="181"/>
      <c r="F6" s="181"/>
      <c r="G6" s="181"/>
      <c r="H6" s="182"/>
      <c r="I6" s="34"/>
    </row>
    <row r="7" spans="1:51" ht="29" x14ac:dyDescent="0.35">
      <c r="A7" s="36" t="s">
        <v>10</v>
      </c>
      <c r="B7" s="180" t="s">
        <v>11</v>
      </c>
      <c r="C7" s="181"/>
      <c r="D7" s="181"/>
      <c r="E7" s="181"/>
      <c r="F7" s="181"/>
      <c r="G7" s="181"/>
      <c r="H7" s="182"/>
      <c r="I7" s="34"/>
    </row>
    <row r="8" spans="1:51" ht="29" x14ac:dyDescent="0.35">
      <c r="A8" s="36" t="s">
        <v>12</v>
      </c>
      <c r="B8" s="180" t="s">
        <v>13</v>
      </c>
      <c r="C8" s="181"/>
      <c r="D8" s="181"/>
      <c r="E8" s="181"/>
      <c r="F8" s="181"/>
      <c r="G8" s="181"/>
      <c r="H8" s="182"/>
      <c r="I8" s="34"/>
    </row>
    <row r="9" spans="1:51" ht="29" x14ac:dyDescent="0.35">
      <c r="A9" s="36" t="s">
        <v>14</v>
      </c>
      <c r="B9" s="180" t="s">
        <v>15</v>
      </c>
      <c r="C9" s="181"/>
      <c r="D9" s="181"/>
      <c r="E9" s="181"/>
      <c r="F9" s="181"/>
      <c r="G9" s="181"/>
      <c r="H9" s="182"/>
      <c r="I9" s="34"/>
    </row>
    <row r="10" spans="1:51" ht="29" x14ac:dyDescent="0.35">
      <c r="A10" s="36" t="s">
        <v>16</v>
      </c>
      <c r="B10" s="180" t="s">
        <v>17</v>
      </c>
      <c r="C10" s="181"/>
      <c r="D10" s="181"/>
      <c r="E10" s="181"/>
      <c r="F10" s="181"/>
      <c r="G10" s="181"/>
      <c r="H10" s="182"/>
      <c r="I10" s="34"/>
    </row>
    <row r="11" spans="1:51" ht="29" x14ac:dyDescent="0.35">
      <c r="A11" s="36" t="s">
        <v>18</v>
      </c>
      <c r="B11" s="180" t="s">
        <v>19</v>
      </c>
      <c r="C11" s="181"/>
      <c r="D11" s="181"/>
      <c r="E11" s="181"/>
      <c r="F11" s="181"/>
      <c r="G11" s="181"/>
      <c r="H11" s="182"/>
      <c r="I11" s="34"/>
    </row>
    <row r="12" spans="1:51" ht="58.5" customHeight="1" x14ac:dyDescent="0.35">
      <c r="A12" s="36" t="s">
        <v>20</v>
      </c>
      <c r="B12" s="180" t="s">
        <v>21</v>
      </c>
      <c r="C12" s="181"/>
      <c r="D12" s="181"/>
      <c r="E12" s="181"/>
      <c r="F12" s="181"/>
      <c r="G12" s="181"/>
      <c r="H12" s="182"/>
      <c r="I12" s="34"/>
    </row>
    <row r="13" spans="1:51" ht="29" x14ac:dyDescent="0.35">
      <c r="A13" s="36" t="s">
        <v>22</v>
      </c>
      <c r="B13" s="180" t="s">
        <v>23</v>
      </c>
      <c r="C13" s="181"/>
      <c r="D13" s="181"/>
      <c r="E13" s="181"/>
      <c r="F13" s="181"/>
      <c r="G13" s="181"/>
      <c r="H13" s="182"/>
      <c r="I13" s="34"/>
    </row>
    <row r="14" spans="1:51" ht="29" x14ac:dyDescent="0.35">
      <c r="A14" s="36" t="s">
        <v>24</v>
      </c>
      <c r="B14" s="180" t="s">
        <v>25</v>
      </c>
      <c r="C14" s="181"/>
      <c r="D14" s="181"/>
      <c r="E14" s="181"/>
      <c r="F14" s="181"/>
      <c r="G14" s="181"/>
      <c r="H14" s="182"/>
      <c r="I14" s="34"/>
    </row>
    <row r="15" spans="1:51" ht="29" x14ac:dyDescent="0.35">
      <c r="A15" s="36" t="s">
        <v>26</v>
      </c>
      <c r="B15" s="180" t="s">
        <v>27</v>
      </c>
      <c r="C15" s="181"/>
      <c r="D15" s="181"/>
      <c r="E15" s="181"/>
      <c r="F15" s="181"/>
      <c r="G15" s="181"/>
      <c r="H15" s="182"/>
      <c r="I15" s="34"/>
    </row>
    <row r="16" spans="1:51" ht="29" x14ac:dyDescent="0.35">
      <c r="A16" s="36" t="s">
        <v>28</v>
      </c>
      <c r="B16" s="180" t="s">
        <v>29</v>
      </c>
      <c r="C16" s="181"/>
      <c r="D16" s="181"/>
      <c r="E16" s="181"/>
      <c r="F16" s="181"/>
      <c r="G16" s="181"/>
      <c r="H16" s="182"/>
      <c r="I16" s="34"/>
    </row>
    <row r="17" spans="1:9" ht="29" x14ac:dyDescent="0.35">
      <c r="A17" s="36" t="s">
        <v>30</v>
      </c>
      <c r="B17" s="180" t="s">
        <v>31</v>
      </c>
      <c r="C17" s="181"/>
      <c r="D17" s="181"/>
      <c r="E17" s="181"/>
      <c r="F17" s="181"/>
      <c r="G17" s="181"/>
      <c r="H17" s="182"/>
      <c r="I17" s="34"/>
    </row>
    <row r="18" spans="1:9" ht="60" customHeight="1" x14ac:dyDescent="0.35">
      <c r="A18" s="36" t="s">
        <v>32</v>
      </c>
      <c r="B18" s="180" t="s">
        <v>33</v>
      </c>
      <c r="C18" s="181"/>
      <c r="D18" s="181"/>
      <c r="E18" s="181"/>
      <c r="F18" s="181"/>
      <c r="G18" s="181"/>
      <c r="H18" s="182"/>
      <c r="I18" s="34"/>
    </row>
    <row r="19" spans="1:9" ht="45.75" customHeight="1" x14ac:dyDescent="0.35">
      <c r="A19" s="36" t="s">
        <v>34</v>
      </c>
      <c r="B19" s="180" t="s">
        <v>35</v>
      </c>
      <c r="C19" s="181"/>
      <c r="D19" s="181"/>
      <c r="E19" s="181"/>
      <c r="F19" s="181"/>
      <c r="G19" s="181"/>
      <c r="H19" s="182"/>
      <c r="I19" s="34"/>
    </row>
    <row r="20" spans="1:9" ht="51.75" customHeight="1" x14ac:dyDescent="0.35">
      <c r="A20" s="36" t="s">
        <v>36</v>
      </c>
      <c r="B20" s="180" t="s">
        <v>37</v>
      </c>
      <c r="C20" s="181"/>
      <c r="D20" s="181"/>
      <c r="E20" s="181"/>
      <c r="F20" s="181"/>
      <c r="G20" s="181"/>
      <c r="H20" s="182"/>
      <c r="I20" s="34"/>
    </row>
    <row r="21" spans="1:9" ht="57.75" customHeight="1" x14ac:dyDescent="0.35">
      <c r="A21" s="36" t="s">
        <v>38</v>
      </c>
      <c r="B21" s="180" t="s">
        <v>39</v>
      </c>
      <c r="C21" s="181"/>
      <c r="D21" s="181"/>
      <c r="E21" s="181"/>
      <c r="F21" s="181"/>
      <c r="G21" s="181"/>
      <c r="H21" s="182"/>
      <c r="I21" s="34"/>
    </row>
    <row r="22" spans="1:9" x14ac:dyDescent="0.35">
      <c r="A22" s="187"/>
      <c r="B22" s="188"/>
      <c r="C22" s="188"/>
      <c r="D22" s="188"/>
      <c r="E22" s="188"/>
      <c r="F22" s="188"/>
      <c r="G22" s="188"/>
      <c r="H22" s="188"/>
      <c r="I22" s="189"/>
    </row>
    <row r="23" spans="1:9" ht="51" customHeight="1" x14ac:dyDescent="0.35">
      <c r="A23" s="201" t="s">
        <v>40</v>
      </c>
      <c r="B23" s="201"/>
      <c r="C23" s="201"/>
      <c r="D23" s="201"/>
      <c r="E23" s="201"/>
      <c r="F23" s="201"/>
      <c r="G23" s="201"/>
      <c r="H23" s="201"/>
      <c r="I23" s="201"/>
    </row>
    <row r="24" spans="1:9" ht="180" customHeight="1" x14ac:dyDescent="0.35">
      <c r="A24" s="184" t="s">
        <v>41</v>
      </c>
      <c r="B24" s="185"/>
      <c r="C24" s="185"/>
      <c r="D24" s="185"/>
      <c r="E24" s="185"/>
      <c r="F24" s="185"/>
      <c r="G24" s="185"/>
      <c r="H24" s="185"/>
      <c r="I24" s="186"/>
    </row>
    <row r="25" spans="1:9" ht="201" customHeight="1" x14ac:dyDescent="0.35">
      <c r="A25" s="37" t="s">
        <v>42</v>
      </c>
      <c r="B25" s="183" t="s">
        <v>43</v>
      </c>
      <c r="C25" s="183"/>
      <c r="D25" s="183"/>
      <c r="E25" s="183"/>
      <c r="F25" s="183"/>
      <c r="G25" s="183"/>
      <c r="H25" s="183"/>
      <c r="I25" s="183"/>
    </row>
    <row r="26" spans="1:9" ht="120.75" customHeight="1" x14ac:dyDescent="0.35">
      <c r="A26" s="37" t="s">
        <v>44</v>
      </c>
      <c r="B26" s="183" t="s">
        <v>45</v>
      </c>
      <c r="C26" s="183"/>
      <c r="D26" s="183"/>
      <c r="E26" s="183"/>
      <c r="F26" s="183"/>
      <c r="G26" s="183"/>
      <c r="H26" s="183"/>
      <c r="I26" s="183"/>
    </row>
    <row r="27" spans="1:9" ht="87" customHeight="1" x14ac:dyDescent="0.35">
      <c r="A27" s="37" t="s">
        <v>46</v>
      </c>
      <c r="B27" s="183" t="s">
        <v>47</v>
      </c>
      <c r="C27" s="183"/>
      <c r="D27" s="183"/>
      <c r="E27" s="183"/>
      <c r="F27" s="183"/>
      <c r="G27" s="183"/>
      <c r="H27" s="183"/>
      <c r="I27" s="183"/>
    </row>
    <row r="28" spans="1:9" ht="45.75" customHeight="1" x14ac:dyDescent="0.35">
      <c r="A28" s="37" t="s">
        <v>48</v>
      </c>
      <c r="B28" s="183" t="s">
        <v>49</v>
      </c>
      <c r="C28" s="183"/>
      <c r="D28" s="183"/>
      <c r="E28" s="183"/>
      <c r="F28" s="183"/>
      <c r="G28" s="183"/>
      <c r="H28" s="183"/>
      <c r="I28" s="183"/>
    </row>
    <row r="29" spans="1:9" x14ac:dyDescent="0.35">
      <c r="A29" s="190"/>
      <c r="B29" s="190"/>
      <c r="C29" s="190"/>
      <c r="D29" s="190"/>
      <c r="E29" s="190"/>
      <c r="F29" s="190"/>
      <c r="G29" s="190"/>
      <c r="H29" s="190"/>
      <c r="I29" s="190"/>
    </row>
    <row r="30" spans="1:9" ht="45" customHeight="1" x14ac:dyDescent="0.35">
      <c r="A30" s="195" t="s">
        <v>50</v>
      </c>
      <c r="B30" s="195"/>
      <c r="C30" s="195"/>
      <c r="D30" s="195"/>
      <c r="E30" s="195"/>
      <c r="F30" s="195"/>
      <c r="G30" s="195"/>
      <c r="H30" s="195"/>
      <c r="I30" s="195"/>
    </row>
    <row r="31" spans="1:9" ht="42" customHeight="1" x14ac:dyDescent="0.35">
      <c r="A31" s="196" t="s">
        <v>51</v>
      </c>
      <c r="B31" s="196"/>
      <c r="C31" s="177" t="s">
        <v>52</v>
      </c>
      <c r="D31" s="178"/>
      <c r="E31" s="178"/>
      <c r="F31" s="178"/>
      <c r="G31" s="178"/>
      <c r="H31" s="179"/>
      <c r="I31" s="33"/>
    </row>
    <row r="32" spans="1:9" ht="43.5" customHeight="1" x14ac:dyDescent="0.35">
      <c r="A32" s="196" t="s">
        <v>53</v>
      </c>
      <c r="B32" s="196"/>
      <c r="C32" s="177" t="s">
        <v>54</v>
      </c>
      <c r="D32" s="178"/>
      <c r="E32" s="178"/>
      <c r="F32" s="178"/>
      <c r="G32" s="178"/>
      <c r="H32" s="179"/>
      <c r="I32" s="33"/>
    </row>
    <row r="33" spans="1:9" ht="40.5" customHeight="1" x14ac:dyDescent="0.35">
      <c r="A33" s="196" t="s">
        <v>55</v>
      </c>
      <c r="B33" s="196"/>
      <c r="C33" s="177" t="s">
        <v>56</v>
      </c>
      <c r="D33" s="178"/>
      <c r="E33" s="178"/>
      <c r="F33" s="178"/>
      <c r="G33" s="178"/>
      <c r="H33" s="179"/>
      <c r="I33" s="33"/>
    </row>
    <row r="34" spans="1:9" ht="75.75" customHeight="1" x14ac:dyDescent="0.35">
      <c r="A34" s="194" t="s">
        <v>57</v>
      </c>
      <c r="B34" s="194"/>
      <c r="C34" s="180" t="s">
        <v>58</v>
      </c>
      <c r="D34" s="181"/>
      <c r="E34" s="181"/>
      <c r="F34" s="181"/>
      <c r="G34" s="181"/>
      <c r="H34" s="182"/>
      <c r="I34" s="33"/>
    </row>
    <row r="35" spans="1:9" ht="57.75" customHeight="1" x14ac:dyDescent="0.35">
      <c r="A35" s="194" t="s">
        <v>59</v>
      </c>
      <c r="B35" s="194"/>
      <c r="C35" s="177" t="s">
        <v>60</v>
      </c>
      <c r="D35" s="178"/>
      <c r="E35" s="178"/>
      <c r="F35" s="178"/>
      <c r="G35" s="178"/>
      <c r="H35" s="179"/>
      <c r="I35" s="33"/>
    </row>
    <row r="36" spans="1:9" ht="73.5" customHeight="1" x14ac:dyDescent="0.35">
      <c r="A36" s="194" t="s">
        <v>61</v>
      </c>
      <c r="B36" s="194"/>
      <c r="C36" s="177" t="s">
        <v>62</v>
      </c>
      <c r="D36" s="178"/>
      <c r="E36" s="178"/>
      <c r="F36" s="178"/>
      <c r="G36" s="178"/>
      <c r="H36" s="179"/>
      <c r="I36" s="33"/>
    </row>
    <row r="37" spans="1:9" ht="67.5" customHeight="1" x14ac:dyDescent="0.35">
      <c r="A37" s="194" t="s">
        <v>63</v>
      </c>
      <c r="B37" s="194"/>
      <c r="C37" s="177" t="s">
        <v>64</v>
      </c>
      <c r="D37" s="178"/>
      <c r="E37" s="178"/>
      <c r="F37" s="178"/>
      <c r="G37" s="178"/>
      <c r="H37" s="179"/>
      <c r="I37" s="33"/>
    </row>
    <row r="38" spans="1:9" ht="45.75" customHeight="1" x14ac:dyDescent="0.35">
      <c r="A38" s="194" t="s">
        <v>65</v>
      </c>
      <c r="B38" s="194"/>
      <c r="C38" s="177" t="s">
        <v>66</v>
      </c>
      <c r="D38" s="178"/>
      <c r="E38" s="178"/>
      <c r="F38" s="178"/>
      <c r="G38" s="178"/>
      <c r="H38" s="179"/>
      <c r="I38" s="33"/>
    </row>
    <row r="39" spans="1:9" ht="39.75" customHeight="1" x14ac:dyDescent="0.35">
      <c r="A39" s="194" t="s">
        <v>67</v>
      </c>
      <c r="B39" s="194"/>
      <c r="C39" s="177" t="s">
        <v>68</v>
      </c>
      <c r="D39" s="178"/>
      <c r="E39" s="178"/>
      <c r="F39" s="178"/>
      <c r="G39" s="178"/>
      <c r="H39" s="179"/>
      <c r="I39" s="33"/>
    </row>
    <row r="40" spans="1:9" ht="52.5" customHeight="1" x14ac:dyDescent="0.35">
      <c r="A40" s="202" t="s">
        <v>69</v>
      </c>
      <c r="B40" s="202"/>
      <c r="C40" s="177" t="s">
        <v>70</v>
      </c>
      <c r="D40" s="178"/>
      <c r="E40" s="178"/>
      <c r="F40" s="178"/>
      <c r="G40" s="178"/>
      <c r="H40" s="179"/>
      <c r="I40" s="33"/>
    </row>
    <row r="42" spans="1:9" ht="42.75" customHeight="1" x14ac:dyDescent="0.35">
      <c r="A42" s="203" t="s">
        <v>71</v>
      </c>
      <c r="B42" s="203"/>
      <c r="C42" s="203"/>
      <c r="D42" s="203"/>
      <c r="E42" s="203"/>
      <c r="F42" s="203"/>
      <c r="G42" s="203"/>
      <c r="H42" s="203"/>
    </row>
    <row r="43" spans="1:9" ht="53.25" customHeight="1" x14ac:dyDescent="0.35">
      <c r="A43" s="198" t="s">
        <v>72</v>
      </c>
      <c r="B43" s="198"/>
      <c r="C43" s="177" t="s">
        <v>73</v>
      </c>
      <c r="D43" s="178"/>
      <c r="E43" s="178"/>
      <c r="F43" s="178"/>
      <c r="G43" s="178"/>
      <c r="H43" s="179"/>
    </row>
    <row r="44" spans="1:9" ht="69" customHeight="1" x14ac:dyDescent="0.35">
      <c r="A44" s="198" t="s">
        <v>74</v>
      </c>
      <c r="B44" s="198"/>
      <c r="C44" s="180" t="s">
        <v>75</v>
      </c>
      <c r="D44" s="181"/>
      <c r="E44" s="181"/>
      <c r="F44" s="181"/>
      <c r="G44" s="181"/>
      <c r="H44" s="182"/>
    </row>
    <row r="45" spans="1:9" ht="56.25" customHeight="1" x14ac:dyDescent="0.35">
      <c r="A45" s="198" t="s">
        <v>76</v>
      </c>
      <c r="B45" s="198"/>
      <c r="C45" s="177" t="s">
        <v>77</v>
      </c>
      <c r="D45" s="178"/>
      <c r="E45" s="178"/>
      <c r="F45" s="178"/>
      <c r="G45" s="178"/>
      <c r="H45" s="179"/>
    </row>
    <row r="46" spans="1:9" ht="51.75" customHeight="1" x14ac:dyDescent="0.35">
      <c r="A46" s="198" t="s">
        <v>78</v>
      </c>
      <c r="B46" s="198"/>
      <c r="C46" s="177" t="s">
        <v>79</v>
      </c>
      <c r="D46" s="178"/>
      <c r="E46" s="178"/>
      <c r="F46" s="178"/>
      <c r="G46" s="178"/>
      <c r="H46" s="179"/>
    </row>
    <row r="47" spans="1:9" ht="48.75" customHeight="1" x14ac:dyDescent="0.35">
      <c r="A47" s="198" t="s">
        <v>80</v>
      </c>
      <c r="B47" s="198"/>
      <c r="C47" s="177" t="s">
        <v>81</v>
      </c>
      <c r="D47" s="178"/>
      <c r="E47" s="178"/>
      <c r="F47" s="178"/>
      <c r="G47" s="178"/>
      <c r="H47" s="179"/>
    </row>
    <row r="48" spans="1:9" x14ac:dyDescent="0.35">
      <c r="A48" s="200"/>
      <c r="B48" s="200"/>
      <c r="C48" s="200"/>
      <c r="D48" s="200"/>
      <c r="E48" s="200"/>
      <c r="F48" s="200"/>
      <c r="G48" s="200"/>
      <c r="H48" s="200"/>
    </row>
    <row r="49" spans="1:8" ht="34.5" customHeight="1" x14ac:dyDescent="0.35">
      <c r="A49" s="199" t="s">
        <v>82</v>
      </c>
      <c r="B49" s="199"/>
      <c r="C49" s="199"/>
      <c r="D49" s="199"/>
      <c r="E49" s="199"/>
      <c r="F49" s="199"/>
      <c r="G49" s="199"/>
      <c r="H49" s="199"/>
    </row>
    <row r="50" spans="1:8" ht="44.25" customHeight="1" x14ac:dyDescent="0.35">
      <c r="A50" s="198" t="s">
        <v>83</v>
      </c>
      <c r="B50" s="198"/>
      <c r="C50" s="177" t="s">
        <v>84</v>
      </c>
      <c r="D50" s="178"/>
      <c r="E50" s="178"/>
      <c r="F50" s="178"/>
      <c r="G50" s="178"/>
      <c r="H50" s="179"/>
    </row>
    <row r="51" spans="1:8" ht="90" customHeight="1" x14ac:dyDescent="0.35">
      <c r="A51" s="198" t="s">
        <v>85</v>
      </c>
      <c r="B51" s="198"/>
      <c r="C51" s="180" t="s">
        <v>86</v>
      </c>
      <c r="D51" s="178"/>
      <c r="E51" s="178"/>
      <c r="F51" s="178"/>
      <c r="G51" s="178"/>
      <c r="H51" s="179"/>
    </row>
    <row r="52" spans="1:8" ht="40.5" customHeight="1" x14ac:dyDescent="0.35">
      <c r="A52" s="198" t="s">
        <v>87</v>
      </c>
      <c r="B52" s="198"/>
      <c r="C52" s="177" t="s">
        <v>88</v>
      </c>
      <c r="D52" s="178"/>
      <c r="E52" s="178"/>
      <c r="F52" s="178"/>
      <c r="G52" s="178"/>
      <c r="H52" s="179"/>
    </row>
    <row r="53" spans="1:8" ht="32.25" customHeight="1" x14ac:dyDescent="0.35">
      <c r="A53" s="198" t="s">
        <v>89</v>
      </c>
      <c r="B53" s="198"/>
      <c r="C53" s="177" t="s">
        <v>90</v>
      </c>
      <c r="D53" s="178"/>
      <c r="E53" s="178"/>
      <c r="F53" s="178"/>
      <c r="G53" s="178"/>
      <c r="H53" s="179"/>
    </row>
    <row r="54" spans="1:8" ht="51.75" customHeight="1" x14ac:dyDescent="0.35">
      <c r="A54" s="197" t="s">
        <v>91</v>
      </c>
      <c r="B54" s="197"/>
      <c r="C54" s="177" t="s">
        <v>92</v>
      </c>
      <c r="D54" s="178"/>
      <c r="E54" s="178"/>
      <c r="F54" s="178"/>
      <c r="G54" s="178"/>
      <c r="H54" s="179"/>
    </row>
    <row r="55" spans="1:8" ht="65.25" customHeight="1" x14ac:dyDescent="0.35">
      <c r="A55" s="197" t="s">
        <v>93</v>
      </c>
      <c r="B55" s="197"/>
      <c r="C55" s="177" t="s">
        <v>94</v>
      </c>
      <c r="D55" s="178"/>
      <c r="E55" s="178"/>
      <c r="F55" s="178"/>
      <c r="G55" s="178"/>
      <c r="H55" s="179"/>
    </row>
    <row r="56" spans="1:8" ht="40.5" customHeight="1" x14ac:dyDescent="0.35">
      <c r="A56" s="197" t="s">
        <v>95</v>
      </c>
      <c r="B56" s="197"/>
      <c r="C56" s="177" t="s">
        <v>96</v>
      </c>
      <c r="D56" s="178"/>
      <c r="E56" s="178"/>
      <c r="F56" s="178"/>
      <c r="G56" s="178"/>
      <c r="H56" s="179"/>
    </row>
    <row r="57" spans="1:8" ht="60" customHeight="1" x14ac:dyDescent="0.35">
      <c r="A57" s="197" t="s">
        <v>97</v>
      </c>
      <c r="B57" s="197"/>
      <c r="C57" s="177" t="s">
        <v>98</v>
      </c>
      <c r="D57" s="178"/>
      <c r="E57" s="178"/>
      <c r="F57" s="178"/>
      <c r="G57" s="178"/>
      <c r="H57" s="179"/>
    </row>
    <row r="58" spans="1:8" ht="51.75" customHeight="1" x14ac:dyDescent="0.35">
      <c r="A58" s="197" t="s">
        <v>99</v>
      </c>
      <c r="B58" s="197"/>
      <c r="C58" s="177" t="s">
        <v>100</v>
      </c>
      <c r="D58" s="178"/>
      <c r="E58" s="178"/>
      <c r="F58" s="178"/>
      <c r="G58" s="178"/>
      <c r="H58" s="179"/>
    </row>
    <row r="59" spans="1:8" ht="54.75" customHeight="1" x14ac:dyDescent="0.35">
      <c r="A59" s="204" t="s">
        <v>101</v>
      </c>
      <c r="B59" s="204"/>
      <c r="C59" s="177" t="s">
        <v>102</v>
      </c>
      <c r="D59" s="178"/>
      <c r="E59" s="178"/>
      <c r="F59" s="178"/>
      <c r="G59" s="178"/>
      <c r="H59" s="179"/>
    </row>
    <row r="61" spans="1:8" s="33" customFormat="1" ht="182.25" customHeight="1" x14ac:dyDescent="0.35">
      <c r="A61" s="192" t="s">
        <v>103</v>
      </c>
      <c r="B61" s="193"/>
      <c r="C61" s="193"/>
      <c r="D61" s="193"/>
      <c r="E61" s="193"/>
      <c r="F61" s="193"/>
      <c r="G61" s="193"/>
      <c r="H61" s="193"/>
    </row>
    <row r="62" spans="1:8" s="33" customFormat="1" ht="64.5" customHeight="1" x14ac:dyDescent="0.35">
      <c r="A62" s="191" t="s">
        <v>104</v>
      </c>
      <c r="B62" s="191"/>
      <c r="C62" s="180" t="s">
        <v>105</v>
      </c>
      <c r="D62" s="181"/>
      <c r="E62" s="181"/>
      <c r="F62" s="181"/>
      <c r="G62" s="181"/>
      <c r="H62" s="182"/>
    </row>
    <row r="63" spans="1:8" s="33" customFormat="1" ht="69.75" customHeight="1" x14ac:dyDescent="0.35">
      <c r="A63" s="191" t="s">
        <v>106</v>
      </c>
      <c r="B63" s="191"/>
      <c r="C63" s="180" t="s">
        <v>107</v>
      </c>
      <c r="D63" s="181"/>
      <c r="E63" s="181"/>
      <c r="F63" s="181"/>
      <c r="G63" s="181"/>
      <c r="H63" s="182"/>
    </row>
  </sheetData>
  <mergeCells count="88">
    <mergeCell ref="A56:B56"/>
    <mergeCell ref="A57:B57"/>
    <mergeCell ref="A58:B58"/>
    <mergeCell ref="A59:B59"/>
    <mergeCell ref="A62:B62"/>
    <mergeCell ref="A1:I1"/>
    <mergeCell ref="A50:B50"/>
    <mergeCell ref="A51:B51"/>
    <mergeCell ref="A52:B52"/>
    <mergeCell ref="A53:B53"/>
    <mergeCell ref="A36:B36"/>
    <mergeCell ref="A37:B37"/>
    <mergeCell ref="A38:B38"/>
    <mergeCell ref="A39:B39"/>
    <mergeCell ref="A40:B40"/>
    <mergeCell ref="A42:H42"/>
    <mergeCell ref="A23:I23"/>
    <mergeCell ref="A2:I2"/>
    <mergeCell ref="C33:H33"/>
    <mergeCell ref="C35:H35"/>
    <mergeCell ref="C36:H36"/>
    <mergeCell ref="A44:B44"/>
    <mergeCell ref="A45:B45"/>
    <mergeCell ref="A46:B46"/>
    <mergeCell ref="A47:B47"/>
    <mergeCell ref="A49:H49"/>
    <mergeCell ref="C45:H45"/>
    <mergeCell ref="C46:H46"/>
    <mergeCell ref="C47:H47"/>
    <mergeCell ref="A48:H48"/>
    <mergeCell ref="C40:H40"/>
    <mergeCell ref="A63:B63"/>
    <mergeCell ref="A61:H61"/>
    <mergeCell ref="B28:I28"/>
    <mergeCell ref="A35:B35"/>
    <mergeCell ref="A30:I30"/>
    <mergeCell ref="A31:B31"/>
    <mergeCell ref="A32:B32"/>
    <mergeCell ref="A33:B33"/>
    <mergeCell ref="A34:B34"/>
    <mergeCell ref="C34:H34"/>
    <mergeCell ref="C31:H31"/>
    <mergeCell ref="C32:H32"/>
    <mergeCell ref="A54:B54"/>
    <mergeCell ref="A55:B55"/>
    <mergeCell ref="A43:B43"/>
    <mergeCell ref="B18:H18"/>
    <mergeCell ref="B19:H19"/>
    <mergeCell ref="C37:H37"/>
    <mergeCell ref="C38:H38"/>
    <mergeCell ref="C39:H39"/>
    <mergeCell ref="B25:I25"/>
    <mergeCell ref="B26:I26"/>
    <mergeCell ref="B27:I27"/>
    <mergeCell ref="B20:H20"/>
    <mergeCell ref="B21:H21"/>
    <mergeCell ref="A24:I24"/>
    <mergeCell ref="A22:I22"/>
    <mergeCell ref="A29:I29"/>
    <mergeCell ref="B13:H13"/>
    <mergeCell ref="B14:H14"/>
    <mergeCell ref="B15:H15"/>
    <mergeCell ref="B16:H16"/>
    <mergeCell ref="B17:H17"/>
    <mergeCell ref="B8:H8"/>
    <mergeCell ref="B9:H9"/>
    <mergeCell ref="B10:H10"/>
    <mergeCell ref="B11:H11"/>
    <mergeCell ref="B12:H12"/>
    <mergeCell ref="B3:H3"/>
    <mergeCell ref="B4:H4"/>
    <mergeCell ref="B5:H5"/>
    <mergeCell ref="B6:H6"/>
    <mergeCell ref="B7:H7"/>
    <mergeCell ref="C43:H43"/>
    <mergeCell ref="C54:H54"/>
    <mergeCell ref="C55:H55"/>
    <mergeCell ref="C56:H56"/>
    <mergeCell ref="C63:H63"/>
    <mergeCell ref="C44:H44"/>
    <mergeCell ref="C50:H50"/>
    <mergeCell ref="C51:H51"/>
    <mergeCell ref="C52:H52"/>
    <mergeCell ref="C53:H53"/>
    <mergeCell ref="C57:H57"/>
    <mergeCell ref="C58:H58"/>
    <mergeCell ref="C59:H59"/>
    <mergeCell ref="C62:H62"/>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J64"/>
  <sheetViews>
    <sheetView tabSelected="1" topLeftCell="P7" zoomScale="50" zoomScaleNormal="50" workbookViewId="0">
      <pane ySplit="1" topLeftCell="A47" activePane="bottomLeft" state="frozen"/>
      <selection activeCell="L7" sqref="L7"/>
      <selection pane="bottomLeft" activeCell="V60" sqref="V60"/>
    </sheetView>
  </sheetViews>
  <sheetFormatPr baseColWidth="10" defaultColWidth="11.453125" defaultRowHeight="33.5" x14ac:dyDescent="0.75"/>
  <cols>
    <col min="1" max="1" width="37.453125" customWidth="1"/>
    <col min="2" max="2" width="26.1796875" customWidth="1"/>
    <col min="3" max="3" width="34.1796875" customWidth="1"/>
    <col min="4" max="4" width="38.453125" customWidth="1"/>
    <col min="5" max="5" width="36.54296875" customWidth="1"/>
    <col min="6" max="6" width="40.1796875" customWidth="1"/>
    <col min="7" max="7" width="35.26953125" customWidth="1"/>
    <col min="8" max="8" width="30.26953125" customWidth="1"/>
    <col min="9" max="9" width="31.7265625" customWidth="1"/>
    <col min="10" max="10" width="42.26953125" customWidth="1"/>
    <col min="11" max="11" width="58.7265625" customWidth="1"/>
    <col min="12" max="12" width="47.81640625" style="42" customWidth="1"/>
    <col min="13" max="13" width="59.1796875" customWidth="1"/>
    <col min="14" max="14" width="59.1796875" style="2" customWidth="1"/>
    <col min="15" max="15" width="27" style="13" customWidth="1"/>
    <col min="16" max="16" width="36.1796875" style="2" customWidth="1"/>
    <col min="17" max="17" width="42.1796875" style="11" customWidth="1"/>
    <col min="18" max="18" width="51.7265625" style="3" customWidth="1"/>
    <col min="19" max="19" width="52.1796875" style="4" customWidth="1"/>
    <col min="20" max="20" width="44.26953125" style="5" customWidth="1"/>
    <col min="21" max="21" width="44.26953125" style="76" customWidth="1"/>
    <col min="22" max="24" width="44.26953125" style="5" customWidth="1"/>
    <col min="25" max="25" width="27.54296875" style="5" customWidth="1"/>
    <col min="26" max="26" width="36.81640625" style="5" customWidth="1"/>
    <col min="27" max="27" width="43.81640625" style="6" hidden="1" customWidth="1"/>
    <col min="28" max="28" width="49.81640625" style="7" hidden="1" customWidth="1"/>
    <col min="29" max="29" width="46.54296875" style="8" hidden="1" customWidth="1"/>
    <col min="30" max="31" width="46" style="9" customWidth="1"/>
    <col min="32" max="32" width="47.453125" style="10" customWidth="1"/>
    <col min="33" max="33" width="35" style="10" customWidth="1"/>
    <col min="34" max="34" width="78.453125" style="70" customWidth="1"/>
    <col min="35" max="35" width="54.7265625" customWidth="1"/>
    <col min="36" max="36" width="34.7265625" style="108" customWidth="1"/>
    <col min="37" max="38" width="34.7265625" customWidth="1"/>
    <col min="39" max="39" width="32.26953125" style="12" customWidth="1"/>
    <col min="40" max="40" width="36.26953125" style="2" customWidth="1"/>
    <col min="41" max="41" width="33.453125" style="2" customWidth="1"/>
    <col min="42" max="42" width="34.7265625" customWidth="1"/>
    <col min="43" max="43" width="30" customWidth="1"/>
    <col min="44" max="44" width="38.7265625" customWidth="1"/>
    <col min="45" max="45" width="42.54296875" customWidth="1"/>
    <col min="46" max="46" width="42.81640625" customWidth="1"/>
    <col min="47" max="47" width="49.26953125" style="79" customWidth="1"/>
    <col min="48" max="48" width="48.453125" customWidth="1"/>
    <col min="49" max="49" width="30.1796875" customWidth="1"/>
    <col min="50" max="50" width="49" customWidth="1"/>
    <col min="51" max="51" width="46.1796875" customWidth="1"/>
    <col min="52" max="52" width="42.1796875" customWidth="1"/>
    <col min="53" max="53" width="36.7265625" customWidth="1"/>
    <col min="54" max="54" width="35.1796875" customWidth="1"/>
    <col min="55" max="55" width="50.453125" style="66" customWidth="1"/>
    <col min="56" max="56" width="38.54296875" customWidth="1"/>
    <col min="57" max="57" width="38.81640625" customWidth="1"/>
    <col min="58" max="58" width="40.453125" customWidth="1"/>
    <col min="59" max="59" width="45.453125" customWidth="1"/>
    <col min="60" max="60" width="33.81640625" customWidth="1"/>
    <col min="61" max="61" width="39" customWidth="1"/>
  </cols>
  <sheetData>
    <row r="1" spans="1:62" ht="29.25" customHeight="1" x14ac:dyDescent="0.45">
      <c r="A1" s="45"/>
      <c r="B1" s="192" t="s">
        <v>108</v>
      </c>
      <c r="C1" s="192"/>
      <c r="D1" s="362" t="s">
        <v>109</v>
      </c>
      <c r="E1" s="363"/>
      <c r="F1" s="363"/>
      <c r="G1" s="363"/>
      <c r="H1" s="363"/>
      <c r="I1" s="363"/>
      <c r="J1" s="363"/>
      <c r="K1" s="363"/>
      <c r="L1" s="363"/>
      <c r="M1" s="363"/>
      <c r="N1" s="363"/>
      <c r="O1" s="363"/>
      <c r="P1" s="363"/>
      <c r="Q1" s="363"/>
      <c r="R1" s="363"/>
      <c r="S1" s="363"/>
      <c r="T1" s="363"/>
      <c r="U1" s="363"/>
      <c r="V1" s="363"/>
      <c r="W1" s="363"/>
      <c r="X1" s="363"/>
      <c r="Y1" s="363"/>
      <c r="Z1" s="363"/>
      <c r="AA1" s="363"/>
      <c r="AB1" s="363"/>
      <c r="AC1" s="363"/>
      <c r="AD1" s="363"/>
      <c r="AE1" s="363"/>
      <c r="AF1" s="363"/>
      <c r="AG1" s="363"/>
      <c r="AH1" s="363"/>
      <c r="AI1" s="363"/>
      <c r="AJ1" s="363"/>
      <c r="AK1" s="363"/>
      <c r="AL1" s="363"/>
      <c r="AM1" s="363"/>
      <c r="AN1" s="363"/>
      <c r="AO1" s="363"/>
      <c r="AP1" s="363"/>
      <c r="AQ1" s="363"/>
      <c r="AR1" s="363"/>
      <c r="AS1" s="363"/>
      <c r="AT1" s="363"/>
      <c r="AU1" s="363"/>
      <c r="AV1" s="363"/>
      <c r="AW1" s="363"/>
      <c r="AX1" s="363"/>
      <c r="AY1" s="363"/>
      <c r="AZ1" s="363"/>
      <c r="BA1" s="363"/>
      <c r="BB1" s="364"/>
      <c r="BC1" s="65" t="s">
        <v>110</v>
      </c>
      <c r="BD1" s="45"/>
      <c r="BE1" s="45"/>
      <c r="BF1" s="45"/>
      <c r="BG1" s="45"/>
      <c r="BH1" s="45"/>
      <c r="BI1" s="45"/>
      <c r="BJ1" s="41"/>
    </row>
    <row r="2" spans="1:62" ht="30" customHeight="1" x14ac:dyDescent="0.45">
      <c r="A2" s="45"/>
      <c r="B2" s="192"/>
      <c r="C2" s="192"/>
      <c r="D2" s="362" t="s">
        <v>111</v>
      </c>
      <c r="E2" s="363"/>
      <c r="F2" s="363"/>
      <c r="G2" s="363"/>
      <c r="H2" s="363"/>
      <c r="I2" s="363"/>
      <c r="J2" s="363"/>
      <c r="K2" s="363"/>
      <c r="L2" s="363"/>
      <c r="M2" s="363"/>
      <c r="N2" s="363"/>
      <c r="O2" s="363"/>
      <c r="P2" s="363"/>
      <c r="Q2" s="363"/>
      <c r="R2" s="363"/>
      <c r="S2" s="363"/>
      <c r="T2" s="363"/>
      <c r="U2" s="363"/>
      <c r="V2" s="363"/>
      <c r="W2" s="363"/>
      <c r="X2" s="363"/>
      <c r="Y2" s="363"/>
      <c r="Z2" s="363"/>
      <c r="AA2" s="363"/>
      <c r="AB2" s="363"/>
      <c r="AC2" s="363"/>
      <c r="AD2" s="363"/>
      <c r="AE2" s="363"/>
      <c r="AF2" s="363"/>
      <c r="AG2" s="363"/>
      <c r="AH2" s="363"/>
      <c r="AI2" s="363"/>
      <c r="AJ2" s="363"/>
      <c r="AK2" s="363"/>
      <c r="AL2" s="363"/>
      <c r="AM2" s="363"/>
      <c r="AN2" s="363"/>
      <c r="AO2" s="363"/>
      <c r="AP2" s="363"/>
      <c r="AQ2" s="363"/>
      <c r="AR2" s="363"/>
      <c r="AS2" s="363"/>
      <c r="AT2" s="363"/>
      <c r="AU2" s="363"/>
      <c r="AV2" s="363"/>
      <c r="AW2" s="363"/>
      <c r="AX2" s="363"/>
      <c r="AY2" s="363"/>
      <c r="AZ2" s="363"/>
      <c r="BA2" s="363"/>
      <c r="BB2" s="364"/>
      <c r="BC2" s="65" t="s">
        <v>112</v>
      </c>
      <c r="BD2" s="45"/>
      <c r="BE2" s="45"/>
      <c r="BF2" s="45"/>
      <c r="BG2" s="45"/>
      <c r="BH2" s="45"/>
      <c r="BI2" s="45"/>
      <c r="BJ2" s="41"/>
    </row>
    <row r="3" spans="1:62" ht="30.75" customHeight="1" x14ac:dyDescent="0.45">
      <c r="A3" s="45"/>
      <c r="B3" s="192"/>
      <c r="C3" s="192"/>
      <c r="D3" s="362" t="s">
        <v>113</v>
      </c>
      <c r="E3" s="363"/>
      <c r="F3" s="363"/>
      <c r="G3" s="363"/>
      <c r="H3" s="363"/>
      <c r="I3" s="363"/>
      <c r="J3" s="363"/>
      <c r="K3" s="363"/>
      <c r="L3" s="363"/>
      <c r="M3" s="363"/>
      <c r="N3" s="363"/>
      <c r="O3" s="363"/>
      <c r="P3" s="363"/>
      <c r="Q3" s="363"/>
      <c r="R3" s="363"/>
      <c r="S3" s="363"/>
      <c r="T3" s="363"/>
      <c r="U3" s="363"/>
      <c r="V3" s="363"/>
      <c r="W3" s="363"/>
      <c r="X3" s="363"/>
      <c r="Y3" s="363"/>
      <c r="Z3" s="363"/>
      <c r="AA3" s="363"/>
      <c r="AB3" s="363"/>
      <c r="AC3" s="363"/>
      <c r="AD3" s="363"/>
      <c r="AE3" s="363"/>
      <c r="AF3" s="363"/>
      <c r="AG3" s="363"/>
      <c r="AH3" s="363"/>
      <c r="AI3" s="363"/>
      <c r="AJ3" s="363"/>
      <c r="AK3" s="363"/>
      <c r="AL3" s="363"/>
      <c r="AM3" s="363"/>
      <c r="AN3" s="363"/>
      <c r="AO3" s="363"/>
      <c r="AP3" s="363"/>
      <c r="AQ3" s="363"/>
      <c r="AR3" s="363"/>
      <c r="AS3" s="363"/>
      <c r="AT3" s="363"/>
      <c r="AU3" s="363"/>
      <c r="AV3" s="363"/>
      <c r="AW3" s="363"/>
      <c r="AX3" s="363"/>
      <c r="AY3" s="363"/>
      <c r="AZ3" s="363"/>
      <c r="BA3" s="363"/>
      <c r="BB3" s="364"/>
      <c r="BC3" s="65" t="s">
        <v>114</v>
      </c>
      <c r="BD3" s="45"/>
      <c r="BE3" s="45"/>
      <c r="BF3" s="45"/>
      <c r="BG3" s="45"/>
      <c r="BH3" s="45"/>
      <c r="BI3" s="45"/>
      <c r="BJ3" s="41"/>
    </row>
    <row r="4" spans="1:62" ht="24.75" customHeight="1" x14ac:dyDescent="0.45">
      <c r="A4" s="45"/>
      <c r="B4" s="192"/>
      <c r="C4" s="192"/>
      <c r="D4" s="362" t="s">
        <v>115</v>
      </c>
      <c r="E4" s="363"/>
      <c r="F4" s="363"/>
      <c r="G4" s="363"/>
      <c r="H4" s="363"/>
      <c r="I4" s="363"/>
      <c r="J4" s="363"/>
      <c r="K4" s="363"/>
      <c r="L4" s="363"/>
      <c r="M4" s="363"/>
      <c r="N4" s="363"/>
      <c r="O4" s="363"/>
      <c r="P4" s="363"/>
      <c r="Q4" s="363"/>
      <c r="R4" s="363"/>
      <c r="S4" s="363"/>
      <c r="T4" s="363"/>
      <c r="U4" s="363"/>
      <c r="V4" s="363"/>
      <c r="W4" s="363"/>
      <c r="X4" s="363"/>
      <c r="Y4" s="363"/>
      <c r="Z4" s="363"/>
      <c r="AA4" s="363"/>
      <c r="AB4" s="363"/>
      <c r="AC4" s="363"/>
      <c r="AD4" s="363"/>
      <c r="AE4" s="363"/>
      <c r="AF4" s="363"/>
      <c r="AG4" s="363"/>
      <c r="AH4" s="363"/>
      <c r="AI4" s="363"/>
      <c r="AJ4" s="363"/>
      <c r="AK4" s="363"/>
      <c r="AL4" s="363"/>
      <c r="AM4" s="363"/>
      <c r="AN4" s="363"/>
      <c r="AO4" s="363"/>
      <c r="AP4" s="363"/>
      <c r="AQ4" s="363"/>
      <c r="AR4" s="363"/>
      <c r="AS4" s="363"/>
      <c r="AT4" s="363"/>
      <c r="AU4" s="363"/>
      <c r="AV4" s="363"/>
      <c r="AW4" s="363"/>
      <c r="AX4" s="363"/>
      <c r="AY4" s="363"/>
      <c r="AZ4" s="363"/>
      <c r="BA4" s="363"/>
      <c r="BB4" s="364"/>
      <c r="BC4" s="65" t="s">
        <v>116</v>
      </c>
      <c r="BD4" s="45"/>
      <c r="BE4" s="45"/>
      <c r="BF4" s="45"/>
      <c r="BG4" s="45"/>
      <c r="BH4" s="45"/>
      <c r="BI4" s="45"/>
      <c r="BJ4" s="41"/>
    </row>
    <row r="5" spans="1:62" ht="27" customHeight="1" x14ac:dyDescent="0.45">
      <c r="A5" s="45"/>
      <c r="B5" s="359" t="s">
        <v>117</v>
      </c>
      <c r="C5" s="359"/>
      <c r="D5" s="360" t="s">
        <v>118</v>
      </c>
      <c r="E5" s="360"/>
      <c r="F5" s="360"/>
      <c r="G5" s="360"/>
      <c r="H5" s="360"/>
      <c r="I5" s="360"/>
      <c r="J5" s="360"/>
      <c r="K5" s="360"/>
      <c r="L5" s="360"/>
      <c r="M5" s="360"/>
      <c r="N5" s="360"/>
      <c r="O5" s="360"/>
      <c r="P5" s="360"/>
      <c r="Q5" s="360"/>
      <c r="R5" s="360"/>
      <c r="S5" s="360"/>
      <c r="T5" s="360"/>
      <c r="U5" s="360"/>
      <c r="V5" s="360"/>
      <c r="W5" s="360"/>
      <c r="X5" s="360"/>
      <c r="Y5" s="360"/>
      <c r="Z5" s="360"/>
      <c r="AA5" s="360"/>
      <c r="AB5" s="360"/>
      <c r="AC5" s="360"/>
      <c r="AD5" s="360"/>
      <c r="AE5" s="360"/>
      <c r="AF5" s="360"/>
      <c r="AG5" s="360"/>
      <c r="AH5" s="360"/>
      <c r="AI5" s="360"/>
      <c r="AJ5" s="360"/>
      <c r="AK5" s="360"/>
      <c r="AL5" s="360"/>
      <c r="AM5" s="360"/>
      <c r="AN5" s="360"/>
      <c r="AO5" s="360"/>
      <c r="AP5" s="360"/>
      <c r="AQ5" s="360"/>
      <c r="AR5" s="360"/>
      <c r="AS5" s="360"/>
      <c r="AT5" s="360"/>
      <c r="AU5" s="360"/>
      <c r="AV5" s="360"/>
      <c r="AW5" s="360"/>
      <c r="AX5" s="360"/>
      <c r="AY5" s="360"/>
      <c r="AZ5" s="360"/>
      <c r="BA5" s="360"/>
      <c r="BB5" s="360"/>
      <c r="BC5" s="361"/>
      <c r="BD5" s="45"/>
      <c r="BE5" s="45"/>
      <c r="BF5" s="45"/>
      <c r="BG5" s="45"/>
      <c r="BH5" s="45"/>
      <c r="BI5" s="45"/>
      <c r="BJ5" s="41"/>
    </row>
    <row r="6" spans="1:62" ht="68.25" customHeight="1" thickBot="1" x14ac:dyDescent="0.55000000000000004">
      <c r="A6" s="192" t="s">
        <v>1</v>
      </c>
      <c r="B6" s="192"/>
      <c r="C6" s="192"/>
      <c r="D6" s="192"/>
      <c r="E6" s="192"/>
      <c r="F6" s="192"/>
      <c r="G6" s="192"/>
      <c r="H6" s="192"/>
      <c r="I6" s="192"/>
      <c r="J6" s="192"/>
      <c r="K6" s="192"/>
      <c r="L6" s="192"/>
      <c r="M6" s="192"/>
      <c r="N6" s="192"/>
      <c r="O6" s="192"/>
      <c r="P6" s="192"/>
      <c r="Q6" s="192"/>
      <c r="R6" s="192"/>
      <c r="S6" s="192"/>
      <c r="T6" s="192"/>
      <c r="U6" s="71"/>
      <c r="V6" s="43"/>
      <c r="W6" s="43"/>
      <c r="X6" s="43"/>
      <c r="Y6" s="43"/>
      <c r="Z6" s="43"/>
      <c r="AA6" s="381" t="s">
        <v>119</v>
      </c>
      <c r="AB6" s="381"/>
      <c r="AC6" s="381"/>
      <c r="AD6" s="382"/>
      <c r="AE6" s="385" t="s">
        <v>50</v>
      </c>
      <c r="AF6" s="386"/>
      <c r="AG6" s="386"/>
      <c r="AH6" s="386"/>
      <c r="AI6" s="386"/>
      <c r="AJ6" s="386"/>
      <c r="AK6" s="386"/>
      <c r="AL6" s="386"/>
      <c r="AM6" s="386"/>
      <c r="AN6" s="386"/>
      <c r="AO6" s="387"/>
      <c r="AP6" s="383" t="s">
        <v>71</v>
      </c>
      <c r="AQ6" s="384"/>
      <c r="AR6" s="384"/>
      <c r="AS6" s="384"/>
      <c r="AT6" s="384"/>
      <c r="AU6" s="366" t="s">
        <v>82</v>
      </c>
      <c r="AV6" s="366"/>
      <c r="AW6" s="366"/>
      <c r="AX6" s="366"/>
      <c r="AY6" s="366"/>
      <c r="AZ6" s="366"/>
      <c r="BA6" s="366"/>
      <c r="BB6" s="366"/>
      <c r="BC6" s="366"/>
      <c r="BD6" s="366"/>
      <c r="BE6" s="366"/>
      <c r="BF6" s="366"/>
      <c r="BG6" s="366"/>
      <c r="BH6" s="378" t="s">
        <v>120</v>
      </c>
      <c r="BI6" s="378"/>
      <c r="BJ6" s="41"/>
    </row>
    <row r="7" spans="1:62" s="1" customFormat="1" ht="96" customHeight="1" x14ac:dyDescent="0.3">
      <c r="A7" s="379" t="s">
        <v>2</v>
      </c>
      <c r="B7" s="348" t="s">
        <v>4</v>
      </c>
      <c r="C7" s="348" t="s">
        <v>6</v>
      </c>
      <c r="D7" s="348" t="s">
        <v>8</v>
      </c>
      <c r="E7" s="348" t="s">
        <v>10</v>
      </c>
      <c r="F7" s="348" t="s">
        <v>12</v>
      </c>
      <c r="G7" s="350" t="s">
        <v>14</v>
      </c>
      <c r="H7" s="350" t="s">
        <v>16</v>
      </c>
      <c r="I7" s="350" t="s">
        <v>18</v>
      </c>
      <c r="J7" s="352" t="s">
        <v>121</v>
      </c>
      <c r="K7" s="352" t="s">
        <v>22</v>
      </c>
      <c r="L7" s="354" t="s">
        <v>24</v>
      </c>
      <c r="M7" s="352" t="s">
        <v>26</v>
      </c>
      <c r="N7" s="352" t="s">
        <v>28</v>
      </c>
      <c r="O7" s="352" t="s">
        <v>122</v>
      </c>
      <c r="P7" s="352"/>
      <c r="Q7" s="400" t="s">
        <v>32</v>
      </c>
      <c r="R7" s="347" t="s">
        <v>34</v>
      </c>
      <c r="S7" s="347" t="s">
        <v>36</v>
      </c>
      <c r="T7" s="347" t="s">
        <v>38</v>
      </c>
      <c r="U7" s="356" t="s">
        <v>123</v>
      </c>
      <c r="V7" s="357" t="s">
        <v>124</v>
      </c>
      <c r="W7" s="159" t="s">
        <v>125</v>
      </c>
      <c r="X7" s="358" t="s">
        <v>126</v>
      </c>
      <c r="Y7" s="358" t="s">
        <v>127</v>
      </c>
      <c r="Z7" s="358" t="s">
        <v>128</v>
      </c>
      <c r="AA7" s="349" t="s">
        <v>42</v>
      </c>
      <c r="AB7" s="349" t="s">
        <v>44</v>
      </c>
      <c r="AC7" s="349" t="s">
        <v>46</v>
      </c>
      <c r="AD7" s="349" t="s">
        <v>48</v>
      </c>
      <c r="AE7" s="347" t="s">
        <v>51</v>
      </c>
      <c r="AF7" s="347" t="s">
        <v>53</v>
      </c>
      <c r="AG7" s="347" t="s">
        <v>55</v>
      </c>
      <c r="AH7" s="396" t="s">
        <v>57</v>
      </c>
      <c r="AI7" s="367" t="s">
        <v>59</v>
      </c>
      <c r="AJ7" s="398" t="s">
        <v>63</v>
      </c>
      <c r="AK7" s="420" t="s">
        <v>129</v>
      </c>
      <c r="AL7" s="422" t="s">
        <v>130</v>
      </c>
      <c r="AM7" s="367" t="s">
        <v>65</v>
      </c>
      <c r="AN7" s="367" t="s">
        <v>67</v>
      </c>
      <c r="AO7" s="369" t="s">
        <v>69</v>
      </c>
      <c r="AP7" s="371" t="s">
        <v>72</v>
      </c>
      <c r="AQ7" s="369" t="s">
        <v>74</v>
      </c>
      <c r="AR7" s="373" t="s">
        <v>76</v>
      </c>
      <c r="AS7" s="373" t="s">
        <v>78</v>
      </c>
      <c r="AT7" s="373" t="s">
        <v>80</v>
      </c>
      <c r="AU7" s="375" t="s">
        <v>83</v>
      </c>
      <c r="AV7" s="369" t="s">
        <v>85</v>
      </c>
      <c r="AW7" s="369" t="s">
        <v>87</v>
      </c>
      <c r="AX7" s="365" t="s">
        <v>89</v>
      </c>
      <c r="AY7" s="404" t="s">
        <v>131</v>
      </c>
      <c r="AZ7" s="404" t="s">
        <v>132</v>
      </c>
      <c r="BA7" s="404" t="s">
        <v>133</v>
      </c>
      <c r="BB7" s="366" t="s">
        <v>91</v>
      </c>
      <c r="BC7" s="388" t="s">
        <v>93</v>
      </c>
      <c r="BD7" s="390" t="s">
        <v>95</v>
      </c>
      <c r="BE7" s="392" t="s">
        <v>97</v>
      </c>
      <c r="BF7" s="388" t="s">
        <v>99</v>
      </c>
      <c r="BG7" s="394" t="s">
        <v>101</v>
      </c>
      <c r="BH7" s="377" t="s">
        <v>104</v>
      </c>
      <c r="BI7" s="377" t="s">
        <v>106</v>
      </c>
      <c r="BJ7" s="46"/>
    </row>
    <row r="8" spans="1:62" s="1" customFormat="1" ht="78.75" customHeight="1" x14ac:dyDescent="0.4">
      <c r="A8" s="380"/>
      <c r="B8" s="358"/>
      <c r="C8" s="358"/>
      <c r="D8" s="358"/>
      <c r="E8" s="358"/>
      <c r="F8" s="358"/>
      <c r="G8" s="351"/>
      <c r="H8" s="351"/>
      <c r="I8" s="351"/>
      <c r="J8" s="353"/>
      <c r="K8" s="353"/>
      <c r="L8" s="355"/>
      <c r="M8" s="353"/>
      <c r="N8" s="353"/>
      <c r="O8" s="60" t="s">
        <v>134</v>
      </c>
      <c r="P8" s="61" t="s">
        <v>135</v>
      </c>
      <c r="Q8" s="401"/>
      <c r="R8" s="348"/>
      <c r="S8" s="348"/>
      <c r="T8" s="348"/>
      <c r="U8" s="356"/>
      <c r="V8" s="357"/>
      <c r="W8" s="160"/>
      <c r="X8" s="348"/>
      <c r="Y8" s="348"/>
      <c r="Z8" s="348"/>
      <c r="AA8" s="349"/>
      <c r="AB8" s="349"/>
      <c r="AC8" s="349"/>
      <c r="AD8" s="349"/>
      <c r="AE8" s="348"/>
      <c r="AF8" s="348"/>
      <c r="AG8" s="348"/>
      <c r="AH8" s="397"/>
      <c r="AI8" s="368"/>
      <c r="AJ8" s="399"/>
      <c r="AK8" s="421"/>
      <c r="AL8" s="399"/>
      <c r="AM8" s="368"/>
      <c r="AN8" s="368"/>
      <c r="AO8" s="370"/>
      <c r="AP8" s="372"/>
      <c r="AQ8" s="370"/>
      <c r="AR8" s="374"/>
      <c r="AS8" s="374"/>
      <c r="AT8" s="374"/>
      <c r="AU8" s="376"/>
      <c r="AV8" s="370"/>
      <c r="AW8" s="370"/>
      <c r="AX8" s="365"/>
      <c r="AY8" s="404"/>
      <c r="AZ8" s="404"/>
      <c r="BA8" s="404"/>
      <c r="BB8" s="366"/>
      <c r="BC8" s="389"/>
      <c r="BD8" s="391"/>
      <c r="BE8" s="393"/>
      <c r="BF8" s="389"/>
      <c r="BG8" s="395"/>
      <c r="BH8" s="377"/>
      <c r="BI8" s="377"/>
      <c r="BJ8" s="46"/>
    </row>
    <row r="9" spans="1:62" ht="36" customHeight="1" x14ac:dyDescent="0.35">
      <c r="A9" s="338"/>
      <c r="B9" s="341" t="s">
        <v>136</v>
      </c>
      <c r="C9" s="341" t="s">
        <v>137</v>
      </c>
      <c r="D9" s="341" t="s">
        <v>138</v>
      </c>
      <c r="E9" s="341" t="s">
        <v>139</v>
      </c>
      <c r="F9" s="341" t="s">
        <v>140</v>
      </c>
      <c r="G9" s="344" t="s">
        <v>140</v>
      </c>
      <c r="H9" s="344" t="s">
        <v>141</v>
      </c>
      <c r="I9" s="344" t="s">
        <v>140</v>
      </c>
      <c r="J9" s="248" t="s">
        <v>142</v>
      </c>
      <c r="K9" s="248" t="s">
        <v>143</v>
      </c>
      <c r="L9" s="313" t="s">
        <v>144</v>
      </c>
      <c r="M9" s="248" t="s">
        <v>145</v>
      </c>
      <c r="N9" s="248" t="s">
        <v>146</v>
      </c>
      <c r="O9" s="313" t="s">
        <v>147</v>
      </c>
      <c r="P9" s="325"/>
      <c r="Q9" s="211" t="s">
        <v>148</v>
      </c>
      <c r="R9" s="211">
        <v>1</v>
      </c>
      <c r="S9" s="211" t="s">
        <v>149</v>
      </c>
      <c r="T9" s="266">
        <v>0.42</v>
      </c>
      <c r="U9" s="266">
        <v>0.17</v>
      </c>
      <c r="V9" s="266">
        <v>0.53</v>
      </c>
      <c r="W9" s="222">
        <v>0</v>
      </c>
      <c r="X9" s="266">
        <f>SUM(U9:V12)</f>
        <v>0.70000000000000007</v>
      </c>
      <c r="Y9" s="266">
        <f>+X9</f>
        <v>0.70000000000000007</v>
      </c>
      <c r="Z9" s="322">
        <f>+(Y9*0.25)+T9</f>
        <v>0.59499999999999997</v>
      </c>
      <c r="AA9" s="254" t="s">
        <v>150</v>
      </c>
      <c r="AB9" s="292" t="s">
        <v>151</v>
      </c>
      <c r="AC9" s="295" t="s">
        <v>152</v>
      </c>
      <c r="AD9" s="299" t="s">
        <v>153</v>
      </c>
      <c r="AE9" s="254" t="s">
        <v>154</v>
      </c>
      <c r="AF9" s="426">
        <v>2021130010268</v>
      </c>
      <c r="AG9" s="429" t="s">
        <v>155</v>
      </c>
      <c r="AH9" s="288" t="s">
        <v>156</v>
      </c>
      <c r="AI9" s="211" t="s">
        <v>149</v>
      </c>
      <c r="AJ9" s="302">
        <v>0.33</v>
      </c>
      <c r="AK9" s="305">
        <v>0.95</v>
      </c>
      <c r="AL9" s="305">
        <v>0.95</v>
      </c>
      <c r="AM9" s="264">
        <v>44942</v>
      </c>
      <c r="AN9" s="264">
        <v>45291</v>
      </c>
      <c r="AO9" s="211">
        <v>349</v>
      </c>
      <c r="AP9" s="211">
        <v>1028736</v>
      </c>
      <c r="AQ9" s="211">
        <v>1028736</v>
      </c>
      <c r="AR9" s="208" t="s">
        <v>157</v>
      </c>
      <c r="AS9" s="208" t="s">
        <v>158</v>
      </c>
      <c r="AT9" s="208" t="s">
        <v>159</v>
      </c>
      <c r="AU9" s="214">
        <v>50400587</v>
      </c>
      <c r="AV9" s="220" t="s">
        <v>160</v>
      </c>
      <c r="AW9" s="211" t="s">
        <v>161</v>
      </c>
      <c r="AX9" s="212" t="s">
        <v>162</v>
      </c>
      <c r="AY9" s="214">
        <v>41883637.350000001</v>
      </c>
      <c r="AZ9" s="419">
        <v>41883637.350000001</v>
      </c>
      <c r="BA9" s="416"/>
      <c r="BB9" s="212" t="s">
        <v>163</v>
      </c>
      <c r="BC9" s="211" t="s">
        <v>164</v>
      </c>
      <c r="BD9" s="211" t="s">
        <v>165</v>
      </c>
      <c r="BE9" s="211" t="s">
        <v>166</v>
      </c>
      <c r="BF9" s="264">
        <v>44972</v>
      </c>
      <c r="BG9" s="285"/>
      <c r="BH9" s="211" t="s">
        <v>167</v>
      </c>
      <c r="BI9" s="211" t="s">
        <v>168</v>
      </c>
      <c r="BJ9" s="41"/>
    </row>
    <row r="10" spans="1:62" ht="80.25" customHeight="1" x14ac:dyDescent="0.35">
      <c r="A10" s="339"/>
      <c r="B10" s="342"/>
      <c r="C10" s="342"/>
      <c r="D10" s="342"/>
      <c r="E10" s="342"/>
      <c r="F10" s="342"/>
      <c r="G10" s="345"/>
      <c r="H10" s="345"/>
      <c r="I10" s="345"/>
      <c r="J10" s="249"/>
      <c r="K10" s="249"/>
      <c r="L10" s="314"/>
      <c r="M10" s="249"/>
      <c r="N10" s="249"/>
      <c r="O10" s="314"/>
      <c r="P10" s="326"/>
      <c r="Q10" s="212"/>
      <c r="R10" s="212"/>
      <c r="S10" s="212"/>
      <c r="T10" s="267"/>
      <c r="U10" s="267"/>
      <c r="V10" s="267"/>
      <c r="W10" s="223"/>
      <c r="X10" s="267"/>
      <c r="Y10" s="267"/>
      <c r="Z10" s="323"/>
      <c r="AA10" s="255"/>
      <c r="AB10" s="293"/>
      <c r="AC10" s="296"/>
      <c r="AD10" s="300"/>
      <c r="AE10" s="255"/>
      <c r="AF10" s="427"/>
      <c r="AG10" s="430"/>
      <c r="AH10" s="298"/>
      <c r="AI10" s="212"/>
      <c r="AJ10" s="304"/>
      <c r="AK10" s="307"/>
      <c r="AL10" s="307"/>
      <c r="AM10" s="265"/>
      <c r="AN10" s="265"/>
      <c r="AO10" s="213"/>
      <c r="AP10" s="213"/>
      <c r="AQ10" s="213"/>
      <c r="AR10" s="209"/>
      <c r="AS10" s="209"/>
      <c r="AT10" s="209"/>
      <c r="AU10" s="216"/>
      <c r="AV10" s="221"/>
      <c r="AW10" s="212"/>
      <c r="AX10" s="212"/>
      <c r="AY10" s="216"/>
      <c r="AZ10" s="221"/>
      <c r="BA10" s="416"/>
      <c r="BB10" s="212"/>
      <c r="BC10" s="212"/>
      <c r="BD10" s="212"/>
      <c r="BE10" s="212"/>
      <c r="BF10" s="284"/>
      <c r="BG10" s="286"/>
      <c r="BH10" s="212"/>
      <c r="BI10" s="212"/>
      <c r="BJ10" s="41"/>
    </row>
    <row r="11" spans="1:62" ht="81.75" customHeight="1" x14ac:dyDescent="0.35">
      <c r="A11" s="339"/>
      <c r="B11" s="342"/>
      <c r="C11" s="342"/>
      <c r="D11" s="342"/>
      <c r="E11" s="342"/>
      <c r="F11" s="342"/>
      <c r="G11" s="345"/>
      <c r="H11" s="345"/>
      <c r="I11" s="345"/>
      <c r="J11" s="249"/>
      <c r="K11" s="249"/>
      <c r="L11" s="314"/>
      <c r="M11" s="249"/>
      <c r="N11" s="249"/>
      <c r="O11" s="314"/>
      <c r="P11" s="326"/>
      <c r="Q11" s="212"/>
      <c r="R11" s="212"/>
      <c r="S11" s="212"/>
      <c r="T11" s="267"/>
      <c r="U11" s="267"/>
      <c r="V11" s="267"/>
      <c r="W11" s="223"/>
      <c r="X11" s="267"/>
      <c r="Y11" s="267"/>
      <c r="Z11" s="323"/>
      <c r="AA11" s="255"/>
      <c r="AB11" s="293"/>
      <c r="AC11" s="296"/>
      <c r="AD11" s="300"/>
      <c r="AE11" s="255"/>
      <c r="AF11" s="427"/>
      <c r="AG11" s="430"/>
      <c r="AH11" s="288" t="s">
        <v>169</v>
      </c>
      <c r="AI11" s="212"/>
      <c r="AJ11" s="302">
        <v>0.33</v>
      </c>
      <c r="AK11" s="305">
        <v>0.95</v>
      </c>
      <c r="AL11" s="222">
        <v>0.95</v>
      </c>
      <c r="AM11" s="264">
        <v>44942</v>
      </c>
      <c r="AN11" s="264">
        <v>45291</v>
      </c>
      <c r="AO11" s="211">
        <v>349</v>
      </c>
      <c r="AP11" s="211">
        <v>1028736</v>
      </c>
      <c r="AQ11" s="211">
        <v>1028736</v>
      </c>
      <c r="AR11" s="209"/>
      <c r="AS11" s="209"/>
      <c r="AT11" s="209"/>
      <c r="AU11" s="77">
        <v>233938597</v>
      </c>
      <c r="AV11" s="53" t="s">
        <v>170</v>
      </c>
      <c r="AW11" s="212"/>
      <c r="AX11" s="212"/>
      <c r="AY11" s="129">
        <v>208600000</v>
      </c>
      <c r="AZ11" s="129">
        <v>184400000</v>
      </c>
      <c r="BA11" s="416"/>
      <c r="BB11" s="212"/>
      <c r="BC11" s="212"/>
      <c r="BD11" s="212"/>
      <c r="BE11" s="212"/>
      <c r="BF11" s="284"/>
      <c r="BG11" s="286"/>
      <c r="BH11" s="212"/>
      <c r="BI11" s="212"/>
      <c r="BJ11" s="41"/>
    </row>
    <row r="12" spans="1:62" ht="51.75" customHeight="1" x14ac:dyDescent="0.35">
      <c r="A12" s="339"/>
      <c r="B12" s="342"/>
      <c r="C12" s="342"/>
      <c r="D12" s="342"/>
      <c r="E12" s="342"/>
      <c r="F12" s="342"/>
      <c r="G12" s="345"/>
      <c r="H12" s="345"/>
      <c r="I12" s="345"/>
      <c r="J12" s="249"/>
      <c r="K12" s="250"/>
      <c r="L12" s="315"/>
      <c r="M12" s="250"/>
      <c r="N12" s="250"/>
      <c r="O12" s="315"/>
      <c r="P12" s="327"/>
      <c r="Q12" s="213"/>
      <c r="R12" s="213"/>
      <c r="S12" s="213"/>
      <c r="T12" s="268"/>
      <c r="U12" s="268"/>
      <c r="V12" s="268"/>
      <c r="W12" s="224"/>
      <c r="X12" s="268"/>
      <c r="Y12" s="268"/>
      <c r="Z12" s="324"/>
      <c r="AA12" s="255"/>
      <c r="AB12" s="293"/>
      <c r="AC12" s="296"/>
      <c r="AD12" s="300"/>
      <c r="AE12" s="255"/>
      <c r="AF12" s="427"/>
      <c r="AG12" s="430"/>
      <c r="AH12" s="289"/>
      <c r="AI12" s="213"/>
      <c r="AJ12" s="303"/>
      <c r="AK12" s="306"/>
      <c r="AL12" s="223"/>
      <c r="AM12" s="284"/>
      <c r="AN12" s="284"/>
      <c r="AO12" s="212"/>
      <c r="AP12" s="212"/>
      <c r="AQ12" s="212"/>
      <c r="AR12" s="209"/>
      <c r="AS12" s="209"/>
      <c r="AT12" s="209"/>
      <c r="AU12" s="214">
        <v>838579349.24000001</v>
      </c>
      <c r="AV12" s="211" t="s">
        <v>171</v>
      </c>
      <c r="AW12" s="212"/>
      <c r="AX12" s="212"/>
      <c r="AY12" s="417">
        <v>105373334</v>
      </c>
      <c r="AZ12" s="417"/>
      <c r="BA12" s="416"/>
      <c r="BB12" s="212"/>
      <c r="BC12" s="212"/>
      <c r="BD12" s="212"/>
      <c r="BE12" s="212"/>
      <c r="BF12" s="284"/>
      <c r="BG12" s="286"/>
      <c r="BH12" s="212"/>
      <c r="BI12" s="212"/>
      <c r="BJ12" s="41"/>
    </row>
    <row r="13" spans="1:62" ht="18.75" customHeight="1" x14ac:dyDescent="0.35">
      <c r="A13" s="339"/>
      <c r="B13" s="342"/>
      <c r="C13" s="342"/>
      <c r="D13" s="342"/>
      <c r="E13" s="342"/>
      <c r="F13" s="342"/>
      <c r="G13" s="345"/>
      <c r="H13" s="345"/>
      <c r="I13" s="345"/>
      <c r="J13" s="249"/>
      <c r="K13" s="248" t="s">
        <v>172</v>
      </c>
      <c r="L13" s="313" t="s">
        <v>144</v>
      </c>
      <c r="M13" s="248">
        <v>0</v>
      </c>
      <c r="N13" s="248" t="s">
        <v>173</v>
      </c>
      <c r="O13" s="313" t="s">
        <v>147</v>
      </c>
      <c r="P13" s="325"/>
      <c r="Q13" s="211" t="s">
        <v>148</v>
      </c>
      <c r="R13" s="211">
        <v>1</v>
      </c>
      <c r="S13" s="211" t="s">
        <v>174</v>
      </c>
      <c r="T13" s="266">
        <v>0.45</v>
      </c>
      <c r="U13" s="266">
        <v>0.12</v>
      </c>
      <c r="V13" s="266">
        <v>0.8</v>
      </c>
      <c r="W13" s="222">
        <v>0.03</v>
      </c>
      <c r="X13" s="266">
        <f>SUM(U13:W17)</f>
        <v>0.95000000000000007</v>
      </c>
      <c r="Y13" s="266">
        <f>W13+X13</f>
        <v>0.98000000000000009</v>
      </c>
      <c r="Z13" s="266">
        <f>+(Y13*0.25)+T13</f>
        <v>0.69500000000000006</v>
      </c>
      <c r="AA13" s="255"/>
      <c r="AB13" s="293"/>
      <c r="AC13" s="296"/>
      <c r="AD13" s="300"/>
      <c r="AE13" s="255"/>
      <c r="AF13" s="427"/>
      <c r="AG13" s="430"/>
      <c r="AH13" s="289"/>
      <c r="AI13" s="211" t="s">
        <v>174</v>
      </c>
      <c r="AJ13" s="303"/>
      <c r="AK13" s="306"/>
      <c r="AL13" s="223"/>
      <c r="AM13" s="284"/>
      <c r="AN13" s="284"/>
      <c r="AO13" s="212"/>
      <c r="AP13" s="212"/>
      <c r="AQ13" s="212"/>
      <c r="AR13" s="209"/>
      <c r="AS13" s="209"/>
      <c r="AT13" s="209"/>
      <c r="AU13" s="215"/>
      <c r="AV13" s="212"/>
      <c r="AW13" s="212"/>
      <c r="AX13" s="212"/>
      <c r="AY13" s="417"/>
      <c r="AZ13" s="417"/>
      <c r="BA13" s="416"/>
      <c r="BB13" s="212"/>
      <c r="BC13" s="212"/>
      <c r="BD13" s="212"/>
      <c r="BE13" s="212"/>
      <c r="BF13" s="284"/>
      <c r="BG13" s="286"/>
      <c r="BH13" s="212"/>
      <c r="BI13" s="212"/>
      <c r="BJ13" s="41"/>
    </row>
    <row r="14" spans="1:62" ht="15" customHeight="1" x14ac:dyDescent="0.35">
      <c r="A14" s="339"/>
      <c r="B14" s="342"/>
      <c r="C14" s="342"/>
      <c r="D14" s="342"/>
      <c r="E14" s="342"/>
      <c r="F14" s="342"/>
      <c r="G14" s="345"/>
      <c r="H14" s="345"/>
      <c r="I14" s="345"/>
      <c r="J14" s="249"/>
      <c r="K14" s="249"/>
      <c r="L14" s="314"/>
      <c r="M14" s="249"/>
      <c r="N14" s="249"/>
      <c r="O14" s="314"/>
      <c r="P14" s="326"/>
      <c r="Q14" s="212"/>
      <c r="R14" s="212"/>
      <c r="S14" s="212"/>
      <c r="T14" s="267"/>
      <c r="U14" s="267"/>
      <c r="V14" s="267"/>
      <c r="W14" s="223"/>
      <c r="X14" s="267"/>
      <c r="Y14" s="267"/>
      <c r="Z14" s="267"/>
      <c r="AA14" s="255"/>
      <c r="AB14" s="293"/>
      <c r="AC14" s="296"/>
      <c r="AD14" s="300"/>
      <c r="AE14" s="255"/>
      <c r="AF14" s="427"/>
      <c r="AG14" s="430"/>
      <c r="AH14" s="289"/>
      <c r="AI14" s="212"/>
      <c r="AJ14" s="303"/>
      <c r="AK14" s="306"/>
      <c r="AL14" s="223"/>
      <c r="AM14" s="284"/>
      <c r="AN14" s="284"/>
      <c r="AO14" s="212"/>
      <c r="AP14" s="212"/>
      <c r="AQ14" s="212"/>
      <c r="AR14" s="209"/>
      <c r="AS14" s="209"/>
      <c r="AT14" s="209"/>
      <c r="AU14" s="215"/>
      <c r="AV14" s="212"/>
      <c r="AW14" s="212"/>
      <c r="AX14" s="212"/>
      <c r="AY14" s="417"/>
      <c r="AZ14" s="417"/>
      <c r="BA14" s="416"/>
      <c r="BB14" s="212"/>
      <c r="BC14" s="212"/>
      <c r="BD14" s="212"/>
      <c r="BE14" s="212"/>
      <c r="BF14" s="284"/>
      <c r="BG14" s="286"/>
      <c r="BH14" s="212"/>
      <c r="BI14" s="212"/>
      <c r="BJ14" s="41"/>
    </row>
    <row r="15" spans="1:62" ht="15" customHeight="1" x14ac:dyDescent="0.35">
      <c r="A15" s="339"/>
      <c r="B15" s="342"/>
      <c r="C15" s="342"/>
      <c r="D15" s="342"/>
      <c r="E15" s="342"/>
      <c r="F15" s="342"/>
      <c r="G15" s="345"/>
      <c r="H15" s="345"/>
      <c r="I15" s="345"/>
      <c r="J15" s="249"/>
      <c r="K15" s="249"/>
      <c r="L15" s="314"/>
      <c r="M15" s="249"/>
      <c r="N15" s="249"/>
      <c r="O15" s="314"/>
      <c r="P15" s="326"/>
      <c r="Q15" s="212"/>
      <c r="R15" s="212"/>
      <c r="S15" s="212"/>
      <c r="T15" s="267"/>
      <c r="U15" s="267"/>
      <c r="V15" s="267"/>
      <c r="W15" s="223"/>
      <c r="X15" s="267"/>
      <c r="Y15" s="267"/>
      <c r="Z15" s="267"/>
      <c r="AA15" s="255"/>
      <c r="AB15" s="293"/>
      <c r="AC15" s="296"/>
      <c r="AD15" s="300"/>
      <c r="AE15" s="255"/>
      <c r="AF15" s="427"/>
      <c r="AG15" s="430"/>
      <c r="AH15" s="289"/>
      <c r="AI15" s="212"/>
      <c r="AJ15" s="303"/>
      <c r="AK15" s="306"/>
      <c r="AL15" s="223"/>
      <c r="AM15" s="284"/>
      <c r="AN15" s="284"/>
      <c r="AO15" s="212"/>
      <c r="AP15" s="212"/>
      <c r="AQ15" s="212"/>
      <c r="AR15" s="209"/>
      <c r="AS15" s="209"/>
      <c r="AT15" s="209"/>
      <c r="AU15" s="216"/>
      <c r="AV15" s="213"/>
      <c r="AW15" s="212"/>
      <c r="AX15" s="212"/>
      <c r="AY15" s="417"/>
      <c r="AZ15" s="417"/>
      <c r="BA15" s="416"/>
      <c r="BB15" s="212"/>
      <c r="BC15" s="212"/>
      <c r="BD15" s="212"/>
      <c r="BE15" s="212"/>
      <c r="BF15" s="284"/>
      <c r="BG15" s="286"/>
      <c r="BH15" s="212"/>
      <c r="BI15" s="212"/>
      <c r="BJ15" s="41"/>
    </row>
    <row r="16" spans="1:62" ht="15" customHeight="1" x14ac:dyDescent="0.35">
      <c r="A16" s="339"/>
      <c r="B16" s="342"/>
      <c r="C16" s="342"/>
      <c r="D16" s="342"/>
      <c r="E16" s="342"/>
      <c r="F16" s="342"/>
      <c r="G16" s="345"/>
      <c r="H16" s="345"/>
      <c r="I16" s="345"/>
      <c r="J16" s="249"/>
      <c r="K16" s="249"/>
      <c r="L16" s="314"/>
      <c r="M16" s="249"/>
      <c r="N16" s="249"/>
      <c r="O16" s="314"/>
      <c r="P16" s="326"/>
      <c r="Q16" s="212"/>
      <c r="R16" s="212"/>
      <c r="S16" s="212"/>
      <c r="T16" s="267"/>
      <c r="U16" s="267"/>
      <c r="V16" s="267"/>
      <c r="W16" s="223"/>
      <c r="X16" s="267"/>
      <c r="Y16" s="267"/>
      <c r="Z16" s="267"/>
      <c r="AA16" s="255"/>
      <c r="AB16" s="293"/>
      <c r="AC16" s="296"/>
      <c r="AD16" s="300"/>
      <c r="AE16" s="255"/>
      <c r="AF16" s="427"/>
      <c r="AG16" s="430"/>
      <c r="AH16" s="289"/>
      <c r="AI16" s="212"/>
      <c r="AJ16" s="303"/>
      <c r="AK16" s="306"/>
      <c r="AL16" s="223"/>
      <c r="AM16" s="284"/>
      <c r="AN16" s="284"/>
      <c r="AO16" s="212"/>
      <c r="AP16" s="212"/>
      <c r="AQ16" s="212"/>
      <c r="AR16" s="209"/>
      <c r="AS16" s="209"/>
      <c r="AT16" s="209"/>
      <c r="AU16" s="214">
        <v>7098672.7800000003</v>
      </c>
      <c r="AV16" s="211" t="s">
        <v>171</v>
      </c>
      <c r="AW16" s="212"/>
      <c r="AX16" s="212"/>
      <c r="AY16" s="418">
        <v>0</v>
      </c>
      <c r="AZ16" s="418"/>
      <c r="BA16" s="416"/>
      <c r="BB16" s="212"/>
      <c r="BC16" s="212"/>
      <c r="BD16" s="212"/>
      <c r="BE16" s="212"/>
      <c r="BF16" s="284"/>
      <c r="BG16" s="286"/>
      <c r="BH16" s="212"/>
      <c r="BI16" s="212"/>
      <c r="BJ16" s="41"/>
    </row>
    <row r="17" spans="1:62" ht="15.75" customHeight="1" x14ac:dyDescent="0.35">
      <c r="A17" s="339"/>
      <c r="B17" s="342"/>
      <c r="C17" s="342"/>
      <c r="D17" s="342"/>
      <c r="E17" s="342"/>
      <c r="F17" s="342"/>
      <c r="G17" s="345"/>
      <c r="H17" s="345"/>
      <c r="I17" s="345"/>
      <c r="J17" s="249"/>
      <c r="K17" s="250"/>
      <c r="L17" s="315"/>
      <c r="M17" s="250"/>
      <c r="N17" s="250"/>
      <c r="O17" s="315"/>
      <c r="P17" s="327"/>
      <c r="Q17" s="213"/>
      <c r="R17" s="213"/>
      <c r="S17" s="213"/>
      <c r="T17" s="268"/>
      <c r="U17" s="268"/>
      <c r="V17" s="268"/>
      <c r="W17" s="224"/>
      <c r="X17" s="268"/>
      <c r="Y17" s="268"/>
      <c r="Z17" s="268"/>
      <c r="AA17" s="255"/>
      <c r="AB17" s="293"/>
      <c r="AC17" s="296"/>
      <c r="AD17" s="300"/>
      <c r="AE17" s="255"/>
      <c r="AF17" s="427"/>
      <c r="AG17" s="430"/>
      <c r="AH17" s="298"/>
      <c r="AI17" s="213"/>
      <c r="AJ17" s="304"/>
      <c r="AK17" s="307"/>
      <c r="AL17" s="224"/>
      <c r="AM17" s="265"/>
      <c r="AN17" s="265"/>
      <c r="AO17" s="213"/>
      <c r="AP17" s="213"/>
      <c r="AQ17" s="213"/>
      <c r="AR17" s="209"/>
      <c r="AS17" s="209"/>
      <c r="AT17" s="209"/>
      <c r="AU17" s="215"/>
      <c r="AV17" s="212"/>
      <c r="AW17" s="212"/>
      <c r="AX17" s="212"/>
      <c r="AY17" s="418"/>
      <c r="AZ17" s="418"/>
      <c r="BA17" s="416"/>
      <c r="BB17" s="212"/>
      <c r="BC17" s="212"/>
      <c r="BD17" s="212"/>
      <c r="BE17" s="212"/>
      <c r="BF17" s="284"/>
      <c r="BG17" s="286"/>
      <c r="BH17" s="212"/>
      <c r="BI17" s="212"/>
      <c r="BJ17" s="41"/>
    </row>
    <row r="18" spans="1:62" ht="30" customHeight="1" x14ac:dyDescent="0.35">
      <c r="A18" s="339"/>
      <c r="B18" s="342"/>
      <c r="C18" s="342"/>
      <c r="D18" s="342"/>
      <c r="E18" s="342"/>
      <c r="F18" s="342"/>
      <c r="G18" s="345"/>
      <c r="H18" s="345"/>
      <c r="I18" s="345"/>
      <c r="J18" s="249"/>
      <c r="K18" s="248" t="s">
        <v>175</v>
      </c>
      <c r="L18" s="313" t="s">
        <v>144</v>
      </c>
      <c r="M18" s="316">
        <v>0</v>
      </c>
      <c r="N18" s="248" t="s">
        <v>176</v>
      </c>
      <c r="O18" s="313" t="s">
        <v>147</v>
      </c>
      <c r="P18" s="325"/>
      <c r="Q18" s="211" t="s">
        <v>148</v>
      </c>
      <c r="R18" s="211">
        <v>1</v>
      </c>
      <c r="S18" s="211" t="s">
        <v>177</v>
      </c>
      <c r="T18" s="319">
        <v>1</v>
      </c>
      <c r="U18" s="319">
        <v>0.1</v>
      </c>
      <c r="V18" s="266">
        <v>0.52</v>
      </c>
      <c r="W18" s="222">
        <v>6.25E-2</v>
      </c>
      <c r="X18" s="266">
        <f>SUM(U18:W22)</f>
        <v>0.6825</v>
      </c>
      <c r="Y18" s="266">
        <f>X18+W18</f>
        <v>0.745</v>
      </c>
      <c r="Z18" s="266">
        <v>1</v>
      </c>
      <c r="AA18" s="255"/>
      <c r="AB18" s="293"/>
      <c r="AC18" s="296"/>
      <c r="AD18" s="300"/>
      <c r="AE18" s="255"/>
      <c r="AF18" s="427"/>
      <c r="AG18" s="430"/>
      <c r="AH18" s="288" t="s">
        <v>176</v>
      </c>
      <c r="AI18" s="211" t="s">
        <v>177</v>
      </c>
      <c r="AJ18" s="302">
        <v>0.33</v>
      </c>
      <c r="AK18" s="222">
        <v>0.95</v>
      </c>
      <c r="AL18" s="222">
        <v>0.95</v>
      </c>
      <c r="AM18" s="264">
        <v>44942</v>
      </c>
      <c r="AN18" s="264">
        <v>45291</v>
      </c>
      <c r="AO18" s="211">
        <v>349</v>
      </c>
      <c r="AP18" s="211">
        <v>1028736</v>
      </c>
      <c r="AQ18" s="211">
        <v>1028736</v>
      </c>
      <c r="AR18" s="209"/>
      <c r="AS18" s="209"/>
      <c r="AT18" s="209"/>
      <c r="AU18" s="215"/>
      <c r="AV18" s="212"/>
      <c r="AW18" s="212"/>
      <c r="AX18" s="212"/>
      <c r="AY18" s="418"/>
      <c r="AZ18" s="418"/>
      <c r="BA18" s="416"/>
      <c r="BB18" s="212"/>
      <c r="BC18" s="212"/>
      <c r="BD18" s="212"/>
      <c r="BE18" s="212"/>
      <c r="BF18" s="284"/>
      <c r="BG18" s="286"/>
      <c r="BH18" s="212"/>
      <c r="BI18" s="212"/>
      <c r="BJ18" s="41"/>
    </row>
    <row r="19" spans="1:62" ht="15" customHeight="1" x14ac:dyDescent="0.35">
      <c r="A19" s="339"/>
      <c r="B19" s="342"/>
      <c r="C19" s="342"/>
      <c r="D19" s="342"/>
      <c r="E19" s="342"/>
      <c r="F19" s="342"/>
      <c r="G19" s="345"/>
      <c r="H19" s="345"/>
      <c r="I19" s="345"/>
      <c r="J19" s="249"/>
      <c r="K19" s="249"/>
      <c r="L19" s="314"/>
      <c r="M19" s="317"/>
      <c r="N19" s="249"/>
      <c r="O19" s="314"/>
      <c r="P19" s="326"/>
      <c r="Q19" s="212"/>
      <c r="R19" s="212"/>
      <c r="S19" s="212"/>
      <c r="T19" s="320"/>
      <c r="U19" s="320"/>
      <c r="V19" s="267"/>
      <c r="W19" s="223"/>
      <c r="X19" s="267"/>
      <c r="Y19" s="267"/>
      <c r="Z19" s="267"/>
      <c r="AA19" s="255"/>
      <c r="AB19" s="293"/>
      <c r="AC19" s="296"/>
      <c r="AD19" s="300"/>
      <c r="AE19" s="255"/>
      <c r="AF19" s="427"/>
      <c r="AG19" s="430"/>
      <c r="AH19" s="289"/>
      <c r="AI19" s="212"/>
      <c r="AJ19" s="303"/>
      <c r="AK19" s="223"/>
      <c r="AL19" s="223"/>
      <c r="AM19" s="284"/>
      <c r="AN19" s="284"/>
      <c r="AO19" s="212"/>
      <c r="AP19" s="212"/>
      <c r="AQ19" s="212"/>
      <c r="AR19" s="209"/>
      <c r="AS19" s="209"/>
      <c r="AT19" s="209"/>
      <c r="AU19" s="215"/>
      <c r="AV19" s="212"/>
      <c r="AW19" s="212"/>
      <c r="AX19" s="212"/>
      <c r="AY19" s="418"/>
      <c r="AZ19" s="418"/>
      <c r="BA19" s="416"/>
      <c r="BB19" s="212"/>
      <c r="BC19" s="212"/>
      <c r="BD19" s="212"/>
      <c r="BE19" s="212"/>
      <c r="BF19" s="284"/>
      <c r="BG19" s="286"/>
      <c r="BH19" s="212"/>
      <c r="BI19" s="212"/>
      <c r="BJ19" s="41"/>
    </row>
    <row r="20" spans="1:62" ht="15" customHeight="1" x14ac:dyDescent="0.35">
      <c r="A20" s="339"/>
      <c r="B20" s="342"/>
      <c r="C20" s="342"/>
      <c r="D20" s="342"/>
      <c r="E20" s="342"/>
      <c r="F20" s="342"/>
      <c r="G20" s="345"/>
      <c r="H20" s="345"/>
      <c r="I20" s="345"/>
      <c r="J20" s="249"/>
      <c r="K20" s="249"/>
      <c r="L20" s="314"/>
      <c r="M20" s="317"/>
      <c r="N20" s="249"/>
      <c r="O20" s="314"/>
      <c r="P20" s="326"/>
      <c r="Q20" s="212"/>
      <c r="R20" s="212"/>
      <c r="S20" s="212"/>
      <c r="T20" s="320"/>
      <c r="U20" s="320"/>
      <c r="V20" s="267"/>
      <c r="W20" s="223"/>
      <c r="X20" s="267"/>
      <c r="Y20" s="267"/>
      <c r="Z20" s="267"/>
      <c r="AA20" s="255"/>
      <c r="AB20" s="293"/>
      <c r="AC20" s="296"/>
      <c r="AD20" s="300"/>
      <c r="AE20" s="255"/>
      <c r="AF20" s="427"/>
      <c r="AG20" s="430"/>
      <c r="AH20" s="289"/>
      <c r="AI20" s="212"/>
      <c r="AJ20" s="303"/>
      <c r="AK20" s="223"/>
      <c r="AL20" s="223"/>
      <c r="AM20" s="284"/>
      <c r="AN20" s="284"/>
      <c r="AO20" s="212"/>
      <c r="AP20" s="212"/>
      <c r="AQ20" s="212"/>
      <c r="AR20" s="209"/>
      <c r="AS20" s="209"/>
      <c r="AT20" s="209"/>
      <c r="AU20" s="215"/>
      <c r="AV20" s="212"/>
      <c r="AW20" s="212"/>
      <c r="AX20" s="212"/>
      <c r="AY20" s="418"/>
      <c r="AZ20" s="418"/>
      <c r="BA20" s="416"/>
      <c r="BB20" s="212"/>
      <c r="BC20" s="212"/>
      <c r="BD20" s="212"/>
      <c r="BE20" s="212"/>
      <c r="BF20" s="284"/>
      <c r="BG20" s="286"/>
      <c r="BH20" s="212"/>
      <c r="BI20" s="212"/>
      <c r="BJ20" s="41"/>
    </row>
    <row r="21" spans="1:62" ht="15" customHeight="1" x14ac:dyDescent="0.35">
      <c r="A21" s="339"/>
      <c r="B21" s="342"/>
      <c r="C21" s="342"/>
      <c r="D21" s="342"/>
      <c r="E21" s="342"/>
      <c r="F21" s="342"/>
      <c r="G21" s="345"/>
      <c r="H21" s="345"/>
      <c r="I21" s="345"/>
      <c r="J21" s="249"/>
      <c r="K21" s="249"/>
      <c r="L21" s="314"/>
      <c r="M21" s="317"/>
      <c r="N21" s="249"/>
      <c r="O21" s="314"/>
      <c r="P21" s="326"/>
      <c r="Q21" s="212"/>
      <c r="R21" s="212"/>
      <c r="S21" s="212"/>
      <c r="T21" s="320"/>
      <c r="U21" s="320"/>
      <c r="V21" s="267"/>
      <c r="W21" s="223"/>
      <c r="X21" s="267"/>
      <c r="Y21" s="267"/>
      <c r="Z21" s="267"/>
      <c r="AA21" s="255"/>
      <c r="AB21" s="293"/>
      <c r="AC21" s="296"/>
      <c r="AD21" s="300"/>
      <c r="AE21" s="255"/>
      <c r="AF21" s="427"/>
      <c r="AG21" s="430"/>
      <c r="AH21" s="289"/>
      <c r="AI21" s="212"/>
      <c r="AJ21" s="303"/>
      <c r="AK21" s="223"/>
      <c r="AL21" s="223"/>
      <c r="AM21" s="284"/>
      <c r="AN21" s="284"/>
      <c r="AO21" s="212"/>
      <c r="AP21" s="212"/>
      <c r="AQ21" s="212"/>
      <c r="AR21" s="209"/>
      <c r="AS21" s="209"/>
      <c r="AT21" s="209"/>
      <c r="AU21" s="215"/>
      <c r="AV21" s="212"/>
      <c r="AW21" s="212"/>
      <c r="AX21" s="212"/>
      <c r="AY21" s="418"/>
      <c r="AZ21" s="418"/>
      <c r="BA21" s="416"/>
      <c r="BB21" s="212"/>
      <c r="BC21" s="212"/>
      <c r="BD21" s="212"/>
      <c r="BE21" s="212"/>
      <c r="BF21" s="284"/>
      <c r="BG21" s="286"/>
      <c r="BH21" s="212"/>
      <c r="BI21" s="212"/>
      <c r="BJ21" s="41"/>
    </row>
    <row r="22" spans="1:62" ht="15" customHeight="1" x14ac:dyDescent="0.35">
      <c r="A22" s="339"/>
      <c r="B22" s="342"/>
      <c r="C22" s="342"/>
      <c r="D22" s="342"/>
      <c r="E22" s="342"/>
      <c r="F22" s="342"/>
      <c r="G22" s="345"/>
      <c r="H22" s="345"/>
      <c r="I22" s="345"/>
      <c r="J22" s="249"/>
      <c r="K22" s="249"/>
      <c r="L22" s="314"/>
      <c r="M22" s="317"/>
      <c r="N22" s="249"/>
      <c r="O22" s="314"/>
      <c r="P22" s="326"/>
      <c r="Q22" s="212"/>
      <c r="R22" s="212"/>
      <c r="S22" s="212"/>
      <c r="T22" s="320"/>
      <c r="U22" s="320"/>
      <c r="V22" s="267"/>
      <c r="W22" s="223"/>
      <c r="X22" s="267"/>
      <c r="Y22" s="267"/>
      <c r="Z22" s="267"/>
      <c r="AA22" s="255"/>
      <c r="AB22" s="293"/>
      <c r="AC22" s="296"/>
      <c r="AD22" s="300"/>
      <c r="AE22" s="255"/>
      <c r="AF22" s="427"/>
      <c r="AG22" s="430"/>
      <c r="AH22" s="289"/>
      <c r="AI22" s="212"/>
      <c r="AJ22" s="303"/>
      <c r="AK22" s="223"/>
      <c r="AL22" s="223"/>
      <c r="AM22" s="284"/>
      <c r="AN22" s="284"/>
      <c r="AO22" s="212"/>
      <c r="AP22" s="212"/>
      <c r="AQ22" s="212"/>
      <c r="AR22" s="209"/>
      <c r="AS22" s="209"/>
      <c r="AT22" s="209"/>
      <c r="AU22" s="215"/>
      <c r="AV22" s="212"/>
      <c r="AW22" s="212"/>
      <c r="AX22" s="212"/>
      <c r="AY22" s="418"/>
      <c r="AZ22" s="418"/>
      <c r="BA22" s="416"/>
      <c r="BB22" s="212"/>
      <c r="BC22" s="212"/>
      <c r="BD22" s="212"/>
      <c r="BE22" s="212"/>
      <c r="BF22" s="284"/>
      <c r="BG22" s="286"/>
      <c r="BH22" s="212"/>
      <c r="BI22" s="212"/>
      <c r="BJ22" s="41"/>
    </row>
    <row r="23" spans="1:62" ht="15.75" customHeight="1" x14ac:dyDescent="0.35">
      <c r="A23" s="339"/>
      <c r="B23" s="342"/>
      <c r="C23" s="342"/>
      <c r="D23" s="342"/>
      <c r="E23" s="342"/>
      <c r="F23" s="342"/>
      <c r="G23" s="346"/>
      <c r="H23" s="346"/>
      <c r="I23" s="346"/>
      <c r="J23" s="249"/>
      <c r="K23" s="250"/>
      <c r="L23" s="315"/>
      <c r="M23" s="318"/>
      <c r="N23" s="250"/>
      <c r="O23" s="315"/>
      <c r="P23" s="327"/>
      <c r="Q23" s="213"/>
      <c r="R23" s="213"/>
      <c r="S23" s="213"/>
      <c r="T23" s="321"/>
      <c r="U23" s="321"/>
      <c r="V23" s="268"/>
      <c r="W23" s="224"/>
      <c r="X23" s="268"/>
      <c r="Y23" s="268"/>
      <c r="Z23" s="268"/>
      <c r="AA23" s="256"/>
      <c r="AB23" s="294"/>
      <c r="AC23" s="297"/>
      <c r="AD23" s="301"/>
      <c r="AE23" s="255"/>
      <c r="AF23" s="428"/>
      <c r="AG23" s="431"/>
      <c r="AH23" s="298"/>
      <c r="AI23" s="213"/>
      <c r="AJ23" s="304"/>
      <c r="AK23" s="224"/>
      <c r="AL23" s="224"/>
      <c r="AM23" s="265"/>
      <c r="AN23" s="265"/>
      <c r="AO23" s="213"/>
      <c r="AP23" s="213"/>
      <c r="AQ23" s="213"/>
      <c r="AR23" s="210"/>
      <c r="AS23" s="210"/>
      <c r="AT23" s="210"/>
      <c r="AU23" s="216"/>
      <c r="AV23" s="213"/>
      <c r="AW23" s="213"/>
      <c r="AX23" s="213"/>
      <c r="AY23" s="418"/>
      <c r="AZ23" s="418"/>
      <c r="BA23" s="416"/>
      <c r="BB23" s="212"/>
      <c r="BC23" s="213"/>
      <c r="BD23" s="213"/>
      <c r="BE23" s="213"/>
      <c r="BF23" s="265"/>
      <c r="BG23" s="287"/>
      <c r="BH23" s="213"/>
      <c r="BI23" s="213"/>
      <c r="BJ23" s="41"/>
    </row>
    <row r="24" spans="1:62" ht="132" customHeight="1" x14ac:dyDescent="0.55000000000000004">
      <c r="A24" s="339"/>
      <c r="B24" s="342"/>
      <c r="C24" s="342"/>
      <c r="D24" s="342"/>
      <c r="E24" s="342"/>
      <c r="F24" s="342"/>
      <c r="G24" s="101"/>
      <c r="H24" s="101"/>
      <c r="I24" s="101"/>
      <c r="J24" s="250"/>
      <c r="K24" s="251" t="s">
        <v>178</v>
      </c>
      <c r="L24" s="252"/>
      <c r="M24" s="252"/>
      <c r="N24" s="252"/>
      <c r="O24" s="252"/>
      <c r="P24" s="252"/>
      <c r="Q24" s="252"/>
      <c r="R24" s="252"/>
      <c r="S24" s="252"/>
      <c r="T24" s="252"/>
      <c r="U24" s="252"/>
      <c r="V24" s="252"/>
      <c r="W24" s="252"/>
      <c r="X24" s="253"/>
      <c r="Y24" s="155">
        <f>AVERAGE(Y9:Y23)</f>
        <v>0.80833333333333346</v>
      </c>
      <c r="Z24" s="154">
        <f>(Z18+Z13+Z9)/3</f>
        <v>0.76333333333333331</v>
      </c>
      <c r="AA24" s="93"/>
      <c r="AB24" s="95"/>
      <c r="AC24" s="99"/>
      <c r="AD24" s="100"/>
      <c r="AE24" s="256"/>
      <c r="AF24" s="413" t="s">
        <v>179</v>
      </c>
      <c r="AG24" s="414"/>
      <c r="AH24" s="414"/>
      <c r="AI24" s="414"/>
      <c r="AJ24" s="414"/>
      <c r="AK24" s="415"/>
      <c r="AL24" s="105">
        <f>(AL18+AL11+AL9)/3</f>
        <v>0.94999999999999984</v>
      </c>
      <c r="AM24" s="92"/>
      <c r="AN24" s="92"/>
      <c r="AO24" s="89"/>
      <c r="AP24" s="89"/>
      <c r="AQ24" s="89"/>
      <c r="AR24" s="169"/>
      <c r="AS24" s="169"/>
      <c r="AT24" s="169"/>
      <c r="AU24" s="174">
        <f>SUM(AU9:AU23)</f>
        <v>1130017206.02</v>
      </c>
      <c r="AV24" s="134" t="s">
        <v>180</v>
      </c>
      <c r="AW24" s="134"/>
      <c r="AX24" s="134"/>
      <c r="AY24" s="170">
        <f>SUM(AY9:AY23)</f>
        <v>355856971.35000002</v>
      </c>
      <c r="AZ24" s="170">
        <f>SUM(AZ9:AZ23)</f>
        <v>226283637.34999999</v>
      </c>
      <c r="BA24" s="119">
        <f>+AZ24/AU24</f>
        <v>0.20024795741561038</v>
      </c>
      <c r="BB24" s="102"/>
      <c r="BC24" s="54"/>
      <c r="BD24" s="54"/>
      <c r="BE24" s="54"/>
      <c r="BF24" s="54"/>
      <c r="BG24" s="91"/>
      <c r="BH24" s="54"/>
      <c r="BI24" s="54"/>
      <c r="BJ24" s="41"/>
    </row>
    <row r="25" spans="1:62" ht="18.75" customHeight="1" x14ac:dyDescent="0.35">
      <c r="A25" s="339"/>
      <c r="B25" s="342"/>
      <c r="C25" s="342"/>
      <c r="D25" s="342"/>
      <c r="E25" s="342"/>
      <c r="F25" s="342"/>
      <c r="G25" s="344" t="s">
        <v>140</v>
      </c>
      <c r="H25" s="344" t="s">
        <v>141</v>
      </c>
      <c r="I25" s="344" t="s">
        <v>140</v>
      </c>
      <c r="J25" s="248" t="s">
        <v>181</v>
      </c>
      <c r="K25" s="248" t="s">
        <v>182</v>
      </c>
      <c r="L25" s="313" t="s">
        <v>183</v>
      </c>
      <c r="M25" s="316">
        <v>0</v>
      </c>
      <c r="N25" s="248" t="s">
        <v>184</v>
      </c>
      <c r="O25" s="313"/>
      <c r="P25" s="316" t="s">
        <v>147</v>
      </c>
      <c r="Q25" s="211" t="s">
        <v>185</v>
      </c>
      <c r="R25" s="211">
        <v>8</v>
      </c>
      <c r="S25" s="211" t="s">
        <v>186</v>
      </c>
      <c r="T25" s="322">
        <v>1</v>
      </c>
      <c r="U25" s="260">
        <v>3</v>
      </c>
      <c r="V25" s="260">
        <v>5</v>
      </c>
      <c r="W25" s="225">
        <v>2</v>
      </c>
      <c r="X25" s="260">
        <v>10</v>
      </c>
      <c r="Y25" s="266">
        <v>1</v>
      </c>
      <c r="Z25" s="84"/>
      <c r="AA25" s="254" t="s">
        <v>187</v>
      </c>
      <c r="AB25" s="292" t="s">
        <v>188</v>
      </c>
      <c r="AC25" s="295" t="s">
        <v>189</v>
      </c>
      <c r="AD25" s="299" t="s">
        <v>153</v>
      </c>
      <c r="AE25" s="254" t="s">
        <v>190</v>
      </c>
      <c r="AF25" s="405">
        <v>2020130010211</v>
      </c>
      <c r="AG25" s="408" t="s">
        <v>191</v>
      </c>
      <c r="AH25" s="288" t="s">
        <v>192</v>
      </c>
      <c r="AI25" s="211"/>
      <c r="AJ25" s="302">
        <v>0.25</v>
      </c>
      <c r="AK25" s="305">
        <v>1</v>
      </c>
      <c r="AL25" s="222">
        <v>1</v>
      </c>
      <c r="AM25" s="264">
        <v>44942</v>
      </c>
      <c r="AN25" s="264">
        <v>45291</v>
      </c>
      <c r="AO25" s="211">
        <v>349</v>
      </c>
      <c r="AP25" s="211">
        <v>1028736</v>
      </c>
      <c r="AQ25" s="211">
        <v>1028736</v>
      </c>
      <c r="AR25" s="208" t="s">
        <v>157</v>
      </c>
      <c r="AS25" s="208" t="s">
        <v>158</v>
      </c>
      <c r="AT25" s="208" t="s">
        <v>193</v>
      </c>
      <c r="AU25" s="217">
        <v>300000000</v>
      </c>
      <c r="AV25" s="285" t="s">
        <v>194</v>
      </c>
      <c r="AW25" s="211" t="s">
        <v>195</v>
      </c>
      <c r="AX25" s="211" t="s">
        <v>196</v>
      </c>
      <c r="AY25" s="217">
        <v>281436666</v>
      </c>
      <c r="AZ25" s="217">
        <v>159600000</v>
      </c>
      <c r="BA25" s="128"/>
      <c r="BB25" s="212" t="s">
        <v>163</v>
      </c>
      <c r="BC25" s="211" t="s">
        <v>197</v>
      </c>
      <c r="BD25" s="211" t="s">
        <v>198</v>
      </c>
      <c r="BE25" s="211" t="s">
        <v>166</v>
      </c>
      <c r="BF25" s="264">
        <v>44972</v>
      </c>
      <c r="BG25" s="285"/>
      <c r="BH25" s="211" t="s">
        <v>199</v>
      </c>
      <c r="BI25" s="211" t="s">
        <v>200</v>
      </c>
      <c r="BJ25" s="41"/>
    </row>
    <row r="26" spans="1:62" ht="15.75" customHeight="1" x14ac:dyDescent="0.35">
      <c r="A26" s="339"/>
      <c r="B26" s="342"/>
      <c r="C26" s="342"/>
      <c r="D26" s="342"/>
      <c r="E26" s="342"/>
      <c r="F26" s="342"/>
      <c r="G26" s="345"/>
      <c r="H26" s="345"/>
      <c r="I26" s="345"/>
      <c r="J26" s="249"/>
      <c r="K26" s="249"/>
      <c r="L26" s="314"/>
      <c r="M26" s="317"/>
      <c r="N26" s="249"/>
      <c r="O26" s="314"/>
      <c r="P26" s="317"/>
      <c r="Q26" s="212"/>
      <c r="R26" s="212"/>
      <c r="S26" s="212"/>
      <c r="T26" s="323"/>
      <c r="U26" s="261"/>
      <c r="V26" s="261"/>
      <c r="W26" s="227"/>
      <c r="X26" s="261"/>
      <c r="Y26" s="267"/>
      <c r="Z26" s="85"/>
      <c r="AA26" s="255"/>
      <c r="AB26" s="293"/>
      <c r="AC26" s="296"/>
      <c r="AD26" s="300"/>
      <c r="AE26" s="255"/>
      <c r="AF26" s="406"/>
      <c r="AG26" s="409"/>
      <c r="AH26" s="289"/>
      <c r="AI26" s="212"/>
      <c r="AJ26" s="303"/>
      <c r="AK26" s="306"/>
      <c r="AL26" s="223"/>
      <c r="AM26" s="284"/>
      <c r="AN26" s="284"/>
      <c r="AO26" s="212"/>
      <c r="AP26" s="212"/>
      <c r="AQ26" s="212"/>
      <c r="AR26" s="209"/>
      <c r="AS26" s="209"/>
      <c r="AT26" s="209"/>
      <c r="AU26" s="218"/>
      <c r="AV26" s="286"/>
      <c r="AW26" s="212"/>
      <c r="AX26" s="212"/>
      <c r="AY26" s="218"/>
      <c r="AZ26" s="218"/>
      <c r="BA26" s="128"/>
      <c r="BB26" s="212"/>
      <c r="BC26" s="212"/>
      <c r="BD26" s="212"/>
      <c r="BE26" s="212"/>
      <c r="BF26" s="284"/>
      <c r="BG26" s="286"/>
      <c r="BH26" s="212"/>
      <c r="BI26" s="212"/>
      <c r="BJ26" s="41"/>
    </row>
    <row r="27" spans="1:62" ht="104.25" customHeight="1" x14ac:dyDescent="0.35">
      <c r="A27" s="339"/>
      <c r="B27" s="342"/>
      <c r="C27" s="342"/>
      <c r="D27" s="342"/>
      <c r="E27" s="342"/>
      <c r="F27" s="342"/>
      <c r="G27" s="345"/>
      <c r="H27" s="345"/>
      <c r="I27" s="345"/>
      <c r="J27" s="249"/>
      <c r="K27" s="250"/>
      <c r="L27" s="315"/>
      <c r="M27" s="318"/>
      <c r="N27" s="250"/>
      <c r="O27" s="315"/>
      <c r="P27" s="318"/>
      <c r="Q27" s="213"/>
      <c r="R27" s="213"/>
      <c r="S27" s="213"/>
      <c r="T27" s="324"/>
      <c r="U27" s="262"/>
      <c r="V27" s="262"/>
      <c r="W27" s="226"/>
      <c r="X27" s="262"/>
      <c r="Y27" s="268"/>
      <c r="Z27" s="86">
        <v>1</v>
      </c>
      <c r="AA27" s="255"/>
      <c r="AB27" s="293"/>
      <c r="AC27" s="296"/>
      <c r="AD27" s="300"/>
      <c r="AE27" s="255"/>
      <c r="AF27" s="406"/>
      <c r="AG27" s="409"/>
      <c r="AH27" s="298"/>
      <c r="AI27" s="213"/>
      <c r="AJ27" s="304"/>
      <c r="AK27" s="307"/>
      <c r="AL27" s="224"/>
      <c r="AM27" s="265"/>
      <c r="AN27" s="265"/>
      <c r="AO27" s="213"/>
      <c r="AP27" s="213"/>
      <c r="AQ27" s="213"/>
      <c r="AR27" s="209"/>
      <c r="AS27" s="209"/>
      <c r="AT27" s="209"/>
      <c r="AU27" s="218"/>
      <c r="AV27" s="286"/>
      <c r="AW27" s="212"/>
      <c r="AX27" s="212"/>
      <c r="AY27" s="218"/>
      <c r="AZ27" s="218"/>
      <c r="BA27" s="128"/>
      <c r="BB27" s="212"/>
      <c r="BC27" s="212"/>
      <c r="BD27" s="212"/>
      <c r="BE27" s="212"/>
      <c r="BF27" s="284"/>
      <c r="BG27" s="286"/>
      <c r="BH27" s="212"/>
      <c r="BI27" s="212"/>
      <c r="BJ27" s="41"/>
    </row>
    <row r="28" spans="1:62" ht="60" customHeight="1" x14ac:dyDescent="0.75">
      <c r="A28" s="339"/>
      <c r="B28" s="342"/>
      <c r="C28" s="342"/>
      <c r="D28" s="342"/>
      <c r="E28" s="342"/>
      <c r="F28" s="342"/>
      <c r="G28" s="345"/>
      <c r="H28" s="345"/>
      <c r="I28" s="345"/>
      <c r="J28" s="249"/>
      <c r="K28" s="40" t="s">
        <v>201</v>
      </c>
      <c r="L28" s="56" t="s">
        <v>202</v>
      </c>
      <c r="M28" s="53">
        <v>41</v>
      </c>
      <c r="N28" s="40" t="s">
        <v>203</v>
      </c>
      <c r="O28" s="56" t="s">
        <v>147</v>
      </c>
      <c r="P28" s="53"/>
      <c r="Q28" s="64" t="s">
        <v>204</v>
      </c>
      <c r="R28" s="54">
        <v>39</v>
      </c>
      <c r="S28" s="54">
        <v>10</v>
      </c>
      <c r="T28" s="133">
        <v>45</v>
      </c>
      <c r="U28" s="72">
        <v>4</v>
      </c>
      <c r="V28" s="72">
        <v>2</v>
      </c>
      <c r="W28" s="161">
        <v>0</v>
      </c>
      <c r="X28" s="72">
        <f>SUM(U28:V28)</f>
        <v>6</v>
      </c>
      <c r="Y28" s="63">
        <f>X28/S28</f>
        <v>0.6</v>
      </c>
      <c r="Z28" s="63">
        <v>1</v>
      </c>
      <c r="AA28" s="255"/>
      <c r="AB28" s="293"/>
      <c r="AC28" s="296"/>
      <c r="AD28" s="300"/>
      <c r="AE28" s="255"/>
      <c r="AF28" s="406"/>
      <c r="AG28" s="409"/>
      <c r="AH28" s="67" t="s">
        <v>205</v>
      </c>
      <c r="AI28" s="54"/>
      <c r="AJ28" s="106">
        <v>0.25</v>
      </c>
      <c r="AK28" s="167">
        <v>1</v>
      </c>
      <c r="AL28" s="156">
        <v>1</v>
      </c>
      <c r="AM28" s="55">
        <v>44942</v>
      </c>
      <c r="AN28" s="55">
        <v>45291</v>
      </c>
      <c r="AO28" s="54">
        <v>349</v>
      </c>
      <c r="AP28" s="54">
        <v>1028736</v>
      </c>
      <c r="AQ28" s="54">
        <v>1028736</v>
      </c>
      <c r="AR28" s="209"/>
      <c r="AS28" s="209"/>
      <c r="AT28" s="209"/>
      <c r="AU28" s="219"/>
      <c r="AV28" s="287"/>
      <c r="AW28" s="212"/>
      <c r="AX28" s="212"/>
      <c r="AY28" s="219"/>
      <c r="AZ28" s="219"/>
      <c r="BA28" s="128"/>
      <c r="BB28" s="212"/>
      <c r="BC28" s="212"/>
      <c r="BD28" s="212"/>
      <c r="BE28" s="212"/>
      <c r="BF28" s="284"/>
      <c r="BG28" s="286"/>
      <c r="BH28" s="212"/>
      <c r="BI28" s="212"/>
      <c r="BJ28" s="41"/>
    </row>
    <row r="29" spans="1:62" ht="60" customHeight="1" x14ac:dyDescent="0.35">
      <c r="A29" s="339"/>
      <c r="B29" s="342"/>
      <c r="C29" s="342"/>
      <c r="D29" s="342"/>
      <c r="E29" s="342"/>
      <c r="F29" s="342"/>
      <c r="G29" s="345"/>
      <c r="H29" s="345"/>
      <c r="I29" s="345"/>
      <c r="J29" s="249"/>
      <c r="K29" s="248" t="s">
        <v>206</v>
      </c>
      <c r="L29" s="313" t="s">
        <v>207</v>
      </c>
      <c r="M29" s="316">
        <v>115.2</v>
      </c>
      <c r="N29" s="248" t="s">
        <v>208</v>
      </c>
      <c r="O29" s="313" t="s">
        <v>147</v>
      </c>
      <c r="P29" s="316"/>
      <c r="Q29" s="211" t="s">
        <v>148</v>
      </c>
      <c r="R29" s="211">
        <v>3500</v>
      </c>
      <c r="S29" s="211">
        <v>500</v>
      </c>
      <c r="T29" s="269">
        <v>25268</v>
      </c>
      <c r="U29" s="260">
        <v>250</v>
      </c>
      <c r="V29" s="260">
        <v>1200</v>
      </c>
      <c r="W29" s="225">
        <v>0</v>
      </c>
      <c r="X29" s="260">
        <f>SUM(U29:V29)</f>
        <v>1450</v>
      </c>
      <c r="Y29" s="266">
        <v>1</v>
      </c>
      <c r="Z29" s="266">
        <v>1</v>
      </c>
      <c r="AA29" s="255"/>
      <c r="AB29" s="293"/>
      <c r="AC29" s="296"/>
      <c r="AD29" s="300"/>
      <c r="AE29" s="255"/>
      <c r="AF29" s="406"/>
      <c r="AG29" s="409"/>
      <c r="AH29" s="288" t="s">
        <v>192</v>
      </c>
      <c r="AI29" s="211"/>
      <c r="AJ29" s="423">
        <v>25</v>
      </c>
      <c r="AK29" s="305">
        <v>1</v>
      </c>
      <c r="AL29" s="222">
        <v>1</v>
      </c>
      <c r="AM29" s="264">
        <v>44942</v>
      </c>
      <c r="AN29" s="264">
        <v>45291</v>
      </c>
      <c r="AO29" s="211">
        <v>349</v>
      </c>
      <c r="AP29" s="211">
        <v>1028736</v>
      </c>
      <c r="AQ29" s="211">
        <v>1028736</v>
      </c>
      <c r="AR29" s="209"/>
      <c r="AS29" s="209"/>
      <c r="AT29" s="209"/>
      <c r="AU29" s="217">
        <v>9072509.5500000007</v>
      </c>
      <c r="AV29" s="211" t="s">
        <v>209</v>
      </c>
      <c r="AW29" s="212"/>
      <c r="AX29" s="212"/>
      <c r="AY29" s="217"/>
      <c r="AZ29" s="217"/>
      <c r="BA29" s="128"/>
      <c r="BB29" s="212"/>
      <c r="BC29" s="212"/>
      <c r="BD29" s="212"/>
      <c r="BE29" s="212"/>
      <c r="BF29" s="284"/>
      <c r="BG29" s="286"/>
      <c r="BH29" s="212"/>
      <c r="BI29" s="212"/>
      <c r="BJ29" s="41"/>
    </row>
    <row r="30" spans="1:62" ht="15.75" customHeight="1" x14ac:dyDescent="0.35">
      <c r="A30" s="339"/>
      <c r="B30" s="342"/>
      <c r="C30" s="342"/>
      <c r="D30" s="342"/>
      <c r="E30" s="342"/>
      <c r="F30" s="342"/>
      <c r="G30" s="345"/>
      <c r="H30" s="345"/>
      <c r="I30" s="345"/>
      <c r="J30" s="249"/>
      <c r="K30" s="250"/>
      <c r="L30" s="315"/>
      <c r="M30" s="318"/>
      <c r="N30" s="250"/>
      <c r="O30" s="315"/>
      <c r="P30" s="318"/>
      <c r="Q30" s="213"/>
      <c r="R30" s="213"/>
      <c r="S30" s="213"/>
      <c r="T30" s="271"/>
      <c r="U30" s="262"/>
      <c r="V30" s="262"/>
      <c r="W30" s="226"/>
      <c r="X30" s="262"/>
      <c r="Y30" s="268"/>
      <c r="Z30" s="268"/>
      <c r="AA30" s="255"/>
      <c r="AB30" s="293"/>
      <c r="AC30" s="296"/>
      <c r="AD30" s="300"/>
      <c r="AE30" s="255"/>
      <c r="AF30" s="406"/>
      <c r="AG30" s="409"/>
      <c r="AH30" s="289"/>
      <c r="AI30" s="212"/>
      <c r="AJ30" s="424"/>
      <c r="AK30" s="306"/>
      <c r="AL30" s="223"/>
      <c r="AM30" s="284"/>
      <c r="AN30" s="284"/>
      <c r="AO30" s="212"/>
      <c r="AP30" s="212"/>
      <c r="AQ30" s="212"/>
      <c r="AR30" s="209"/>
      <c r="AS30" s="209"/>
      <c r="AT30" s="209"/>
      <c r="AU30" s="218"/>
      <c r="AV30" s="212"/>
      <c r="AW30" s="212"/>
      <c r="AX30" s="212"/>
      <c r="AY30" s="218"/>
      <c r="AZ30" s="218"/>
      <c r="BA30" s="128"/>
      <c r="BB30" s="212"/>
      <c r="BC30" s="212"/>
      <c r="BD30" s="212"/>
      <c r="BE30" s="212"/>
      <c r="BF30" s="284"/>
      <c r="BG30" s="286"/>
      <c r="BH30" s="212"/>
      <c r="BI30" s="212"/>
      <c r="BJ30" s="41"/>
    </row>
    <row r="31" spans="1:62" ht="45" customHeight="1" x14ac:dyDescent="0.35">
      <c r="A31" s="339"/>
      <c r="B31" s="342"/>
      <c r="C31" s="342"/>
      <c r="D31" s="342"/>
      <c r="E31" s="342"/>
      <c r="F31" s="342"/>
      <c r="G31" s="345"/>
      <c r="H31" s="345"/>
      <c r="I31" s="345"/>
      <c r="J31" s="249"/>
      <c r="K31" s="248" t="s">
        <v>210</v>
      </c>
      <c r="L31" s="316" t="s">
        <v>144</v>
      </c>
      <c r="M31" s="316">
        <v>0</v>
      </c>
      <c r="N31" s="248" t="s">
        <v>211</v>
      </c>
      <c r="O31" s="313" t="s">
        <v>147</v>
      </c>
      <c r="P31" s="316"/>
      <c r="Q31" s="211" t="s">
        <v>148</v>
      </c>
      <c r="R31" s="211">
        <v>1</v>
      </c>
      <c r="S31" s="211" t="s">
        <v>212</v>
      </c>
      <c r="T31" s="332">
        <v>0.5</v>
      </c>
      <c r="U31" s="266">
        <v>0.05</v>
      </c>
      <c r="V31" s="266">
        <v>0.35</v>
      </c>
      <c r="W31" s="222">
        <v>0.2</v>
      </c>
      <c r="X31" s="266">
        <v>0.6</v>
      </c>
      <c r="Y31" s="266">
        <f>+X31</f>
        <v>0.6</v>
      </c>
      <c r="Z31" s="266">
        <f>+(Y31*0.25)+T31</f>
        <v>0.65</v>
      </c>
      <c r="AA31" s="255"/>
      <c r="AB31" s="293"/>
      <c r="AC31" s="296"/>
      <c r="AD31" s="300"/>
      <c r="AE31" s="255"/>
      <c r="AF31" s="406"/>
      <c r="AG31" s="409"/>
      <c r="AH31" s="298"/>
      <c r="AI31" s="213"/>
      <c r="AJ31" s="425"/>
      <c r="AK31" s="307"/>
      <c r="AL31" s="224"/>
      <c r="AM31" s="265"/>
      <c r="AN31" s="265"/>
      <c r="AO31" s="213"/>
      <c r="AP31" s="213"/>
      <c r="AQ31" s="213"/>
      <c r="AR31" s="209"/>
      <c r="AS31" s="209"/>
      <c r="AT31" s="209"/>
      <c r="AU31" s="219"/>
      <c r="AV31" s="213"/>
      <c r="AW31" s="212"/>
      <c r="AX31" s="212"/>
      <c r="AY31" s="219"/>
      <c r="AZ31" s="219"/>
      <c r="BA31" s="128"/>
      <c r="BB31" s="212"/>
      <c r="BC31" s="212"/>
      <c r="BD31" s="212"/>
      <c r="BE31" s="212"/>
      <c r="BF31" s="284"/>
      <c r="BG31" s="286"/>
      <c r="BH31" s="212"/>
      <c r="BI31" s="212"/>
      <c r="BJ31" s="41"/>
    </row>
    <row r="32" spans="1:62" ht="81.75" customHeight="1" x14ac:dyDescent="0.35">
      <c r="A32" s="339"/>
      <c r="B32" s="342"/>
      <c r="C32" s="342"/>
      <c r="D32" s="342"/>
      <c r="E32" s="342"/>
      <c r="F32" s="342"/>
      <c r="G32" s="345"/>
      <c r="H32" s="345"/>
      <c r="I32" s="345"/>
      <c r="J32" s="249"/>
      <c r="K32" s="249"/>
      <c r="L32" s="317"/>
      <c r="M32" s="317"/>
      <c r="N32" s="249"/>
      <c r="O32" s="314"/>
      <c r="P32" s="317"/>
      <c r="Q32" s="212"/>
      <c r="R32" s="212"/>
      <c r="S32" s="212"/>
      <c r="T32" s="333"/>
      <c r="U32" s="267"/>
      <c r="V32" s="267"/>
      <c r="W32" s="223"/>
      <c r="X32" s="267"/>
      <c r="Y32" s="267"/>
      <c r="Z32" s="267"/>
      <c r="AA32" s="255"/>
      <c r="AB32" s="293"/>
      <c r="AC32" s="296"/>
      <c r="AD32" s="300"/>
      <c r="AE32" s="255"/>
      <c r="AF32" s="406"/>
      <c r="AG32" s="409"/>
      <c r="AH32" s="288" t="s">
        <v>213</v>
      </c>
      <c r="AI32" s="211" t="s">
        <v>212</v>
      </c>
      <c r="AJ32" s="402">
        <v>25</v>
      </c>
      <c r="AK32" s="291">
        <v>0.65</v>
      </c>
      <c r="AL32" s="290">
        <v>0.65</v>
      </c>
      <c r="AM32" s="264">
        <v>44942</v>
      </c>
      <c r="AN32" s="264">
        <v>45291</v>
      </c>
      <c r="AO32" s="211">
        <v>349</v>
      </c>
      <c r="AP32" s="211">
        <v>1028736</v>
      </c>
      <c r="AQ32" s="211">
        <v>1028736</v>
      </c>
      <c r="AR32" s="209"/>
      <c r="AS32" s="209"/>
      <c r="AT32" s="209"/>
      <c r="AU32" s="217">
        <v>69663233</v>
      </c>
      <c r="AV32" s="288" t="s">
        <v>214</v>
      </c>
      <c r="AW32" s="212"/>
      <c r="AX32" s="212"/>
      <c r="AY32" s="217"/>
      <c r="AZ32" s="217"/>
      <c r="BA32" s="128"/>
      <c r="BB32" s="212"/>
      <c r="BC32" s="212"/>
      <c r="BD32" s="212"/>
      <c r="BE32" s="212"/>
      <c r="BF32" s="284"/>
      <c r="BG32" s="286"/>
      <c r="BH32" s="212"/>
      <c r="BI32" s="212"/>
      <c r="BJ32" s="41"/>
    </row>
    <row r="33" spans="1:62" ht="81" customHeight="1" x14ac:dyDescent="0.35">
      <c r="A33" s="339"/>
      <c r="B33" s="342"/>
      <c r="C33" s="342"/>
      <c r="D33" s="342"/>
      <c r="E33" s="342"/>
      <c r="F33" s="342"/>
      <c r="G33" s="346"/>
      <c r="H33" s="346"/>
      <c r="I33" s="346"/>
      <c r="J33" s="249"/>
      <c r="K33" s="250"/>
      <c r="L33" s="318"/>
      <c r="M33" s="318"/>
      <c r="N33" s="250"/>
      <c r="O33" s="315"/>
      <c r="P33" s="318"/>
      <c r="Q33" s="213"/>
      <c r="R33" s="213"/>
      <c r="S33" s="213"/>
      <c r="T33" s="334"/>
      <c r="U33" s="268"/>
      <c r="V33" s="268"/>
      <c r="W33" s="224"/>
      <c r="X33" s="268"/>
      <c r="Y33" s="268"/>
      <c r="Z33" s="268"/>
      <c r="AA33" s="256"/>
      <c r="AB33" s="294"/>
      <c r="AC33" s="297"/>
      <c r="AD33" s="301"/>
      <c r="AE33" s="255"/>
      <c r="AF33" s="407"/>
      <c r="AG33" s="410"/>
      <c r="AH33" s="298"/>
      <c r="AI33" s="213"/>
      <c r="AJ33" s="402"/>
      <c r="AK33" s="291"/>
      <c r="AL33" s="290"/>
      <c r="AM33" s="265"/>
      <c r="AN33" s="265"/>
      <c r="AO33" s="213"/>
      <c r="AP33" s="213"/>
      <c r="AQ33" s="213"/>
      <c r="AR33" s="210"/>
      <c r="AS33" s="210"/>
      <c r="AT33" s="210"/>
      <c r="AU33" s="219"/>
      <c r="AV33" s="289"/>
      <c r="AW33" s="212"/>
      <c r="AX33" s="212"/>
      <c r="AY33" s="219"/>
      <c r="AZ33" s="219"/>
      <c r="BA33" s="128"/>
      <c r="BB33" s="212"/>
      <c r="BC33" s="213"/>
      <c r="BD33" s="213"/>
      <c r="BE33" s="213"/>
      <c r="BF33" s="265"/>
      <c r="BG33" s="287"/>
      <c r="BH33" s="213"/>
      <c r="BI33" s="213"/>
      <c r="BJ33" s="41"/>
    </row>
    <row r="34" spans="1:62" ht="105" customHeight="1" x14ac:dyDescent="0.75">
      <c r="A34" s="339"/>
      <c r="B34" s="342"/>
      <c r="C34" s="342"/>
      <c r="D34" s="342"/>
      <c r="E34" s="342"/>
      <c r="F34" s="342"/>
      <c r="G34" s="101"/>
      <c r="H34" s="101"/>
      <c r="I34" s="101"/>
      <c r="J34" s="250"/>
      <c r="K34" s="439" t="s">
        <v>215</v>
      </c>
      <c r="L34" s="440"/>
      <c r="M34" s="440"/>
      <c r="N34" s="440"/>
      <c r="O34" s="440"/>
      <c r="P34" s="440"/>
      <c r="Q34" s="440"/>
      <c r="R34" s="440"/>
      <c r="S34" s="440"/>
      <c r="T34" s="440"/>
      <c r="U34" s="440"/>
      <c r="V34" s="440"/>
      <c r="W34" s="440"/>
      <c r="X34" s="441"/>
      <c r="Y34" s="135">
        <f>(Y25+Y28+Y29+Y31)/4</f>
        <v>0.8</v>
      </c>
      <c r="Z34" s="135">
        <f>(Z31+Z29+Z28+Z27)/4</f>
        <v>0.91249999999999998</v>
      </c>
      <c r="AA34" s="94"/>
      <c r="AB34" s="96"/>
      <c r="AC34" s="97"/>
      <c r="AD34" s="98"/>
      <c r="AE34" s="256"/>
      <c r="AF34" s="413" t="s">
        <v>216</v>
      </c>
      <c r="AG34" s="414"/>
      <c r="AH34" s="414"/>
      <c r="AI34" s="414"/>
      <c r="AJ34" s="414"/>
      <c r="AK34" s="415"/>
      <c r="AL34" s="136">
        <f>(AL32+AL29+AL28+AL25)/4</f>
        <v>0.91249999999999998</v>
      </c>
      <c r="AM34" s="90"/>
      <c r="AN34" s="90"/>
      <c r="AO34" s="88"/>
      <c r="AP34" s="88"/>
      <c r="AQ34" s="88"/>
      <c r="AR34" s="169"/>
      <c r="AS34" s="169"/>
      <c r="AT34" s="169"/>
      <c r="AU34" s="171">
        <f>SUM(AU25:AU33)</f>
        <v>378735742.55000001</v>
      </c>
      <c r="AV34" s="134" t="s">
        <v>180</v>
      </c>
      <c r="AW34" s="137"/>
      <c r="AX34" s="137"/>
      <c r="AY34" s="171">
        <f>SUM(AY25:AY33)</f>
        <v>281436666</v>
      </c>
      <c r="AZ34" s="171">
        <f>SUM(AZ25:AZ33)</f>
        <v>159600000</v>
      </c>
      <c r="BA34" s="118">
        <f>AZ25/AU34</f>
        <v>0.42140200163159908</v>
      </c>
      <c r="BB34" s="102"/>
      <c r="BC34" s="54"/>
      <c r="BD34" s="87"/>
      <c r="BE34" s="54"/>
      <c r="BF34" s="54"/>
      <c r="BG34" s="91"/>
      <c r="BH34" s="54"/>
      <c r="BI34" s="54"/>
      <c r="BJ34" s="41"/>
    </row>
    <row r="35" spans="1:62" ht="153.75" customHeight="1" x14ac:dyDescent="0.75">
      <c r="A35" s="339"/>
      <c r="B35" s="342"/>
      <c r="C35" s="342"/>
      <c r="D35" s="342"/>
      <c r="E35" s="342"/>
      <c r="F35" s="342"/>
      <c r="G35" s="344" t="s">
        <v>140</v>
      </c>
      <c r="H35" s="344" t="s">
        <v>141</v>
      </c>
      <c r="I35" s="344" t="s">
        <v>140</v>
      </c>
      <c r="J35" s="248" t="s">
        <v>217</v>
      </c>
      <c r="K35" s="40" t="s">
        <v>218</v>
      </c>
      <c r="L35" s="56" t="s">
        <v>207</v>
      </c>
      <c r="M35" s="40" t="s">
        <v>219</v>
      </c>
      <c r="N35" s="40" t="s">
        <v>220</v>
      </c>
      <c r="O35" s="62"/>
      <c r="P35" s="53" t="s">
        <v>147</v>
      </c>
      <c r="Q35" s="64"/>
      <c r="R35" s="59">
        <v>100000</v>
      </c>
      <c r="S35" s="54">
        <v>10000</v>
      </c>
      <c r="T35" s="131">
        <v>115120</v>
      </c>
      <c r="U35" s="73">
        <v>7067</v>
      </c>
      <c r="V35" s="131">
        <v>18338</v>
      </c>
      <c r="W35" s="162">
        <v>1043</v>
      </c>
      <c r="X35" s="73">
        <f>U35+V35+W35</f>
        <v>26448</v>
      </c>
      <c r="Y35" s="83">
        <v>1</v>
      </c>
      <c r="Z35" s="83">
        <v>1</v>
      </c>
      <c r="AA35" s="254" t="s">
        <v>187</v>
      </c>
      <c r="AB35" s="292" t="s">
        <v>188</v>
      </c>
      <c r="AC35" s="295" t="s">
        <v>221</v>
      </c>
      <c r="AD35" s="299" t="s">
        <v>153</v>
      </c>
      <c r="AE35" s="299" t="s">
        <v>222</v>
      </c>
      <c r="AF35" s="405">
        <v>2021130010267</v>
      </c>
      <c r="AG35" s="408" t="s">
        <v>223</v>
      </c>
      <c r="AH35" s="68" t="s">
        <v>224</v>
      </c>
      <c r="AI35" s="54"/>
      <c r="AJ35" s="106">
        <v>0.33</v>
      </c>
      <c r="AK35" s="156">
        <v>1</v>
      </c>
      <c r="AL35" s="168">
        <v>1</v>
      </c>
      <c r="AM35" s="55">
        <v>44942</v>
      </c>
      <c r="AN35" s="55">
        <v>45291</v>
      </c>
      <c r="AO35" s="54">
        <v>349</v>
      </c>
      <c r="AP35" s="54">
        <v>1028736</v>
      </c>
      <c r="AQ35" s="54">
        <v>1028736</v>
      </c>
      <c r="AR35" s="208" t="s">
        <v>157</v>
      </c>
      <c r="AS35" s="208" t="s">
        <v>158</v>
      </c>
      <c r="AT35" s="208" t="s">
        <v>193</v>
      </c>
      <c r="AU35" s="80">
        <f>336767.05</f>
        <v>336767.05</v>
      </c>
      <c r="AV35" s="140" t="s">
        <v>225</v>
      </c>
      <c r="AW35" s="211" t="s">
        <v>226</v>
      </c>
      <c r="AX35" s="211" t="s">
        <v>227</v>
      </c>
      <c r="AY35" s="80">
        <v>471300000</v>
      </c>
      <c r="AZ35" s="80">
        <v>116700000</v>
      </c>
      <c r="BA35" s="128"/>
      <c r="BB35" s="212" t="s">
        <v>163</v>
      </c>
      <c r="BC35" s="211" t="s">
        <v>228</v>
      </c>
      <c r="BD35" s="211" t="s">
        <v>165</v>
      </c>
      <c r="BE35" s="211" t="s">
        <v>166</v>
      </c>
      <c r="BF35" s="264">
        <v>44972</v>
      </c>
      <c r="BG35" s="285"/>
      <c r="BH35" s="211" t="s">
        <v>229</v>
      </c>
      <c r="BI35" s="211" t="s">
        <v>230</v>
      </c>
      <c r="BJ35" s="41"/>
    </row>
    <row r="36" spans="1:62" ht="90" customHeight="1" x14ac:dyDescent="0.35">
      <c r="A36" s="339"/>
      <c r="B36" s="342"/>
      <c r="C36" s="342"/>
      <c r="D36" s="342"/>
      <c r="E36" s="342"/>
      <c r="F36" s="342"/>
      <c r="G36" s="345"/>
      <c r="H36" s="345"/>
      <c r="I36" s="345"/>
      <c r="J36" s="249"/>
      <c r="K36" s="248" t="s">
        <v>231</v>
      </c>
      <c r="L36" s="329" t="s">
        <v>183</v>
      </c>
      <c r="M36" s="248" t="s">
        <v>232</v>
      </c>
      <c r="N36" s="248" t="s">
        <v>233</v>
      </c>
      <c r="O36" s="313"/>
      <c r="P36" s="316" t="s">
        <v>147</v>
      </c>
      <c r="Q36" s="211" t="s">
        <v>185</v>
      </c>
      <c r="R36" s="211">
        <v>9</v>
      </c>
      <c r="S36" s="211">
        <v>1</v>
      </c>
      <c r="T36" s="211">
        <v>9</v>
      </c>
      <c r="U36" s="308">
        <v>1</v>
      </c>
      <c r="V36" s="328">
        <v>0</v>
      </c>
      <c r="W36" s="163"/>
      <c r="X36" s="308">
        <f>U36+V36+W37</f>
        <v>9</v>
      </c>
      <c r="Y36" s="238">
        <v>1</v>
      </c>
      <c r="Z36" s="238">
        <v>1</v>
      </c>
      <c r="AA36" s="255"/>
      <c r="AB36" s="293"/>
      <c r="AC36" s="296"/>
      <c r="AD36" s="300"/>
      <c r="AE36" s="300"/>
      <c r="AF36" s="406"/>
      <c r="AG36" s="409"/>
      <c r="AH36" s="411" t="s">
        <v>233</v>
      </c>
      <c r="AI36" s="211"/>
      <c r="AJ36" s="302">
        <v>0.33</v>
      </c>
      <c r="AK36" s="222">
        <v>1</v>
      </c>
      <c r="AL36" s="222">
        <v>1</v>
      </c>
      <c r="AM36" s="264">
        <v>44942</v>
      </c>
      <c r="AN36" s="264">
        <v>45291</v>
      </c>
      <c r="AO36" s="211">
        <v>349</v>
      </c>
      <c r="AP36" s="211">
        <v>1028736</v>
      </c>
      <c r="AQ36" s="211">
        <v>1028736</v>
      </c>
      <c r="AR36" s="209"/>
      <c r="AS36" s="209"/>
      <c r="AT36" s="209"/>
      <c r="AU36" s="80">
        <v>14671922.560000001</v>
      </c>
      <c r="AV36" s="141" t="s">
        <v>234</v>
      </c>
      <c r="AW36" s="212"/>
      <c r="AX36" s="212"/>
      <c r="AY36" s="80">
        <f>192181980</f>
        <v>192181980</v>
      </c>
      <c r="AZ36" s="144">
        <v>0</v>
      </c>
      <c r="BA36" s="80">
        <v>0</v>
      </c>
      <c r="BB36" s="212"/>
      <c r="BC36" s="212"/>
      <c r="BD36" s="212"/>
      <c r="BE36" s="212"/>
      <c r="BF36" s="284"/>
      <c r="BG36" s="286"/>
      <c r="BH36" s="212"/>
      <c r="BI36" s="212"/>
      <c r="BJ36" s="41"/>
    </row>
    <row r="37" spans="1:62" ht="78" customHeight="1" x14ac:dyDescent="0.35">
      <c r="A37" s="339"/>
      <c r="B37" s="342"/>
      <c r="C37" s="342"/>
      <c r="D37" s="342"/>
      <c r="E37" s="342"/>
      <c r="F37" s="342"/>
      <c r="G37" s="345"/>
      <c r="H37" s="345"/>
      <c r="I37" s="345"/>
      <c r="J37" s="249"/>
      <c r="K37" s="249"/>
      <c r="L37" s="330"/>
      <c r="M37" s="249"/>
      <c r="N37" s="249"/>
      <c r="O37" s="314"/>
      <c r="P37" s="317"/>
      <c r="Q37" s="212"/>
      <c r="R37" s="212"/>
      <c r="S37" s="212"/>
      <c r="T37" s="212"/>
      <c r="U37" s="309"/>
      <c r="V37" s="311"/>
      <c r="W37" s="164">
        <v>8</v>
      </c>
      <c r="X37" s="311"/>
      <c r="Y37" s="239"/>
      <c r="Z37" s="239"/>
      <c r="AA37" s="255"/>
      <c r="AB37" s="293"/>
      <c r="AC37" s="296"/>
      <c r="AD37" s="300"/>
      <c r="AE37" s="300"/>
      <c r="AF37" s="406"/>
      <c r="AG37" s="409"/>
      <c r="AH37" s="412"/>
      <c r="AI37" s="212"/>
      <c r="AJ37" s="303"/>
      <c r="AK37" s="223"/>
      <c r="AL37" s="223"/>
      <c r="AM37" s="284"/>
      <c r="AN37" s="284"/>
      <c r="AO37" s="212"/>
      <c r="AP37" s="212"/>
      <c r="AQ37" s="212"/>
      <c r="AR37" s="209"/>
      <c r="AS37" s="209"/>
      <c r="AT37" s="209"/>
      <c r="AU37" s="80">
        <f>1900146574+85200000</f>
        <v>1985346574</v>
      </c>
      <c r="AV37" s="141" t="s">
        <v>235</v>
      </c>
      <c r="AW37" s="212"/>
      <c r="AX37" s="212"/>
      <c r="AY37" s="80">
        <f>1877282520.83+76560000</f>
        <v>1953842520.8299999</v>
      </c>
      <c r="AZ37" s="80">
        <f>1159800000+46700000</f>
        <v>1206500000</v>
      </c>
      <c r="BA37" s="157">
        <v>0</v>
      </c>
      <c r="BB37" s="212"/>
      <c r="BC37" s="212"/>
      <c r="BD37" s="212"/>
      <c r="BE37" s="212"/>
      <c r="BF37" s="284"/>
      <c r="BG37" s="286"/>
      <c r="BH37" s="212"/>
      <c r="BI37" s="212"/>
      <c r="BJ37" s="41"/>
    </row>
    <row r="38" spans="1:62" ht="78" customHeight="1" x14ac:dyDescent="0.35">
      <c r="A38" s="339"/>
      <c r="B38" s="342"/>
      <c r="C38" s="342"/>
      <c r="D38" s="342"/>
      <c r="E38" s="342"/>
      <c r="F38" s="342"/>
      <c r="G38" s="345"/>
      <c r="H38" s="345"/>
      <c r="I38" s="345"/>
      <c r="J38" s="249"/>
      <c r="K38" s="250"/>
      <c r="L38" s="331"/>
      <c r="M38" s="249"/>
      <c r="N38" s="250"/>
      <c r="O38" s="315"/>
      <c r="P38" s="318"/>
      <c r="Q38" s="213"/>
      <c r="R38" s="213"/>
      <c r="S38" s="213"/>
      <c r="T38" s="213"/>
      <c r="U38" s="310"/>
      <c r="V38" s="312"/>
      <c r="W38" s="165"/>
      <c r="X38" s="312"/>
      <c r="Y38" s="240"/>
      <c r="Z38" s="240"/>
      <c r="AA38" s="255"/>
      <c r="AB38" s="293"/>
      <c r="AC38" s="296"/>
      <c r="AD38" s="300"/>
      <c r="AE38" s="300"/>
      <c r="AF38" s="406"/>
      <c r="AG38" s="409"/>
      <c r="AH38" s="438"/>
      <c r="AI38" s="213"/>
      <c r="AJ38" s="304"/>
      <c r="AK38" s="224"/>
      <c r="AL38" s="224"/>
      <c r="AM38" s="265"/>
      <c r="AN38" s="265"/>
      <c r="AO38" s="213"/>
      <c r="AP38" s="213"/>
      <c r="AQ38" s="213"/>
      <c r="AR38" s="209"/>
      <c r="AS38" s="209"/>
      <c r="AT38" s="209"/>
      <c r="AU38" s="80">
        <v>243015749.24000001</v>
      </c>
      <c r="AV38" s="141" t="s">
        <v>236</v>
      </c>
      <c r="AW38" s="212"/>
      <c r="AX38" s="212"/>
      <c r="AY38" s="80">
        <v>158486663</v>
      </c>
      <c r="AZ38" s="144">
        <v>0</v>
      </c>
      <c r="BA38" s="128"/>
      <c r="BB38" s="212"/>
      <c r="BC38" s="212"/>
      <c r="BD38" s="212"/>
      <c r="BE38" s="212"/>
      <c r="BF38" s="284"/>
      <c r="BG38" s="286"/>
      <c r="BH38" s="212"/>
      <c r="BI38" s="212"/>
      <c r="BJ38" s="41"/>
    </row>
    <row r="39" spans="1:62" ht="78" customHeight="1" x14ac:dyDescent="0.35">
      <c r="A39" s="339"/>
      <c r="B39" s="342"/>
      <c r="C39" s="342"/>
      <c r="D39" s="342"/>
      <c r="E39" s="342"/>
      <c r="F39" s="342"/>
      <c r="G39" s="345"/>
      <c r="H39" s="345"/>
      <c r="I39" s="345"/>
      <c r="J39" s="249"/>
      <c r="K39" s="248" t="s">
        <v>237</v>
      </c>
      <c r="L39" s="316" t="s">
        <v>238</v>
      </c>
      <c r="M39" s="249" t="s">
        <v>239</v>
      </c>
      <c r="N39" s="248" t="s">
        <v>240</v>
      </c>
      <c r="O39" s="313"/>
      <c r="P39" s="316" t="s">
        <v>147</v>
      </c>
      <c r="Q39" s="211"/>
      <c r="R39" s="211">
        <v>200</v>
      </c>
      <c r="S39" s="211">
        <v>50</v>
      </c>
      <c r="T39" s="335">
        <v>1</v>
      </c>
      <c r="U39" s="308">
        <v>109</v>
      </c>
      <c r="V39" s="308">
        <v>205</v>
      </c>
      <c r="W39" s="228">
        <v>456</v>
      </c>
      <c r="X39" s="308">
        <f>U39+V39+W39</f>
        <v>770</v>
      </c>
      <c r="Y39" s="238">
        <v>1</v>
      </c>
      <c r="Z39" s="238">
        <v>1</v>
      </c>
      <c r="AA39" s="255"/>
      <c r="AB39" s="293"/>
      <c r="AC39" s="296"/>
      <c r="AD39" s="300"/>
      <c r="AE39" s="300"/>
      <c r="AF39" s="406"/>
      <c r="AG39" s="409"/>
      <c r="AH39" s="411" t="s">
        <v>240</v>
      </c>
      <c r="AI39" s="109"/>
      <c r="AJ39" s="302">
        <v>0.33</v>
      </c>
      <c r="AK39" s="222">
        <v>1</v>
      </c>
      <c r="AL39" s="222">
        <v>1</v>
      </c>
      <c r="AM39" s="264">
        <v>44942</v>
      </c>
      <c r="AN39" s="264">
        <v>45291</v>
      </c>
      <c r="AO39" s="211">
        <v>349</v>
      </c>
      <c r="AP39" s="211">
        <v>1028736</v>
      </c>
      <c r="AQ39" s="211">
        <v>1028736</v>
      </c>
      <c r="AR39" s="209"/>
      <c r="AS39" s="209"/>
      <c r="AT39" s="209"/>
      <c r="AU39" s="80">
        <v>42439051.450000003</v>
      </c>
      <c r="AV39" s="141" t="s">
        <v>241</v>
      </c>
      <c r="AW39" s="212"/>
      <c r="AX39" s="212"/>
      <c r="AY39" s="144">
        <v>0</v>
      </c>
      <c r="AZ39" s="144">
        <v>0</v>
      </c>
      <c r="BA39" s="128"/>
      <c r="BB39" s="212"/>
      <c r="BC39" s="212"/>
      <c r="BD39" s="212"/>
      <c r="BE39" s="212"/>
      <c r="BF39" s="284"/>
      <c r="BG39" s="286"/>
      <c r="BH39" s="212"/>
      <c r="BI39" s="212"/>
      <c r="BJ39" s="41"/>
    </row>
    <row r="40" spans="1:62" ht="78" customHeight="1" x14ac:dyDescent="0.35">
      <c r="A40" s="339"/>
      <c r="B40" s="342"/>
      <c r="C40" s="342"/>
      <c r="D40" s="342"/>
      <c r="E40" s="342"/>
      <c r="F40" s="342"/>
      <c r="G40" s="345"/>
      <c r="H40" s="345"/>
      <c r="I40" s="345"/>
      <c r="J40" s="249"/>
      <c r="K40" s="249"/>
      <c r="L40" s="317"/>
      <c r="M40" s="249"/>
      <c r="N40" s="249"/>
      <c r="O40" s="314"/>
      <c r="P40" s="317"/>
      <c r="Q40" s="212"/>
      <c r="R40" s="212"/>
      <c r="S40" s="212"/>
      <c r="T40" s="336"/>
      <c r="U40" s="309"/>
      <c r="V40" s="309"/>
      <c r="W40" s="229"/>
      <c r="X40" s="309"/>
      <c r="Y40" s="239"/>
      <c r="Z40" s="239"/>
      <c r="AA40" s="255"/>
      <c r="AB40" s="293"/>
      <c r="AC40" s="296"/>
      <c r="AD40" s="300"/>
      <c r="AE40" s="300"/>
      <c r="AF40" s="406"/>
      <c r="AG40" s="409"/>
      <c r="AH40" s="412"/>
      <c r="AI40" s="110"/>
      <c r="AJ40" s="303"/>
      <c r="AK40" s="223"/>
      <c r="AL40" s="223"/>
      <c r="AM40" s="284"/>
      <c r="AN40" s="284"/>
      <c r="AO40" s="212"/>
      <c r="AP40" s="212"/>
      <c r="AQ40" s="212"/>
      <c r="AR40" s="209"/>
      <c r="AS40" s="209"/>
      <c r="AT40" s="209"/>
      <c r="AU40" s="80">
        <v>1</v>
      </c>
      <c r="AV40" s="141" t="s">
        <v>242</v>
      </c>
      <c r="AW40" s="212"/>
      <c r="AX40" s="212"/>
      <c r="AY40" s="144">
        <v>0</v>
      </c>
      <c r="AZ40" s="144">
        <v>0</v>
      </c>
      <c r="BA40" s="128"/>
      <c r="BB40" s="212"/>
      <c r="BC40" s="212"/>
      <c r="BD40" s="212"/>
      <c r="BE40" s="212"/>
      <c r="BF40" s="284"/>
      <c r="BG40" s="286"/>
      <c r="BH40" s="212"/>
      <c r="BI40" s="212"/>
      <c r="BJ40" s="41"/>
    </row>
    <row r="41" spans="1:62" ht="111" customHeight="1" x14ac:dyDescent="0.35">
      <c r="A41" s="339"/>
      <c r="B41" s="342"/>
      <c r="C41" s="342"/>
      <c r="D41" s="342"/>
      <c r="E41" s="342"/>
      <c r="F41" s="342"/>
      <c r="G41" s="345"/>
      <c r="H41" s="345"/>
      <c r="I41" s="345"/>
      <c r="J41" s="249"/>
      <c r="K41" s="249"/>
      <c r="L41" s="317"/>
      <c r="M41" s="249"/>
      <c r="N41" s="249"/>
      <c r="O41" s="314"/>
      <c r="P41" s="317"/>
      <c r="Q41" s="212"/>
      <c r="R41" s="212"/>
      <c r="S41" s="212"/>
      <c r="T41" s="336"/>
      <c r="U41" s="309"/>
      <c r="V41" s="309"/>
      <c r="W41" s="229"/>
      <c r="X41" s="309"/>
      <c r="Y41" s="239"/>
      <c r="Z41" s="239"/>
      <c r="AA41" s="255"/>
      <c r="AB41" s="293"/>
      <c r="AC41" s="296"/>
      <c r="AD41" s="300"/>
      <c r="AE41" s="300"/>
      <c r="AF41" s="406"/>
      <c r="AG41" s="409"/>
      <c r="AH41" s="412"/>
      <c r="AI41" s="110"/>
      <c r="AJ41" s="303"/>
      <c r="AK41" s="223"/>
      <c r="AL41" s="223"/>
      <c r="AM41" s="284"/>
      <c r="AN41" s="284"/>
      <c r="AO41" s="212"/>
      <c r="AP41" s="212"/>
      <c r="AQ41" s="212"/>
      <c r="AR41" s="209"/>
      <c r="AS41" s="209"/>
      <c r="AT41" s="209"/>
      <c r="AU41" s="81">
        <v>690112148.95000005</v>
      </c>
      <c r="AV41" s="142" t="s">
        <v>243</v>
      </c>
      <c r="AW41" s="212"/>
      <c r="AX41" s="212"/>
      <c r="AY41" s="144">
        <v>0</v>
      </c>
      <c r="AZ41" s="144">
        <v>0</v>
      </c>
      <c r="BA41" s="128"/>
      <c r="BB41" s="212"/>
      <c r="BC41" s="212"/>
      <c r="BD41" s="212"/>
      <c r="BE41" s="212"/>
      <c r="BF41" s="284"/>
      <c r="BG41" s="286"/>
      <c r="BH41" s="212"/>
      <c r="BI41" s="212"/>
      <c r="BJ41" s="41"/>
    </row>
    <row r="42" spans="1:62" ht="81.75" customHeight="1" x14ac:dyDescent="0.35">
      <c r="A42" s="339"/>
      <c r="B42" s="342"/>
      <c r="C42" s="342"/>
      <c r="D42" s="342"/>
      <c r="E42" s="342"/>
      <c r="F42" s="342"/>
      <c r="G42" s="346"/>
      <c r="H42" s="346"/>
      <c r="I42" s="346"/>
      <c r="J42" s="249"/>
      <c r="K42" s="250"/>
      <c r="L42" s="318"/>
      <c r="M42" s="250"/>
      <c r="N42" s="250"/>
      <c r="O42" s="315"/>
      <c r="P42" s="318"/>
      <c r="Q42" s="213"/>
      <c r="R42" s="213"/>
      <c r="S42" s="213"/>
      <c r="T42" s="337"/>
      <c r="U42" s="310"/>
      <c r="V42" s="310"/>
      <c r="W42" s="230"/>
      <c r="X42" s="310"/>
      <c r="Y42" s="240"/>
      <c r="Z42" s="240"/>
      <c r="AA42" s="256"/>
      <c r="AB42" s="294"/>
      <c r="AC42" s="297"/>
      <c r="AD42" s="301"/>
      <c r="AE42" s="300"/>
      <c r="AF42" s="407"/>
      <c r="AG42" s="410"/>
      <c r="AH42" s="412"/>
      <c r="AI42" s="110"/>
      <c r="AJ42" s="303"/>
      <c r="AK42" s="223"/>
      <c r="AL42" s="224"/>
      <c r="AM42" s="284"/>
      <c r="AN42" s="284"/>
      <c r="AO42" s="212"/>
      <c r="AP42" s="212"/>
      <c r="AQ42" s="212"/>
      <c r="AR42" s="209"/>
      <c r="AS42" s="209"/>
      <c r="AT42" s="209"/>
      <c r="AU42" s="80">
        <v>440000000</v>
      </c>
      <c r="AV42" s="141" t="s">
        <v>244</v>
      </c>
      <c r="AW42" s="212"/>
      <c r="AX42" s="212"/>
      <c r="AY42" s="80">
        <v>432073335</v>
      </c>
      <c r="AZ42" s="80">
        <v>28000000</v>
      </c>
      <c r="BA42" s="128"/>
      <c r="BB42" s="212"/>
      <c r="BC42" s="212"/>
      <c r="BD42" s="212"/>
      <c r="BE42" s="212"/>
      <c r="BF42" s="284"/>
      <c r="BG42" s="286"/>
      <c r="BH42" s="212"/>
      <c r="BI42" s="212"/>
      <c r="BJ42" s="41"/>
    </row>
    <row r="43" spans="1:62" ht="81.75" customHeight="1" x14ac:dyDescent="0.75">
      <c r="A43" s="339"/>
      <c r="B43" s="342"/>
      <c r="C43" s="342"/>
      <c r="D43" s="342"/>
      <c r="E43" s="342"/>
      <c r="F43" s="342"/>
      <c r="G43" s="101"/>
      <c r="H43" s="101"/>
      <c r="I43" s="101"/>
      <c r="J43" s="250"/>
      <c r="K43" s="432" t="s">
        <v>245</v>
      </c>
      <c r="L43" s="433"/>
      <c r="M43" s="433"/>
      <c r="N43" s="433"/>
      <c r="O43" s="433"/>
      <c r="P43" s="433"/>
      <c r="Q43" s="433"/>
      <c r="R43" s="433"/>
      <c r="S43" s="433"/>
      <c r="T43" s="433"/>
      <c r="U43" s="433"/>
      <c r="V43" s="433"/>
      <c r="W43" s="433"/>
      <c r="X43" s="434"/>
      <c r="Y43" s="138">
        <f>(Y39+Y36+Y35)/3</f>
        <v>1</v>
      </c>
      <c r="Z43" s="138">
        <f>(Z39+Z36+Z35)/3</f>
        <v>1</v>
      </c>
      <c r="AA43" s="94"/>
      <c r="AB43" s="96"/>
      <c r="AC43" s="97"/>
      <c r="AD43" s="98"/>
      <c r="AE43" s="301"/>
      <c r="AF43" s="435" t="s">
        <v>246</v>
      </c>
      <c r="AG43" s="436"/>
      <c r="AH43" s="436"/>
      <c r="AI43" s="436"/>
      <c r="AJ43" s="436"/>
      <c r="AK43" s="437"/>
      <c r="AL43" s="139">
        <v>1</v>
      </c>
      <c r="AM43" s="115"/>
      <c r="AN43" s="115"/>
      <c r="AO43" s="110"/>
      <c r="AP43" s="110"/>
      <c r="AQ43" s="110"/>
      <c r="AR43" s="209"/>
      <c r="AS43" s="209"/>
      <c r="AT43" s="209"/>
      <c r="AU43" s="80">
        <v>475881224.72000003</v>
      </c>
      <c r="AV43" s="54" t="s">
        <v>247</v>
      </c>
      <c r="AW43" s="137"/>
      <c r="AX43" s="137"/>
      <c r="AY43" s="80"/>
      <c r="AZ43" s="80"/>
      <c r="BA43" s="145"/>
      <c r="BB43" s="212"/>
      <c r="BC43" s="212"/>
      <c r="BD43" s="212"/>
      <c r="BE43" s="212"/>
      <c r="BF43" s="284"/>
      <c r="BG43" s="286"/>
      <c r="BH43" s="212"/>
      <c r="BI43" s="212"/>
      <c r="BJ43" s="41"/>
    </row>
    <row r="44" spans="1:62" ht="105" customHeight="1" x14ac:dyDescent="0.35">
      <c r="A44" s="339"/>
      <c r="B44" s="342"/>
      <c r="C44" s="342"/>
      <c r="D44" s="342"/>
      <c r="E44" s="342"/>
      <c r="F44" s="342"/>
      <c r="G44" s="344" t="s">
        <v>140</v>
      </c>
      <c r="H44" s="344" t="s">
        <v>141</v>
      </c>
      <c r="I44" s="344" t="s">
        <v>140</v>
      </c>
      <c r="J44" s="248" t="s">
        <v>248</v>
      </c>
      <c r="K44" s="248" t="s">
        <v>249</v>
      </c>
      <c r="L44" s="313" t="s">
        <v>250</v>
      </c>
      <c r="M44" s="316">
        <v>0</v>
      </c>
      <c r="N44" s="248" t="s">
        <v>251</v>
      </c>
      <c r="O44" s="313"/>
      <c r="P44" s="316" t="s">
        <v>147</v>
      </c>
      <c r="Q44" s="211"/>
      <c r="R44" s="211">
        <v>59</v>
      </c>
      <c r="S44" s="211">
        <v>34</v>
      </c>
      <c r="T44" s="269">
        <v>26</v>
      </c>
      <c r="U44" s="260">
        <v>1</v>
      </c>
      <c r="V44" s="269">
        <v>11</v>
      </c>
      <c r="W44" s="231">
        <v>7</v>
      </c>
      <c r="X44" s="260">
        <f>U44+V44+W44</f>
        <v>19</v>
      </c>
      <c r="Y44" s="266">
        <f>X44/S44</f>
        <v>0.55882352941176472</v>
      </c>
      <c r="Z44" s="266">
        <f>(X44+26)/R44</f>
        <v>0.76271186440677963</v>
      </c>
      <c r="AA44" s="254" t="s">
        <v>187</v>
      </c>
      <c r="AB44" s="292" t="s">
        <v>188</v>
      </c>
      <c r="AC44" s="295" t="s">
        <v>252</v>
      </c>
      <c r="AD44" s="299" t="s">
        <v>153</v>
      </c>
      <c r="AE44" s="254" t="s">
        <v>253</v>
      </c>
      <c r="AF44" s="152"/>
      <c r="AG44" s="113"/>
      <c r="AH44" s="117"/>
      <c r="AI44" s="111"/>
      <c r="AJ44" s="112"/>
      <c r="AK44" s="112"/>
      <c r="AL44" s="116"/>
      <c r="AM44" s="114"/>
      <c r="AN44" s="114"/>
      <c r="AO44" s="111"/>
      <c r="AP44" s="111"/>
      <c r="AQ44" s="111"/>
      <c r="AR44" s="210"/>
      <c r="AS44" s="210"/>
      <c r="AT44" s="210"/>
      <c r="AU44" s="172">
        <f>SUM(AU35:AU43)</f>
        <v>3891803438.9700003</v>
      </c>
      <c r="AV44" s="134" t="s">
        <v>254</v>
      </c>
      <c r="AW44" s="134"/>
      <c r="AX44" s="111"/>
      <c r="AY44" s="172">
        <f>SUM(AY35:AY43)</f>
        <v>3207884498.8299999</v>
      </c>
      <c r="AZ44" s="172">
        <f>SUM(AZ35:AZ43)</f>
        <v>1351200000</v>
      </c>
      <c r="BA44" s="145">
        <f>+AZ44/AU44</f>
        <v>0.34719122411732256</v>
      </c>
      <c r="BB44" s="213"/>
      <c r="BC44" s="213"/>
      <c r="BD44" s="213"/>
      <c r="BE44" s="213"/>
      <c r="BF44" s="265"/>
      <c r="BG44" s="287"/>
      <c r="BH44" s="213"/>
      <c r="BI44" s="213"/>
      <c r="BJ44" s="41"/>
    </row>
    <row r="45" spans="1:62" ht="84" customHeight="1" x14ac:dyDescent="0.35">
      <c r="A45" s="339"/>
      <c r="B45" s="342"/>
      <c r="C45" s="342"/>
      <c r="D45" s="342"/>
      <c r="E45" s="342"/>
      <c r="F45" s="342"/>
      <c r="G45" s="345"/>
      <c r="H45" s="345"/>
      <c r="I45" s="345"/>
      <c r="J45" s="249"/>
      <c r="K45" s="249"/>
      <c r="L45" s="314"/>
      <c r="M45" s="317"/>
      <c r="N45" s="249"/>
      <c r="O45" s="314"/>
      <c r="P45" s="317"/>
      <c r="Q45" s="212"/>
      <c r="R45" s="212"/>
      <c r="S45" s="212"/>
      <c r="T45" s="270"/>
      <c r="U45" s="261"/>
      <c r="V45" s="270"/>
      <c r="W45" s="232"/>
      <c r="X45" s="270"/>
      <c r="Y45" s="267"/>
      <c r="Z45" s="267"/>
      <c r="AA45" s="255"/>
      <c r="AB45" s="293"/>
      <c r="AC45" s="296"/>
      <c r="AD45" s="300"/>
      <c r="AE45" s="255"/>
      <c r="AF45" s="278">
        <v>2021130010266</v>
      </c>
      <c r="AG45" s="281" t="s">
        <v>255</v>
      </c>
      <c r="AH45" s="275" t="s">
        <v>256</v>
      </c>
      <c r="AI45" s="211" t="s">
        <v>257</v>
      </c>
      <c r="AJ45" s="263">
        <v>0.25</v>
      </c>
      <c r="AK45" s="222">
        <v>0.76</v>
      </c>
      <c r="AL45" s="222">
        <v>0.76</v>
      </c>
      <c r="AM45" s="264">
        <v>44942</v>
      </c>
      <c r="AN45" s="264">
        <v>45291</v>
      </c>
      <c r="AO45" s="211">
        <v>349</v>
      </c>
      <c r="AP45" s="211">
        <v>1028736</v>
      </c>
      <c r="AQ45" s="211">
        <v>1028736</v>
      </c>
      <c r="AR45" s="208" t="s">
        <v>157</v>
      </c>
      <c r="AS45" s="208" t="s">
        <v>158</v>
      </c>
      <c r="AT45" s="208"/>
      <c r="AU45" s="257">
        <v>51664265.439999998</v>
      </c>
      <c r="AV45" s="211" t="s">
        <v>258</v>
      </c>
      <c r="AW45" s="211" t="s">
        <v>259</v>
      </c>
      <c r="AX45" s="211" t="s">
        <v>162</v>
      </c>
      <c r="AY45" s="143">
        <v>0</v>
      </c>
      <c r="AZ45" s="143">
        <v>0</v>
      </c>
      <c r="BA45" s="245">
        <f>+AZ45/AU58</f>
        <v>0</v>
      </c>
      <c r="BB45" s="211" t="s">
        <v>163</v>
      </c>
      <c r="BC45" s="211" t="s">
        <v>260</v>
      </c>
      <c r="BD45" s="211" t="s">
        <v>198</v>
      </c>
      <c r="BE45" s="211" t="s">
        <v>166</v>
      </c>
      <c r="BF45" s="264">
        <v>44972</v>
      </c>
      <c r="BG45" s="285"/>
      <c r="BH45" s="211" t="s">
        <v>261</v>
      </c>
      <c r="BI45" s="211" t="s">
        <v>262</v>
      </c>
      <c r="BJ45" s="41"/>
    </row>
    <row r="46" spans="1:62" ht="40.5" customHeight="1" x14ac:dyDescent="0.35">
      <c r="A46" s="339"/>
      <c r="B46" s="342"/>
      <c r="C46" s="342"/>
      <c r="D46" s="342"/>
      <c r="E46" s="342"/>
      <c r="F46" s="342"/>
      <c r="G46" s="345"/>
      <c r="H46" s="345"/>
      <c r="I46" s="345"/>
      <c r="J46" s="249"/>
      <c r="K46" s="250"/>
      <c r="L46" s="315"/>
      <c r="M46" s="318"/>
      <c r="N46" s="250"/>
      <c r="O46" s="314"/>
      <c r="P46" s="318"/>
      <c r="Q46" s="213"/>
      <c r="R46" s="213"/>
      <c r="S46" s="213"/>
      <c r="T46" s="271"/>
      <c r="U46" s="262"/>
      <c r="V46" s="271"/>
      <c r="W46" s="233"/>
      <c r="X46" s="271"/>
      <c r="Y46" s="268"/>
      <c r="Z46" s="268"/>
      <c r="AA46" s="255"/>
      <c r="AB46" s="293"/>
      <c r="AC46" s="296"/>
      <c r="AD46" s="300"/>
      <c r="AE46" s="255"/>
      <c r="AF46" s="279"/>
      <c r="AG46" s="282"/>
      <c r="AH46" s="277"/>
      <c r="AI46" s="213"/>
      <c r="AJ46" s="263"/>
      <c r="AK46" s="224"/>
      <c r="AL46" s="224"/>
      <c r="AM46" s="265"/>
      <c r="AN46" s="265"/>
      <c r="AO46" s="213"/>
      <c r="AP46" s="213"/>
      <c r="AQ46" s="213"/>
      <c r="AR46" s="209"/>
      <c r="AS46" s="209"/>
      <c r="AT46" s="209"/>
      <c r="AU46" s="258"/>
      <c r="AV46" s="212"/>
      <c r="AW46" s="212"/>
      <c r="AX46" s="212"/>
      <c r="AY46" s="144"/>
      <c r="AZ46" s="144"/>
      <c r="BA46" s="246"/>
      <c r="BB46" s="212"/>
      <c r="BC46" s="212"/>
      <c r="BD46" s="212"/>
      <c r="BE46" s="212"/>
      <c r="BF46" s="284"/>
      <c r="BG46" s="286"/>
      <c r="BH46" s="212"/>
      <c r="BI46" s="212"/>
      <c r="BJ46" s="41"/>
    </row>
    <row r="47" spans="1:62" ht="67.5" customHeight="1" x14ac:dyDescent="0.5">
      <c r="A47" s="339"/>
      <c r="B47" s="342"/>
      <c r="C47" s="342"/>
      <c r="D47" s="342"/>
      <c r="E47" s="342"/>
      <c r="F47" s="342"/>
      <c r="G47" s="345"/>
      <c r="H47" s="345"/>
      <c r="I47" s="345"/>
      <c r="J47" s="249"/>
      <c r="K47" s="40" t="s">
        <v>263</v>
      </c>
      <c r="L47" s="56" t="s">
        <v>207</v>
      </c>
      <c r="M47" s="53">
        <v>0</v>
      </c>
      <c r="N47" s="40" t="s">
        <v>264</v>
      </c>
      <c r="O47" s="62"/>
      <c r="P47" s="53" t="s">
        <v>147</v>
      </c>
      <c r="Q47" s="64"/>
      <c r="R47" s="54">
        <v>50000</v>
      </c>
      <c r="S47" s="54">
        <v>10000</v>
      </c>
      <c r="T47" s="132">
        <v>86369.9</v>
      </c>
      <c r="U47" s="74">
        <v>5393</v>
      </c>
      <c r="V47" s="133">
        <v>9852</v>
      </c>
      <c r="W47" s="166">
        <v>1043</v>
      </c>
      <c r="X47" s="72">
        <f>U47+V47+W47</f>
        <v>16288</v>
      </c>
      <c r="Y47" s="63">
        <v>1</v>
      </c>
      <c r="Z47" s="63">
        <v>1</v>
      </c>
      <c r="AA47" s="255"/>
      <c r="AB47" s="293"/>
      <c r="AC47" s="296"/>
      <c r="AD47" s="300"/>
      <c r="AE47" s="255"/>
      <c r="AF47" s="279"/>
      <c r="AG47" s="282"/>
      <c r="AH47" s="275" t="s">
        <v>265</v>
      </c>
      <c r="AI47" s="211"/>
      <c r="AJ47" s="263">
        <v>0.25</v>
      </c>
      <c r="AK47" s="222">
        <v>1</v>
      </c>
      <c r="AL47" s="222">
        <v>1</v>
      </c>
      <c r="AM47" s="264">
        <v>44942</v>
      </c>
      <c r="AN47" s="264">
        <v>45291</v>
      </c>
      <c r="AO47" s="211">
        <v>349</v>
      </c>
      <c r="AP47" s="211">
        <v>1028736</v>
      </c>
      <c r="AQ47" s="211">
        <v>1028736</v>
      </c>
      <c r="AR47" s="209"/>
      <c r="AS47" s="209"/>
      <c r="AT47" s="209"/>
      <c r="AU47" s="259"/>
      <c r="AV47" s="213"/>
      <c r="AW47" s="212"/>
      <c r="AX47" s="212"/>
      <c r="AY47" s="144"/>
      <c r="AZ47" s="144"/>
      <c r="BA47" s="246"/>
      <c r="BB47" s="212"/>
      <c r="BC47" s="212"/>
      <c r="BD47" s="212"/>
      <c r="BE47" s="212"/>
      <c r="BF47" s="284"/>
      <c r="BG47" s="286"/>
      <c r="BH47" s="212"/>
      <c r="BI47" s="212"/>
      <c r="BJ47" s="41"/>
    </row>
    <row r="48" spans="1:62" ht="30" customHeight="1" x14ac:dyDescent="0.35">
      <c r="A48" s="339"/>
      <c r="B48" s="342"/>
      <c r="C48" s="342"/>
      <c r="D48" s="342"/>
      <c r="E48" s="342"/>
      <c r="F48" s="342"/>
      <c r="G48" s="345"/>
      <c r="H48" s="345"/>
      <c r="I48" s="345"/>
      <c r="J48" s="249"/>
      <c r="K48" s="248" t="s">
        <v>266</v>
      </c>
      <c r="L48" s="313" t="s">
        <v>207</v>
      </c>
      <c r="M48" s="316">
        <v>0</v>
      </c>
      <c r="N48" s="248" t="s">
        <v>267</v>
      </c>
      <c r="O48" s="314"/>
      <c r="P48" s="316" t="s">
        <v>147</v>
      </c>
      <c r="Q48" s="211"/>
      <c r="R48" s="211">
        <v>100000</v>
      </c>
      <c r="S48" s="211">
        <v>52000</v>
      </c>
      <c r="T48" s="242">
        <v>48282.6</v>
      </c>
      <c r="U48" s="272">
        <v>3405</v>
      </c>
      <c r="V48" s="272">
        <v>11231</v>
      </c>
      <c r="W48" s="234">
        <v>45991</v>
      </c>
      <c r="X48" s="260">
        <f>U48+V48+W48</f>
        <v>60627</v>
      </c>
      <c r="Y48" s="266">
        <v>1</v>
      </c>
      <c r="Z48" s="266">
        <v>1</v>
      </c>
      <c r="AA48" s="255"/>
      <c r="AB48" s="293"/>
      <c r="AC48" s="296"/>
      <c r="AD48" s="300"/>
      <c r="AE48" s="255"/>
      <c r="AF48" s="279"/>
      <c r="AG48" s="282"/>
      <c r="AH48" s="277"/>
      <c r="AI48" s="213"/>
      <c r="AJ48" s="263"/>
      <c r="AK48" s="224"/>
      <c r="AL48" s="224"/>
      <c r="AM48" s="265"/>
      <c r="AN48" s="265"/>
      <c r="AO48" s="213"/>
      <c r="AP48" s="213"/>
      <c r="AQ48" s="213"/>
      <c r="AR48" s="209"/>
      <c r="AS48" s="209"/>
      <c r="AT48" s="209"/>
      <c r="AU48" s="205">
        <v>2764653426</v>
      </c>
      <c r="AV48" s="211" t="s">
        <v>235</v>
      </c>
      <c r="AW48" s="212"/>
      <c r="AX48" s="212"/>
      <c r="AY48" s="205">
        <v>2543680000</v>
      </c>
      <c r="AZ48" s="205">
        <v>25200000</v>
      </c>
      <c r="BA48" s="246"/>
      <c r="BB48" s="212"/>
      <c r="BC48" s="212"/>
      <c r="BD48" s="212"/>
      <c r="BE48" s="212"/>
      <c r="BF48" s="284"/>
      <c r="BG48" s="286"/>
      <c r="BH48" s="212"/>
      <c r="BI48" s="212"/>
      <c r="BJ48" s="41"/>
    </row>
    <row r="49" spans="1:62" ht="15.75" customHeight="1" x14ac:dyDescent="0.35">
      <c r="A49" s="339"/>
      <c r="B49" s="342"/>
      <c r="C49" s="342"/>
      <c r="D49" s="342"/>
      <c r="E49" s="342"/>
      <c r="F49" s="342"/>
      <c r="G49" s="345"/>
      <c r="H49" s="345"/>
      <c r="I49" s="345"/>
      <c r="J49" s="249"/>
      <c r="K49" s="249"/>
      <c r="L49" s="314"/>
      <c r="M49" s="317"/>
      <c r="N49" s="249"/>
      <c r="O49" s="314"/>
      <c r="P49" s="317"/>
      <c r="Q49" s="212"/>
      <c r="R49" s="212"/>
      <c r="S49" s="212"/>
      <c r="T49" s="242"/>
      <c r="U49" s="273"/>
      <c r="V49" s="273"/>
      <c r="W49" s="235"/>
      <c r="X49" s="270"/>
      <c r="Y49" s="267"/>
      <c r="Z49" s="267"/>
      <c r="AA49" s="255"/>
      <c r="AB49" s="293"/>
      <c r="AC49" s="296"/>
      <c r="AD49" s="300"/>
      <c r="AE49" s="255"/>
      <c r="AF49" s="279"/>
      <c r="AG49" s="282"/>
      <c r="AH49" s="275"/>
      <c r="AI49" s="211"/>
      <c r="AJ49" s="263">
        <v>0.25</v>
      </c>
      <c r="AK49" s="222">
        <v>1</v>
      </c>
      <c r="AL49" s="222">
        <v>1</v>
      </c>
      <c r="AM49" s="264">
        <v>44942</v>
      </c>
      <c r="AN49" s="264">
        <v>45291</v>
      </c>
      <c r="AO49" s="211">
        <v>349</v>
      </c>
      <c r="AP49" s="211">
        <v>1028736</v>
      </c>
      <c r="AQ49" s="211">
        <v>1028736</v>
      </c>
      <c r="AR49" s="209"/>
      <c r="AS49" s="209"/>
      <c r="AT49" s="209"/>
      <c r="AU49" s="206"/>
      <c r="AV49" s="212"/>
      <c r="AW49" s="212"/>
      <c r="AX49" s="212"/>
      <c r="AY49" s="206"/>
      <c r="AZ49" s="206"/>
      <c r="BA49" s="246"/>
      <c r="BB49" s="212"/>
      <c r="BC49" s="212"/>
      <c r="BD49" s="212"/>
      <c r="BE49" s="212"/>
      <c r="BF49" s="284"/>
      <c r="BG49" s="286"/>
      <c r="BH49" s="212"/>
      <c r="BI49" s="212"/>
      <c r="BJ49" s="41"/>
    </row>
    <row r="50" spans="1:62" ht="15.75" customHeight="1" x14ac:dyDescent="0.35">
      <c r="A50" s="339"/>
      <c r="B50" s="342"/>
      <c r="C50" s="342"/>
      <c r="D50" s="342"/>
      <c r="E50" s="342"/>
      <c r="F50" s="342"/>
      <c r="G50" s="345"/>
      <c r="H50" s="345"/>
      <c r="I50" s="345"/>
      <c r="J50" s="249"/>
      <c r="K50" s="249"/>
      <c r="L50" s="314"/>
      <c r="M50" s="317"/>
      <c r="N50" s="249"/>
      <c r="O50" s="314"/>
      <c r="P50" s="317"/>
      <c r="Q50" s="212"/>
      <c r="R50" s="212"/>
      <c r="S50" s="212"/>
      <c r="T50" s="242"/>
      <c r="U50" s="273"/>
      <c r="V50" s="273"/>
      <c r="W50" s="235"/>
      <c r="X50" s="270"/>
      <c r="Y50" s="267"/>
      <c r="Z50" s="267"/>
      <c r="AA50" s="255"/>
      <c r="AB50" s="293"/>
      <c r="AC50" s="296"/>
      <c r="AD50" s="300"/>
      <c r="AE50" s="255"/>
      <c r="AF50" s="279"/>
      <c r="AG50" s="282"/>
      <c r="AH50" s="276"/>
      <c r="AI50" s="212"/>
      <c r="AJ50" s="263"/>
      <c r="AK50" s="223"/>
      <c r="AL50" s="223"/>
      <c r="AM50" s="284"/>
      <c r="AN50" s="284"/>
      <c r="AO50" s="212"/>
      <c r="AP50" s="212"/>
      <c r="AQ50" s="212"/>
      <c r="AR50" s="209"/>
      <c r="AS50" s="209"/>
      <c r="AT50" s="209"/>
      <c r="AU50" s="206"/>
      <c r="AV50" s="212"/>
      <c r="AW50" s="212"/>
      <c r="AX50" s="212"/>
      <c r="AY50" s="206"/>
      <c r="AZ50" s="206"/>
      <c r="BA50" s="246"/>
      <c r="BB50" s="212"/>
      <c r="BC50" s="212"/>
      <c r="BD50" s="212"/>
      <c r="BE50" s="212"/>
      <c r="BF50" s="284"/>
      <c r="BG50" s="286"/>
      <c r="BH50" s="212"/>
      <c r="BI50" s="212"/>
      <c r="BJ50" s="41"/>
    </row>
    <row r="51" spans="1:62" ht="15.75" customHeight="1" x14ac:dyDescent="0.35">
      <c r="A51" s="339"/>
      <c r="B51" s="342"/>
      <c r="C51" s="342"/>
      <c r="D51" s="342"/>
      <c r="E51" s="342"/>
      <c r="F51" s="342"/>
      <c r="G51" s="345"/>
      <c r="H51" s="345"/>
      <c r="I51" s="345"/>
      <c r="J51" s="249"/>
      <c r="K51" s="249"/>
      <c r="L51" s="314"/>
      <c r="M51" s="317"/>
      <c r="N51" s="249"/>
      <c r="O51" s="314"/>
      <c r="P51" s="317"/>
      <c r="Q51" s="212"/>
      <c r="R51" s="212"/>
      <c r="S51" s="212"/>
      <c r="T51" s="242"/>
      <c r="U51" s="273"/>
      <c r="V51" s="273"/>
      <c r="W51" s="235"/>
      <c r="X51" s="270"/>
      <c r="Y51" s="267"/>
      <c r="Z51" s="267"/>
      <c r="AA51" s="255"/>
      <c r="AB51" s="293"/>
      <c r="AC51" s="296"/>
      <c r="AD51" s="300"/>
      <c r="AE51" s="255"/>
      <c r="AF51" s="279"/>
      <c r="AG51" s="282"/>
      <c r="AH51" s="276"/>
      <c r="AI51" s="212"/>
      <c r="AJ51" s="263"/>
      <c r="AK51" s="223"/>
      <c r="AL51" s="223"/>
      <c r="AM51" s="284"/>
      <c r="AN51" s="284"/>
      <c r="AO51" s="212"/>
      <c r="AP51" s="212"/>
      <c r="AQ51" s="212"/>
      <c r="AR51" s="209"/>
      <c r="AS51" s="209"/>
      <c r="AT51" s="209"/>
      <c r="AU51" s="207"/>
      <c r="AV51" s="213"/>
      <c r="AW51" s="212"/>
      <c r="AX51" s="212"/>
      <c r="AY51" s="207"/>
      <c r="AZ51" s="207"/>
      <c r="BA51" s="246"/>
      <c r="BB51" s="212"/>
      <c r="BC51" s="212"/>
      <c r="BD51" s="212"/>
      <c r="BE51" s="212"/>
      <c r="BF51" s="284"/>
      <c r="BG51" s="286"/>
      <c r="BH51" s="212"/>
      <c r="BI51" s="212"/>
      <c r="BJ51" s="41"/>
    </row>
    <row r="52" spans="1:62" ht="15.75" customHeight="1" x14ac:dyDescent="0.35">
      <c r="A52" s="339"/>
      <c r="B52" s="342"/>
      <c r="C52" s="342"/>
      <c r="D52" s="342"/>
      <c r="E52" s="342"/>
      <c r="F52" s="342"/>
      <c r="G52" s="345"/>
      <c r="H52" s="345"/>
      <c r="I52" s="345"/>
      <c r="J52" s="249"/>
      <c r="K52" s="250"/>
      <c r="L52" s="315"/>
      <c r="M52" s="318"/>
      <c r="N52" s="250"/>
      <c r="O52" s="315"/>
      <c r="P52" s="318"/>
      <c r="Q52" s="213"/>
      <c r="R52" s="213"/>
      <c r="S52" s="213"/>
      <c r="T52" s="242"/>
      <c r="U52" s="274"/>
      <c r="V52" s="274"/>
      <c r="W52" s="236"/>
      <c r="X52" s="271"/>
      <c r="Y52" s="268"/>
      <c r="Z52" s="268"/>
      <c r="AA52" s="255"/>
      <c r="AB52" s="293"/>
      <c r="AC52" s="296"/>
      <c r="AD52" s="300"/>
      <c r="AE52" s="255"/>
      <c r="AF52" s="279"/>
      <c r="AG52" s="282"/>
      <c r="AH52" s="276"/>
      <c r="AI52" s="212"/>
      <c r="AJ52" s="263"/>
      <c r="AK52" s="223"/>
      <c r="AL52" s="223"/>
      <c r="AM52" s="284"/>
      <c r="AN52" s="284"/>
      <c r="AO52" s="212"/>
      <c r="AP52" s="212"/>
      <c r="AQ52" s="212"/>
      <c r="AR52" s="209"/>
      <c r="AS52" s="209"/>
      <c r="AT52" s="209"/>
      <c r="AU52" s="205">
        <v>162091162.75999999</v>
      </c>
      <c r="AV52" s="211" t="s">
        <v>236</v>
      </c>
      <c r="AW52" s="212"/>
      <c r="AX52" s="212"/>
      <c r="AY52" s="144"/>
      <c r="AZ52" s="144"/>
      <c r="BA52" s="246"/>
      <c r="BB52" s="212"/>
      <c r="BC52" s="212"/>
      <c r="BD52" s="212"/>
      <c r="BE52" s="212"/>
      <c r="BF52" s="284"/>
      <c r="BG52" s="286"/>
      <c r="BH52" s="212"/>
      <c r="BI52" s="212"/>
      <c r="BJ52" s="41"/>
    </row>
    <row r="53" spans="1:62" ht="30.75" customHeight="1" x14ac:dyDescent="0.35">
      <c r="A53" s="339"/>
      <c r="B53" s="342"/>
      <c r="C53" s="342"/>
      <c r="D53" s="342"/>
      <c r="E53" s="342"/>
      <c r="F53" s="342"/>
      <c r="G53" s="345"/>
      <c r="H53" s="345"/>
      <c r="I53" s="345"/>
      <c r="J53" s="249"/>
      <c r="K53" s="248" t="s">
        <v>268</v>
      </c>
      <c r="L53" s="313" t="s">
        <v>207</v>
      </c>
      <c r="M53" s="316">
        <v>0</v>
      </c>
      <c r="N53" s="248" t="s">
        <v>269</v>
      </c>
      <c r="O53" s="313"/>
      <c r="P53" s="248" t="s">
        <v>270</v>
      </c>
      <c r="Q53" s="211"/>
      <c r="R53" s="211">
        <v>98640</v>
      </c>
      <c r="S53" s="211">
        <v>70000</v>
      </c>
      <c r="T53" s="241">
        <v>24713</v>
      </c>
      <c r="U53" s="272">
        <v>5730</v>
      </c>
      <c r="V53" s="272">
        <v>8196</v>
      </c>
      <c r="W53" s="234">
        <v>2011</v>
      </c>
      <c r="X53" s="272">
        <f>U53+V53+W53</f>
        <v>15937</v>
      </c>
      <c r="Y53" s="322">
        <f>X53/S53</f>
        <v>0.22767142857142858</v>
      </c>
      <c r="Z53" s="266">
        <f>(X53+T53)/R53</f>
        <v>0.41210462287104621</v>
      </c>
      <c r="AA53" s="255"/>
      <c r="AB53" s="293"/>
      <c r="AC53" s="296"/>
      <c r="AD53" s="300"/>
      <c r="AE53" s="255"/>
      <c r="AF53" s="279"/>
      <c r="AG53" s="282"/>
      <c r="AH53" s="277"/>
      <c r="AI53" s="213"/>
      <c r="AJ53" s="263"/>
      <c r="AK53" s="224"/>
      <c r="AL53" s="224"/>
      <c r="AM53" s="265"/>
      <c r="AN53" s="265"/>
      <c r="AO53" s="213"/>
      <c r="AP53" s="213"/>
      <c r="AQ53" s="213"/>
      <c r="AR53" s="209"/>
      <c r="AS53" s="209"/>
      <c r="AT53" s="209"/>
      <c r="AU53" s="206"/>
      <c r="AV53" s="212"/>
      <c r="AW53" s="212"/>
      <c r="AX53" s="212"/>
      <c r="AY53" s="144"/>
      <c r="AZ53" s="144"/>
      <c r="BA53" s="246"/>
      <c r="BB53" s="212"/>
      <c r="BC53" s="212"/>
      <c r="BD53" s="212"/>
      <c r="BE53" s="212"/>
      <c r="BF53" s="284"/>
      <c r="BG53" s="286"/>
      <c r="BH53" s="212"/>
      <c r="BI53" s="212"/>
      <c r="BJ53" s="41"/>
    </row>
    <row r="54" spans="1:62" ht="15.75" customHeight="1" x14ac:dyDescent="0.35">
      <c r="A54" s="339"/>
      <c r="B54" s="342"/>
      <c r="C54" s="342"/>
      <c r="D54" s="342"/>
      <c r="E54" s="342"/>
      <c r="F54" s="342"/>
      <c r="G54" s="345"/>
      <c r="H54" s="345"/>
      <c r="I54" s="345"/>
      <c r="J54" s="249"/>
      <c r="K54" s="249"/>
      <c r="L54" s="314"/>
      <c r="M54" s="317"/>
      <c r="N54" s="249"/>
      <c r="O54" s="314"/>
      <c r="P54" s="249"/>
      <c r="Q54" s="212"/>
      <c r="R54" s="212"/>
      <c r="S54" s="212"/>
      <c r="T54" s="241"/>
      <c r="U54" s="273"/>
      <c r="V54" s="273"/>
      <c r="W54" s="235"/>
      <c r="X54" s="273"/>
      <c r="Y54" s="323"/>
      <c r="Z54" s="267"/>
      <c r="AA54" s="255"/>
      <c r="AB54" s="293"/>
      <c r="AC54" s="296"/>
      <c r="AD54" s="300"/>
      <c r="AE54" s="255"/>
      <c r="AF54" s="279"/>
      <c r="AG54" s="282"/>
      <c r="AH54" s="275" t="s">
        <v>271</v>
      </c>
      <c r="AI54" s="211"/>
      <c r="AJ54" s="263">
        <v>0.25</v>
      </c>
      <c r="AK54" s="222">
        <v>0.41</v>
      </c>
      <c r="AL54" s="222">
        <v>0.41</v>
      </c>
      <c r="AM54" s="264">
        <v>44942</v>
      </c>
      <c r="AN54" s="264">
        <v>45291</v>
      </c>
      <c r="AO54" s="211">
        <v>349</v>
      </c>
      <c r="AP54" s="211">
        <v>1028736</v>
      </c>
      <c r="AQ54" s="211">
        <v>1028736</v>
      </c>
      <c r="AR54" s="209"/>
      <c r="AS54" s="209"/>
      <c r="AT54" s="209"/>
      <c r="AU54" s="206"/>
      <c r="AV54" s="212"/>
      <c r="AW54" s="212"/>
      <c r="AX54" s="212"/>
      <c r="AY54" s="144"/>
      <c r="AZ54" s="144"/>
      <c r="BA54" s="246"/>
      <c r="BB54" s="212"/>
      <c r="BC54" s="212"/>
      <c r="BD54" s="212"/>
      <c r="BE54" s="212"/>
      <c r="BF54" s="284"/>
      <c r="BG54" s="286"/>
      <c r="BH54" s="212"/>
      <c r="BI54" s="212"/>
      <c r="BJ54" s="41"/>
    </row>
    <row r="55" spans="1:62" ht="15.75" customHeight="1" x14ac:dyDescent="0.35">
      <c r="A55" s="339"/>
      <c r="B55" s="342"/>
      <c r="C55" s="342"/>
      <c r="D55" s="342"/>
      <c r="E55" s="342"/>
      <c r="F55" s="342"/>
      <c r="G55" s="345"/>
      <c r="H55" s="345"/>
      <c r="I55" s="345"/>
      <c r="J55" s="249"/>
      <c r="K55" s="249"/>
      <c r="L55" s="314"/>
      <c r="M55" s="317"/>
      <c r="N55" s="249"/>
      <c r="O55" s="314"/>
      <c r="P55" s="249"/>
      <c r="Q55" s="212"/>
      <c r="R55" s="212"/>
      <c r="S55" s="212"/>
      <c r="T55" s="241"/>
      <c r="U55" s="273"/>
      <c r="V55" s="273"/>
      <c r="W55" s="235"/>
      <c r="X55" s="273"/>
      <c r="Y55" s="323"/>
      <c r="Z55" s="267"/>
      <c r="AA55" s="255"/>
      <c r="AB55" s="293"/>
      <c r="AC55" s="296"/>
      <c r="AD55" s="300"/>
      <c r="AE55" s="255"/>
      <c r="AF55" s="279"/>
      <c r="AG55" s="282"/>
      <c r="AH55" s="276"/>
      <c r="AI55" s="212"/>
      <c r="AJ55" s="263"/>
      <c r="AK55" s="223"/>
      <c r="AL55" s="223"/>
      <c r="AM55" s="284"/>
      <c r="AN55" s="284"/>
      <c r="AO55" s="212"/>
      <c r="AP55" s="212"/>
      <c r="AQ55" s="212"/>
      <c r="AR55" s="209"/>
      <c r="AS55" s="209"/>
      <c r="AT55" s="209"/>
      <c r="AU55" s="206"/>
      <c r="AV55" s="212"/>
      <c r="AW55" s="212"/>
      <c r="AX55" s="212"/>
      <c r="AY55" s="144"/>
      <c r="AZ55" s="144"/>
      <c r="BA55" s="246"/>
      <c r="BB55" s="212"/>
      <c r="BC55" s="212"/>
      <c r="BD55" s="212"/>
      <c r="BE55" s="212"/>
      <c r="BF55" s="284"/>
      <c r="BG55" s="286"/>
      <c r="BH55" s="212"/>
      <c r="BI55" s="212"/>
      <c r="BJ55" s="41"/>
    </row>
    <row r="56" spans="1:62" ht="15.75" customHeight="1" x14ac:dyDescent="0.35">
      <c r="A56" s="339"/>
      <c r="B56" s="342"/>
      <c r="C56" s="342"/>
      <c r="D56" s="342"/>
      <c r="E56" s="342"/>
      <c r="F56" s="342"/>
      <c r="G56" s="345"/>
      <c r="H56" s="345"/>
      <c r="I56" s="345"/>
      <c r="J56" s="249"/>
      <c r="K56" s="249"/>
      <c r="L56" s="314"/>
      <c r="M56" s="317"/>
      <c r="N56" s="249"/>
      <c r="O56" s="314"/>
      <c r="P56" s="249"/>
      <c r="Q56" s="212"/>
      <c r="R56" s="212"/>
      <c r="S56" s="212"/>
      <c r="T56" s="241"/>
      <c r="U56" s="273"/>
      <c r="V56" s="273"/>
      <c r="W56" s="235"/>
      <c r="X56" s="273"/>
      <c r="Y56" s="323"/>
      <c r="Z56" s="267"/>
      <c r="AA56" s="255"/>
      <c r="AB56" s="293"/>
      <c r="AC56" s="296"/>
      <c r="AD56" s="300"/>
      <c r="AE56" s="255"/>
      <c r="AF56" s="279"/>
      <c r="AG56" s="282"/>
      <c r="AH56" s="276"/>
      <c r="AI56" s="212"/>
      <c r="AJ56" s="263"/>
      <c r="AK56" s="223"/>
      <c r="AL56" s="223"/>
      <c r="AM56" s="284"/>
      <c r="AN56" s="284"/>
      <c r="AO56" s="212"/>
      <c r="AP56" s="212"/>
      <c r="AQ56" s="212"/>
      <c r="AR56" s="209"/>
      <c r="AS56" s="209"/>
      <c r="AT56" s="209"/>
      <c r="AU56" s="207"/>
      <c r="AV56" s="213"/>
      <c r="AW56" s="212"/>
      <c r="AX56" s="212"/>
      <c r="AY56" s="144"/>
      <c r="AZ56" s="144"/>
      <c r="BA56" s="246"/>
      <c r="BB56" s="212"/>
      <c r="BC56" s="212"/>
      <c r="BD56" s="212"/>
      <c r="BE56" s="212"/>
      <c r="BF56" s="284"/>
      <c r="BG56" s="286"/>
      <c r="BH56" s="212"/>
      <c r="BI56" s="212"/>
      <c r="BJ56" s="41"/>
    </row>
    <row r="57" spans="1:62" ht="96.75" customHeight="1" x14ac:dyDescent="0.35">
      <c r="A57" s="340"/>
      <c r="B57" s="343"/>
      <c r="C57" s="343"/>
      <c r="D57" s="343"/>
      <c r="E57" s="343"/>
      <c r="F57" s="343"/>
      <c r="G57" s="346"/>
      <c r="H57" s="346"/>
      <c r="I57" s="346"/>
      <c r="J57" s="249"/>
      <c r="K57" s="250"/>
      <c r="L57" s="315"/>
      <c r="M57" s="318"/>
      <c r="N57" s="250"/>
      <c r="O57" s="315"/>
      <c r="P57" s="250"/>
      <c r="Q57" s="213"/>
      <c r="R57" s="213"/>
      <c r="S57" s="213"/>
      <c r="T57" s="241"/>
      <c r="U57" s="274"/>
      <c r="V57" s="274"/>
      <c r="W57" s="236"/>
      <c r="X57" s="274"/>
      <c r="Y57" s="324"/>
      <c r="Z57" s="268"/>
      <c r="AA57" s="256"/>
      <c r="AB57" s="294"/>
      <c r="AC57" s="297"/>
      <c r="AD57" s="301"/>
      <c r="AE57" s="255"/>
      <c r="AF57" s="280"/>
      <c r="AG57" s="283"/>
      <c r="AH57" s="277"/>
      <c r="AI57" s="213"/>
      <c r="AJ57" s="263"/>
      <c r="AK57" s="224"/>
      <c r="AL57" s="224"/>
      <c r="AM57" s="265"/>
      <c r="AN57" s="265"/>
      <c r="AO57" s="213"/>
      <c r="AP57" s="213"/>
      <c r="AQ57" s="213"/>
      <c r="AR57" s="210"/>
      <c r="AS57" s="210"/>
      <c r="AT57" s="210"/>
      <c r="AU57" s="147">
        <v>2278335734.5599999</v>
      </c>
      <c r="AV57" s="87" t="s">
        <v>272</v>
      </c>
      <c r="AW57" s="213"/>
      <c r="AX57" s="213"/>
      <c r="AY57" s="147">
        <v>0</v>
      </c>
      <c r="AZ57" s="158"/>
      <c r="BA57" s="247"/>
      <c r="BB57" s="213"/>
      <c r="BC57" s="213"/>
      <c r="BD57" s="213"/>
      <c r="BE57" s="213"/>
      <c r="BF57" s="265"/>
      <c r="BG57" s="287"/>
      <c r="BH57" s="213"/>
      <c r="BI57" s="213"/>
      <c r="BJ57" s="41"/>
    </row>
    <row r="58" spans="1:62" s="120" customFormat="1" ht="51.75" customHeight="1" x14ac:dyDescent="0.65">
      <c r="A58" s="57"/>
      <c r="B58" s="57"/>
      <c r="C58" s="57"/>
      <c r="D58" s="57"/>
      <c r="E58" s="57"/>
      <c r="F58" s="57"/>
      <c r="G58" s="57"/>
      <c r="H58" s="57"/>
      <c r="I58" s="57"/>
      <c r="J58" s="250"/>
      <c r="K58" s="251" t="s">
        <v>273</v>
      </c>
      <c r="L58" s="252"/>
      <c r="M58" s="252"/>
      <c r="N58" s="252"/>
      <c r="O58" s="252"/>
      <c r="P58" s="252"/>
      <c r="Q58" s="252"/>
      <c r="R58" s="252"/>
      <c r="S58" s="252"/>
      <c r="T58" s="252"/>
      <c r="U58" s="252"/>
      <c r="V58" s="252"/>
      <c r="W58" s="252"/>
      <c r="X58" s="253"/>
      <c r="Y58" s="118">
        <f>(Y53+Y48+Y47+Y44)/4</f>
        <v>0.69662373949579837</v>
      </c>
      <c r="Z58" s="118">
        <f>(Z53+Z48+Z47+Z44)/4</f>
        <v>0.79370412181945649</v>
      </c>
      <c r="AA58" s="121"/>
      <c r="AB58" s="122"/>
      <c r="AC58" s="123"/>
      <c r="AD58" s="124"/>
      <c r="AE58" s="255"/>
      <c r="AF58" s="243" t="s">
        <v>274</v>
      </c>
      <c r="AG58" s="243"/>
      <c r="AH58" s="243"/>
      <c r="AI58" s="243"/>
      <c r="AJ58" s="243"/>
      <c r="AK58" s="244"/>
      <c r="AL58" s="106">
        <f>(AL54+AL49+AL47+AL45)/4</f>
        <v>0.79249999999999998</v>
      </c>
      <c r="AM58" s="103"/>
      <c r="AN58" s="54"/>
      <c r="AO58" s="54"/>
      <c r="AP58" s="57"/>
      <c r="AQ58" s="57"/>
      <c r="AR58" s="57"/>
      <c r="AS58" s="57"/>
      <c r="AT58" s="57"/>
      <c r="AU58" s="148">
        <f>SUM(AU45:AU57)</f>
        <v>5256744588.7600002</v>
      </c>
      <c r="AV58" s="150" t="s">
        <v>254</v>
      </c>
      <c r="AW58" s="146"/>
      <c r="AX58" s="146"/>
      <c r="AY58" s="173">
        <f>SUM(AY45:AY57)</f>
        <v>2543680000</v>
      </c>
      <c r="AZ58" s="173">
        <f>SUM(AZ45:AZ57)</f>
        <v>25200000</v>
      </c>
      <c r="BA58" s="149">
        <f>+AZ58/AU58</f>
        <v>4.7938414306608647E-3</v>
      </c>
      <c r="BB58" s="57"/>
      <c r="BC58" s="57"/>
      <c r="BD58" s="57"/>
      <c r="BE58" s="57"/>
      <c r="BF58" s="57"/>
      <c r="BG58" s="57"/>
      <c r="BH58" s="57"/>
      <c r="BI58" s="57"/>
      <c r="BJ58" s="57"/>
    </row>
    <row r="59" spans="1:62" s="120" customFormat="1" ht="71.25" customHeight="1" x14ac:dyDescent="0.65">
      <c r="A59" s="57"/>
      <c r="B59" s="57"/>
      <c r="C59" s="57"/>
      <c r="D59" s="57"/>
      <c r="E59" s="57"/>
      <c r="F59" s="57"/>
      <c r="G59" s="57"/>
      <c r="H59" s="57"/>
      <c r="I59" s="57"/>
      <c r="J59" s="57"/>
      <c r="K59" s="57"/>
      <c r="L59" s="104"/>
      <c r="M59" s="57"/>
      <c r="N59" s="54"/>
      <c r="O59" s="104"/>
      <c r="P59" s="54"/>
      <c r="Q59" s="54"/>
      <c r="R59" s="54"/>
      <c r="S59" s="121"/>
      <c r="T59" s="237" t="s">
        <v>275</v>
      </c>
      <c r="U59" s="237"/>
      <c r="V59" s="237"/>
      <c r="W59" s="130"/>
      <c r="X59" s="130"/>
      <c r="Y59" s="119">
        <f>(Y58+Y43+Y34+Y24)/4</f>
        <v>0.826239268207283</v>
      </c>
      <c r="Z59" s="119">
        <f>(Z58+Z43+Z34+Z24)/4</f>
        <v>0.86738436378819739</v>
      </c>
      <c r="AA59" s="121"/>
      <c r="AB59" s="122"/>
      <c r="AC59" s="123"/>
      <c r="AD59" s="124"/>
      <c r="AE59" s="256"/>
      <c r="AF59" s="153"/>
      <c r="AG59" s="127"/>
      <c r="AH59" s="403" t="s">
        <v>276</v>
      </c>
      <c r="AI59" s="403"/>
      <c r="AJ59" s="403"/>
      <c r="AK59" s="403"/>
      <c r="AL59" s="139">
        <f>(AL58+AL43+AL34+AL24)/4</f>
        <v>0.91374999999999995</v>
      </c>
      <c r="AM59" s="103"/>
      <c r="AN59" s="54"/>
      <c r="AO59" s="54"/>
      <c r="AP59" s="57"/>
      <c r="AQ59" s="57"/>
      <c r="AR59" s="57"/>
      <c r="AS59" s="57"/>
      <c r="AT59" s="57"/>
      <c r="AU59" s="175">
        <f>+AU24+AU34+AU44+AU58</f>
        <v>10657300976.299999</v>
      </c>
      <c r="AV59" s="125" t="s">
        <v>277</v>
      </c>
      <c r="AW59" s="126"/>
      <c r="AX59" s="126"/>
      <c r="AY59" s="148">
        <f>+AY24+AY34+AY44+AY58</f>
        <v>6388858136.1800003</v>
      </c>
      <c r="AZ59" s="148">
        <f>+AZ24+AZ34+AZ44+AZ58</f>
        <v>1762283637.3499999</v>
      </c>
      <c r="BA59" s="119">
        <f>+AZ59/AU59</f>
        <v>0.16535928198603145</v>
      </c>
      <c r="BB59" s="57"/>
      <c r="BC59" s="57"/>
      <c r="BD59" s="57"/>
      <c r="BE59" s="57"/>
      <c r="BF59" s="57"/>
      <c r="BG59" s="57"/>
      <c r="BH59" s="57"/>
      <c r="BI59" s="57"/>
      <c r="BJ59" s="57"/>
    </row>
    <row r="60" spans="1:62" x14ac:dyDescent="0.75">
      <c r="A60" s="41"/>
      <c r="B60" s="41"/>
      <c r="C60" s="41"/>
      <c r="D60" s="41"/>
      <c r="E60" s="41"/>
      <c r="F60" s="41"/>
      <c r="G60" s="41"/>
      <c r="H60" s="41"/>
      <c r="I60" s="41"/>
      <c r="J60" s="41"/>
      <c r="K60" s="41"/>
      <c r="M60" s="41"/>
      <c r="N60" s="11"/>
      <c r="O60" s="42"/>
      <c r="P60" s="11"/>
      <c r="R60" s="44"/>
      <c r="S60" s="47"/>
      <c r="T60" s="48"/>
      <c r="U60" s="75"/>
      <c r="V60" s="48"/>
      <c r="W60" s="48"/>
      <c r="X60" s="48"/>
      <c r="Y60" s="48"/>
      <c r="Z60" s="48"/>
      <c r="AA60" s="49"/>
      <c r="AC60" s="50"/>
      <c r="AD60" s="51"/>
      <c r="AE60" s="51"/>
      <c r="AF60" s="52"/>
      <c r="AG60" s="52"/>
      <c r="AH60" s="69"/>
      <c r="AI60" s="41"/>
      <c r="AJ60" s="107"/>
      <c r="AK60" s="41"/>
      <c r="AL60" s="41"/>
      <c r="AN60" s="11"/>
      <c r="AO60" s="11"/>
      <c r="AP60" s="41"/>
      <c r="AQ60" s="41"/>
      <c r="AR60" s="41" t="s">
        <v>278</v>
      </c>
      <c r="AS60" s="41"/>
      <c r="AT60" s="41"/>
      <c r="AU60" s="176"/>
      <c r="AV60" s="41"/>
      <c r="AW60" s="41"/>
      <c r="AX60" s="41"/>
      <c r="AY60" s="41"/>
      <c r="AZ60" s="41"/>
      <c r="BA60" s="41"/>
      <c r="BB60" s="41"/>
      <c r="BC60" s="58"/>
      <c r="BD60" s="41"/>
      <c r="BE60" s="41"/>
      <c r="BF60" s="41"/>
      <c r="BG60" s="41"/>
      <c r="BH60" s="41"/>
      <c r="BI60" s="41"/>
      <c r="BJ60" s="41"/>
    </row>
    <row r="61" spans="1:62" x14ac:dyDescent="0.75">
      <c r="A61" s="41"/>
      <c r="B61" s="41"/>
      <c r="C61" s="41"/>
      <c r="D61" s="41"/>
      <c r="E61" s="41"/>
      <c r="F61" s="41"/>
      <c r="G61" s="41"/>
      <c r="H61" s="41"/>
      <c r="I61" s="41"/>
      <c r="J61" s="41"/>
      <c r="K61" s="41"/>
      <c r="M61" s="41"/>
      <c r="N61" s="11"/>
      <c r="O61" s="42"/>
      <c r="P61" s="11"/>
      <c r="R61" s="44"/>
      <c r="S61" s="47"/>
      <c r="T61" s="48"/>
      <c r="U61" s="75"/>
      <c r="V61" s="48"/>
      <c r="W61" s="48"/>
      <c r="X61" s="48"/>
      <c r="Y61" s="48"/>
      <c r="Z61" s="48"/>
      <c r="AA61" s="49"/>
      <c r="AC61" s="50"/>
      <c r="AD61" s="51"/>
      <c r="AE61" s="51"/>
      <c r="AF61" s="52"/>
      <c r="AG61" s="52"/>
      <c r="AH61" s="69"/>
      <c r="AI61" s="41"/>
      <c r="AJ61" s="107"/>
      <c r="AK61" s="41"/>
      <c r="AL61" s="41"/>
      <c r="AN61" s="11"/>
      <c r="AO61" s="11"/>
      <c r="AP61" s="41"/>
      <c r="AQ61" s="41"/>
      <c r="AR61" s="41"/>
      <c r="AS61" s="41"/>
      <c r="AT61" s="41"/>
      <c r="AU61" s="151"/>
      <c r="AV61" s="41"/>
      <c r="AW61" s="41"/>
      <c r="AX61" s="41"/>
      <c r="AY61" s="41"/>
      <c r="AZ61" s="41"/>
      <c r="BA61" s="41"/>
      <c r="BB61" s="41"/>
      <c r="BC61" s="58"/>
      <c r="BD61" s="41"/>
      <c r="BE61" s="41"/>
      <c r="BF61" s="41"/>
      <c r="BG61" s="41"/>
      <c r="BH61" s="41"/>
      <c r="BI61" s="41"/>
      <c r="BJ61" s="41"/>
    </row>
    <row r="62" spans="1:62" x14ac:dyDescent="0.75">
      <c r="A62" s="41"/>
      <c r="B62" s="41"/>
      <c r="C62" s="41"/>
      <c r="D62" s="41"/>
      <c r="E62" s="41"/>
      <c r="F62" s="41"/>
      <c r="G62" s="41"/>
      <c r="H62" s="41"/>
      <c r="I62" s="41"/>
      <c r="J62" s="41"/>
      <c r="K62" s="41"/>
      <c r="M62" s="41"/>
      <c r="N62" s="11"/>
      <c r="O62" s="42"/>
      <c r="P62" s="11"/>
      <c r="R62" s="44"/>
      <c r="S62" s="47"/>
      <c r="T62" s="48"/>
      <c r="U62" s="75"/>
      <c r="V62" s="48"/>
      <c r="W62" s="48"/>
      <c r="X62" s="48"/>
      <c r="Y62" s="48"/>
      <c r="Z62" s="48"/>
      <c r="AA62" s="49"/>
      <c r="AC62" s="50"/>
      <c r="AD62" s="51"/>
      <c r="AE62" s="51"/>
      <c r="AF62" s="52"/>
      <c r="AG62" s="52"/>
      <c r="AH62" s="69"/>
      <c r="AI62" s="41"/>
      <c r="AJ62" s="107"/>
      <c r="AK62" s="41"/>
      <c r="AL62" s="41"/>
      <c r="AN62" s="11"/>
      <c r="AO62" s="11"/>
      <c r="AP62" s="41"/>
      <c r="AQ62" s="41"/>
      <c r="AR62" s="41"/>
      <c r="AS62" s="41"/>
      <c r="AT62" s="41"/>
      <c r="AU62" s="78"/>
      <c r="AV62" s="41"/>
      <c r="AW62" s="41"/>
      <c r="AX62" s="41"/>
      <c r="AY62" s="41"/>
      <c r="AZ62" s="41"/>
      <c r="BA62" s="41"/>
      <c r="BB62" s="41"/>
      <c r="BC62" s="58"/>
      <c r="BD62" s="41"/>
      <c r="BE62" s="41"/>
      <c r="BF62" s="41"/>
      <c r="BG62" s="41"/>
      <c r="BH62" s="41"/>
      <c r="BI62" s="41"/>
      <c r="BJ62" s="41"/>
    </row>
    <row r="63" spans="1:62" x14ac:dyDescent="0.75">
      <c r="A63" s="41"/>
      <c r="B63" s="41"/>
      <c r="C63" s="41"/>
      <c r="D63" s="41"/>
      <c r="E63" s="41"/>
      <c r="F63" s="41"/>
      <c r="G63" s="41"/>
      <c r="H63" s="41"/>
      <c r="I63" s="41"/>
      <c r="J63" s="41"/>
      <c r="K63" s="41"/>
      <c r="M63" s="41"/>
      <c r="N63" s="11"/>
      <c r="O63" s="42"/>
      <c r="P63" s="11"/>
      <c r="R63" s="44"/>
      <c r="S63" s="47"/>
      <c r="T63" s="48"/>
      <c r="U63" s="75"/>
      <c r="V63" s="48"/>
      <c r="W63" s="48"/>
      <c r="X63" s="48"/>
      <c r="Y63" s="48"/>
      <c r="Z63" s="48"/>
      <c r="AA63" s="49"/>
      <c r="AC63" s="50"/>
      <c r="AD63" s="51"/>
      <c r="AE63" s="51"/>
      <c r="AF63" s="52"/>
      <c r="AG63" s="52"/>
      <c r="AH63" s="69"/>
      <c r="AI63" s="41"/>
      <c r="AJ63" s="107"/>
      <c r="AK63" s="41"/>
      <c r="AL63" s="41"/>
      <c r="AN63" s="11"/>
      <c r="AO63" s="11"/>
      <c r="AP63" s="41"/>
      <c r="AQ63" s="41"/>
      <c r="AR63" s="41"/>
      <c r="AS63" s="41"/>
      <c r="AT63" s="41"/>
      <c r="AU63" s="151"/>
      <c r="AV63" s="82"/>
      <c r="AW63" s="41"/>
      <c r="AX63" s="41"/>
      <c r="AY63" s="41"/>
      <c r="AZ63" s="41"/>
      <c r="BA63" s="41"/>
      <c r="BB63" s="41"/>
      <c r="BC63" s="58"/>
      <c r="BD63" s="41"/>
      <c r="BE63" s="41"/>
      <c r="BF63" s="41"/>
      <c r="BG63" s="41"/>
      <c r="BH63" s="41"/>
      <c r="BI63" s="41"/>
      <c r="BJ63" s="41"/>
    </row>
    <row r="64" spans="1:62" x14ac:dyDescent="0.75">
      <c r="AU64" s="151"/>
    </row>
  </sheetData>
  <autoFilter ref="A7:BJ58" xr:uid="{00000000-0009-0000-0000-000001000000}">
    <filterColumn colId="14" showButton="0"/>
  </autoFilter>
  <mergeCells count="511">
    <mergeCell ref="J35:J43"/>
    <mergeCell ref="K43:X43"/>
    <mergeCell ref="AE35:AE43"/>
    <mergeCell ref="AF43:AK43"/>
    <mergeCell ref="X25:X27"/>
    <mergeCell ref="X29:X30"/>
    <mergeCell ref="X31:X33"/>
    <mergeCell ref="Y29:Y30"/>
    <mergeCell ref="Y31:Y33"/>
    <mergeCell ref="AH32:AH33"/>
    <mergeCell ref="AH29:AH31"/>
    <mergeCell ref="AI25:AI27"/>
    <mergeCell ref="AF25:AF33"/>
    <mergeCell ref="AG25:AG33"/>
    <mergeCell ref="AI29:AI31"/>
    <mergeCell ref="AI32:AI33"/>
    <mergeCell ref="N29:N30"/>
    <mergeCell ref="AH36:AH38"/>
    <mergeCell ref="AI36:AI38"/>
    <mergeCell ref="K36:K38"/>
    <mergeCell ref="K39:K42"/>
    <mergeCell ref="J25:J34"/>
    <mergeCell ref="L39:L42"/>
    <mergeCell ref="K34:X34"/>
    <mergeCell ref="X9:X12"/>
    <mergeCell ref="X13:X17"/>
    <mergeCell ref="X18:X23"/>
    <mergeCell ref="AO9:AO10"/>
    <mergeCell ref="AP9:AP10"/>
    <mergeCell ref="AO11:AO17"/>
    <mergeCell ref="AO18:AO23"/>
    <mergeCell ref="AL9:AL10"/>
    <mergeCell ref="AL11:AL17"/>
    <mergeCell ref="AL18:AL23"/>
    <mergeCell ref="AF9:AF23"/>
    <mergeCell ref="AG9:AG23"/>
    <mergeCell ref="AH11:AH17"/>
    <mergeCell ref="AH9:AH10"/>
    <mergeCell ref="Y9:Y12"/>
    <mergeCell ref="Z9:Z12"/>
    <mergeCell ref="Y18:Y23"/>
    <mergeCell ref="Z18:Z23"/>
    <mergeCell ref="AA35:AA42"/>
    <mergeCell ref="AB35:AB42"/>
    <mergeCell ref="AC35:AC42"/>
    <mergeCell ref="BA9:BA23"/>
    <mergeCell ref="BA7:BA8"/>
    <mergeCell ref="AY9:AY10"/>
    <mergeCell ref="AY12:AY15"/>
    <mergeCell ref="AY16:AY23"/>
    <mergeCell ref="AZ9:AZ10"/>
    <mergeCell ref="AZ12:AZ15"/>
    <mergeCell ref="AZ16:AZ23"/>
    <mergeCell ref="AF34:AK34"/>
    <mergeCell ref="AY25:AY28"/>
    <mergeCell ref="AY29:AY31"/>
    <mergeCell ref="AY32:AY33"/>
    <mergeCell ref="AK7:AK8"/>
    <mergeCell ref="AL7:AL8"/>
    <mergeCell ref="AC25:AC33"/>
    <mergeCell ref="AD25:AD33"/>
    <mergeCell ref="AB9:AB23"/>
    <mergeCell ref="AE9:AE24"/>
    <mergeCell ref="AE25:AE34"/>
    <mergeCell ref="AH25:AH27"/>
    <mergeCell ref="AJ29:AJ31"/>
    <mergeCell ref="Y25:Y27"/>
    <mergeCell ref="Z29:Z30"/>
    <mergeCell ref="AB25:AB33"/>
    <mergeCell ref="AC9:AC23"/>
    <mergeCell ref="AD9:AD23"/>
    <mergeCell ref="AA25:AA33"/>
    <mergeCell ref="AH59:AK59"/>
    <mergeCell ref="AY7:AY8"/>
    <mergeCell ref="AZ7:AZ8"/>
    <mergeCell ref="AX35:AX42"/>
    <mergeCell ref="AW35:AW42"/>
    <mergeCell ref="AF35:AF42"/>
    <mergeCell ref="AG35:AG42"/>
    <mergeCell ref="AH39:AH42"/>
    <mergeCell ref="AJ39:AJ42"/>
    <mergeCell ref="AK39:AK42"/>
    <mergeCell ref="AZ25:AZ28"/>
    <mergeCell ref="AZ29:AZ31"/>
    <mergeCell ref="AZ32:AZ33"/>
    <mergeCell ref="AI18:AI23"/>
    <mergeCell ref="AJ9:AJ10"/>
    <mergeCell ref="AJ11:AJ17"/>
    <mergeCell ref="AJ18:AJ23"/>
    <mergeCell ref="AF24:AK24"/>
    <mergeCell ref="AV12:AV15"/>
    <mergeCell ref="BF45:BF57"/>
    <mergeCell ref="BE9:BE23"/>
    <mergeCell ref="BE25:BE33"/>
    <mergeCell ref="BE35:BE44"/>
    <mergeCell ref="BE45:BE57"/>
    <mergeCell ref="BH9:BH23"/>
    <mergeCell ref="BI9:BI23"/>
    <mergeCell ref="BH25:BH33"/>
    <mergeCell ref="BI25:BI33"/>
    <mergeCell ref="BH35:BH44"/>
    <mergeCell ref="BI35:BI44"/>
    <mergeCell ref="BH45:BH57"/>
    <mergeCell ref="BI45:BI57"/>
    <mergeCell ref="BG45:BG57"/>
    <mergeCell ref="BG35:BG44"/>
    <mergeCell ref="BG25:BG33"/>
    <mergeCell ref="BG9:BG23"/>
    <mergeCell ref="BF9:BF23"/>
    <mergeCell ref="BF25:BF33"/>
    <mergeCell ref="BF35:BF44"/>
    <mergeCell ref="BB45:BB57"/>
    <mergeCell ref="BC9:BC23"/>
    <mergeCell ref="BC25:BC33"/>
    <mergeCell ref="BC35:BC44"/>
    <mergeCell ref="BC45:BC57"/>
    <mergeCell ref="BD9:BD23"/>
    <mergeCell ref="BD25:BD33"/>
    <mergeCell ref="BD35:BD44"/>
    <mergeCell ref="BD45:BD57"/>
    <mergeCell ref="BB9:BB23"/>
    <mergeCell ref="BB25:BB33"/>
    <mergeCell ref="BB35:BB44"/>
    <mergeCell ref="BH7:BH8"/>
    <mergeCell ref="BI7:BI8"/>
    <mergeCell ref="BH6:BI6"/>
    <mergeCell ref="A7:A8"/>
    <mergeCell ref="AA7:AA8"/>
    <mergeCell ref="AB7:AB8"/>
    <mergeCell ref="A6:T6"/>
    <mergeCell ref="AA6:AD6"/>
    <mergeCell ref="AP6:AT6"/>
    <mergeCell ref="AE6:AO6"/>
    <mergeCell ref="AU6:BG6"/>
    <mergeCell ref="BC7:BC8"/>
    <mergeCell ref="BD7:BD8"/>
    <mergeCell ref="BE7:BE8"/>
    <mergeCell ref="BF7:BF8"/>
    <mergeCell ref="BG7:BG8"/>
    <mergeCell ref="AG7:AG8"/>
    <mergeCell ref="AH7:AH8"/>
    <mergeCell ref="AI7:AI8"/>
    <mergeCell ref="AJ7:AJ8"/>
    <mergeCell ref="AM7:AM8"/>
    <mergeCell ref="Q7:Q8"/>
    <mergeCell ref="R7:R8"/>
    <mergeCell ref="S7:S8"/>
    <mergeCell ref="B5:C5"/>
    <mergeCell ref="D5:BC5"/>
    <mergeCell ref="D1:BB1"/>
    <mergeCell ref="D2:BB2"/>
    <mergeCell ref="D3:BB3"/>
    <mergeCell ref="D4:BB4"/>
    <mergeCell ref="B1:C4"/>
    <mergeCell ref="B7:B8"/>
    <mergeCell ref="C7:C8"/>
    <mergeCell ref="D7:D8"/>
    <mergeCell ref="E7:E8"/>
    <mergeCell ref="F7:F8"/>
    <mergeCell ref="AX7:AX8"/>
    <mergeCell ref="BB7:BB8"/>
    <mergeCell ref="AN7:AN8"/>
    <mergeCell ref="AO7:AO8"/>
    <mergeCell ref="AP7:AP8"/>
    <mergeCell ref="AQ7:AQ8"/>
    <mergeCell ref="AR7:AR8"/>
    <mergeCell ref="AS7:AS8"/>
    <mergeCell ref="AT7:AT8"/>
    <mergeCell ref="AU7:AU8"/>
    <mergeCell ref="AV7:AV8"/>
    <mergeCell ref="AW7:AW8"/>
    <mergeCell ref="M9:M12"/>
    <mergeCell ref="M44:M46"/>
    <mergeCell ref="M53:M57"/>
    <mergeCell ref="T7:T8"/>
    <mergeCell ref="AE7:AE8"/>
    <mergeCell ref="AC7:AC8"/>
    <mergeCell ref="G7:G8"/>
    <mergeCell ref="I7:I8"/>
    <mergeCell ref="AF7:AF8"/>
    <mergeCell ref="J7:J8"/>
    <mergeCell ref="K7:K8"/>
    <mergeCell ref="L7:L8"/>
    <mergeCell ref="M7:M8"/>
    <mergeCell ref="N7:N8"/>
    <mergeCell ref="O7:P7"/>
    <mergeCell ref="H7:H8"/>
    <mergeCell ref="AD7:AD8"/>
    <mergeCell ref="U7:U8"/>
    <mergeCell ref="V7:V8"/>
    <mergeCell ref="Y7:Y8"/>
    <mergeCell ref="Z7:Z8"/>
    <mergeCell ref="X7:X8"/>
    <mergeCell ref="Y53:Y57"/>
    <mergeCell ref="Y13:Y17"/>
    <mergeCell ref="A9:A57"/>
    <mergeCell ref="F9:F57"/>
    <mergeCell ref="B9:B57"/>
    <mergeCell ref="C9:C57"/>
    <mergeCell ref="D9:D57"/>
    <mergeCell ref="E9:E57"/>
    <mergeCell ref="I9:I23"/>
    <mergeCell ref="H9:H23"/>
    <mergeCell ref="G9:G23"/>
    <mergeCell ref="I25:I33"/>
    <mergeCell ref="H25:H33"/>
    <mergeCell ref="G25:G33"/>
    <mergeCell ref="I35:I42"/>
    <mergeCell ref="H35:H42"/>
    <mergeCell ref="G35:G42"/>
    <mergeCell ref="I44:I57"/>
    <mergeCell ref="H44:H57"/>
    <mergeCell ref="G44:G57"/>
    <mergeCell ref="J9:J24"/>
    <mergeCell ref="P9:P12"/>
    <mergeCell ref="M13:M17"/>
    <mergeCell ref="N13:N17"/>
    <mergeCell ref="K44:K46"/>
    <mergeCell ref="K48:K52"/>
    <mergeCell ref="K53:K57"/>
    <mergeCell ref="L9:L12"/>
    <mergeCell ref="L13:L17"/>
    <mergeCell ref="L18:L23"/>
    <mergeCell ref="L25:L27"/>
    <mergeCell ref="L29:L30"/>
    <mergeCell ref="L31:L33"/>
    <mergeCell ref="L44:L46"/>
    <mergeCell ref="L48:L52"/>
    <mergeCell ref="L53:L57"/>
    <mergeCell ref="K9:K12"/>
    <mergeCell ref="K18:K23"/>
    <mergeCell ref="K13:K17"/>
    <mergeCell ref="K31:K33"/>
    <mergeCell ref="K29:K30"/>
    <mergeCell ref="K25:K27"/>
    <mergeCell ref="N48:N52"/>
    <mergeCell ref="M29:M30"/>
    <mergeCell ref="L36:L38"/>
    <mergeCell ref="Q48:Q52"/>
    <mergeCell ref="S44:S46"/>
    <mergeCell ref="R48:R52"/>
    <mergeCell ref="S48:S52"/>
    <mergeCell ref="T29:T30"/>
    <mergeCell ref="T31:T33"/>
    <mergeCell ref="R9:R12"/>
    <mergeCell ref="S9:S12"/>
    <mergeCell ref="O13:O17"/>
    <mergeCell ref="P13:P17"/>
    <mergeCell ref="Q13:Q17"/>
    <mergeCell ref="R13:R17"/>
    <mergeCell ref="S13:S17"/>
    <mergeCell ref="Q9:Q12"/>
    <mergeCell ref="R18:R23"/>
    <mergeCell ref="S18:S23"/>
    <mergeCell ref="T44:T46"/>
    <mergeCell ref="S36:S38"/>
    <mergeCell ref="S39:S42"/>
    <mergeCell ref="T36:T38"/>
    <mergeCell ref="T39:T42"/>
    <mergeCell ref="P44:P46"/>
    <mergeCell ref="N9:N12"/>
    <mergeCell ref="P29:P30"/>
    <mergeCell ref="Q29:Q30"/>
    <mergeCell ref="R29:R30"/>
    <mergeCell ref="M36:M38"/>
    <mergeCell ref="M39:M42"/>
    <mergeCell ref="N36:N38"/>
    <mergeCell ref="N39:N42"/>
    <mergeCell ref="P39:P42"/>
    <mergeCell ref="O39:O42"/>
    <mergeCell ref="O36:O38"/>
    <mergeCell ref="P36:P38"/>
    <mergeCell ref="Q36:Q38"/>
    <mergeCell ref="Q39:Q42"/>
    <mergeCell ref="R36:R38"/>
    <mergeCell ref="R39:R42"/>
    <mergeCell ref="V9:V12"/>
    <mergeCell ref="V13:V17"/>
    <mergeCell ref="V18:V23"/>
    <mergeCell ref="V25:V27"/>
    <mergeCell ref="N44:N46"/>
    <mergeCell ref="M25:M27"/>
    <mergeCell ref="N25:N27"/>
    <mergeCell ref="O25:O27"/>
    <mergeCell ref="P25:P27"/>
    <mergeCell ref="Q25:Q27"/>
    <mergeCell ref="R25:R27"/>
    <mergeCell ref="S25:S27"/>
    <mergeCell ref="M18:M23"/>
    <mergeCell ref="N18:N23"/>
    <mergeCell ref="O18:O23"/>
    <mergeCell ref="P18:P23"/>
    <mergeCell ref="Q18:Q23"/>
    <mergeCell ref="K24:X24"/>
    <mergeCell ref="U31:U33"/>
    <mergeCell ref="R31:R33"/>
    <mergeCell ref="S31:S33"/>
    <mergeCell ref="V29:V30"/>
    <mergeCell ref="V31:V33"/>
    <mergeCell ref="V36:V38"/>
    <mergeCell ref="M48:M52"/>
    <mergeCell ref="O48:O52"/>
    <mergeCell ref="O44:O46"/>
    <mergeCell ref="R53:R57"/>
    <mergeCell ref="S53:S57"/>
    <mergeCell ref="T9:T12"/>
    <mergeCell ref="T13:T17"/>
    <mergeCell ref="T18:T23"/>
    <mergeCell ref="U9:U12"/>
    <mergeCell ref="U13:U17"/>
    <mergeCell ref="U18:U23"/>
    <mergeCell ref="U25:U27"/>
    <mergeCell ref="T25:T27"/>
    <mergeCell ref="S29:S30"/>
    <mergeCell ref="U29:U30"/>
    <mergeCell ref="Q44:Q46"/>
    <mergeCell ref="O9:O12"/>
    <mergeCell ref="M31:M33"/>
    <mergeCell ref="N31:N33"/>
    <mergeCell ref="O31:O33"/>
    <mergeCell ref="P31:P33"/>
    <mergeCell ref="Q31:Q33"/>
    <mergeCell ref="R44:R46"/>
    <mergeCell ref="O29:O30"/>
    <mergeCell ref="U36:U38"/>
    <mergeCell ref="U39:U42"/>
    <mergeCell ref="Z36:Z38"/>
    <mergeCell ref="Y36:Y38"/>
    <mergeCell ref="Y39:Y42"/>
    <mergeCell ref="V39:V42"/>
    <mergeCell ref="X36:X38"/>
    <mergeCell ref="X39:X42"/>
    <mergeCell ref="N53:N57"/>
    <mergeCell ref="O53:O57"/>
    <mergeCell ref="P53:P57"/>
    <mergeCell ref="Q53:Q57"/>
    <mergeCell ref="P48:P52"/>
    <mergeCell ref="U48:U52"/>
    <mergeCell ref="U53:U57"/>
    <mergeCell ref="AJ25:AJ27"/>
    <mergeCell ref="AK29:AK31"/>
    <mergeCell ref="AL25:AL27"/>
    <mergeCell ref="AL29:AL31"/>
    <mergeCell ref="AK9:AK10"/>
    <mergeCell ref="AK11:AK17"/>
    <mergeCell ref="AK18:AK23"/>
    <mergeCell ref="AK25:AK27"/>
    <mergeCell ref="AD35:AD42"/>
    <mergeCell ref="AJ36:AJ38"/>
    <mergeCell ref="AJ32:AJ33"/>
    <mergeCell ref="AP36:AP38"/>
    <mergeCell ref="AP45:AP46"/>
    <mergeCell ref="Z13:Z17"/>
    <mergeCell ref="AP11:AP17"/>
    <mergeCell ref="AP18:AP23"/>
    <mergeCell ref="AP25:AP27"/>
    <mergeCell ref="AP29:AP31"/>
    <mergeCell ref="AO29:AO31"/>
    <mergeCell ref="AL32:AL33"/>
    <mergeCell ref="AL36:AL38"/>
    <mergeCell ref="AL39:AL42"/>
    <mergeCell ref="AK32:AK33"/>
    <mergeCell ref="AK36:AK38"/>
    <mergeCell ref="AB44:AB57"/>
    <mergeCell ref="AC44:AC57"/>
    <mergeCell ref="AJ49:AJ53"/>
    <mergeCell ref="AH18:AH23"/>
    <mergeCell ref="AA9:AA23"/>
    <mergeCell ref="AD44:AD57"/>
    <mergeCell ref="AI9:AI12"/>
    <mergeCell ref="AI13:AI17"/>
    <mergeCell ref="AM9:AM10"/>
    <mergeCell ref="AN9:AN10"/>
    <mergeCell ref="AN18:AN23"/>
    <mergeCell ref="Z31:Z33"/>
    <mergeCell ref="AP47:AP48"/>
    <mergeCell ref="AM11:AM17"/>
    <mergeCell ref="AN11:AN17"/>
    <mergeCell ref="AM18:AM23"/>
    <mergeCell ref="AW9:AW23"/>
    <mergeCell ref="AW25:AW33"/>
    <mergeCell ref="AV25:AV28"/>
    <mergeCell ref="AU32:AU33"/>
    <mergeCell ref="AV32:AV33"/>
    <mergeCell ref="AP32:AP33"/>
    <mergeCell ref="AQ11:AQ17"/>
    <mergeCell ref="AQ9:AQ10"/>
    <mergeCell ref="AU9:AU10"/>
    <mergeCell ref="AU25:AU28"/>
    <mergeCell ref="AQ25:AQ27"/>
    <mergeCell ref="AQ18:AQ23"/>
    <mergeCell ref="AQ32:AQ33"/>
    <mergeCell ref="AQ29:AQ31"/>
    <mergeCell ref="AQ47:AQ48"/>
    <mergeCell ref="AU48:AU51"/>
    <mergeCell ref="AP39:AP42"/>
    <mergeCell ref="AQ39:AQ42"/>
    <mergeCell ref="AQ36:AQ38"/>
    <mergeCell ref="AX45:AX57"/>
    <mergeCell ref="AO49:AO53"/>
    <mergeCell ref="AO54:AO57"/>
    <mergeCell ref="AP49:AP53"/>
    <mergeCell ref="AP54:AP57"/>
    <mergeCell ref="AM49:AM53"/>
    <mergeCell ref="AN49:AN53"/>
    <mergeCell ref="AM54:AM57"/>
    <mergeCell ref="AN54:AN57"/>
    <mergeCell ref="AM45:AM46"/>
    <mergeCell ref="AQ45:AQ46"/>
    <mergeCell ref="AQ54:AQ57"/>
    <mergeCell ref="AQ49:AQ53"/>
    <mergeCell ref="AU52:AU56"/>
    <mergeCell ref="AK45:AK46"/>
    <mergeCell ref="AL45:AL46"/>
    <mergeCell ref="AN47:AN48"/>
    <mergeCell ref="AO47:AO48"/>
    <mergeCell ref="AM25:AM27"/>
    <mergeCell ref="AN25:AN27"/>
    <mergeCell ref="AM29:AM31"/>
    <mergeCell ref="AN29:AN31"/>
    <mergeCell ref="AO32:AO33"/>
    <mergeCell ref="AO36:AO38"/>
    <mergeCell ref="AM36:AM38"/>
    <mergeCell ref="AO25:AO27"/>
    <mergeCell ref="AM32:AM33"/>
    <mergeCell ref="AN32:AN33"/>
    <mergeCell ref="AN36:AN38"/>
    <mergeCell ref="AM39:AM42"/>
    <mergeCell ref="AN39:AN42"/>
    <mergeCell ref="AO39:AO42"/>
    <mergeCell ref="AA44:AA57"/>
    <mergeCell ref="V44:V46"/>
    <mergeCell ref="V48:V52"/>
    <mergeCell ref="V53:V57"/>
    <mergeCell ref="AK54:AK57"/>
    <mergeCell ref="AL54:AL57"/>
    <mergeCell ref="Z48:Z52"/>
    <mergeCell ref="Z53:Z57"/>
    <mergeCell ref="Y44:Y46"/>
    <mergeCell ref="X44:X46"/>
    <mergeCell ref="X48:X52"/>
    <mergeCell ref="X53:X57"/>
    <mergeCell ref="AJ47:AJ48"/>
    <mergeCell ref="AH54:AH57"/>
    <mergeCell ref="AI54:AI57"/>
    <mergeCell ref="AH45:AH46"/>
    <mergeCell ref="AH47:AH48"/>
    <mergeCell ref="AH49:AH53"/>
    <mergeCell ref="AF45:AF57"/>
    <mergeCell ref="AG45:AG57"/>
    <mergeCell ref="AI47:AI48"/>
    <mergeCell ref="W53:W57"/>
    <mergeCell ref="AI49:AI53"/>
    <mergeCell ref="Y48:Y52"/>
    <mergeCell ref="T59:V59"/>
    <mergeCell ref="Z39:Z42"/>
    <mergeCell ref="T53:T57"/>
    <mergeCell ref="T48:T52"/>
    <mergeCell ref="AF58:AK58"/>
    <mergeCell ref="BA45:BA57"/>
    <mergeCell ref="J44:J58"/>
    <mergeCell ref="K58:X58"/>
    <mergeCell ref="AE44:AE59"/>
    <mergeCell ref="AV52:AV56"/>
    <mergeCell ref="AU45:AU47"/>
    <mergeCell ref="AV45:AV47"/>
    <mergeCell ref="AO45:AO46"/>
    <mergeCell ref="U44:U46"/>
    <mergeCell ref="AJ54:AJ57"/>
    <mergeCell ref="AN45:AN46"/>
    <mergeCell ref="AM47:AM48"/>
    <mergeCell ref="AJ45:AJ46"/>
    <mergeCell ref="AK47:AK48"/>
    <mergeCell ref="AK49:AK53"/>
    <mergeCell ref="AL47:AL48"/>
    <mergeCell ref="AL49:AL53"/>
    <mergeCell ref="Z44:Z46"/>
    <mergeCell ref="AI45:AI46"/>
    <mergeCell ref="W9:W12"/>
    <mergeCell ref="W13:W17"/>
    <mergeCell ref="W18:W23"/>
    <mergeCell ref="W29:W30"/>
    <mergeCell ref="W25:W27"/>
    <mergeCell ref="W31:W33"/>
    <mergeCell ref="W39:W42"/>
    <mergeCell ref="W44:W46"/>
    <mergeCell ref="W48:W52"/>
    <mergeCell ref="AY48:AY51"/>
    <mergeCell ref="AZ48:AZ51"/>
    <mergeCell ref="AR9:AR23"/>
    <mergeCell ref="AS9:AS23"/>
    <mergeCell ref="AT9:AT23"/>
    <mergeCell ref="AR25:AR33"/>
    <mergeCell ref="AS25:AS33"/>
    <mergeCell ref="AT25:AT33"/>
    <mergeCell ref="AR35:AR44"/>
    <mergeCell ref="AS35:AS44"/>
    <mergeCell ref="AT35:AT44"/>
    <mergeCell ref="AR45:AR57"/>
    <mergeCell ref="AS45:AS57"/>
    <mergeCell ref="AT45:AT57"/>
    <mergeCell ref="AV48:AV51"/>
    <mergeCell ref="AU12:AU15"/>
    <mergeCell ref="AU16:AU23"/>
    <mergeCell ref="AU29:AU31"/>
    <mergeCell ref="AX9:AX23"/>
    <mergeCell ref="AX25:AX33"/>
    <mergeCell ref="AV9:AV10"/>
    <mergeCell ref="AV16:AV23"/>
    <mergeCell ref="AV29:AV31"/>
    <mergeCell ref="AW45:AW57"/>
  </mergeCells>
  <pageMargins left="0.7" right="0.7" top="0.75" bottom="0.75" header="0.3" footer="0.3"/>
  <pageSetup paperSize="9" scale="26" fitToWidth="0" orientation="landscape"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25"/>
  <sheetViews>
    <sheetView zoomScale="60" zoomScaleNormal="60" workbookViewId="0">
      <selection activeCell="B3" sqref="B3:F3"/>
    </sheetView>
  </sheetViews>
  <sheetFormatPr baseColWidth="10" defaultColWidth="10.7265625" defaultRowHeight="14.5" x14ac:dyDescent="0.35"/>
  <cols>
    <col min="1" max="1" width="20.7265625" customWidth="1"/>
    <col min="2" max="2" width="25" customWidth="1"/>
    <col min="3" max="3" width="19.81640625" customWidth="1"/>
    <col min="4" max="4" width="20.453125" customWidth="1"/>
    <col min="5" max="5" width="30.26953125" customWidth="1"/>
    <col min="6" max="6" width="34.26953125" customWidth="1"/>
    <col min="7" max="7" width="43.7265625" customWidth="1"/>
  </cols>
  <sheetData>
    <row r="1" spans="1:7" ht="44.25" customHeight="1" x14ac:dyDescent="0.35">
      <c r="A1" s="442" t="s">
        <v>279</v>
      </c>
      <c r="B1" s="443"/>
      <c r="C1" s="443"/>
      <c r="D1" s="443"/>
      <c r="E1" s="443"/>
      <c r="F1" s="443"/>
      <c r="G1" s="444"/>
    </row>
    <row r="2" spans="1:7" s="24" customFormat="1" ht="43.5" customHeight="1" x14ac:dyDescent="0.35">
      <c r="A2" s="39" t="s">
        <v>280</v>
      </c>
      <c r="B2" s="445" t="s">
        <v>281</v>
      </c>
      <c r="C2" s="445"/>
      <c r="D2" s="445"/>
      <c r="E2" s="445"/>
      <c r="F2" s="445"/>
      <c r="G2" s="26" t="s">
        <v>282</v>
      </c>
    </row>
    <row r="3" spans="1:7" ht="45" customHeight="1" x14ac:dyDescent="0.35">
      <c r="A3" s="19" t="s">
        <v>283</v>
      </c>
      <c r="B3" s="446" t="s">
        <v>284</v>
      </c>
      <c r="C3" s="447"/>
      <c r="D3" s="447"/>
      <c r="E3" s="447"/>
      <c r="F3" s="448"/>
      <c r="G3" s="14" t="s">
        <v>285</v>
      </c>
    </row>
    <row r="4" spans="1:7" ht="45" customHeight="1" x14ac:dyDescent="0.35">
      <c r="A4" s="15"/>
      <c r="B4" s="449"/>
      <c r="C4" s="450"/>
      <c r="D4" s="450"/>
      <c r="E4" s="450"/>
      <c r="F4" s="451"/>
      <c r="G4" s="16"/>
    </row>
    <row r="5" spans="1:7" ht="45" customHeight="1" x14ac:dyDescent="0.35">
      <c r="A5" s="15"/>
      <c r="B5" s="449"/>
      <c r="C5" s="450"/>
      <c r="D5" s="450"/>
      <c r="E5" s="450"/>
      <c r="F5" s="451"/>
      <c r="G5" s="16"/>
    </row>
    <row r="6" spans="1:7" ht="45" customHeight="1" thickBot="1" x14ac:dyDescent="0.4">
      <c r="A6" s="17"/>
      <c r="B6" s="453"/>
      <c r="C6" s="453"/>
      <c r="D6" s="453"/>
      <c r="E6" s="453"/>
      <c r="F6" s="453"/>
      <c r="G6" s="18"/>
    </row>
    <row r="7" spans="1:7" ht="45" customHeight="1" thickBot="1" x14ac:dyDescent="0.4">
      <c r="A7" s="454"/>
      <c r="B7" s="454"/>
      <c r="C7" s="454"/>
      <c r="D7" s="454"/>
      <c r="E7" s="454"/>
      <c r="F7" s="454"/>
      <c r="G7" s="454"/>
    </row>
    <row r="8" spans="1:7" s="24" customFormat="1" ht="45" customHeight="1" x14ac:dyDescent="0.35">
      <c r="A8" s="22"/>
      <c r="B8" s="455" t="s">
        <v>286</v>
      </c>
      <c r="C8" s="455"/>
      <c r="D8" s="455" t="s">
        <v>287</v>
      </c>
      <c r="E8" s="455"/>
      <c r="F8" s="35" t="s">
        <v>280</v>
      </c>
      <c r="G8" s="23" t="s">
        <v>288</v>
      </c>
    </row>
    <row r="9" spans="1:7" ht="45" customHeight="1" x14ac:dyDescent="0.35">
      <c r="A9" s="25" t="s">
        <v>289</v>
      </c>
      <c r="B9" s="456" t="s">
        <v>290</v>
      </c>
      <c r="C9" s="456"/>
      <c r="D9" s="452" t="s">
        <v>291</v>
      </c>
      <c r="E9" s="452"/>
      <c r="F9" s="19" t="s">
        <v>283</v>
      </c>
      <c r="G9" s="20"/>
    </row>
    <row r="10" spans="1:7" ht="45" customHeight="1" x14ac:dyDescent="0.35">
      <c r="A10" s="25" t="s">
        <v>292</v>
      </c>
      <c r="B10" s="452" t="s">
        <v>293</v>
      </c>
      <c r="C10" s="452"/>
      <c r="D10" s="452" t="s">
        <v>294</v>
      </c>
      <c r="E10" s="452"/>
      <c r="F10" s="19" t="s">
        <v>283</v>
      </c>
      <c r="G10" s="20"/>
    </row>
    <row r="11" spans="1:7" ht="45" customHeight="1" thickBot="1" x14ac:dyDescent="0.4">
      <c r="A11" s="38" t="s">
        <v>295</v>
      </c>
      <c r="B11" s="452" t="s">
        <v>293</v>
      </c>
      <c r="C11" s="452"/>
      <c r="D11" s="452" t="s">
        <v>294</v>
      </c>
      <c r="E11" s="452"/>
      <c r="F11" s="19" t="s">
        <v>283</v>
      </c>
      <c r="G11" s="21"/>
    </row>
    <row r="12" spans="1:7" ht="45" customHeight="1" x14ac:dyDescent="0.35"/>
    <row r="13" spans="1:7" ht="45" customHeight="1" x14ac:dyDescent="0.35"/>
    <row r="14" spans="1:7" ht="45" customHeight="1" x14ac:dyDescent="0.35"/>
    <row r="15" spans="1:7" ht="45" customHeight="1" x14ac:dyDescent="0.35"/>
    <row r="16" spans="1:7" ht="45" customHeight="1" x14ac:dyDescent="0.35"/>
    <row r="17" ht="45" customHeight="1" x14ac:dyDescent="0.35"/>
    <row r="18" ht="45" customHeight="1" x14ac:dyDescent="0.35"/>
    <row r="19" ht="45" customHeight="1" x14ac:dyDescent="0.35"/>
    <row r="20" ht="45" customHeight="1" x14ac:dyDescent="0.35"/>
    <row r="21" ht="45" customHeight="1" x14ac:dyDescent="0.35"/>
    <row r="22" ht="45" customHeight="1" x14ac:dyDescent="0.35"/>
    <row r="23" ht="45" customHeight="1" x14ac:dyDescent="0.35"/>
    <row r="24" ht="45" customHeight="1" x14ac:dyDescent="0.35"/>
    <row r="25" ht="45" customHeight="1" x14ac:dyDescent="0.35"/>
  </sheetData>
  <mergeCells count="15">
    <mergeCell ref="B10:C10"/>
    <mergeCell ref="D10:E10"/>
    <mergeCell ref="B11:C11"/>
    <mergeCell ref="D11:E11"/>
    <mergeCell ref="B6:F6"/>
    <mergeCell ref="A7:G7"/>
    <mergeCell ref="B8:C8"/>
    <mergeCell ref="D8:E8"/>
    <mergeCell ref="B9:C9"/>
    <mergeCell ref="D9:E9"/>
    <mergeCell ref="A1:G1"/>
    <mergeCell ref="B2:F2"/>
    <mergeCell ref="B3:F3"/>
    <mergeCell ref="B4:F4"/>
    <mergeCell ref="B5:F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INSTRUCTIVO</vt:lpstr>
      <vt:lpstr>PLAN DE ACCIÓN</vt:lpstr>
      <vt:lpstr>CONTROL DE CAMBIOS </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Maria Mernarda Perez Carmona</dc:creator>
  <cp:keywords/>
  <dc:description/>
  <cp:lastModifiedBy>luz marina severiche morroy</cp:lastModifiedBy>
  <cp:revision/>
  <dcterms:created xsi:type="dcterms:W3CDTF">2022-12-26T20:23:47Z</dcterms:created>
  <dcterms:modified xsi:type="dcterms:W3CDTF">2023-11-07T19:52:31Z</dcterms:modified>
  <cp:category/>
  <cp:contentStatus/>
</cp:coreProperties>
</file>