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C:\Users\luzma\OneDrive\Escritorio\SEGUIMIENTOS PLANES DE ACCON A CORTE 30 DE 2023\"/>
    </mc:Choice>
  </mc:AlternateContent>
  <xr:revisionPtr revIDLastSave="0" documentId="8_{57CF20CF-9B18-4B30-873F-DAE5D45964E9}" xr6:coauthVersionLast="47" xr6:coauthVersionMax="47" xr10:uidLastSave="{00000000-0000-0000-0000-000000000000}"/>
  <bookViews>
    <workbookView xWindow="0" yWindow="720" windowWidth="19200" windowHeight="10080" firstSheet="1" activeTab="1" xr2:uid="{00000000-000D-0000-FFFF-FFFF00000000}"/>
  </bookViews>
  <sheets>
    <sheet name="INSTRUCTIVO" sheetId="4" r:id="rId1"/>
    <sheet name="PLAN DE ACCIÓN 2023 - 3er Trim" sheetId="5" r:id="rId2"/>
    <sheet name="CONTROL DE CAMBIOS" sheetId="3" r:id="rId3"/>
    <sheet name="ANEXO 1"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33" i="5" l="1"/>
  <c r="Y141" i="5"/>
  <c r="AA141" i="5" s="1"/>
  <c r="BJ255" i="5" l="1"/>
  <c r="BM257" i="5" s="1"/>
  <c r="BI254" i="5"/>
  <c r="BM238" i="5" l="1"/>
  <c r="BL238" i="5"/>
  <c r="BM235" i="5"/>
  <c r="BL235" i="5"/>
  <c r="BM226" i="5"/>
  <c r="BL226" i="5"/>
  <c r="BM221" i="5"/>
  <c r="BL221" i="5"/>
  <c r="BM208" i="5"/>
  <c r="BL208" i="5"/>
  <c r="BM197" i="5"/>
  <c r="BL197" i="5"/>
  <c r="BM185" i="5"/>
  <c r="BL185" i="5"/>
  <c r="BM175" i="5"/>
  <c r="BL175" i="5"/>
  <c r="BM165" i="5"/>
  <c r="BL165" i="5"/>
  <c r="BM156" i="5"/>
  <c r="BL156" i="5"/>
  <c r="BM141" i="5"/>
  <c r="BL141" i="5"/>
  <c r="BM138" i="5"/>
  <c r="BL138" i="5"/>
  <c r="BL133" i="5"/>
  <c r="BM133" i="5"/>
  <c r="BM127" i="5"/>
  <c r="BL127" i="5"/>
  <c r="BM120" i="5"/>
  <c r="BL120" i="5"/>
  <c r="BM112" i="5"/>
  <c r="BL112" i="5"/>
  <c r="BM97" i="5"/>
  <c r="BL97" i="5"/>
  <c r="BM92" i="5"/>
  <c r="BL92" i="5"/>
  <c r="BM87" i="5"/>
  <c r="BL87" i="5"/>
  <c r="BM67" i="5"/>
  <c r="BL67" i="5"/>
  <c r="BM76" i="5"/>
  <c r="BL76" i="5"/>
  <c r="BM38" i="5"/>
  <c r="BL38" i="5"/>
  <c r="BM31" i="5"/>
  <c r="BL31" i="5"/>
  <c r="BM25" i="5"/>
  <c r="BL25" i="5"/>
  <c r="BM10" i="5"/>
  <c r="BL10" i="5"/>
  <c r="AR248" i="5" l="1"/>
  <c r="AR249" i="5"/>
  <c r="AS249" i="5" s="1"/>
  <c r="AR250" i="5"/>
  <c r="AS250" i="5" s="1"/>
  <c r="AR247" i="5"/>
  <c r="AS247" i="5" s="1"/>
  <c r="AR242" i="5"/>
  <c r="AS242" i="5" s="1"/>
  <c r="AS244" i="5" s="1"/>
  <c r="AR243" i="5"/>
  <c r="AR241" i="5"/>
  <c r="AR236" i="5"/>
  <c r="AS236" i="5" s="1"/>
  <c r="AS237" i="5" s="1"/>
  <c r="AR235" i="5"/>
  <c r="AR227" i="5"/>
  <c r="AR228" i="5"/>
  <c r="AR229" i="5"/>
  <c r="AR230" i="5"/>
  <c r="AR231" i="5"/>
  <c r="AR232" i="5"/>
  <c r="AR226" i="5"/>
  <c r="AR222" i="5"/>
  <c r="AS222" i="5" s="1"/>
  <c r="AR223" i="5"/>
  <c r="AR221" i="5"/>
  <c r="AS221" i="5" s="1"/>
  <c r="AR215" i="5"/>
  <c r="AR216" i="5"/>
  <c r="AS216" i="5" s="1"/>
  <c r="AR217" i="5"/>
  <c r="AS217" i="5" s="1"/>
  <c r="AR214" i="5"/>
  <c r="AS214" i="5" s="1"/>
  <c r="AR209" i="5"/>
  <c r="AS209" i="5" s="1"/>
  <c r="AR210" i="5"/>
  <c r="AR211" i="5"/>
  <c r="AS211" i="5" s="1"/>
  <c r="AR212" i="5"/>
  <c r="AS212" i="5" s="1"/>
  <c r="AR208" i="5"/>
  <c r="AS208" i="5" s="1"/>
  <c r="AR203" i="5"/>
  <c r="AS203" i="5" s="1"/>
  <c r="AR204" i="5"/>
  <c r="AS204" i="5" s="1"/>
  <c r="AR202" i="5"/>
  <c r="AS202" i="5" s="1"/>
  <c r="AR198" i="5"/>
  <c r="AS198" i="5" s="1"/>
  <c r="AR199" i="5"/>
  <c r="AS199" i="5" s="1"/>
  <c r="AR200" i="5"/>
  <c r="AS200" i="5" s="1"/>
  <c r="AR197" i="5"/>
  <c r="AS197" i="5" s="1"/>
  <c r="AR191" i="5"/>
  <c r="AS191" i="5" s="1"/>
  <c r="AR193" i="5"/>
  <c r="AS193" i="5" s="1"/>
  <c r="AR194" i="5"/>
  <c r="AS194" i="5" s="1"/>
  <c r="AR189" i="5"/>
  <c r="AS189" i="5" s="1"/>
  <c r="AR186" i="5"/>
  <c r="AS186" i="5" s="1"/>
  <c r="AR187" i="5"/>
  <c r="AS187" i="5" s="1"/>
  <c r="AR185" i="5"/>
  <c r="AS185" i="5" s="1"/>
  <c r="AR180" i="5"/>
  <c r="AS180" i="5" s="1"/>
  <c r="AR181" i="5"/>
  <c r="AS181" i="5" s="1"/>
  <c r="AR182" i="5"/>
  <c r="AS182" i="5" s="1"/>
  <c r="AR176" i="5"/>
  <c r="AS176" i="5" s="1"/>
  <c r="AR177" i="5"/>
  <c r="AR178" i="5"/>
  <c r="AR179" i="5"/>
  <c r="AS179" i="5" s="1"/>
  <c r="AR175" i="5"/>
  <c r="AS175" i="5" s="1"/>
  <c r="AR166" i="5"/>
  <c r="AS166" i="5"/>
  <c r="AR167" i="5"/>
  <c r="AS167" i="5" s="1"/>
  <c r="AR168" i="5"/>
  <c r="AS168" i="5"/>
  <c r="AR169" i="5"/>
  <c r="AS169" i="5" s="1"/>
  <c r="AR170" i="5"/>
  <c r="AS170" i="5"/>
  <c r="AR171" i="5"/>
  <c r="AS171" i="5" s="1"/>
  <c r="AR172" i="5"/>
  <c r="AS172" i="5"/>
  <c r="AR173" i="5"/>
  <c r="AS173" i="5" s="1"/>
  <c r="AR165" i="5"/>
  <c r="AS165" i="5" s="1"/>
  <c r="AR157" i="5"/>
  <c r="AS157" i="5" s="1"/>
  <c r="AR158" i="5"/>
  <c r="AS158" i="5" s="1"/>
  <c r="AR159" i="5"/>
  <c r="AS159" i="5" s="1"/>
  <c r="AR160" i="5"/>
  <c r="AR161" i="5"/>
  <c r="AS161" i="5" s="1"/>
  <c r="AR162" i="5"/>
  <c r="AS162" i="5" s="1"/>
  <c r="AR163" i="5"/>
  <c r="AS163" i="5" s="1"/>
  <c r="AR156" i="5"/>
  <c r="AR152" i="5"/>
  <c r="AS152" i="5" s="1"/>
  <c r="AR153" i="5"/>
  <c r="AR144" i="5"/>
  <c r="AS144" i="5" s="1"/>
  <c r="AR145" i="5"/>
  <c r="AS145" i="5" s="1"/>
  <c r="AR146" i="5"/>
  <c r="AR147" i="5"/>
  <c r="AS147" i="5" s="1"/>
  <c r="AR148" i="5"/>
  <c r="AR149" i="5"/>
  <c r="AS149" i="5" s="1"/>
  <c r="AR150" i="5"/>
  <c r="AR143" i="5"/>
  <c r="AR141" i="5"/>
  <c r="AS141" i="5" s="1"/>
  <c r="AS142" i="5" s="1"/>
  <c r="AR134" i="5"/>
  <c r="AR135" i="5"/>
  <c r="AS135" i="5" s="1"/>
  <c r="AR136" i="5"/>
  <c r="AS136" i="5" s="1"/>
  <c r="AR133" i="5"/>
  <c r="AR128" i="5"/>
  <c r="AS128" i="5" s="1"/>
  <c r="AR129" i="5"/>
  <c r="AS129" i="5" s="1"/>
  <c r="AR130" i="5"/>
  <c r="AR127" i="5"/>
  <c r="AR121" i="5"/>
  <c r="AS121" i="5" s="1"/>
  <c r="AR122" i="5"/>
  <c r="AS122" i="5" s="1"/>
  <c r="AR123" i="5"/>
  <c r="AR120" i="5"/>
  <c r="AR117" i="5"/>
  <c r="AS117" i="5" s="1"/>
  <c r="AR118" i="5"/>
  <c r="AS118" i="5" s="1"/>
  <c r="AR114" i="5"/>
  <c r="AR115" i="5"/>
  <c r="AS115" i="5" s="1"/>
  <c r="AR116" i="5"/>
  <c r="AS116" i="5" s="1"/>
  <c r="AR113" i="5"/>
  <c r="AS113" i="5" s="1"/>
  <c r="AR112" i="5"/>
  <c r="AS112" i="5" s="1"/>
  <c r="AR109" i="5"/>
  <c r="AS109" i="5" s="1"/>
  <c r="AR110" i="5"/>
  <c r="AS110" i="5" s="1"/>
  <c r="AR103" i="5"/>
  <c r="AS103" i="5" s="1"/>
  <c r="AR104" i="5"/>
  <c r="AS104" i="5" s="1"/>
  <c r="AR105" i="5"/>
  <c r="AS105" i="5" s="1"/>
  <c r="AR106" i="5"/>
  <c r="AS106" i="5" s="1"/>
  <c r="AR107" i="5"/>
  <c r="AS107" i="5" s="1"/>
  <c r="AR108" i="5"/>
  <c r="AS108" i="5" s="1"/>
  <c r="AR98" i="5"/>
  <c r="AS98" i="5" s="1"/>
  <c r="AR99" i="5"/>
  <c r="AS99" i="5" s="1"/>
  <c r="AR100" i="5"/>
  <c r="AR101" i="5"/>
  <c r="AS101" i="5" s="1"/>
  <c r="AR102" i="5"/>
  <c r="AS102" i="5" s="1"/>
  <c r="AR97" i="5"/>
  <c r="AR93" i="5"/>
  <c r="AS93" i="5" s="1"/>
  <c r="AR94" i="5"/>
  <c r="AS94" i="5" s="1"/>
  <c r="AR92" i="5"/>
  <c r="AS92" i="5" s="1"/>
  <c r="AR90" i="5"/>
  <c r="AS90" i="5" s="1"/>
  <c r="AR88" i="5"/>
  <c r="AS88" i="5" s="1"/>
  <c r="AR89" i="5"/>
  <c r="AS89" i="5" s="1"/>
  <c r="AR87" i="5"/>
  <c r="AS87" i="5" s="1"/>
  <c r="AR81" i="5"/>
  <c r="AS81" i="5" s="1"/>
  <c r="AR82" i="5"/>
  <c r="AS82" i="5" s="1"/>
  <c r="AR83" i="5"/>
  <c r="AS83" i="5" s="1"/>
  <c r="AR84" i="5"/>
  <c r="AS84" i="5" s="1"/>
  <c r="AR85" i="5"/>
  <c r="AS85" i="5" s="1"/>
  <c r="AR79" i="5"/>
  <c r="AS79" i="5" s="1"/>
  <c r="AR80" i="5"/>
  <c r="AS80" i="5" s="1"/>
  <c r="AR78" i="5"/>
  <c r="AS78" i="5" s="1"/>
  <c r="AR77" i="5"/>
  <c r="AS77" i="5" s="1"/>
  <c r="AR69" i="5"/>
  <c r="AS69" i="5" s="1"/>
  <c r="AR70" i="5"/>
  <c r="AS70" i="5" s="1"/>
  <c r="AR67" i="5"/>
  <c r="AS67" i="5" s="1"/>
  <c r="AR63" i="5"/>
  <c r="AR60" i="5"/>
  <c r="AS60" i="5" s="1"/>
  <c r="AR61" i="5"/>
  <c r="AS61" i="5" s="1"/>
  <c r="AR62" i="5"/>
  <c r="AS62" i="5" s="1"/>
  <c r="AR54" i="5"/>
  <c r="AS54" i="5" s="1"/>
  <c r="AR55" i="5"/>
  <c r="AS55" i="5" s="1"/>
  <c r="AR50" i="5"/>
  <c r="AS50" i="5" s="1"/>
  <c r="AR51" i="5"/>
  <c r="AS51" i="5" s="1"/>
  <c r="AR52" i="5"/>
  <c r="AS52" i="5" s="1"/>
  <c r="AR53" i="5"/>
  <c r="AS53" i="5" s="1"/>
  <c r="AR48" i="5"/>
  <c r="AS48" i="5" s="1"/>
  <c r="AR49" i="5"/>
  <c r="AS49" i="5" s="1"/>
  <c r="AR47" i="5"/>
  <c r="AS47" i="5" s="1"/>
  <c r="AR46" i="5"/>
  <c r="AS46" i="5" s="1"/>
  <c r="AR39" i="5"/>
  <c r="AR40" i="5"/>
  <c r="AR41" i="5"/>
  <c r="AR42" i="5"/>
  <c r="AR43" i="5"/>
  <c r="AS43" i="5" s="1"/>
  <c r="AR44" i="5"/>
  <c r="AS44" i="5" s="1"/>
  <c r="AS41" i="5"/>
  <c r="AR38" i="5"/>
  <c r="AR34" i="5"/>
  <c r="AS34" i="5" s="1"/>
  <c r="AR33" i="5"/>
  <c r="AR32" i="5"/>
  <c r="AS32" i="5" s="1"/>
  <c r="AR31" i="5"/>
  <c r="AR28" i="5"/>
  <c r="AS28" i="5" s="1"/>
  <c r="AR27" i="5"/>
  <c r="AS27" i="5" s="1"/>
  <c r="AR26" i="5"/>
  <c r="AS26" i="5" s="1"/>
  <c r="AR25" i="5"/>
  <c r="AS25" i="5" s="1"/>
  <c r="AR13" i="5"/>
  <c r="AS13" i="5" s="1"/>
  <c r="AR14" i="5"/>
  <c r="AR15" i="5"/>
  <c r="AS15" i="5" s="1"/>
  <c r="AR16" i="5"/>
  <c r="AR17" i="5"/>
  <c r="AS17" i="5" s="1"/>
  <c r="AR19" i="5"/>
  <c r="AS19" i="5" s="1"/>
  <c r="AR20" i="5"/>
  <c r="AS20" i="5" s="1"/>
  <c r="AR21" i="5"/>
  <c r="AS21" i="5" s="1"/>
  <c r="AR22" i="5"/>
  <c r="AR23" i="5"/>
  <c r="AR11" i="5"/>
  <c r="AS11" i="5" s="1"/>
  <c r="AA241" i="5"/>
  <c r="AB241" i="5" s="1"/>
  <c r="Y239" i="5"/>
  <c r="Z239" i="5" s="1"/>
  <c r="Y240" i="5"/>
  <c r="AA240" i="5" s="1"/>
  <c r="Y238" i="5"/>
  <c r="AA238" i="5" s="1"/>
  <c r="AB238" i="5" s="1"/>
  <c r="Y235" i="5"/>
  <c r="AA235" i="5" s="1"/>
  <c r="AB235" i="5" s="1"/>
  <c r="AB237" i="5" s="1"/>
  <c r="AB233" i="5"/>
  <c r="AB234" i="5" s="1"/>
  <c r="Z233" i="5"/>
  <c r="Z234" i="5" s="1"/>
  <c r="Y230" i="5"/>
  <c r="AA230" i="5" s="1"/>
  <c r="Y226" i="5"/>
  <c r="AA226" i="5" s="1"/>
  <c r="Z224" i="5"/>
  <c r="Z225" i="5" s="1"/>
  <c r="AA221" i="5"/>
  <c r="AB221" i="5" s="1"/>
  <c r="AB224" i="5" s="1"/>
  <c r="AB225" i="5" s="1"/>
  <c r="Y208" i="5"/>
  <c r="Z208" i="5" s="1"/>
  <c r="Y217" i="5"/>
  <c r="Z217" i="5" s="1"/>
  <c r="Y216" i="5"/>
  <c r="Z216" i="5" s="1"/>
  <c r="Y210" i="5"/>
  <c r="Z210" i="5" s="1"/>
  <c r="Y202" i="5"/>
  <c r="AA202" i="5" s="1"/>
  <c r="AB202" i="5" s="1"/>
  <c r="AB205" i="5" s="1"/>
  <c r="AB206" i="5" s="1"/>
  <c r="Y197" i="5"/>
  <c r="Z197" i="5" s="1"/>
  <c r="Y193" i="5"/>
  <c r="Y191" i="5"/>
  <c r="AA191" i="5" s="1"/>
  <c r="AB191" i="5" s="1"/>
  <c r="Y189" i="5"/>
  <c r="Z189" i="5" s="1"/>
  <c r="AB188" i="5"/>
  <c r="Y187" i="5"/>
  <c r="AA187" i="5" s="1"/>
  <c r="Y185" i="5"/>
  <c r="AA185" i="5" s="1"/>
  <c r="Y182" i="5"/>
  <c r="AA182" i="5" s="1"/>
  <c r="AB182" i="5" s="1"/>
  <c r="AB183" i="5" s="1"/>
  <c r="Y175" i="5"/>
  <c r="AA175" i="5" s="1"/>
  <c r="Y162" i="5"/>
  <c r="AA162" i="5" s="1"/>
  <c r="Y156" i="5"/>
  <c r="AA156" i="5" s="1"/>
  <c r="AB156" i="5" s="1"/>
  <c r="AB164" i="5" s="1"/>
  <c r="Y173" i="5"/>
  <c r="Z173" i="5" s="1"/>
  <c r="Y165" i="5"/>
  <c r="Z165" i="5" s="1"/>
  <c r="Y152" i="5"/>
  <c r="AA152" i="5" s="1"/>
  <c r="Y150" i="5"/>
  <c r="AA150" i="5" s="1"/>
  <c r="AB150" i="5" s="1"/>
  <c r="AB154" i="5" s="1"/>
  <c r="AB155" i="5" s="1"/>
  <c r="Z141" i="5"/>
  <c r="Z154" i="5" s="1"/>
  <c r="Z155" i="5" s="1"/>
  <c r="Y138" i="5"/>
  <c r="Z138" i="5" s="1"/>
  <c r="Z139" i="5" s="1"/>
  <c r="Y134" i="5"/>
  <c r="Z134" i="5" s="1"/>
  <c r="Y135" i="5"/>
  <c r="Z135" i="5" s="1"/>
  <c r="Y136" i="5"/>
  <c r="AA136" i="5" s="1"/>
  <c r="AB136" i="5" s="1"/>
  <c r="AB137" i="5" s="1"/>
  <c r="Y133" i="5"/>
  <c r="AA133" i="5" s="1"/>
  <c r="AB131" i="5"/>
  <c r="Y128" i="5"/>
  <c r="Y129" i="5"/>
  <c r="AA129" i="5" s="1"/>
  <c r="Y130" i="5"/>
  <c r="Y127" i="5"/>
  <c r="AA127" i="5" s="1"/>
  <c r="AA125" i="5"/>
  <c r="Y125" i="5"/>
  <c r="Z125" i="5" s="1"/>
  <c r="Y124" i="5"/>
  <c r="Z124" i="5" s="1"/>
  <c r="Y123" i="5"/>
  <c r="AA123" i="5" s="1"/>
  <c r="Y120" i="5"/>
  <c r="AA120" i="5" s="1"/>
  <c r="Y118" i="5"/>
  <c r="AA118" i="5" s="1"/>
  <c r="Y115" i="5"/>
  <c r="AA115" i="5" s="1"/>
  <c r="AB115" i="5" s="1"/>
  <c r="Y113" i="5"/>
  <c r="Z113" i="5" s="1"/>
  <c r="Y114" i="5"/>
  <c r="AA114" i="5" s="1"/>
  <c r="Y112" i="5"/>
  <c r="Z112" i="5" s="1"/>
  <c r="AB111" i="5"/>
  <c r="Y110" i="5"/>
  <c r="AA110" i="5" s="1"/>
  <c r="Y97" i="5"/>
  <c r="AA97" i="5" s="1"/>
  <c r="AB95" i="5"/>
  <c r="Y93" i="5"/>
  <c r="AA93" i="5" s="1"/>
  <c r="Y92" i="5"/>
  <c r="AA92" i="5" s="1"/>
  <c r="AB91" i="5"/>
  <c r="Y87" i="5"/>
  <c r="AA87" i="5" s="1"/>
  <c r="AB86" i="5"/>
  <c r="Y83" i="5"/>
  <c r="AA83" i="5" s="1"/>
  <c r="Y79" i="5"/>
  <c r="AA79" i="5" s="1"/>
  <c r="Y77" i="5"/>
  <c r="AA77" i="5" s="1"/>
  <c r="AA74" i="5"/>
  <c r="AB74" i="5" s="1"/>
  <c r="Y72" i="5"/>
  <c r="AA72" i="5" s="1"/>
  <c r="AB72" i="5" s="1"/>
  <c r="AA69" i="5"/>
  <c r="Y67" i="5"/>
  <c r="AA67" i="5" s="1"/>
  <c r="Y60" i="5"/>
  <c r="Z60" i="5" s="1"/>
  <c r="Y59" i="5"/>
  <c r="Z59" i="5" s="1"/>
  <c r="Y58" i="5"/>
  <c r="Z58" i="5" s="1"/>
  <c r="Y57" i="5"/>
  <c r="Z57" i="5" s="1"/>
  <c r="Y48" i="5"/>
  <c r="AA48" i="5" s="1"/>
  <c r="Y46" i="5"/>
  <c r="Y42" i="5"/>
  <c r="AA42" i="5" s="1"/>
  <c r="Y40" i="5"/>
  <c r="Z40" i="5" s="1"/>
  <c r="Y39" i="5"/>
  <c r="AA39" i="5" s="1"/>
  <c r="Y38" i="5"/>
  <c r="AA38" i="5" s="1"/>
  <c r="Y33" i="5"/>
  <c r="AA33" i="5" s="1"/>
  <c r="Y32" i="5"/>
  <c r="AA32" i="5" s="1"/>
  <c r="AB32" i="5" s="1"/>
  <c r="Y31" i="5"/>
  <c r="AA31" i="5" s="1"/>
  <c r="AB31" i="5" s="1"/>
  <c r="Y29" i="5"/>
  <c r="AA29" i="5" s="1"/>
  <c r="Y28" i="5"/>
  <c r="Z28" i="5" s="1"/>
  <c r="Y25" i="5"/>
  <c r="Z25" i="5" s="1"/>
  <c r="Y22" i="5"/>
  <c r="Z22" i="5" s="1"/>
  <c r="Y23" i="5"/>
  <c r="Z23" i="5" s="1"/>
  <c r="Y21" i="5"/>
  <c r="AA21" i="5" s="1"/>
  <c r="AB21" i="5" s="1"/>
  <c r="AA19" i="5"/>
  <c r="AB19" i="5" s="1"/>
  <c r="Y18" i="5"/>
  <c r="AA18" i="5" s="1"/>
  <c r="AB18" i="5" s="1"/>
  <c r="Y16" i="5"/>
  <c r="AA16" i="5" s="1"/>
  <c r="AB16" i="5" s="1"/>
  <c r="AA12" i="5"/>
  <c r="AB12" i="5" s="1"/>
  <c r="AS86" i="5" l="1"/>
  <c r="Z137" i="5"/>
  <c r="AS137" i="5"/>
  <c r="Z32" i="5"/>
  <c r="Z35" i="5" s="1"/>
  <c r="Z126" i="5"/>
  <c r="AS174" i="5"/>
  <c r="AS188" i="5"/>
  <c r="AS91" i="5"/>
  <c r="AS201" i="5"/>
  <c r="AS205" i="5"/>
  <c r="AA46" i="5"/>
  <c r="AS45" i="5"/>
  <c r="AS119" i="5"/>
  <c r="Z72" i="5"/>
  <c r="Z75" i="5" s="1"/>
  <c r="Z79" i="5"/>
  <c r="Z87" i="5"/>
  <c r="Z91" i="5" s="1"/>
  <c r="Z93" i="5"/>
  <c r="Z95" i="5" s="1"/>
  <c r="Z118" i="5"/>
  <c r="AA124" i="5"/>
  <c r="AB124" i="5" s="1"/>
  <c r="AB126" i="5" s="1"/>
  <c r="AS224" i="5"/>
  <c r="AS218" i="5"/>
  <c r="AS213" i="5"/>
  <c r="AS251" i="5"/>
  <c r="AS195" i="5"/>
  <c r="AS183" i="5"/>
  <c r="AS164" i="5"/>
  <c r="AS154" i="5"/>
  <c r="AS71" i="5"/>
  <c r="AS95" i="5"/>
  <c r="AS111" i="5"/>
  <c r="AS126" i="5"/>
  <c r="AS131" i="5"/>
  <c r="AA23" i="5"/>
  <c r="AA22" i="5"/>
  <c r="AB22" i="5" s="1"/>
  <c r="AA135" i="5"/>
  <c r="AA134" i="5"/>
  <c r="Z174" i="5"/>
  <c r="Z202" i="5"/>
  <c r="Z205" i="5" s="1"/>
  <c r="Z206" i="5" s="1"/>
  <c r="Z235" i="5"/>
  <c r="Z237" i="5" s="1"/>
  <c r="Z238" i="5"/>
  <c r="Z244" i="5" s="1"/>
  <c r="Z21" i="5"/>
  <c r="Z24" i="5" s="1"/>
  <c r="Z110" i="5"/>
  <c r="Z111" i="5" s="1"/>
  <c r="AA239" i="5"/>
  <c r="AB239" i="5" s="1"/>
  <c r="AA40" i="5"/>
  <c r="AB40" i="5" s="1"/>
  <c r="AA112" i="5"/>
  <c r="AB112" i="5" s="1"/>
  <c r="Z191" i="5"/>
  <c r="Z218" i="5"/>
  <c r="Z219" i="5" s="1"/>
  <c r="Z220" i="5" s="1"/>
  <c r="AS30" i="5"/>
  <c r="Z30" i="5"/>
  <c r="Z46" i="5"/>
  <c r="Z48" i="5"/>
  <c r="AB75" i="5"/>
  <c r="AB96" i="5" s="1"/>
  <c r="AA113" i="5"/>
  <c r="AB113" i="5" s="1"/>
  <c r="Z129" i="5"/>
  <c r="Z140" i="5"/>
  <c r="AA165" i="5"/>
  <c r="AB165" i="5" s="1"/>
  <c r="AA173" i="5"/>
  <c r="AB173" i="5" s="1"/>
  <c r="Z182" i="5"/>
  <c r="Z183" i="5" s="1"/>
  <c r="AB244" i="5"/>
  <c r="AB245" i="5" s="1"/>
  <c r="AS56" i="5"/>
  <c r="AB24" i="5"/>
  <c r="AA25" i="5"/>
  <c r="AB25" i="5" s="1"/>
  <c r="AA28" i="5"/>
  <c r="AB28" i="5" s="1"/>
  <c r="AB35" i="5"/>
  <c r="AA57" i="5"/>
  <c r="AB57" i="5" s="1"/>
  <c r="AA58" i="5"/>
  <c r="AB58" i="5" s="1"/>
  <c r="AA59" i="5"/>
  <c r="AB59" i="5" s="1"/>
  <c r="AA60" i="5"/>
  <c r="AB60" i="5" s="1"/>
  <c r="Z83" i="5"/>
  <c r="Z156" i="5"/>
  <c r="Z185" i="5"/>
  <c r="AA193" i="5"/>
  <c r="AB193" i="5" s="1"/>
  <c r="Z193" i="5"/>
  <c r="Z195" i="5" s="1"/>
  <c r="AA189" i="5"/>
  <c r="AB189" i="5" s="1"/>
  <c r="AB195" i="5" s="1"/>
  <c r="AB196" i="5" s="1"/>
  <c r="AS64" i="5"/>
  <c r="AA130" i="5"/>
  <c r="Z130" i="5"/>
  <c r="AA128" i="5"/>
  <c r="Z128" i="5"/>
  <c r="AA138" i="5"/>
  <c r="AB138" i="5" s="1"/>
  <c r="AB139" i="5" s="1"/>
  <c r="AB140" i="5" s="1"/>
  <c r="AA197" i="5"/>
  <c r="AA210" i="5"/>
  <c r="AB210" i="5" s="1"/>
  <c r="AA216" i="5"/>
  <c r="AB216" i="5" s="1"/>
  <c r="AA217" i="5"/>
  <c r="AB217" i="5" s="1"/>
  <c r="AA208" i="5"/>
  <c r="AB208" i="5" s="1"/>
  <c r="AS35" i="5"/>
  <c r="Z115" i="5"/>
  <c r="Z119" i="5" s="1"/>
  <c r="Z162" i="5"/>
  <c r="Z187" i="5"/>
  <c r="AS24" i="5"/>
  <c r="AP68" i="5"/>
  <c r="AR68" i="5" s="1"/>
  <c r="Z36" i="5" l="1"/>
  <c r="Z37" i="5" s="1"/>
  <c r="AS253" i="5"/>
  <c r="Z86" i="5"/>
  <c r="Z96" i="5" s="1"/>
  <c r="AB119" i="5"/>
  <c r="AB132" i="5" s="1"/>
  <c r="AB174" i="5"/>
  <c r="AB184" i="5" s="1"/>
  <c r="AB207" i="5" s="1"/>
  <c r="Z64" i="5"/>
  <c r="Z65" i="5" s="1"/>
  <c r="Z66" i="5" s="1"/>
  <c r="Z245" i="5"/>
  <c r="AB46" i="5"/>
  <c r="Z131" i="5"/>
  <c r="Z132" i="5" s="1"/>
  <c r="AB218" i="5"/>
  <c r="AB219" i="5" s="1"/>
  <c r="AB220" i="5" s="1"/>
  <c r="Z188" i="5"/>
  <c r="Z196" i="5" s="1"/>
  <c r="Z207" i="5" s="1"/>
  <c r="Z254" i="5" s="1"/>
  <c r="AB64" i="5"/>
  <c r="AB65" i="5" s="1"/>
  <c r="AB66" i="5" s="1"/>
  <c r="AB30" i="5"/>
  <c r="AB36" i="5" s="1"/>
  <c r="AB37" i="5" s="1"/>
  <c r="Z164" i="5"/>
  <c r="Z184" i="5" s="1"/>
  <c r="AV44" i="5"/>
  <c r="AV43" i="5"/>
  <c r="AB258" i="5" l="1"/>
  <c r="AV199" i="5"/>
  <c r="AV46" i="5"/>
  <c r="AV109" i="5"/>
  <c r="AV108" i="5"/>
  <c r="AV172" i="5"/>
  <c r="AN76" i="5"/>
  <c r="AR76" i="5" s="1"/>
  <c r="U76" i="5"/>
  <c r="Y76" i="5" s="1"/>
  <c r="AA76" i="5" s="1"/>
  <c r="AN12" i="5"/>
  <c r="AR12" i="5" s="1"/>
  <c r="U11" i="5"/>
  <c r="Y11" i="5" s="1"/>
  <c r="AA11" i="5" s="1"/>
  <c r="BR55" i="5"/>
  <c r="AV55" i="5"/>
  <c r="AV215" i="5"/>
  <c r="AV211" i="5"/>
  <c r="AV210" i="5"/>
  <c r="AV130" i="5"/>
  <c r="AV106" i="5"/>
  <c r="AV94" i="5"/>
  <c r="AV84" i="5"/>
  <c r="BR68" i="5"/>
  <c r="AV68" i="5"/>
  <c r="AV52" i="5"/>
  <c r="AV250" i="5"/>
  <c r="AV249" i="5"/>
  <c r="AV248" i="5"/>
  <c r="AV247" i="5"/>
  <c r="AV243" i="5"/>
  <c r="AV242" i="5"/>
  <c r="AV241" i="5"/>
  <c r="AV236" i="5"/>
  <c r="AV235" i="5"/>
  <c r="AV232" i="5"/>
  <c r="AV231" i="5"/>
  <c r="AV230" i="5"/>
  <c r="AV229" i="5"/>
  <c r="AV228" i="5"/>
  <c r="AV227" i="5"/>
  <c r="AV226" i="5"/>
  <c r="AV223" i="5"/>
  <c r="AV222" i="5"/>
  <c r="AV221" i="5"/>
  <c r="AV217" i="5"/>
  <c r="AV216" i="5"/>
  <c r="AV214" i="5"/>
  <c r="AV212" i="5"/>
  <c r="AV209" i="5"/>
  <c r="AV208" i="5"/>
  <c r="BR204" i="5"/>
  <c r="AV204" i="5"/>
  <c r="BR203" i="5"/>
  <c r="AV203" i="5"/>
  <c r="BR202" i="5"/>
  <c r="AV202" i="5"/>
  <c r="BR200" i="5"/>
  <c r="AV200" i="5"/>
  <c r="BR198" i="5"/>
  <c r="AV198" i="5"/>
  <c r="BR197" i="5"/>
  <c r="AV197" i="5"/>
  <c r="BR191" i="5"/>
  <c r="AV191" i="5"/>
  <c r="BR187" i="5"/>
  <c r="AV187" i="5"/>
  <c r="BR186" i="5"/>
  <c r="AV186" i="5"/>
  <c r="BR185" i="5"/>
  <c r="AV185" i="5"/>
  <c r="BR182" i="5"/>
  <c r="AV182" i="5"/>
  <c r="BR181" i="5"/>
  <c r="AV181" i="5"/>
  <c r="BR180" i="5"/>
  <c r="AV180" i="5"/>
  <c r="BR179" i="5"/>
  <c r="AV179" i="5"/>
  <c r="BR178" i="5"/>
  <c r="AV178" i="5"/>
  <c r="BR177" i="5"/>
  <c r="AV177" i="5"/>
  <c r="BR176" i="5"/>
  <c r="AV176" i="5"/>
  <c r="BR175" i="5"/>
  <c r="AV175" i="5"/>
  <c r="BR173" i="5"/>
  <c r="AV173" i="5"/>
  <c r="BR171" i="5"/>
  <c r="AV171" i="5"/>
  <c r="BR170" i="5"/>
  <c r="AV170" i="5"/>
  <c r="BR169" i="5"/>
  <c r="AV169" i="5"/>
  <c r="BR168" i="5"/>
  <c r="AV168" i="5"/>
  <c r="BR167" i="5"/>
  <c r="AV167" i="5"/>
  <c r="AV166" i="5"/>
  <c r="AV165" i="5"/>
  <c r="BR163" i="5"/>
  <c r="AV163" i="5"/>
  <c r="BR162" i="5"/>
  <c r="AV162" i="5"/>
  <c r="BR161" i="5"/>
  <c r="AV161" i="5"/>
  <c r="BR160" i="5"/>
  <c r="AV160" i="5"/>
  <c r="BR159" i="5"/>
  <c r="AV159" i="5"/>
  <c r="BR158" i="5"/>
  <c r="AV158" i="5"/>
  <c r="BR157" i="5"/>
  <c r="AV157" i="5"/>
  <c r="BR156" i="5"/>
  <c r="AV156" i="5"/>
  <c r="AV153" i="5"/>
  <c r="AV152" i="5"/>
  <c r="AV150" i="5"/>
  <c r="AV149" i="5"/>
  <c r="AV148" i="5"/>
  <c r="AV147" i="5"/>
  <c r="BR146" i="5"/>
  <c r="AV146" i="5"/>
  <c r="BR145" i="5"/>
  <c r="AV145" i="5"/>
  <c r="BR144" i="5"/>
  <c r="AV144" i="5"/>
  <c r="BR143" i="5"/>
  <c r="AV143" i="5"/>
  <c r="BR141" i="5"/>
  <c r="AV141" i="5"/>
  <c r="R141" i="5"/>
  <c r="BR138" i="5"/>
  <c r="AV138" i="5"/>
  <c r="BR136" i="5"/>
  <c r="AV136" i="5"/>
  <c r="BR135" i="5"/>
  <c r="AV135" i="5"/>
  <c r="BR133" i="5"/>
  <c r="AV133" i="5"/>
  <c r="BR129" i="5"/>
  <c r="AV129" i="5"/>
  <c r="BR128" i="5"/>
  <c r="AV128" i="5"/>
  <c r="BR127" i="5"/>
  <c r="AV127" i="5"/>
  <c r="BR123" i="5"/>
  <c r="AV123" i="5"/>
  <c r="BR122" i="5"/>
  <c r="AV122" i="5"/>
  <c r="BR121" i="5"/>
  <c r="AV121" i="5"/>
  <c r="BR120" i="5"/>
  <c r="AV120" i="5"/>
  <c r="BR118" i="5"/>
  <c r="AV118" i="5"/>
  <c r="BR117" i="5"/>
  <c r="AV117" i="5"/>
  <c r="BR116" i="5"/>
  <c r="AV116" i="5"/>
  <c r="BR115" i="5"/>
  <c r="AV115" i="5"/>
  <c r="BR114" i="5"/>
  <c r="AV114" i="5"/>
  <c r="BR113" i="5"/>
  <c r="AV113" i="5"/>
  <c r="BR112" i="5"/>
  <c r="AV112" i="5"/>
  <c r="BR110" i="5"/>
  <c r="AV110" i="5"/>
  <c r="BR107" i="5"/>
  <c r="AV107" i="5"/>
  <c r="BR106" i="5"/>
  <c r="BR105" i="5"/>
  <c r="AV105" i="5"/>
  <c r="BR104" i="5"/>
  <c r="AV104" i="5"/>
  <c r="BR103" i="5"/>
  <c r="AV103" i="5"/>
  <c r="BR102" i="5"/>
  <c r="AV102" i="5"/>
  <c r="BR101" i="5"/>
  <c r="AV101" i="5"/>
  <c r="BR100" i="5"/>
  <c r="BR99" i="5"/>
  <c r="AV99" i="5"/>
  <c r="BR98" i="5"/>
  <c r="AV98" i="5"/>
  <c r="BR97" i="5"/>
  <c r="AV97" i="5"/>
  <c r="BR93" i="5"/>
  <c r="AV93" i="5"/>
  <c r="BR92" i="5"/>
  <c r="AW92" i="5"/>
  <c r="AV92" i="5"/>
  <c r="BR90" i="5"/>
  <c r="AV90" i="5"/>
  <c r="BR89" i="5"/>
  <c r="AV89" i="5"/>
  <c r="BR88" i="5"/>
  <c r="AV88" i="5"/>
  <c r="BR87" i="5"/>
  <c r="AV87" i="5"/>
  <c r="BR85" i="5"/>
  <c r="AV85" i="5"/>
  <c r="BR83" i="5"/>
  <c r="AV83" i="5"/>
  <c r="BR82" i="5"/>
  <c r="AV82" i="5"/>
  <c r="BR81" i="5"/>
  <c r="AV81" i="5"/>
  <c r="BR80" i="5"/>
  <c r="AV80" i="5"/>
  <c r="BR79" i="5"/>
  <c r="AV79" i="5"/>
  <c r="BR78" i="5"/>
  <c r="AV78" i="5"/>
  <c r="BR77" i="5"/>
  <c r="AV77" i="5"/>
  <c r="BR76" i="5"/>
  <c r="AV76" i="5"/>
  <c r="BR70" i="5"/>
  <c r="AV70" i="5"/>
  <c r="BR69" i="5"/>
  <c r="AV69" i="5"/>
  <c r="BR67" i="5"/>
  <c r="AV67" i="5"/>
  <c r="BR62" i="5"/>
  <c r="AV62" i="5"/>
  <c r="BR61" i="5"/>
  <c r="AV61" i="5"/>
  <c r="BR60" i="5"/>
  <c r="AV60" i="5"/>
  <c r="BR63" i="5"/>
  <c r="AV63" i="5"/>
  <c r="AL63" i="5"/>
  <c r="BR54" i="5"/>
  <c r="AV54" i="5"/>
  <c r="BR53" i="5"/>
  <c r="AV53" i="5"/>
  <c r="BR51" i="5"/>
  <c r="AV51" i="5"/>
  <c r="BR50" i="5"/>
  <c r="AV50" i="5"/>
  <c r="BR49" i="5"/>
  <c r="AV49" i="5"/>
  <c r="BR48" i="5"/>
  <c r="AV48" i="5"/>
  <c r="BR47" i="5"/>
  <c r="AV47" i="5"/>
  <c r="BR42" i="5"/>
  <c r="AV42" i="5"/>
  <c r="BR41" i="5"/>
  <c r="AV41" i="5"/>
  <c r="BR40" i="5"/>
  <c r="AV40" i="5"/>
  <c r="BR39" i="5"/>
  <c r="AV39" i="5"/>
  <c r="BR38" i="5"/>
  <c r="AV38" i="5"/>
  <c r="BR34" i="5"/>
  <c r="AV34" i="5"/>
  <c r="BR33" i="5"/>
  <c r="AV33" i="5"/>
  <c r="BR32" i="5"/>
  <c r="AV32" i="5"/>
  <c r="BR28" i="5"/>
  <c r="AV28" i="5"/>
  <c r="BR27" i="5"/>
  <c r="AV27" i="5"/>
  <c r="BR26" i="5"/>
  <c r="AV26" i="5"/>
  <c r="BR25" i="5"/>
  <c r="AV25" i="5"/>
  <c r="BR21" i="5"/>
  <c r="AV21" i="5"/>
  <c r="BR20" i="5"/>
  <c r="AV20" i="5"/>
  <c r="BR19" i="5"/>
  <c r="AV19" i="5"/>
  <c r="BR17" i="5"/>
  <c r="AV17" i="5"/>
  <c r="BR16" i="5"/>
  <c r="AV16" i="5"/>
  <c r="BR15" i="5"/>
  <c r="AV15" i="5"/>
  <c r="BR14" i="5"/>
  <c r="AV14" i="5"/>
  <c r="BR13" i="5"/>
  <c r="AV13" i="5"/>
  <c r="BR12" i="5"/>
  <c r="AV12" i="5"/>
  <c r="BR11" i="5"/>
  <c r="AV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K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M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D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P7" authorId="2" shapeId="0" xr:uid="{00000000-0006-0000-0100-000005000000}">
      <text>
        <r>
          <rPr>
            <sz val="9"/>
            <color indexed="81"/>
            <rFont val="Tahoma"/>
            <family val="2"/>
          </rPr>
          <t xml:space="preserve">VER ANEXO 1
</t>
        </r>
      </text>
    </comment>
    <comment ref="BQ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<sst xmlns="http://schemas.openxmlformats.org/spreadsheetml/2006/main" count="3266" uniqueCount="1771">
  <si>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</si>
  <si>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</si>
  <si>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</si>
  <si>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</si>
  <si>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</si>
  <si>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</si>
  <si>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</si>
  <si>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</si>
  <si>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</si>
  <si>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</si>
  <si>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</si>
  <si>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</si>
  <si>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</si>
  <si>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</si>
  <si>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</si>
  <si>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</si>
  <si>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</si>
  <si>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</si>
  <si>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</si>
  <si>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</si>
  <si>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</si>
  <si>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</si>
  <si>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</si>
  <si>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</si>
  <si>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</si>
  <si>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</si>
  <si>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</si>
  <si>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</si>
  <si>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</si>
  <si>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</si>
  <si>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</si>
  <si>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</si>
  <si>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</si>
  <si>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</si>
  <si>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</si>
  <si>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</si>
  <si>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</si>
  <si>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</si>
  <si>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</si>
  <si>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</si>
  <si>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</si>
  <si>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</si>
  <si>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</si>
  <si>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</si>
  <si>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</si>
  <si>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</si>
  <si>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</si>
  <si>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</si>
  <si>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</si>
  <si>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</si>
  <si>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</si>
  <si>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</si>
  <si>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</si>
  <si>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</si>
  <si>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</si>
  <si>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</si>
  <si>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</si>
  <si>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</si>
  <si>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</si>
  <si>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</si>
  <si>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</si>
  <si>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PROGRAMACION NUMERICA DE LA ACTIVIDAD PROYECTO 2023</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</si>
  <si>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</si>
  <si>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</si>
  <si>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</si>
  <si>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</si>
  <si>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</si>
  <si>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</si>
  <si>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</si>
  <si>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</si>
  <si>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</si>
  <si>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</si>
  <si>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</si>
  <si>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</si>
  <si>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</si>
  <si>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</si>
  <si>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</si>
  <si>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</si>
  <si>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</si>
  <si>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</si>
  <si>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</si>
  <si>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</si>
  <si>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</si>
  <si>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</si>
  <si>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</si>
  <si>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</si>
  <si>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Nombre de la fuente origen de los recursos
1. Recursos Propios - ICLD
2. SGP
3. Donaciones</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</si>
  <si>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</si>
  <si>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</si>
  <si>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</si>
  <si>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</si>
  <si>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</si>
  <si>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</si>
  <si>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</si>
  <si>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</si>
  <si>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</si>
  <si>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</si>
  <si>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</si>
  <si>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</si>
  <si>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</si>
  <si>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</si>
  <si>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</si>
  <si>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</si>
  <si>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</si>
  <si>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</si>
  <si>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</si>
  <si>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</si>
  <si>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</si>
  <si>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</si>
  <si>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</si>
  <si>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</si>
  <si>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</si>
  <si>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</si>
  <si>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</si>
  <si>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</si>
  <si>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</si>
  <si>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</si>
  <si>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</si>
  <si>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SECRETARÍA DE PARTICIPACIÓN Y DESARROLLO SOCIAL</t>
  </si>
  <si>
    <t>SEGUIMIENTO CALCULO SEC PLANEACIÓN. CORTE SEPTIEMBRE 2023.</t>
  </si>
  <si>
    <t xml:space="preserve">ARTICULACION </t>
  </si>
  <si>
    <t>PLAN DE ACCIÓN - INFORMACIÓN DE ACTIVIDADES</t>
  </si>
  <si>
    <t>EJECUCIÓN PRESUPUESTAL CALCULO SEC PLANEACIÓN CORTE SEPTIEMBRE 2023</t>
  </si>
  <si>
    <t>POLICA DE ADMINISTRACION DE RIESGOS</t>
  </si>
  <si>
    <t xml:space="preserve">INDICADOR DE BIENESTAR </t>
  </si>
  <si>
    <t xml:space="preserve">PROGRAMA </t>
  </si>
  <si>
    <t>DENOMINACION DEL PRODUCTO</t>
  </si>
  <si>
    <t>REPORTE META PRODUCTO EJECUTADO DE ENERO 01 A MARZO 31 DE 2023</t>
  </si>
  <si>
    <t>REPORTE META PRODUCTO EJECUTADO DE ABRIL 01 A JUNIO 30 DE 2023</t>
  </si>
  <si>
    <t>REPORTE META PRODUCTO EJECUTADO DE JULIO 01 A SEPTIEMBRE 30 DE 2023</t>
  </si>
  <si>
    <t>REPORTE META PRODUCTO EJECUTADO DE OCTUBRE 01 A DICIEMBRE 31 DE 2023</t>
  </si>
  <si>
    <t>ACUMULADO PARCIAL 2023</t>
  </si>
  <si>
    <t>AVANCE PARCIAL (%) PLAN DE ACCION 2023</t>
  </si>
  <si>
    <t>AVANCE PLAN DE DESARROLLO ACUMULADO 2020 - 2023</t>
  </si>
  <si>
    <t>AVANCE (%) PROGRAMA ACUMULADO 2020 - 2023</t>
  </si>
  <si>
    <t>ACTIVIDADES DE PROYECTO DE INVERSION VIABILIZADAS EN SUIFP
( HITOS )</t>
  </si>
  <si>
    <t>REPORTE ACTIVIDAD DE PROYECTO
EJECUTADO DE ENERO 01 A MARZO 31 DE 2023</t>
  </si>
  <si>
    <t>REPORTE ACTIVIDAD DE PROYECTO
EJECUTADO DE ABRIL 01 A JUNIO 30 DE 2023</t>
  </si>
  <si>
    <t>REPORTE ACTIVIDAD DE PROYECTO
EJECUTADO DE JULIO 01 A SEPTIEMBRE 30 DE 2023</t>
  </si>
  <si>
    <t>REPORTE ACTIVIDAD DE PROYECTO
EJECUTADO DE OCTUBRE 01 A DICIEMBRE 31 DE 2023</t>
  </si>
  <si>
    <t>ACUMULADO ACTIVIDADES DE PROYECTO 2023</t>
  </si>
  <si>
    <t>AVANCE % ACTIVIDADES DE PROYECTO 2023</t>
  </si>
  <si>
    <t>APROPIACIÓN  VIGENTE A 30 SEP 2023 (MODIF)
(en pesos)</t>
  </si>
  <si>
    <t xml:space="preserve">REPORTE EJECUCIÓN PRESUPUESTAL A 30 DE SEPTIEMBRE DE 2023
(COMPROMISOS) </t>
  </si>
  <si>
    <t xml:space="preserve">REPORTE EJECUCIÓN PRESUPUESTAL A 30 DE SEPTIEMBRE DE 2023
(PAGOS) </t>
  </si>
  <si>
    <t>APROPIACION DEFINITIVA (DISPONIBLE)</t>
  </si>
  <si>
    <t>OBLIGACIONES</t>
  </si>
  <si>
    <t>GIROS</t>
  </si>
  <si>
    <t>PORCENTAJE DE EJECUCIÓN POR PROGRAMA - OBLIGACIONES</t>
  </si>
  <si>
    <t>PORCENTAJE DE EJECUCIÓN POR PROGRAMA - GIROS</t>
  </si>
  <si>
    <t>OBSERVACION 
EJECUTADO DE ENERO 01 A MARZO 31 DE 2023</t>
  </si>
  <si>
    <t>OBSERVACION 
EJECUTADO DE ABRIL 01 A JUNIO 30 DE 2023</t>
  </si>
  <si>
    <t>OBSERVACION 
EJECUTADO DE JULIO 01 A SEPTIEMBRE 30 DE 2023</t>
  </si>
  <si>
    <t>OBSERVACION 
EJECUTADO DE OCTUBRE 01 A DICIEMBRE 31 DE 2023</t>
  </si>
  <si>
    <t>N°</t>
  </si>
  <si>
    <t>LINK DE EVIDENCIAS 
EJECUTADO DE ENERO 01 A MARZO 31 DE 2023</t>
  </si>
  <si>
    <t>LINK DE EVIDENCIAS 
EJECUTADO DE ABRIL 01 A JUNIO 30 DE 2023</t>
  </si>
  <si>
    <t>LINK DE EVIDENCIAS 
EJECUTADO DE JULIO 01 A SEPTIEMBRE 30 DE 2023</t>
  </si>
  <si>
    <t>LINK DE EVIDENCIAS 
EJECUTADO DE OCTUBRE 01 A DICIEMBRE 31 DE 2023</t>
  </si>
  <si>
    <t>1. BIEN</t>
  </si>
  <si>
    <t>2. SERVICIO</t>
  </si>
  <si>
    <t>Objetivo 8. Promover el crecimiento económico sostenido, inclusivo y sostenible, el empleo pleno y productivo y el trabajo decente para todos.
Objetivo 17. Fortalecer los medios de aplicación y revitalizar la alianza global para el desarrollo sostenible.</t>
  </si>
  <si>
    <t xml:space="preserve">Cartagena CONTINGENTE </t>
  </si>
  <si>
    <t xml:space="preserve"> LÍNEA ESTRATÉGICA: DESARROLLO ECONÓMICO Y EMPLEABILIDAD</t>
  </si>
  <si>
    <t xml:space="preserve">No. De Plataforma de inclusión productiva Distrital en funcionamiento </t>
  </si>
  <si>
    <t>0 Secretaría de Participación y Secretaría de Hacienda</t>
  </si>
  <si>
    <t xml:space="preserve">Diseñar e Implementar 1 Plataforma de inclusión productiva Distrital </t>
  </si>
  <si>
    <t>Unidad</t>
  </si>
  <si>
    <t>Programa: Centros para el emprendimiento y la gestión de la empleabilidad en Cartagena de Indias</t>
  </si>
  <si>
    <t>No. De Rutas de atención para la inclusión productiva diseñada (Empresarismo y Empleabilidad).</t>
  </si>
  <si>
    <t>Número o rutas</t>
  </si>
  <si>
    <t>0
Secretaría de Participación</t>
  </si>
  <si>
    <t>Diseñar 1 Ruta de atención para la inclusión productiva (Empresarismo y Empleabilidad).</t>
  </si>
  <si>
    <t>X</t>
  </si>
  <si>
    <t>Documentos de lineamientos técnicos elaborados</t>
  </si>
  <si>
    <t>No programada</t>
  </si>
  <si>
    <t>NP</t>
  </si>
  <si>
    <t>GESTION CON VALORES PARA RESULTADOS</t>
  </si>
  <si>
    <t>PARTICIPACION CIUDADANA</t>
  </si>
  <si>
    <t>DESARROLLO DE ESTRATEGIAS DE EMPRENDIMIENTO Y EMPRESARISMO PARA LA INCLUSION SOCIAL, PRODUCTIVA Y LA VINCULACION LABORAL</t>
  </si>
  <si>
    <t>Promover de manera permanente la formalización, vinculación laboral y el emprendimiento con alto potencial de sostenibilidad y afianzamiento dentro de mercados competitivos, mediante procesos de formación, articulación, acompañamiento, asesorias y gestión comercial para el mejoramiento de la calidad de vida del 100% de la poblacion del Distrito de Cartagena</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</si>
  <si>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</si>
  <si>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</si>
  <si>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NO PROGRAMADA</t>
  </si>
  <si>
    <t>NA</t>
  </si>
  <si>
    <t>GRUPO DE PROYECTOS PRODUCTIVOS Y GENERACION DE EMPLEO</t>
  </si>
  <si>
    <t>MILCIADES OSORIO</t>
  </si>
  <si>
    <t>ICLD</t>
  </si>
  <si>
    <t>RECURSOS PROPIOS</t>
  </si>
  <si>
    <t>IMPLEMENTACIÓN ESTRATEGIAS DE EMPRENDIMIENTO Y EMPRESARISMO PARA LA INCLUSIÓN PRODUCTIVA Y LA VINCULACIÓN LABORAL EN EL Distrito DE Cartagena:  CENTROS PARA EL EMPRENDIMIENTO Y LA GESTIÓN DE LA EMPLEABILIDAD  Cartagena DE INDIAS</t>
  </si>
  <si>
    <t>2.3.4103.1500.2020130010103</t>
  </si>
  <si>
    <t xml:space="preserve">Posibilidad de recibir sanciones por Incumplimiento de  las metas programadas en el plan de accion 2023 (R. DE GESTION) </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</si>
  <si>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</si>
  <si>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 xml:space="preserve">N° de personas atendidas en empresarismo y empleabilidad (grupos poblacionales diferenciales) </t>
  </si>
  <si>
    <t>Número o personas</t>
  </si>
  <si>
    <t>1.820 Secretaría de Participación</t>
  </si>
  <si>
    <t>Atender a 15.000 personas en empresarismo y empleabilidad (grupos poblacionales diferenciales).</t>
  </si>
  <si>
    <t>Personas asistidas técnicamente</t>
  </si>
  <si>
    <t>Realizar jornadas de socialización “Ruta Comunitaria para la Inclusión Productiva”, en las diferentes localidades de la ciudad de Cartagena.</t>
  </si>
  <si>
    <t>SI</t>
  </si>
  <si>
    <t>CONTRATO DE PRESTACION DE SERVICIOS</t>
  </si>
  <si>
    <t>DIRECTA</t>
  </si>
  <si>
    <t xml:space="preserve">El indicador es resultado de la atenci{on de los beneficiarios del proceso de VTA y el desarrollo de rutas comunitarias en comunidades vulnerables del distrito de Cartagena, en el período comprendido de enero a marzo de 2023. Como soporte se anexa informe de supervision del proceso de sustitucion de VTA  y acta de delegacion de supervision a lider de Unidad. En el proceso de VTA  se atendieron 324 personas.
En el período se desarrolló una ruta comunitaria en la cual se atendieron 70 personas, la conyuntura en la demora de la contratación del personal influyó para que solo se desarrollara una ruta comunitaria.
Para el período actual la unidad trabajará en estrategias con la población de la media técnica de las Instituciones Educativas Distritale, en la población de VTA y en el acompañameinto de los proyectos de inversión manejados por la USB Cartagena como operador.
 </t>
  </si>
  <si>
    <t>El indicador es producto del desarrollo 8 rutas comunitarias en comunidades vulnerables del distrito de Cartagena, en el período comprendido del 15 de mayo a 30 junio de 2023 se atendieron 226 personas. En todo el trimestre, es decir del abril a junio se atendieron en total 450 personas, de las cuales 67 fueron hombre y 383 fueron mujeres. 
Para el próximo período se seguirá trabajando con la estrategias de la población de la media técnica de las Instituciones Educativas Distritales, en el acompañameinto de los proyectos de inversión manejados por la Fundacón Hogar Juvenil como operador.
Además se está a la espera de las evidencias de las personas atendidas en el proyecto Distrito E, como aliado de la unidad de Proyectos Productivos esas personas atendidas sumarán a las metas de la unidad.</t>
  </si>
  <si>
    <t>El indicador es el producto del desarrrollo de 30 rutas Comunitarias realizadas en el 3er trimestre del año 2023, para un total de atendidos de 1471. Las atenciones continuaran en la unidad teniendo en cuenta la participacion en los diferentes espacios propuestos por las comunidades.</t>
  </si>
  <si>
    <t>https://alcart-my.sharepoint.com/:f:/g/personal/seguimientodemetasspds_cartagena_gov_co/Eivz13Fk84ZMg2bj90FwyPgB2vI6_kF8A3hiTN5Sw63AHg?e=KqxuXJ</t>
  </si>
  <si>
    <t>https://alcart-my.sharepoint.com/:f:/g/personal/seguimientodemetasspds_cartagena_gov_co/EusnUUYwzqlGptbhGVk3BScBUu2kvM7Jo2mP3MQYEdWMTg?e=8QTZU7</t>
  </si>
  <si>
    <t>https://alcart-my.sharepoint.com/:f:/g/personal/seguimientodemetasspds_cartagena_gov_co/EiouXNV1fMFMn2LkQ82EbTQB7gp5-SYPO6JPxq3SFFhNxw?e=T9Xuji</t>
  </si>
  <si>
    <t>Posibilidad de recibir o solicitar dinero, regalos, favores, servicios o beneficios con el fin de otorgar o asignar ayudas a unidades productivas que no lo necesitan o no cumplen con los requisitos. (R. DE CORRUPCION)</t>
  </si>
  <si>
    <t xml:space="preserve">*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  </t>
  </si>
  <si>
    <t>N° de unidades productivas financiadas, implementadas y formalizadas.</t>
  </si>
  <si>
    <t>Número o Unidades</t>
  </si>
  <si>
    <t>522 Secretaría de Participación</t>
  </si>
  <si>
    <t>Formalizar e implementar y financiar 5.000 unidades productivas.</t>
  </si>
  <si>
    <t>Unidades productivas vinculadas</t>
  </si>
  <si>
    <t>Aplicar registro empresarial a los participantes de la ruta.</t>
  </si>
  <si>
    <t>Personas inscritas</t>
  </si>
  <si>
    <t>El indicador es referente a los asistentes a las rutas realizadas en el período comprendido entre enero y marzo de 2023. El númeto total de atendidos es mayor a los asistentes a las rutas, esto es por distintas articulaciones y acompañamiento de actividades realizadas con otras unidades y organizaciones que aumenta el número de personas atendidas.</t>
  </si>
  <si>
    <t>https://alcart-my.sharepoint.com/:f:/g/personal/seguimientodemetasspds_cartagena_gov_co/EhGUpqhcCSVInbvdOAWIS2EBD8fXiEL-xlt-vJShZVhEzQ?e=9abAAG</t>
  </si>
  <si>
    <t>https://alcart-my.sharepoint.com/:f:/g/personal/seguimientodemetasspds_cartagena_gov_co/Es68ZR3JHAxIkJfpcCBusKgBAul6LjtrDwMTQ3ALzjX4aw?e=e3JtNb</t>
  </si>
  <si>
    <t>Numero</t>
  </si>
  <si>
    <t>Desarrollar componentes de orientación, capacitación y asesorías empresariales a los participantes.Etapa: operación.</t>
  </si>
  <si>
    <t>Personas certificadas</t>
  </si>
  <si>
    <t>Para el desarrollo de este indicador, se trabajaron con diversos grupos poblacionales. Para el trimestre se desarrollaron 11 sesiones de formación donde se formaron 474 personas. Se han presentado inconvenientes en la continuidad del proceso dado que las personas manifiestan no poder asistir a todas las sesiones de la formación, se busca por lo tanto que las charlas se desarrollen en dos sesisones máximo para garantizar la culminación del proceso.</t>
  </si>
  <si>
    <t>Las rutas empresariales son espacios desde donde en la Unidad de Proyectos productivos se realiza un ciclo formativo, para el 3er Trimestre se realizarion 22 espacios formativos donde la comunidad ha podido fortalecer sus inciativas productivas, estos espacios son en cada una de las localidades.</t>
  </si>
  <si>
    <t>https://alcart-my.sharepoint.com/:f:/g/personal/seguimientodemetasspds_cartagena_gov_co/ElvToWH-FFhFiej-plOAxlcBpJZ7NKI-4HWAEco-GpaawA?e=S2uuMi</t>
  </si>
  <si>
    <t>Elaboración y sustentación de los planes de negocio de los participantes.</t>
  </si>
  <si>
    <t xml:space="preserve">Para el desarrollo de este indicador, se realizan sesiones de trabajo para formular una propuesta de  plan de inversion y/o  CANVAS que epermitan fortalecer el emprendimiento. </t>
  </si>
  <si>
    <t xml:space="preserve">Se han desarrollado 323 modelos de Canvas, los cuales son herramientas que permiten a los emprendedores tener herramientas para organizar su negocio y tener una idea de cuales son las neceidades de su iniciativa productiva. </t>
  </si>
  <si>
    <t>https://alcart-my.sharepoint.com/:f:/g/personal/seguimientodemetasspds_cartagena_gov_co/Eoww5_gaE7dPrYjD7yIQWq0BOQqEDo7mb4C2AN_-vDl2uw?e=bGgK3L</t>
  </si>
  <si>
    <t>https://alcart-my.sharepoint.com/:f:/g/personal/seguimientodemetasspds_cartagena_gov_co/ElOYxZ4RkFtKspLWA1s2sygBvNvbXii26RRTaCDU6bYTaw?e=W6STOe</t>
  </si>
  <si>
    <t>Implementar unidades productivas de participantes aprobados.</t>
  </si>
  <si>
    <t>CONVENIO</t>
  </si>
  <si>
    <t xml:space="preserve">El proceso ya cuenta con disponibildiad presupuestal, esta en etapa precontratual. Cdp 70 con el cual se busca "AUNAR ESFUERZOS TÉCNICOS, PROFESIONALES, ADMINISTRATIVOS Y FINANCIEROS PARA CAPACITACIÓN,CREACIÓN Y/O FORTALECIMIENTO DE UNIDADES PRODUCTIVAS, ORIENTADO A LA IMPLEMENTACIÓN Y DESARROLLO DE PROCESOS DE EMPRENDIMIENTO Y EMPRESARISMO PARA LA INCLUSIÓN PRODUCTIVA Y LA VINCULACIÓN LABORAL EN EL MARCO DE LOS PROYECTOS DE INVERSIÓN DE LA SECRETARIA DE PARTICIPACIÓN YDESARROLLO SOCIAL EN EL DISTRITO DE CARTAGENA DE INDIAS."
</t>
  </si>
  <si>
    <t>Para el desarrollo de este indicador, se ha establecido un convenio con la Fundacion Hogar Juvenil con la finalidad de poder otorgar la entrega de capital semilla a 250 Unidades productivas seleccionadas de los procesos de caracterización. Se anexa contrato establecido con la entidad</t>
  </si>
  <si>
    <t>Para el desarrollo de este indicador, se informa ademas que se ha firmado un convenio con CDP 70 por valor de $ 279.600.000 con la Fundación Hogar Juvenil el cual permitirá fortalecer el cumplimiento de esta meta, a su vez tambien Se realizo una adición a la contratación con Fundación Hogar Juvenil para aumentar la población beneficiaria para la Unidad de Proyectos Productivos, esto con la finalidad de entregar 300 incentivos de capital semilla para los beneficiarios.</t>
  </si>
  <si>
    <t>https://alcart-my.sharepoint.com/:f:/g/personal/seguimientodemetasspds_cartagena_gov_co/Egnw5HVd3t1ItzKM7omwUL8BYrVpsls7KCA0VNLk6CHVOw?e=0M9772</t>
  </si>
  <si>
    <t>https://alcart-my.sharepoint.com/:f:/g/personal/seguimientodemetasspds_cartagena_gov_co/Ekjmf37UqkpBidN9C6N92PABouzPvlhjh9Iua4P6BB-JOQ?e=fZVXui</t>
  </si>
  <si>
    <t xml:space="preserve"> </t>
  </si>
  <si>
    <t>N° de personas vinculadas laboralmente.</t>
  </si>
  <si>
    <t>Vincular 2.500 personas laboralmente.</t>
  </si>
  <si>
    <t>Personas vinculadas a empleo formal para población vulnerable</t>
  </si>
  <si>
    <t>Aplicar registro laboral a los participantes de la ruta. (Logistica para FERIA LABORAL)</t>
  </si>
  <si>
    <t>CONTRATO DE SUMINISTRO</t>
  </si>
  <si>
    <t>SELECCIÓN ABREVIADA</t>
  </si>
  <si>
    <t xml:space="preserve">En trabajo articuladop con PES - PR se realizo jornada de empleabilidad, en la institucion educativa jesus maestro. </t>
  </si>
  <si>
    <t xml:space="preserve">Para el desarrollo de este indicador, se han mantenido conversaciones con el Secretaria de Planeación, con la finalidad de presentar una propuesta relacionada con el analisis de las OPS como una opción de vinculación directa por parte de la administración, frente a esta, es necesario destacar que fue validada siempre y cuando se realice un revisión de los datos y sean incluidas solo las nuevas OPS a partir del 2020. Hemos realizado gestiones para solicitar las bases de datos. Se anexan actas de reuniones y solicitud de información </t>
  </si>
  <si>
    <t>https://alcart-my.sharepoint.com/:f:/g/personal/seguimientodemetasspds_cartagena_gov_co/EnyCC5JS6wdOh69EoOL42GQB7crHPRsyW_b4KHzFSyXDoQ?e=ravt5D</t>
  </si>
  <si>
    <t>https://alcart-my.sharepoint.com/:f:/g/personal/seguimientodemetasspds_cartagena_gov_co/EvBl2ptTcIxBrGOTYsCx4pMBv-v0GHVf5nzgYPo-hOBCnA?e=WnQAJX</t>
  </si>
  <si>
    <t>https://alcart-my.sharepoint.com/:f:/g/personal/seguimientodemetasspds_cartagena_gov_co/EmXCKTLXtztFmk-BXqjFE5EBHqLWqJx73IbbcXyriwmtGA?e=k5KCZj</t>
  </si>
  <si>
    <t>Acompañamiento empresarial y asesorías específicas.Etapa: operación</t>
  </si>
  <si>
    <t>N° de personas con formación en competencias específicas, técnicos o tecnólogos, acorde a los diagnósticos laborales.</t>
  </si>
  <si>
    <t>ND</t>
  </si>
  <si>
    <t>Formar a 1.500 personas con en competencias específicas, técnicos o tecnólogos, acorde a los diagnósticos laborales.</t>
  </si>
  <si>
    <t>https://alcart-my.sharepoint.com/:f:/g/personal/seguimientodemetasspds_cartagena_gov_co/EnAYEHwQC4RAmGIruPyVGZwBOmyloubg9-dbrTLqQDqLRQ?e=DLUgzK</t>
  </si>
  <si>
    <t>Semana por la productividad en Cartagena, implementada como mecanismo de promoción empresarial.</t>
  </si>
  <si>
    <t>Número o semanas</t>
  </si>
  <si>
    <t>Implementar 4 Semanas por la productividad en Cartagena, como mecanismo de promoción empresarial. (1 por año)</t>
  </si>
  <si>
    <t>Generar participación, de por lo menos 100 unidades productivas a los diferentes espacios propuestos.</t>
  </si>
  <si>
    <t>Servicio de información para la atención de población vulnerable</t>
  </si>
  <si>
    <t>Para el desarrollo de este indicador, se han mantenido los contactos de los grupos formados con la intención de una vez generados los espacios se vincularan a estas iniciativas. Se informa ademas que se ha firmado un convenio con CDP 70 por valor de $ 279.600.000 con la Fundación Hogar Juvenil el cual permitirá fortalecer el cumplimiento de esta meta</t>
  </si>
  <si>
    <t>Desarrollar la iniciativa de promoción comercial “Semanas por la productividad en Cartagena”.</t>
  </si>
  <si>
    <t>Para el desarrollo de este indicador, se informa ademas que se ha firmado un convenio con CDP 70 por valor de $ 279.600.000 con la Fundación Hogar Juvenil el cual permitirá fortalecer el cumplimiento de esta meta</t>
  </si>
  <si>
    <t>Para el desarrollo de este indicador, se han mantenido los contactos de los grupos formados con la intención de una vez generados los espacios se vincularan a estas iniciativas. Se informa ademas que se ha firmado un convenio con CDP 70 por valor de $ 279.600.000 con la Fundación Hogar Juvenil el cual permitirá fortalecer el cumplimiento de esta meta y adicional desde la Unidad de proyectos productivos nos haremos participes de la jornada SEMANA DE LA PRODUCTIVIDAD propiciada por la iniciativa Distrito E y Sec Hacienda.</t>
  </si>
  <si>
    <t>N° de unidades productivas participando de espacios de promoción, comercialización y acceso a nuevos mercados (local, nacional e internacional)</t>
  </si>
  <si>
    <t>Vincular 800 unidades productivas participando de espacios de promoción, comercialización y acceso a nuevos mercados (local, nacional e internacional)</t>
  </si>
  <si>
    <t>Unidades productivas colectivas fortalecidas</t>
  </si>
  <si>
    <t>Vincular a 800 unidades productivas a espacios de promoción, comercialización y acceso de nuevos mercados.</t>
  </si>
  <si>
    <t>El indicador es el resultado de un festival realizado en el parque Bicentenario, del 29 de marzo al 2 de Abril, donde se tuvo la participacion de 14 emprendedores vinculados a la unidad de proyectos productivos.</t>
  </si>
  <si>
    <t>https://alcart-my.sharepoint.com/:f:/g/personal/seguimientodemetasspds_cartagena_gov_co/EmK8hqqVhuVIvk2Kc3GTzEkB5FymCPXYF00MoBmD7dwjjQ?e=rgF1Z8</t>
  </si>
  <si>
    <t>N° de unidades productivas con enfoque de innovación y uso de nuevas tecnologías. Programa “Emprendimiento INN” y con becas otorgadas.</t>
  </si>
  <si>
    <t>Vincular a 100 unidades productivas con enfoque de innovación y uso de nuevas tecnologías. Programa “Emprendimiento INN” y con becas otorgadas.</t>
  </si>
  <si>
    <t>GESTION (Unidades productivas con enfoque de innovación)</t>
  </si>
  <si>
    <t>1 laboratorio empresarial y laboral juvenil implementado (padrinazgo empresarial, cultura empresarial, análisis y estudios sectoriales, modelos asociativos, teletrabajo, voluntariado).</t>
  </si>
  <si>
    <t>Número o laboratorio</t>
  </si>
  <si>
    <t>Implementar 1 laboratorio empresarial y laboral juvenil (padrinazgo empresarial, cultura empresarial, análisis y estudios sectoriales, modelos asociativos, teletrabajo, voluntariado).</t>
  </si>
  <si>
    <t>GESTION (Laboratorio empresarial y laboral juvenil)</t>
  </si>
  <si>
    <t xml:space="preserve">Se ha realizado una reunion con las intituciones educativas de la localidad 3, donde se pretende establecer alianzas estrategicas para realizar las charlas de emprandimeinto con los estudiantes de 10 y 11. con la finalidad de generar, primero conocimiento de este espacio y posteriormente escenarios de apropiación que permita fortalecer el empredimiento en los jovenes del Distrito de Cartagena.  Se anexa acta de la reunión. </t>
  </si>
  <si>
    <t>https://alcart-my.sharepoint.com/:f:/g/personal/seguimientodemetasspds_cartagena_gov_co/Es9DUdVuRw9AiDLYgykRFlsBNg-PYFl9-zzK1iJmpigW9g?e=991VwR</t>
  </si>
  <si>
    <t>LÍNEA ESTRATÉGICA: DESARROLLO ECONÓMICO Y EMPLEABILIDAD</t>
  </si>
  <si>
    <t>No. De Plataforma de inclusión productiva Distrital en funcionamiento</t>
  </si>
  <si>
    <t>Programa: Mujeres con Autonomía Económica</t>
  </si>
  <si>
    <t>Número de mujeres participando en procesos de emprendimientos y encadenamientos productivos incorporando el enfoque diferencial.</t>
  </si>
  <si>
    <t>Número o mujeres</t>
  </si>
  <si>
    <t>710
Fuente: Plan de Acción 2016-2019 Grupo asuntos para la mujer 2019</t>
  </si>
  <si>
    <t>1.010 mujeres participando en procesos de emprendimientos y encadenamientos productivos incorporando el enfoque diferencial.</t>
  </si>
  <si>
    <t>FORTALECIMIENTO MUJERES CON AUTONOMÍA ECONÓMICA Cartagena DE INDIAS</t>
  </si>
  <si>
    <t>Desarrollar procesos de generación de ingresos en la población de mujeres, a partir del fortalecimiento empresarial y la gestión de la empleabilidad en el marco de la estrategia "Centros para el Emprendimiento y la Gestión de la Empleabilidad".</t>
  </si>
  <si>
    <t>Capacitar y asesorar en componentes empresariales a las mujeres emprendedoras.</t>
  </si>
  <si>
    <t>GRUPO DE ASUNTOS PARA LA MUJER</t>
  </si>
  <si>
    <t>GLEDIS SALCEDO</t>
  </si>
  <si>
    <t>FORTALECIMIENTO MUJERES CON AUTONOMÍA ECONÓMICA  Cartagena DE INDIAS</t>
  </si>
  <si>
    <t>2.3.4103.1500.2020130010102</t>
  </si>
  <si>
    <t xml:space="preserve">En el marco del programa que busca generar ingresos en las mujeres como forma de prevención de violencia basada en género se desarrollaron encuentros formativos con tres grrupos de mujeres (Migrantes-Reincorporadas) así: 
- talleres de competencias blandas: se desarraron temas como autos de ser y diderazgo que busca a través estos escenarios potenciar habilidades sociales que permitan que las fúturas unidades prodtcutivas sean sostenibles
- Talleres de emprendimiento femenino: este espacio permitió ampliar información sobre generalidades del emprendimiento, planes de negocios y hablidades de mercadeo. </t>
  </si>
  <si>
    <t>En el periodo reportado se conformaron 5 grupos que recibieron talleres de emprendimiento en los cuales se impartieron módulos referentes a formación del ser, liderazgo y formación en emprendimiento. 
Las temáticas relacionadas con el ser pretenden formar un ser sociable y empático para relacionarse con sus potenciales clientes. Los módulos de emprendimiento buscan brindar habilidades en lo financiero y que las unidades productivas sean sostenibles. 
Estos talleres se focalizaron en Bayunca, Nelsón Mandela, tres (3) en la Casa de la Mujer Heroica; matunino, vespertino y uno en alianza con la Fundación Hogar Juvenil , logrando impactar a 178 mujeres.</t>
  </si>
  <si>
    <t>https://alcart-my.sharepoint.com/:f:/g/personal/seguimientodemetasspds_cartagena_gov_co/EpiwlhvueAZBtF889aV16asBxjtkovenuwzmevOYgwxDWg?e=OENgXy</t>
  </si>
  <si>
    <t>https://alcart-my.sharepoint.com/:f:/g/personal/seguimientodemetasspds_cartagena_gov_co/EtCev4MEilhHpB1mA0XVv7wBLpIe-u562OXGUCKOu9NjnA?e=3whvSS</t>
  </si>
  <si>
    <t>https://alcart-my.sharepoint.com/:f:/g/personal/seguimientodemetasspds_cartagena_gov_co/EjKqWWMLpmBCpLtmLIC5yoMBZGgxNkmOkBclDstifO-rmA?e=CfHEq1</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</si>
  <si>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</si>
  <si>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Suministro de capital semilla en maquinaria, equipo e insumos</t>
  </si>
  <si>
    <t>Recursos otorgados</t>
  </si>
  <si>
    <t>Se realizó ficha técnica para la solicitud de CDP para el suministro de Capital semilla en el marco del programa de automía económica. Tiene CDP 76 del 29 de marzo de 2023.</t>
  </si>
  <si>
    <t>Mediante convenio de Asociación No. 035 de 2023, suscrito entre el DISTRITO TURISTICO Y CULTURAL DE CARTAGENA DE INDIAS Y La Fundación Hogar Juvenil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</si>
  <si>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 xml:space="preserve">Se continuó con la implementación del Convenio de Asociación No. 035 de 2023, suscrito entre el Distrito Turístico y Cultural de Cartagena de  Indias y  La Fundación Hogar Juvenil, orientado a la implementación y desarrollo de procesos de emprendimiento y empresarismo para la inclusión productiva y la vinculación laboral en el marco de los proyectos de inversión de la Secretaría de Participación y Desarrollo Social en el Distrito de Cartagena de Indias.
Este proyecto beneficia a 146 mujeres que han venido recibiendo procesos de formación desde la Oficina Asuntos para la Mujer y a 58 mujeres víctimas de violencias basadas en género y 17 mujeres víctimas del conflicto armado, para un total de 221 beneficiarias.
</t>
  </si>
  <si>
    <t>https://alcart-my.sharepoint.com/:f:/g/personal/seguimientodemetasspds_cartagena_gov_co/Eg8CsSMtXuNJsuNdwZThJzwBsEH-Wl5DQrp3EZI1iBbnUg?e=Ov53Hs</t>
  </si>
  <si>
    <t>https://alcart-my.sharepoint.com/:f:/g/personal/seguimientodemetasspds_cartagena_gov_co/EpVHopp5yG9GmAeV5JECFdoB88oV84MU2B8n53Cw2riYow?e=DabZQg</t>
  </si>
  <si>
    <t>*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t>
  </si>
  <si>
    <t>Servicio de transporte</t>
  </si>
  <si>
    <t>CONTRATO DE SERVICIOS</t>
  </si>
  <si>
    <t>LICITACION PUBLICA</t>
  </si>
  <si>
    <t>https://alcart-my.sharepoint.com/:f:/g/personal/seguimientodemetasspds_cartagena_gov_co/EktydyB_yQxOtCC-clGMkDoBe3sQWZdwwu5aeRqzIALyPA?e=NG2CX0</t>
  </si>
  <si>
    <t>Número de mujeres formadas en Artes y Oficios y con asistencia técnica</t>
  </si>
  <si>
    <t>340
Fuente: Plan de Acción 2016-2019 Grupo asuntos para la mujer 2019</t>
  </si>
  <si>
    <t>600 mujeres formadas en Artes y Oficios y con asistencia técnica.</t>
  </si>
  <si>
    <t>Participar de la orientación, capacitación y formación pertinente, acorde a las necesidades del mercado laboral en el marco de la estrategia de inclusión productiva, “Centros para el Emprendimiento y la Gestión de la Empleabilidad”.</t>
  </si>
  <si>
    <t xml:space="preserve">En articulación con el sena se realizó formación complementaria con 37 mujeres de El Pozon y Zaragocilla en Manipulación de alimentos, como una estraegia que permite la ampliación de capacidades de las mujeres y la cualificación para el ejercicio de emprendimiento y empleabilidad. 
Por otro lado se realizó taller de automaquillaje con 70 mujeres del Country y Puerta de Hierro dandole a las asistentes herramientas que permitan la generación de ingresos con actividades que requieren bajo costo e inversión. 
Finalmente con la Universidad Los Libertadores se realizó taller de marketing digital con 15 mujeres para el desarrollo de hablidades digitales para la comercializacón de sus bienes o servicios a través de herramientas como las redes sociales. </t>
  </si>
  <si>
    <t>La alianza estratégica con el SENA permitió seguir formando en artes y oficios a grupos de trabajo, intregrados por 77 mujeres pertenecientes a los barrios de Ceballos, Villas de la Candelaria, Manzanillo y San Francisco.
La formación impartida por el SENA fue servicio al cliente y por parte de la Oficina de la Mujer, automaquillaje.</t>
  </si>
  <si>
    <t>https://alcart-my.sharepoint.com/:f:/g/personal/seguimientodemetasspds_cartagena_gov_co/EhqFiDKhPXRAst_X4rkYJQABr7AxzK_AhdA19vn_nu-4VQ?e=cePdys</t>
  </si>
  <si>
    <t>https://alcart-my.sharepoint.com/:f:/g/personal/seguimientodemetasspds_cartagena_gov_co/Eu6nDuWkV1xHnI6Q0gc__aoBr90RLmfy93yTSKoB9qufzQ?e=UOzfJp</t>
  </si>
  <si>
    <t>Número de mujeres participando en procesos de empleabilidad víctimas de violencia de pareja</t>
  </si>
  <si>
    <t>15
Fuente: Plan de Acción 2016-2019 Grupo asuntos para la mujer 2019</t>
  </si>
  <si>
    <t>100 mujeres participando en procesos de empleabilidad víctimas de violencia de pareja</t>
  </si>
  <si>
    <t>GESTIÓN (Mujeres participando en procesos de empleabilidad)</t>
  </si>
  <si>
    <t xml:space="preserve">La Oficina de Asuntos para la Mujer en el marco del cumplimiento de esta accción estableció acuerdo de entendimiento que permite articular esfuerzos técnicos, administrativos, logísticos, de conocimiento, experiencia y humanos encaminados en generar propuestas de trabajo entre las partes, realización de talleres de formación en Derechos Humanos y de la mujer.
Este acuerdo permitirá abrir espacios de formación y posibilidad de vínculación laboralmente a las mujeres participantes del proceso. Además, Brindar capacitación y sensibilización de la perspectiva de género a los funcionarios y funcionarias de Crepes Cartagena S.A.  
Por otro lado, en artículación con ONU mujeres se estableció mesa de trabajo que permita la articulación para abordar temas relacionado con autonomía economica. 
Por otro lado, en el marco de la estrategia de centro de emprendimiento y empleabilidad se desarolló feria en la que participaron más de 310 mujeres de diferentes zonas de la ciudad, de las asistentes vienen 36 mujeres migrantes de la Boquilla participando en diferentes procesos liderados por la oficina de Asuntos de la mujer., como capacitación en emprendimiento, Diálogos comunitarios, participación en Foro, entre otros. 
En estos espacios asistieron entidades como: 
- Centro de emprendimiento Distrito E
- Agencia de empleo SENA
- Agencia de empleo Comfamiliar
- Agencia de empleo Centro Integrate
- PES
- Unidades de SPDS
- Umayor
- Consultorio juridco CURN
entre otras </t>
  </si>
  <si>
    <t>Se realizó el taller "Creación de hojas de vida y perfil ocupacional", en articulación con Crepes &amp; Waffles, el cual permitió brindar herramientas técnicas en cuanto al diseño de una hoja de vida y pérfil ocupacional para emprender la búsqueda de empleo. Con este taller se capacitaron 7 mujeres.</t>
  </si>
  <si>
    <t>https://alcart-my.sharepoint.com/:f:/g/personal/seguimientodemetasspds_cartagena_gov_co/EtO7ve6oYLlIknviimdyLrABVj1srQga24ZFwUttJqOnyw?e=J3nwm4</t>
  </si>
  <si>
    <t>https://alcart-my.sharepoint.com/:f:/g/personal/seguimientodemetasspds_cartagena_gov_co/EtbYMwuuvC5EshXYjaMYfRUBiqZu-GErvlKPOMkb4AAMJA?e=zw0rZi</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</si>
  <si>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</si>
  <si>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</si>
  <si>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</si>
  <si>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Porcentaje</t>
  </si>
  <si>
    <t>Programa: "Empleo Inclusivo Para Los Jóvenes”</t>
  </si>
  <si>
    <t>Jóvenes ubicados laboralmente por intermediación laboral</t>
  </si>
  <si>
    <t>Número o jóvenes</t>
  </si>
  <si>
    <t>1769
Fuente: SPDS, 31 de diciembre de 2019</t>
  </si>
  <si>
    <t>800 jóvenes ubicados laboralmente</t>
  </si>
  <si>
    <t>FORTALECIMIENTO EMPLEO INCLUSIVO PARA LOS JÓVENES. Cartagena DE INDIAS</t>
  </si>
  <si>
    <t>Desarrollar procesos de generación de ingresos sostenibles en jóvenes a partir del fortalecimiento empresarial y la gestión de la empleabilidad en el marco de la estrategia Centros para el Emprendimiento y la Gestión de la Empleabilidad en Cartagena.</t>
  </si>
  <si>
    <t>GESTION (Jóvenes ubicados laboralmente)</t>
  </si>
  <si>
    <t>GRUPO DE  FAMILIA, INFANCIA  Y JUVENTUD</t>
  </si>
  <si>
    <t>LILIBETH MARIN</t>
  </si>
  <si>
    <t>FORTALECIMIENTO EMPLEO INCLUSIVO PARA LOS JÓVENES-0  Cartagena DE INDIAS</t>
  </si>
  <si>
    <t>2.3.4103.1500.2020130010101</t>
  </si>
  <si>
    <t xml:space="preserve">Particpamos en  calidad de aliados estratégicos en las ferias de empleabilidad lideradas por el PES, estas ferias buscan llevar la oferta de empleabilidad, colocación de hojas de vida, perfilamiento laboral, orientación psicosocial para el ser, formación para el trabajo y el desarrollo humano, cultura del ahorro y servicios de acceso a la justicia formal o no formal a población en pobreza extrema de Cartagena incluidos jovenes. estas ferias se realizaron en el coliseo de combate y en la ijnstitucion educativa jesus maestro del  barrio olaya herrera </t>
  </si>
  <si>
    <t xml:space="preserve">Se realizo reunión de articulación con el PES con el objetivo de aunar esfuerzos que posibiliten la intermediación para la vinculación laboral de jóvenes, se envía oficio de manera formal con un Listado de 30 jóvenes identificados para que pueden ser tenidos en cuenta en el proceso de vinculación laboral que esta dependencia realizara. </t>
  </si>
  <si>
    <t>A través de contratación directa en modalidad de OPS, durante los años 2020-2023  realizaron  la vinculación laboral de jóvenes en las edades de 18 a 28 años en diferentes dependencias de la Alcaldía Mayor de Cartagena, quienes cumplieron con sus obligaciones contractuales en las diferentes secretarias y dependencias que integran a esa administración</t>
  </si>
  <si>
    <t>https://alcart-my.sharepoint.com/:f:/g/personal/seguimientodemetasspds_cartagena_gov_co/EnU94cVSirlMqx7rDt-8B3QBSkWw42dk_7H54lru7I-jpQ?e=Lp1pOq</t>
  </si>
  <si>
    <t>https://alcart-my.sharepoint.com/:f:/g/personal/seguimientodemetasspds_cartagena_gov_co/EtngZoCQgodJpUwRja_doLIBgZblg0ekDOtkm1bhSipvoQ?e=oRT4lk</t>
  </si>
  <si>
    <t>https://alcart-my.sharepoint.com/:f:/g/personal/seguimientodemetasspds_cartagena_gov_co/ErtFcnhugndNk0C4QqzmUwgBdrPDMc1pkoVZ3qTKtxkBpw?e=GWQkKi</t>
  </si>
  <si>
    <t>Iniciativas productivas creadas adaptadas a las condiciones de crisis sanitarias, sociales y ambientales que se presenten.</t>
  </si>
  <si>
    <t xml:space="preserve">Número o iniciativas </t>
  </si>
  <si>
    <t>94
Fuente: SPDS, 31 de diciembre de 2019</t>
  </si>
  <si>
    <t>500  Iniciativas productivas creadas adaptadas a las condiciones de crisis sanitarias, sociales y ambientales que se presenten.</t>
  </si>
  <si>
    <t>Unidades productivas capitalizadas</t>
  </si>
  <si>
    <t>Implementar unidades productivas de jóvenes emprendedores en el marco de la estrategia centros para el emprendimiento y la Gestión de la Empleabilidad en Cartagena de Indias</t>
  </si>
  <si>
    <t xml:space="preserve">Realizamos el lanzamiento del convenio de proyectos de inversion de Proyectos productivos, se capitalizran 45 unidades productivas de jovenes emprendedores.          A través del trabajo articulado con algunas organizaciones, empresas y entidades de la ciudad, logramos seleccionar los 45 emprendimientos liderados por jóvenes quienes participaran en el programa de emprendimiento dcon entrega de capital semilla. </t>
  </si>
  <si>
    <t>•	En el marco del convenio de asociación con la universidad San Buenaventura con el objeto de aunar esfuerzos técnicos, administrativos y financieros para capacitar, orientar y brindar formación en el marco de los proyectos de inversión de proyectos productivos de la secretaría de participación y desarrollo social del distrito de Cartagena, fueron creadas 23 Iniciativas Productivas de Jóvenes Emprendedores, quienes luego de un proceso formativo lograron consolidad sus modelos  de negocios a partir de la metodología CANVAS  y construyeron  los planes operativos de sus emprendimientos . 
•	Se realizó convenio de asociación 035 de 2023 con la fundación hogar juvenil con el objetivo de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 con este convenio se beneficiaron 49 jóvenes emprendedores de la ciudad.</t>
  </si>
  <si>
    <t xml:space="preserve">La Secretaria de Participación y Desarrollo Social, desde la Oficina de Juventudes en el marco de Programa “Empleo inclusivo para los jóvenes” del Plan de Desarrollo actualmente lideramos un convenio de asociación con la Fundación Hogar Juvenil,  con el objetivo de “Aunar esfuerzos técnicos, administrativos y financieros para capacitar, orientar y brindar formación en el marco de los proyectos de inversión de proyectos productivos de la Secretaría de Participación y Desarrollo social del Distrito de Cartagena”. En el marco de este convenio 48 jóvenes están participando de una ruta metodológica que incluye procesos formativos, construcción de planes de negocios y finalizaran con la entrega de insumos o materiales requeridos para el fortalecimiento de sus iniciativas productivas. </t>
  </si>
  <si>
    <t>https://alcart-my.sharepoint.com/:f:/g/personal/seguimientodemetasspds_cartagena_gov_co/Evmg1ifVoetGsLQezzkx7H8BpLD6_yvc_Y-R_wGI1xTo-A?e=mhAdfc</t>
  </si>
  <si>
    <t>https://alcart-my.sharepoint.com/:f:/g/personal/seguimientodemetasspds_cartagena_gov_co/EskPwXXu9bxHuGK3wqGS2N4BTtBrrZX91M4YjSaOEMSAtg?e=rECzgc</t>
  </si>
  <si>
    <t>Jóvenes formados en emprendimiento</t>
  </si>
  <si>
    <t>838
Fuente: SPDS, 31 de diciembre de 2019</t>
  </si>
  <si>
    <t>2.200  jóvenes formados en emprendimiento.</t>
  </si>
  <si>
    <t>Participar de la orientación, capacitación y formación pertinente, acorde a las necesidades del mercado laboral en el marco de la estrategia de inclusión productiva, Centros para el Emprendimiento y la Gestión de la Empleabilidad en Cartagena de Indias</t>
  </si>
  <si>
    <t xml:space="preserve">En articulacion ocn la estrategia H2O logramos formar en emprendimiento y educacion financiera a 72 jovenes de la ciudad, este taller se desarrolllo en las instalaciones de universidad san buenaventura </t>
  </si>
  <si>
    <t>Se realizo proceso formativo con 44 jóvenes de la ciudad,  en temas de emprendimiento y construcción de planes de negocios estos talleres se realizaron en el marco del convenio con la universidad san buenaventura y con jóvenes Participantes de la feria de emprendimiento y empleabilidad realizada en  Distrito E.</t>
  </si>
  <si>
    <t xml:space="preserve">Se desarrollaron 5 procesos formativos en emprendimiento, dirigidos a 121 Jóvenes, el objetivo de estos espacios formativos es proporcionar las herramientas necesarias para crear, desarrollar y poner en marcha ideas de negocios en los jóvenes de la ciudad de Cartagena, así mismo, despertar el espíritu emprendedor y acercar el emprendimiento a los jóvenes.  </t>
  </si>
  <si>
    <t>https://alcart-my.sharepoint.com/:f:/g/personal/seguimientodemetasspds_cartagena_gov_co/EsaM-fBGl0VHtB5Va9kXEWUBkcdgzz_b2zvPeqzomxTcLw?e=1t5lUY</t>
  </si>
  <si>
    <t>https://alcart-my.sharepoint.com/:f:/g/personal/seguimientodemetasspds_cartagena_gov_co/EgAL3liACsVOgviuLrz68G8BqTwud36uVa2iFODbV2y_2A?e=bRNeua</t>
  </si>
  <si>
    <t>https://alcart-my.sharepoint.com/:f:/g/personal/seguimientodemetasspds_cartagena_gov_co/EvaoiS8Y-cRBqqd9ecZgiI8B5QBH9RSy_Xt6QJGTlmXygA?e=Eq4qCe</t>
  </si>
  <si>
    <t>Participar de los espacios de las semanas por la productividad en Cartagena y otros espacios de promoción comercial en el marco de la estrategia de inclusión productiva, Centros para el Emprendimiento y la Gestión de la Empleabilidad en Cartagena de Indias</t>
  </si>
  <si>
    <t>Objetivo 16. Promover sociedades pacíficas e inclusivas para el desarrollo sostenible, proveer acceso a la justicia para todos y construir instituciones efectivas, responsables e inclusivas en todos los niveles.</t>
  </si>
  <si>
    <t>Cartagena TRANSPARENTE</t>
  </si>
  <si>
    <t xml:space="preserve">LÍNEA ESTRATÉGICA: PARTICIPACIÓN Y DESCENTRALIZACIÓN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</si>
  <si>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</si>
  <si>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</si>
  <si>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</si>
  <si>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Programa: Participando salvamos a Cartagena</t>
  </si>
  <si>
    <t>Numero de  Organizaciones Comunales  administrativamente competente</t>
  </si>
  <si>
    <t>Porcentaje u organizaciones comunales</t>
  </si>
  <si>
    <t>427 Organizaciones Comunales Activas y en Funcionamiento
Fuente: Secretaría de Participación y Desarrollo Social-2019</t>
  </si>
  <si>
    <t>427 Organizaciones Comunales capacitadas, controladas, inspeccionadas y vigiladas</t>
  </si>
  <si>
    <t>Entidades apoyadas</t>
  </si>
  <si>
    <t>FORTALECIMIENTO DE LA PARTICIPACIÓN CIUDADANA Y COMUNITARIA</t>
  </si>
  <si>
    <t>Garantizar en un 100% la partipación ciudadana en el distrito de cartagena, a traves la planeación, promoción, rendicion de cuentas e inspeccion, vigilancia y control de las organizaciones comunales, con el fin de generar de manera permanente la incidencia de la ciudadania en la toma de decisiones</t>
  </si>
  <si>
    <t>FORTALECIMIENTO DE LA GESTIÓN ADMINISTRATIVA Y LABOR SOCIAL DE LOS ORGANISMOS COMUNALES DEL Distrito DE Cartagena DE INDIAS</t>
  </si>
  <si>
    <t>Fortalecer los niveles de gestión de las organizaciones comunales para incidir en el desarrollo integral de sus comunidades.</t>
  </si>
  <si>
    <t>Realizar capacitación, inspección, vigilancia y control a Organizaciones Comunales.</t>
  </si>
  <si>
    <t>GRUPO DE FORMACION CIUDADANA Y GESTION COMUNITARIA</t>
  </si>
  <si>
    <t>EDWIN PUELLO</t>
  </si>
  <si>
    <t>FORTALECIMIENTO DE LA GESTION ADMINISTRATIVA Y LABOR SOCIAL DE LOS ORGANISMOS COMUNALES DEL Distrito DE Cartagena DE INDIAS</t>
  </si>
  <si>
    <t>2.3.4502.1000.2021130010221</t>
  </si>
  <si>
    <t xml:space="preserve">CONTRATO DE PRESTACION DE SERVICIOS </t>
  </si>
  <si>
    <t>De acuerdo con los servicios y programas para el ciudadano de la unidad de atención Formación Ciudadana y Gestión Comunitaria, se relacionan los avances en el cumplimiento de  metas en el área de Inspección, vigilancia y control (IVC) del primer trimestre del año 2023. Durante este periodo, el área de  Inspección, vigilancia y control (IVC) de la unidad realizó 37 procesos que mediante asesoría, acompañamiento y asistencia técnica se logró la promoción de la participación ciudadana de las Organizaciones comunales del Distrito, se utilizaron estrategias oportunas para realizar los acercamientos de dichas organizaciones, tales como; la verificación de documentos habilitantes para contratar ejercida en las tres localidades, aplicación de lista de chequeo y la inscripción y actualización del RUT. A continuación se mencionan las Juntas de Acción Comunal participantes del proceso de IVC: Urb. Nueva Granada primera y segunda etapa, Brusela, Urbanización Los Calamares, Nariño, Castillo Grande, Getsemaní, Bocagrande, Crespo, Alto del Educador, San José de los Campanos, San Pedro Mártir, Los Olivos, Santa Lucia, La Boquilla, Vereda de Zapatero, Pontezuela, Arroyo de Piedra, Arroyo Grande, Manzanillo, Colombiatón, Vereda Puerto Rey, Barrio Juan XXIII Y Paraguay, Nuevo Chile, Boston, Venecia, Urbanización Terrazas de Granada, Alcibia, Chiquinquirá, 9 De Abril, Rosedal, Barrio Omaira Sánchez, Urbanización Ciudadela India Catalina, Petares, La Gloria, Barrio Las Delicias, Republica De Chile, Barrio Pozón Sector Los Tamarindos, ASOJAC Histórica  y del Caribe.ademas se aclara que las demas organizaciones que aparecen en el formato de asistencia fueron intervenidas pero cin ellas se lleva un seguiniento de compromisos ya que han sido intervenidas anterior.</t>
  </si>
  <si>
    <t>En este segundo trimestre en el cumplimiento de las metas establecidas para la Unidad de Formacion Ciudadana y Gestión comunitaria, se precisa indicar los avances en el área de Inspección Vigilancia y Control (IVC) del segundo trimestre del año 2023, donde 30 Organizaciones Comunales fueron atendidas en asesorías, asistencia técnica utilizando como estrategias de acercamiento a las OAC jornadas de atención por localidades, con el fin de garantizar la participación en la asistencia, cuyos temas específicos fueron: Actualización de estatutos,  Inscripción de RUT, asesoría técnica a las siguientes JAC: Santa Rita, Barrio España, Junín, Tierra Bomba, San Martin, Barrio Armenia, Zaragocilla progreso y libertador, Buenos Aires, Escallon villa, Barrio Nariño, San Fernando Sector San Pedro Mártir, Barrio Las Delicias, Barrio Nelson Mandela Sector La Primavera, Barrio las Gaviotas 4ta etapa, Urbanización La Plazuela, Sector Zarabanda del barrio Olaya Herrera, del barrio Paraíso, Barrio El Carmelo, barrio Medellín de Ternera ,Barrio Oriente, Santa María, barrio Villa Estrella, Nelson Mandela Sector el Progreso, Del alto Campestre, Urbanización Altos de San Pedro, Urbanización El Campestre, Urbanización Villa Rubia, Ciudadela Colombiaton, Bocachica, barrio Chipre, Barrio Chino, siendo  13  de la Localidad Histórica y del Caribe Norte, 7 de la Virgen y Turística y 10 de la Industrial y de la Bahía.</t>
  </si>
  <si>
    <t>En este tercer  trimestre en el cumplimiento de las metas establecidas para la Unidad de Formación Ciudadana y Gestión comunitaria, se precisa indicar los avances en el área de Inspección Vigilancia y Control (IVC) de  los meses de julio, agosto, y septiembre del 2023, donde 46 Organizaciones Comunales fueron atendidas en asesorías, asistencia, inspección y vigilancia técnica;  se  utilizó como estrategias de acercamiento a las OAC jornadas de atención por localidades, con el fin de garantizar la participación en la asistencia.  Además, se resaltan aquellas actividades que con articulación con algunos aliados estratégicos se logró jornadas y acompaño   en los procesos de elección por fueras de los términos; esta actividad permitió que 19 organizaciones comunales con dificultades pudieran elegir y ser notificadas con su acta administrativa.  se realizaron Jornadas de capacitaciones del RUB (Registro único de beneficiario final). Estas fueron dos jornadas de capacitación en la localidad de histórica y del caribe norte y virgen y turística la cual fue dictada por una funcionaria de la DIAN. En esta actividad se impactó 132 dignatarios. Jornada de capacitación de actualización de estatuto en esta actividad, Jornadas de inscripción y actualización de RUT (Registro único tributario DIAN) fueron convocadas 378 organizaciones ..jornada de asesoría para la apertura de cuenta y entrega de documentos para facilitar la actividad con el banco agrario a las tres localidades (Histórica y del Caribe norte, Virgen y Turística, e Industrial y de la Bahía). Se atendieron 113 organizaciones comunales en esta actividad. Además, se está haciendo acompañamiento a todas estas organizaciones comunal en realización de certificado de representante legal. También se realizaron asistencia técnica en inscripción del RUC. (Registro único comunal) en esta actividad participaron 45 organizaciones</t>
  </si>
  <si>
    <t>https://alcart-my.sharepoint.com/:f:/g/personal/seguimientodemetasspds_cartagena_gov_co/EhlTYOptYNBCjc8b6O8nkl0BRHKa10bZ3GOIRoFhCDOzOg?e=Qf6Gaf</t>
  </si>
  <si>
    <t>https://alcart-my.sharepoint.com/:f:/g/personal/seguimientodemetasspds_cartagena_gov_co/Ehy2cYxy7ENMpQyALmVCXU4BZIixCSy65X0c7x3hKlS7RQ?e=fYMuI3</t>
  </si>
  <si>
    <t>https://alcart-my.sharepoint.com/:f:/g/personal/seguimientodemetasspds_cartagena_gov_co/ErG-_OQavDRAgioh183iyOMBldA8FNFvnXWfQ-3okQTJow?e=gPiByX</t>
  </si>
  <si>
    <t>Posibilidad de Incumplimiento en las respuestas oportunas y pertinentes a las peticiones, quejas y reclamos de la ciudadanía y de los organismos de control. (R. DE GESTION)</t>
  </si>
  <si>
    <t>* El director de la entidad delega un funcionario para la administracion del sigob y del correo institucional.
* El director de la entidad designa un profesional para coordinar la atencion PQRS en la Secretaria.
* El responsable del sigob realizan de manera periodica el reparto de las PQRS recibidas.
* El coordinador de PQRS y el responsable de sigob realiza periodicamente seguimiento del estado de los tramites para evitar posibles vencimientos.          
* Los coordinadores de unidad designan un enlace de PQRS   
* El coordinador de PQRS y el responsable de sigob realiza informe Trimestral  del estado PQRS.      
* Los Resposanbles de PQRS Organizan archivo fisico y digital mensual.</t>
  </si>
  <si>
    <t>70% Organizaciones Comunales con Dignatarios capacitados</t>
  </si>
  <si>
    <t>299 Organizaciones Comunales con Dignatarios capacitados</t>
  </si>
  <si>
    <t>Personas capacitadas</t>
  </si>
  <si>
    <t>Realizar capacitaciones a dignatarios y lideres comunales en legislación comunal</t>
  </si>
  <si>
    <t>Durante el primer trimestre del año 2023 la unidad de atención Formación Ciudadana y Gestión Comunitaria, en el cumplimiento del ejercicio para desarrollar procesos de capacitación dirigido a  dignatarios de los organismos de acción comunal del Distrito se logró la cualificación de 18  JAC, distribuidas en las tres Localidades y territorios rurales de la ciudad a través del Seminario sobre Planes de Desarrollo Comunal que fortalecen las capacidades de las organizaciones comunales para el desarrollo local, entre ellas se tienen a la JAC de: Santa Ana, El Espinal, Petares, Santa María, Crespo, Paraíso, Portal del Virrey, Vereda Bajo del Tigre, Republica del Líbano, Olaya Herrera Sector La puntilla, Barrio Nuevo Milenio, Pozón Sector Blanco, Las Margaritas, Paseo de Bolívar, Barrio España , prado,9 de Abril,Brusela. Tambien se presenta otras organizaciones que ya han recibido capacitacion en otras tematicas en las cuales han sido reportada</t>
  </si>
  <si>
    <t>El Compromiso de la Unidad de Formación Ciudadana y gestión Comunitaria en la meta de capacitación en el segundo trimestre de 2023, logró la participación de 27 Organizaciones comunales de las tres localidades de la Ciudad, entre ellas se encuentran:  la ASOJAC Virgen y Turística, Nuevo Horizonte, María Auxiliadora, La Victoria india Catalina, La Plazuela, San Vicente de Paul, Nuevo Alpes y el Triunfo, Arroyo Grande, El Socorro, La Gloria II, Vereda Membrilla, La María, Olaya Herrera Sector La Puntilla, 9 de Abril, Ceballos, Bruselas, Puerta de Hierro, Los Caracoles, Pozón sector Cartagena, Bicentenario, Henequén, Esmeralda 1, Alto Nuevo Bosque, 2 de noviembre, Sector unidos Nueva Jerusalén, Paraíso 1, Monserrate. Siendo 4 perteneciente de la Localidad Histórica y del Caribe Norte, 11 de la Virgen y Turística y 12 de la Industrial y de la Bahía.</t>
  </si>
  <si>
    <t>El Compromiso de la Unidad de Formación Ciudadana y gestión Comunitaria en la meta de capacitación en el tercer trimestre de 2023, logró la participación de 13   Organizaciones comunales de las tres localidades de la Ciudad, entre ellas se encuentran vereda bajo del tigre, la victoria india catalina, la plazuela, el socorro, la gloria 2 vereda, membrillar, ceballo, puerta de hierro, los caracoles, henequén, esmeralda 1, 2 de noviembre, sector unido nuevo Jerusalén. Taller de formación de derecho humano   y capacitación de convivencia y conciliación en donde participaron 62 participante</t>
  </si>
  <si>
    <t>https://alcart-my.sharepoint.com/:f:/g/personal/seguimientodemetasspds_cartagena_gov_co/ErG6ZFJx8j1Eq-lD8MTU17gBhNUUh6enAsNXf7gJIncguA?e=M9Iy8Z</t>
  </si>
  <si>
    <t>https://alcart-my.sharepoint.com/:f:/g/personal/seguimientodemetasspds_cartagena_gov_co/EkyRlzc6-cpJuyEVjeYo4q4BWSb6LnCnHwcnQ2dEBSEVzQ?e=lfHoWX</t>
  </si>
  <si>
    <t>https://alcart-my.sharepoint.com/:f:/g/personal/seguimientodemetasspds_cartagena_gov_co/Epvgh2Z2ah1PmXw2jFJo2v0BcZjTDGjBSKtfn879GcYbpA?e=BM9LWO</t>
  </si>
  <si>
    <t>256 Organizaciones Comunales Dotadas</t>
  </si>
  <si>
    <t xml:space="preserve">Sedes dotadas </t>
  </si>
  <si>
    <t>Realizar talleres de capacitación, asesoría y orientación a dignatarios y líderes comunales en formulación de programas y proyectos empresariales.</t>
  </si>
  <si>
    <t>Durante este periodo, el área de emprendimiento de la unidad de Formación Ciudadana realizó el acercamiento a organizaciones comunales con el fin de identificar aquellas que llevaran procesos de generación de ingresos como actividades productivas, de esta gestión se obtuvo como resultado la articulación de 20 Juntas de Acción Comunal con la unidad de Proyectos Productivos, en el proyecto de inversión de proyectos productivos como mecanismo para mejorar la productividad y competitividad en los encadenamientos productivos de las comunidades que fortalecen el desarrollo local del Distrito de Cartagena, entre ellas se encuentran las siguientes JAC: Barrio Chino, Nuevo Paraíso Sector Alameda,  Martínez Martelo, Barrio España, El Marion, Chile Prefabricado, La Quinta, Olaya Sector 11 De Noviembre, Olaya Sector Foco Rojo, Nariño, Gaviotas Séptima Etapa, Pozón Sector Víctor Blanco, Villa Rosa, Barrio Villa Hermosa Sector Nueva Jerusalén, Pozón Sector La Conquista, Policarpa, Pozón, Nelson Mandela Sector Los Pinos, Nelson Mandela Sector El Olivo, Vereda De Zapatero.Las organizaciones comunales participantes del proyecto de inversión de proyectos productivos de la unidad de atención inclusión productiva, hicieron presencia en el lanzamiento del convenio en la Universidad San Buenaventura el día 27 de febrero de 2023, donde realizaron la caracterización de sus actividades productivas para lograr ser identificadas y seleccionadas y luego establecer el cronograma de trabajo en las etapas de formación continuo la inversión a los emprendimientos,  Finalmente, se reunieron con el enlace de la Unidad Yolima Devoz el día 21 de marzo de 2023 en la unidad de Formación ciudadana y Gestión Comunitaria para cumplir con el compromiso de realizar seguimiento y motivación para la permanencia y participación activa de las Juntas de Acción Comunal</t>
  </si>
  <si>
    <t>En el segundo trimestre del año 2023, el área de emprendimiento de la unidad de Formación se realizó la capacitación con 25 organizaciones comunales que fortalecen la competitividad en los encadenamientos productivos de las comunidades del Distrito de Cartagena, entre ellos están: pozón sector Los Lagos, Olaya Herrera Sector 11 de noviembre, Libertador, Calamares, San Fernando, Corregimiento de la Boquilla, Bayunca, barrio el Pozón, San José de los Campanos, San Pedro Martir Sector Blanquiceth, Las Gaviotas, Barrio España, Petare, Pablo VI 2, Chapacua, urbanización Castellana, Albornoz, Sevillana, Pozón Sector 20 de enero, sector Pantano de Vargas, Olaya Herrera sector Rafael Nuñez A, Olaya Herrera Sector Nueva Tesca, El Quindio, Pozón sector primero de Mayo, Bocachica.</t>
  </si>
  <si>
    <t xml:space="preserve">
En el tercer trimestre del año 2023, el área de emprendimiento de la unidad de Formación se realizó la capacitación a organizaciones comunales que fortalecen la competitividad en los encadenamientos productivos de las comunidades del Distrito de Cartagena,  En articulación con el SENA, se logró a través de una ruta de atención formativa, intervenir a 5 organizaciones comunales en emprendimiento de proyectos en los que fueron certificados, en estos espacios se contó con la participación de 150 personas de las tres localidades Amberes ,Bernardo Jaramillo Ossa ,urbanización la castellana, urbanización el nazareno a estas jac y jvc se están realizando  actividad de seguimiento secretaria del  interior para la iniciativa.
</t>
  </si>
  <si>
    <t>https://alcart-my.sharepoint.com/:f:/g/personal/seguimientodemetasspds_cartagena_gov_co/EtJ2AR92Tj1HmDFCNCBBPV8BqKqXnDWSTmR3zHwSmzqrNA?e=acbca0</t>
  </si>
  <si>
    <t>https://alcart-my.sharepoint.com/:f:/g/personal/seguimientodemetasspds_cartagena_gov_co/EmQH-mK3AKRIntm7jC5Uz_YB6oS2sOGIcrhZL_UNpz08vA?e=YPafT0</t>
  </si>
  <si>
    <t>https://alcart-my.sharepoint.com/:f:/g/personal/seguimientodemetasspds_cartagena_gov_co/EivJkYDhGoZJrK2YOWRq7c4BbJ2VQ6guKweXvHOMD-0CGA?e=IkxN7i</t>
  </si>
  <si>
    <t xml:space="preserve"> Posibilidad de pérdida de informacion relacionada con la gestion de la entidad contenido en archivos fisicos y digitales. (R. DE GESTION) </t>
  </si>
  <si>
    <t>* Fortalecer equipo responsable de archivos / Capacitacion al personal.
* Implementar control prestamo de documentos.
* Organizar Archivo Documental  de la SPDS con informacion relevante de los procesos misionales y administrativos, en especial los adelantados desde el Despacho del Director.</t>
  </si>
  <si>
    <t>Apoyo logistico impresos y comunicaciones</t>
  </si>
  <si>
    <t xml:space="preserve">Se gestiono con la oficina de apoyo logístico la adquisición de 4 pendones graficos para la unidad de formación ciudadana. </t>
  </si>
  <si>
    <t>https://alcart-my.sharepoint.com/:f:/g/personal/seguimientodemetasspds_cartagena_gov_co/EjyK2vVJRWJNkksTcf6D2ioBwaVjJswhmWchiES7R2DeMg?e=coYSbh</t>
  </si>
  <si>
    <t>Posibilidad de recibir o solicitar dadivas para proyectar, hacer o cambiar el sentido de una decisión administrativa en beneficio de un tercero o particular. (R. DE CORRUPCION)</t>
  </si>
  <si>
    <t>*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</si>
  <si>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 xml:space="preserve">40% Organizaciones Comunales intervenidas con emprendimiento comunal, proyectos productivos y sociales </t>
  </si>
  <si>
    <t>171 Organizaciones Comunales intervenidas con emprendimiento comunal, proyectos productivos y sociales.</t>
  </si>
  <si>
    <t>Garantizar el ejercicio de sus derechos a líderes comunales</t>
  </si>
  <si>
    <t>Personas atendidas</t>
  </si>
  <si>
    <t>Para la garantía del ejercicio de sus derechos a líderes comunales, se construyó un instrumento de recolección de información que permitió la caracterización de las dinámicas familiares de los lideres amenazados para articular la atención y respuesta de las necesidades identificadas con las unidades de secretaria de participación, de esta manera se crea la estrategia de intervención para la atención integral para lideres amenazados. Durante el segundo trimestre de 2023 se realizó la primera intervención a la JAC las brisas, que concluye con unos compromisos que implica la articulación con entidades de educación superior para el acceso a la educación de dos jóvenes y la remisión a la unidad de emprendimiento.</t>
  </si>
  <si>
    <t>Para la garantía del ejercicio de sus derechos a líderes comunales, se construyó un instrumento de recolección de información que permitió la caracterización de las dinámicas familiares de los lideres amenazados para articular la atención y respuesta de las necesidades identificadas con las unidades de secretaria de participación, de esta manera se crea la estrategia de intervención para la atención integral para lideres amenazados. Durante el tercer trimestre de 2023 se realizó la intervención a la 15 de ellos donde se aplicó una ficha de caracterización</t>
  </si>
  <si>
    <t>https://alcart-my.sharepoint.com/:f:/g/personal/seguimientodemetasspds_cartagena_gov_co/EvIpBejCexBCmT6YDVclHIUBs5GyTa8BLELNvPEJqM4ffw?e=HSCLMv</t>
  </si>
  <si>
    <t>https://alcart-my.sharepoint.com/:f:/g/personal/seguimientodemetasspds_cartagena_gov_co/EuCnC1iU5M1CugAJt4j5o_0Bd4M51wlPSwzfNAcWy-lC3A?e=8fNLMv</t>
  </si>
  <si>
    <t>Realizar asesoría y acompañamiento  a organizaciones comunales para la actualización de estatutos.</t>
  </si>
  <si>
    <t>Organizaciones comunales asesoradas</t>
  </si>
  <si>
    <t>unidad  de  formacion ciudadana  en este tercer trimestre  reporta en el mes de agosto y septiembre  dos inscripcion y actializacon  de  estatutos  en el que se notifica con una resolucion.   Nº   6400 y 5967a  a la jac  pasacaballo sector  zona humeda y Bahia de manga</t>
  </si>
  <si>
    <t>https://alcart-my.sharepoint.com/:f:/g/personal/seguimientodemetasspds_cartagena_gov_co/EsqcKPuxNDlAvqVCEEVFj4IBMPVqHIrGR7ZlHvDX4Wc6Vw?e=VC5YXe</t>
  </si>
  <si>
    <t>Realizar asesoría, orientación y talleres de capacitación a organizaciones comunales para formular planes de gestión social.</t>
  </si>
  <si>
    <t xml:space="preserve">ü  Con referencia a los planes de gestión social se ha articulo con Funcicar, este proceso partió de una caracterización, luego se realizó un proceso de acompañamiento técnico en la formulación de planes en los que 48 organizaciones ya lo han construido. </t>
  </si>
  <si>
    <t>https://alcart-my.sharepoint.com/:f:/g/personal/seguimientodemetasspds_cartagena_gov_co/En9C3CxwhapKqzJ_r6dkPJoBw81oTzDtpU09QscoDyJLeQ?e=xtQ36e</t>
  </si>
  <si>
    <t xml:space="preserve">100% Planes de gestión social comunal  formulados e implementados </t>
  </si>
  <si>
    <t>Porcentaje o Planes de Gestión</t>
  </si>
  <si>
    <t>427 Planes de gestión social comunal formulados e implementados.</t>
  </si>
  <si>
    <t>FORTALECIMIENTO DE LA CAPACIDAD ADMINISTRATIVA, OPERATIVA Y TECNOLÓGICA DE LAS ORGANIZACIONES COMUNALES DEL Distrito DE Cartagena DE INDIAS</t>
  </si>
  <si>
    <t>Fortalecer la Capacidad Administrativa, Operativa y Tecnológica de las Organizaciones Comunales del Distrito de Cartagena de Indias, en el Manejo de la Información y Articulación con la Oferta Institucional.</t>
  </si>
  <si>
    <t>Apoyo financiero a proyectos de organismos comunales</t>
  </si>
  <si>
    <t>Proyectos de organismos comunales apoyados</t>
  </si>
  <si>
    <t>2.3.4502.1000.2021130010219</t>
  </si>
  <si>
    <t>Dotar a Organizaciones Comunales de equipos informáticos, muebles y enseres.</t>
  </si>
  <si>
    <t>ORDEN DE COMPRA</t>
  </si>
  <si>
    <t>MINIMA CUANTIA</t>
  </si>
  <si>
    <t>Desde la oficina de la unidad de formacion ciudadana y desarrollo social  se hizo entrega y dotacion de sillas  a las organizaciones que  cumplian con criterios que debian cumplir en ese orden de entrega se pudieron dotar hasta este primer trimestre  a 57 organizaciones de la historica y del norte  fueron (20    ) , en la virgen y turistica   ( 20    ), y finalmente en la industrial y de la bahia ( 17  )</t>
  </si>
  <si>
    <t>Para el cumplimiento de la meta de dotación, la unidad de Formación organizó las estrategias para la entrega de las sillas a las organizaciones comunales seleccionadas, quienes cumplieron con los criterios establecidos para ser beneficiarios de 17 sillas que pasarían a ser activos de las Juntas. Durante el segundo trimestre de 2023 se lograron entregar 31 dotaciones a las siguientes organizaciones: Vista Hermosa IV, Buenos Aire, San Pedro Mártir Tres, Cooperativo, Luis Carlos Galán, Navas Meissel, Rafael García Herreros, San José de las Reinas, San Pedro Mártir, Vista Hermosa Etapa 1, San José de los Campanos Sector Alto, La Consolata 9 de junio, Nelson Mandela Sector Primavera uno, barrio el silencio, Jorge Eliecer Gaitán , El silencio villa Fanny, el Nazareno, Rosedal, Olaya sector ciénaga de la Virgen, Portal de la Cordialidad, Urbanización Villas Aranjuez, Ciudadela Ciudad Bicentenario, Urbanización Ciudadela India Catalina, Ciudadela Colombiaton, Pozón 20 de enero, Pozón Sector Central, Pozón sector 20 de enero, pozón sector 19 de febrero, sector Alameda, Fredonia.</t>
  </si>
  <si>
    <t>Para el cumplimiento de la meta de dotación, la unidad de Formación organizó las estrategias para la entrega de las sillas a las organizaciones comunales seleccionadas, quienes cumplieron con los criterios establecidos para ser beneficiarios de 17 sillas que pasarían a ser activos de las Juntas. Durante el tercer trimestre de 2023 se lograron entregar 5 dotaciones a las siguientes organizaciones: JAC Bocachica, JAC Republica del Caribe, JAC Barrio El Espinal, JAC Corregimiento de Ararca. JAC Tierra Bomba. En esta estrega se donaron 65 sillas</t>
  </si>
  <si>
    <t>https://alcart-my.sharepoint.com/:f:/g/personal/seguimientodemetasspds_cartagena_gov_co/ErUYmjqL081HiwubjVjSXL8BbJChUis6sTcf-FKH9I3BbQ?e=1IK8Cs</t>
  </si>
  <si>
    <t>https://alcart-my.sharepoint.com/:f:/g/personal/seguimientodemetasspds_cartagena_gov_co/EmJBC4Ip2RRNmr1JJNl9I5EBFhP2L22pAuwbi5l2YnNY8g?e=uao5gw</t>
  </si>
  <si>
    <t>https://alcart-my.sharepoint.com/:f:/g/personal/seguimientodemetasspds_cartagena_gov_co/EjhDrMYlIelDjDfk2yru3REBgdb_7Bz7_PqpkM5wGryryA?e=lac6AR</t>
  </si>
  <si>
    <t>8% de  Dignatarios y líderes  comunales amenazados</t>
  </si>
  <si>
    <t>100% Dignatarios y líderes comunales con garantías para el ejercicio de sus derechos</t>
  </si>
  <si>
    <t>Porcentaje o Dignatarios y líderes</t>
  </si>
  <si>
    <t>36 Dignatarios y líderes  comunales amenazados
Fuente: Secretaría de Participación y Desarrollo Social-2019</t>
  </si>
  <si>
    <t>36 Dignatarios y líderes comunales con garantías para el ejercicio de sus derechos</t>
  </si>
  <si>
    <t>Dotar de equipos y herramientas tecnológicas a tres centros de innovación comunal en el Distrito de Cartagena de Indias.</t>
  </si>
  <si>
    <t>Sedes dotadas</t>
  </si>
  <si>
    <t xml:space="preserve">Se encuentra en proceso de cotizacion SECOP publica para iniciar proceso de contratacion. </t>
  </si>
  <si>
    <t>Adecuación física de los tres centros de innovación comunal. En una reunión entre la Sra. Dorys Arrieta de Apoyo Logístico y el coordinador del proyecto Comunales a la Obra, Eddy Vásquez Arrieta, se proporcionó un informe de la visita técnica que realizó Apoyo Logístico a cada uno de los puntos físicos donde se desarrollaran los tres centros de innovación comunal. Dichos centros de innovación estarán ubicados uno en cada localidad del distrito de Cartagena: Localidad uno (1), en la Casa de Justicia el Country, segundo piso sede de ASOJAC 1; Localidad dos (2), en la Casa de Justicia de Chiquinquirá, segundo piso sede ASOJAC 2; Localidad tres (3), en la Inspección de Policía de Blas de Lezo, sede del Programa de Familias en Acción. En el informe se detalla un diagnóstico del estado físico de cada sede; se identifican actividades, recomendaciones y mejoras que se deben realizar relacionadas a mantenimiento, pintura, iluminación, puntos eléctricos, entre otro</t>
  </si>
  <si>
    <t>https://community.secop.gov.co/Public/Common/GoogleReCaptcha/Index?previousUrl=https%3a%2f%2fcommunity.secop.gov.co%2fPublic%2fTendering%2fOpportunityDetail%2fIndex%3fnoticeUID%3dCO1.NTC.4129283%26isFromPublicArea%3dTrue%26isModal%3dFalse</t>
  </si>
  <si>
    <t>https://alcart-my.sharepoint.com/:f:/g/personal/seguimientodemetasspds_cartagena_gov_co/EjSvCr-I7dFKlrU47QeS-lgBIiKclkjtkEDY2LblIrJE2w?e=ynUORp</t>
  </si>
  <si>
    <t>https://alcart-my.sharepoint.com/:f:/g/personal/seguimientodemetasspds_cartagena_gov_co/EiuIY6yhAytMtmfLbG0HAcwBKsMiQh8pNJfugFEs-h4cLA?e=Q4ELLe</t>
  </si>
  <si>
    <t>Dotar de equipos y herramientas esenciales para grabar videos  a las organizaciones comunales del Distrito de Cartagena de Indias.</t>
  </si>
  <si>
    <t xml:space="preserve">En cuanto el informe de reporte entregado por el funcionario   Eddy Vásquez se detalla algunas acciones y actividades de avances de Dotar de equipos y herramientas tecnológicas a los tres centros de innovación comunal en el Distrito de Cartagena de Indias
Se realizó una reunión con la arquitecta Lilia Medina y el Dr. Rafael Ordongostia del área de Apoyo Logístico de la Alcaldía de Cartagena, el coordinador técnico del proyecto Comunales a la Obra (Eddy Vásquez) y el coordinador del área de sistemas (Edgardo Correa), se tocaron varios temas en cuestión, entre ellos la gestión del proceso de adecuación de los centros de innovación de acuerdo a los recursos con los que cuenta Apoyo Logístico. Ya se realizó la compra de veintiocho proyectores y tres impresoras, de los cuales estamos a la espera de su entrega para la respectiva revisión por parte del equipo de sistemas del proyecto Luego de la inspección de los espacios donde quedarán ubicados los centros de innovación de cada localidad, se determinó la reducción a veinte computadores debido a que el espacio asignado era limitado. Se continúa el seguimiento a la compra de los equipos de cómputo y se estima que para principios del mes de octubre se esté dando dicha compra
</t>
  </si>
  <si>
    <t>https://alcart-my.sharepoint.com/:f:/g/personal/seguimientodemetasspds_cartagena_gov_co/Ej3EH6OfU8tKo0g1_eq2PcYBR-c1yrpTp7LUnpKaCezEeA?e=GbRxYN</t>
  </si>
  <si>
    <t>Adecuacion fisica de los tres centros de innovacion comunal</t>
  </si>
  <si>
    <t>Sedes adecuadas</t>
  </si>
  <si>
    <t>CONTRATO DE MANTENIMIENTO</t>
  </si>
  <si>
    <t>Desarrollar una aplicación web responsive y plataforma de educación virtual, basada en Moodle para las organizaciones comunales del Distrito de Cartagena de Indias.</t>
  </si>
  <si>
    <t>Índice de capacidad en la prestación de servicios de tecnología</t>
  </si>
  <si>
    <t xml:space="preserve">DIRECTA </t>
  </si>
  <si>
    <t>https://alcart-my.sharepoint.com/:f:/g/personal/seguimientodemetasspds_cartagena_gov_co/EoaZk4Qh52xNm_5pnt0eP0QBZK7kj1Zoc4d3fpQjLG5kDg?e=fu3Urb</t>
  </si>
  <si>
    <t>Desarrollar estrategia de comunicación</t>
  </si>
  <si>
    <t>Campaña de comunicación realizada</t>
  </si>
  <si>
    <t>https://alcart-my.sharepoint.com/:f:/g/personal/seguimientodemetasspds_cartagena_gov_co/EmMjh9d46LVNjKkwu0GkTNcB3r_T2MhFqZrf_ImyIBinHw?e=skhK8q</t>
  </si>
  <si>
    <t>Desarrollar formaciones o módulos enfocados en las TIC’s a dignatarios de las organizaciones comunales del Distrito de Cartagena de Indias.</t>
  </si>
  <si>
    <t>En el Convenio suscrito con la Universidad de San Buenaventura para la formación de tres diplomados dirigidos a lideresas, líderes, dignatarios y miembros de los Organismos de Acción Comunal del Distrito de Cartagena, se desarrolló en julio y agosto el Diplomado en habilidades tecnológicas y manejo de TIC y redes, el cual tuvo un total de asistencia de 261 lideres comunales, de los cuales 69 lideres pertenecen a la Localidad (1) Histórica y del Caribe Norte, 82 pertenecen a la Localidad (2) de la Virgen y Turística y 110 correspondientes a la Localidad (3) Industrial y de la Bahía</t>
  </si>
  <si>
    <t>https://alcart-my.sharepoint.com/:f:/g/personal/seguimientodemetasspds_cartagena_gov_co/EtcPwjZp2I5JoNnFNmyAFIcB1fKA9cjQYrZ29PNqiukUig?e=iUwXT7</t>
  </si>
  <si>
    <t>Servicios profesionales de apoyo al Proyecto</t>
  </si>
  <si>
    <t xml:space="preserve">en esta activa el CDP 36 con valor de 315,700,000 millones se contrataron el servicio de OPS entre profesionales y apoyo a la gestion con el fin de llevar a cabo las actividades del proyecto de inversion </t>
  </si>
  <si>
    <t>https://alcart-my.sharepoint.com/:f:/g/personal/seguimientodemetasspds_cartagena_gov_co/Ep41TUTpZolAvepfJO_aHKUBmnOQ4rFkfC-LkzQfIdzDpg?e=btVwig</t>
  </si>
  <si>
    <t xml:space="preserve">Una (1) Plataforma Comunal construida </t>
  </si>
  <si>
    <t xml:space="preserve">CONTRATO DE SERVICIOS </t>
  </si>
  <si>
    <t>https://alcart-my.sharepoint.com/:f:/g/personal/seguimientodemetasspds_cartagena_gov_co/EkE2rNZAex1BjiN5Ef1c5mYB_SHfaytW3ShFPWelM5zFYQ?e=Y05d60</t>
  </si>
  <si>
    <t xml:space="preserve">Política Pública Comunal del Distrito de Cartagena construida e implementada </t>
  </si>
  <si>
    <t>0
Fuente: Secretaría de Participación y Desarrollo Social-2019</t>
  </si>
  <si>
    <t>Una (1) Política Pública Comunal del Distrito de Cartagena construida e implementada.</t>
  </si>
  <si>
    <t>Documentos de política elaborados</t>
  </si>
  <si>
    <t>FORTALECIMIENTO DE LA INCIDENCIA DE LOS CIUDADANOS EN LOS PROCESOS DE PARTICIPACIÓN PARA LA CONSTRUCCIÓN DE LO PÚBLICO EN EL Distrito DE Cartagena</t>
  </si>
  <si>
    <t>Fortalecer la Incidencia de los Ciudadanos en los Procesos de Participación para la Construcción de lo Público.</t>
  </si>
  <si>
    <t>GESTIÓN (Política Pública Comunal)</t>
  </si>
  <si>
    <t>FORTALECIMIENTO DE LA INCIDENCIA DE LOS CIUDADANOS EN LOS PROCESOS DE PARTICIPACIÓN PARA LA CONSTRUCCION DE LO PÚBLICO EN EL Distrito DE Cartagena DE INDIAS</t>
  </si>
  <si>
    <t>2.3.4502.1000.2021130010220</t>
  </si>
  <si>
    <t>https://alcart-my.sharepoint.com/:f:/g/personal/seguimientodemetasspds_cartagena_gov_co/EkndbZqkW_RBhxGqZWF1fccBjPu5Djx78tAdBmv9ALUTJA?e=Aoblfl</t>
  </si>
  <si>
    <t>Número de Consejos Distritales de Participación Ciudadana conformados y en funcionamiento.</t>
  </si>
  <si>
    <t>Un (1) consejo distrital de participación ciudadano conformado y en funcionamiento</t>
  </si>
  <si>
    <t>GESTIÓN (Consejo Distrital de Participación Ciudadano)</t>
  </si>
  <si>
    <t xml:space="preserve">De acuerdo con los compromisos establecidos para el proceso de construcción del consejo de participación la unidad de atención Formación Ciudadana y Gestión Comunitaria muestra un acumulado de 0,8 para el 2022 sobre el1.0 del 100% de la meta total. Por lo tanto, se focaliza como actividad relevante para la unidad, que, el próximo trimestre, en el mes de abril se proyecta realizar una nueva solicitud con un cronograma de convocatoria en el cual se invita a participar a grupos, organizaciones y gremios para instalar el consejo, como estrategia para la protección, promoción y garantía del derecho a participar de los ciudadanos y ciudadanas del Distrito de Cartagena. </t>
  </si>
  <si>
    <t>de acuerdo con los compromisos para el proceso de construcción del consejo de participación, la gestión de la unidad ha logrado fortalecer esta meta en 0,1 puntos equivalente al 80% de avance del cumplimiento de esta, para ello se han realizado convocatorias a los sectores participantes como; Consejo Distrital de Juventudes, Asociaciones LGBTI, Consejo de planeación, Sindicatos, veedurías Ciudadanas, representantes de mujeres, en el cumplimiento a lo dispuesto en la ley 1757 de 2015. Decreto 0434 de abril 27 de 2018 y las Resoluciones 4721, 5002 del 3 y 17 de agosto del 2022. Y la resolución 2938de 19 de abril de 2023 expedido las resoluciones que legitiman el proceso. Ademas se quedaron establecido compromisos y fecha de instalacion del concejo que permitira alcanzar la finalidad de la meta</t>
  </si>
  <si>
    <t>de acuerdo con los compromisos para el proceso de construcción del consejo de participación, la gestión de la unidad pudo realizar la Instalación y posesión del Consejo Distrital de Participación Ciudadana en el Distrito, Turístico y Cultural de Cartagena de indias el dia 7 de julio del 2023 con un 50% de sus miembros.  A continuación, se mencionan los sectores que ya hacen parte del consejo distrital de participación de Cartagena (consejo territorial de planeación CTP, ONG, Veeduría Ciudadana, Gremios económicos, Consejo distrital de Juventud (CDJ), Mujer, sindicatos con trabajo sindical, discapacidad). También se hizo la solicitud a la secretaria de planeación con referencia, en el que se le informan la existencia y conformación del Consejo Distrital de Participación Ciudadana en el Distrito de Cartagena de Indias; así como, la necesidad de apropiar recursos para el mismo, en pro de cumplir con sus funciones y garantizar el derecho fundamental a la participación. Se ha realizado algunas reuniones con los consejeros para trabajar con ellos en el reglamento interno y apoyar en el seguimiento de los compromisos</t>
  </si>
  <si>
    <t>https://alcart-my.sharepoint.com/:f:/g/personal/seguimientodemetasspds_cartagena_gov_co/EvwiIbv7XglEhcfcHz_ZcMgB0rzKp8zxFBalbuD4aIq-Uw?e=fDIKBW</t>
  </si>
  <si>
    <t>https://alcart-my.sharepoint.com/:f:/g/personal/seguimientodemetasspds_cartagena_gov_co/Ep-6KIJtwWVJub88q9rsJrQBdhVqTlPJR5Fi2xNRj1VXdQ?e=Qu98tu</t>
  </si>
  <si>
    <t xml:space="preserve"> Política Pública de Participación Ciudadana construida e implementada</t>
  </si>
  <si>
    <t>Una (1) política Pública de participación ciudadana construida e implementada</t>
  </si>
  <si>
    <t>GESTIÓN (Política Pública de Participación Ciudadana)</t>
  </si>
  <si>
    <t>En el segundo trimestre del año 2023 en la meta de política pública de participación ciudadana de acuerdo a lo reportado por la secretaria de planeación lleva un avance acumulado del 33% que corresponde a la etapa de agenda pública, desde la unidad de formación ciudadana y gestión comunitaria se han adelantado la gestión correspondiente a los ajustes de las fichas de estructuración que incluyen los enfoques diferenciales en la amplitud interseccional que permita  la identificación de las problemáticas de las poblaciones objeto.</t>
  </si>
  <si>
    <t>En apoyo con el funcionario Luis Javier cano se realizaron mesas de trabajos, mesa de validación puntos críticos F. Política Publica de participación ciudadana, se apoyó en las convocatorias de algunos encuentros.  En el tercer  trimestre del año 2023 en la meta de política pública de participación ciudadana de acuerdo a lo reportado por la secretaria de planeación lleva un avance acumulado del 57% que corresponde a la etapa de agenda pública, desde la unidad de formación ciudadana y gestión comunitaria se han adelantado la gestión correspondiente a los ajustes de las fichas de estructuración que incluyen los enfoques diferenciales en la amplitud intersecciones que permita  la identificación de las problemáticas de las poblaciones objeto.</t>
  </si>
  <si>
    <t>https://alcart-my.sharepoint.com/:f:/g/personal/seguimientodemetasspds_cartagena_gov_co/EpWfAXTveZJMkdRSN6D4RvgBLdBKa1w_El5_4qliBsBm6g?e=Fx2Mye</t>
  </si>
  <si>
    <t>https://alcart-my.sharepoint.com/:f:/g/personal/seguimientodemetasspds_cartagena_gov_co/EuxuVEjK39JIgygmP8bVbRUBQ6gCHv4Vx4R6w3FUEZpO3g?e=Hdxoz9</t>
  </si>
  <si>
    <t>https://alcart-my.sharepoint.com/:f:/g/personal/seguimientodemetasspds_cartagena_gov_co/EpLa69BXj1tGrMmO71sAbVQBBOWMem75DRSVQhJ0JkKvKw?e=TcP7SN</t>
  </si>
  <si>
    <t>% Ciudadanos que participan en los procesos de construcción de lo público y ciudadanía activa</t>
  </si>
  <si>
    <t xml:space="preserve">10% Ciudadanos que participan en los procesos de construcción de lo público y ciudadanía activa. </t>
  </si>
  <si>
    <t>Número de  Ciudadanos que participan en los procesos de construcción de lo público y ciudadanía activa.</t>
  </si>
  <si>
    <t>Porcentaje o ciudadanos</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</si>
  <si>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</si>
  <si>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</si>
  <si>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Realizar la contratación del recurso humano</t>
  </si>
  <si>
    <t>https://alcart-my.sharepoint.com/:f:/g/personal/seguimientodemetasspds_cartagena_gov_co/Eh0uGWayZO5Hop3Yu4JvpOIBBv7MEHV6exTvZvLrWzUlvw?e=8ZNBuG</t>
  </si>
  <si>
    <t>https://alcart-my.sharepoint.com/:f:/g/personal/seguimientodemetasspds_cartagena_gov_co/Ej7aRck4W0RCm5dNi9EczkUBi9P6uNgrXgbNJ3xVC2Meew?e=NPi3WO</t>
  </si>
  <si>
    <t>Promoción de la participación de comunales en encuentro nacional</t>
  </si>
  <si>
    <t>Realizacion de eventos para reconocer y conmemorar el liderazgo comunal en el Distrito</t>
  </si>
  <si>
    <t>En esta activdad de la Realizacion de eventos para reconocer y conmemorar el liderazgo comunal en el Distritos sera posible llevarla al 100% con el CD 62 Y RP 294.</t>
  </si>
  <si>
    <t>https://alcart-my.sharepoint.com/:f:/g/personal/seguimientodemetasspds_cartagena_gov_co/EtU6vMIymq1NnVWpomjUcLoBLmngGTGmY5yfl9RJRqe_gw?e=iv6xma</t>
  </si>
  <si>
    <t>Desarrollar espacios de promoción en la incidencia y participación de los ciudadanos en los procesos de construcción de lo público y ciudadanía activa</t>
  </si>
  <si>
    <t xml:space="preserve">Desde la unidad de formacion ciudadana se realizaron actividades en articulacion con otras unidades, enidades que le pernitieron desarrollar y fomentar la participacion de los ciudadanos en las diferentes localidades del distrito . ademas en la unidad de formacion ciudadana se realizarin atenciones a los ciudadanos para orientarlos y realizar compromisos de ambas partes. </t>
  </si>
  <si>
    <t>Desde la unidad de formación ciudadana se realizaron actividades en articulación con otras unidades, entidades como la Dian para la actualización del Rut, el banco agrario para apertura de cuenta que le permitieron desarrollar y fomentar la participación de los ciudadanos en las diferentes localidades del distrito. además en la unidad de formación ciudadana se realizaron atenciones a los ciudadanos para orientarlos y realizar compromisos de ambas partes. Se realizaron actividades para fomentar la participación ciudadana.  Estas actividades permitieron que en este segundo trimestre se alcanzara una 9.728 participación de  en todas las tres localidades.</t>
  </si>
  <si>
    <t>ü  Desde la unidad de formación ciudadana se realizaron actividades en articulación con otras unidades, entidades como la Dian para la actualización del Rut, el banco agrario para apertura de cuenta que le permitieron desarrollar y fomentar la participación de los ciudadanos en las diferentes localidades del distrito. además A través de diferentes estrategias y de acciones desarrolladas por el equipo de profesionales de la Secretaría se logró la participación de casi 6.159 mil personas así: Foro de experiencia exitosa  de convenio solidario en los que participaron  más de 900  personas, Seminario de acompañamiento en formulación de planes de gestión a las JAC/JVC , Diplomado de formulación de proyectos, habilidades tecnológicas y legislación comuna que se estaban llevando en la universidad san Buenaventura, Semillero juvenil para el fortalecimiento comunal el cual se dio inicio en las instituciones públicas del distrito , Jornada de atención integral a ciudadano. Talleres de legislación comunal, Talleres de la ruta de conciliación, Seminario de contratación público, Aplicación de fichas psicosociales para diagnósticos a las organizaciones comunales.</t>
  </si>
  <si>
    <t>https://alcart-my.sharepoint.com/:f:/g/personal/seguimientodemetasspds_cartagena_gov_co/Ep2fwOLmShNDvQGL1Loo4wMBX8750NoxYnnBFreFCah2UQ?e=h8bKIX</t>
  </si>
  <si>
    <t>https://alcart-my.sharepoint.com/:f:/g/personal/seguimientodemetasspds_cartagena_gov_co/Ek1Dhm-oATZDqSW7VAtX2ZQBG4AsZFxL0Obz7-AWeMUdhg?e=x27nEt</t>
  </si>
  <si>
    <t>https://alcart-my.sharepoint.com/:f:/g/personal/seguimientodemetasspds_cartagena_gov_co/EmP1Y-5SzH5Gu9bwMoRve6IBBKF9qTxdQUlayACkFhs6xA?e=2MXY7F</t>
  </si>
  <si>
    <t>5. Igualidad de género.</t>
  </si>
  <si>
    <t>EJE TRANSVERSAL: Cartagena CON ATENCION Y GARANTIA DE DERECHOS A POBLACION DIFERENCIAL.</t>
  </si>
  <si>
    <t>LINEA ESTRATEGICA MUJERES CARTAGENERAS POR SUS DERECHOS.</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</si>
  <si>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</si>
  <si>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</si>
  <si>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Programa: Las Mujeres Decidimos Sobre el Ejercicio del Poder</t>
  </si>
  <si>
    <t>Número de mujeres formadas en liderazgo femenino. social, comunitario y político con enfoque diferencial y pertinencia cultural,</t>
  </si>
  <si>
    <t>400
Fuente: Plan de acción 2016-2019 Grupo Asuntos para la Mujer. 2019.</t>
  </si>
  <si>
    <t>1000 mujeres formadas en liderazgo femenino, social, comunitario y político con enfoque diferencial y pertinencia cultural</t>
  </si>
  <si>
    <t>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</si>
  <si>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</si>
  <si>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ACTUALIZACIÓN LAS MUJERES DECIDIMOS SOBRE EL EJERCICIO DEL PODER Cartagena DE INDIAS</t>
  </si>
  <si>
    <t>Incrementar los niveles de participación de las mujeres en los espacios de poder y toma de decisión.</t>
  </si>
  <si>
    <t>CAPACITACION DE MUJERES EN EQUIDAD DE GENERO</t>
  </si>
  <si>
    <t>2.3.4502.1000.2021130010213</t>
  </si>
  <si>
    <t>Estructuración de un plan de formación para capacitar a 66 mujeres en liderazgo femenino, social, comunitario y político con enfoque diferencial y pertinencia cultural.
Este documento, el cual está siendo válidado por el equipo del Programa mujeres decidimos en el ejercicio del poder, debe concertado para entregarse el 30 de septiembre.</t>
  </si>
  <si>
    <t>https://alcart-my.sharepoint.com/:f:/g/personal/seguimientodemetasspds_cartagena_gov_co/EmlKgj080iBHpPq9jxxxCQcBQb3SygqPtE_YT01MtrBXsA?e=vXWuWK</t>
  </si>
  <si>
    <t>Posibilidad de Vinculacion de talento humano sin tener en cuenta los perfiles requeridos para el cumplimiento de metas (R. DE GESTION )</t>
  </si>
  <si>
    <t xml:space="preserve">* El responsaable de la  UIC, definira ruta para proceso de vinculacion OPS.
* Los coordinadores reportaran las necesidades de contaratacion de personal y sus perfiles.
*El responsable de la UIC designara un profesional para revision de requsitos mediante lista de chequeo </t>
  </si>
  <si>
    <t>Desarrollar plan de formación y asistencia técnica</t>
  </si>
  <si>
    <t>En el marco de la estrategia de formación y fortalecimiento de organizaciones de mujeres se ajustó estrategia de intervención. Se realizó la construcción del plan de formación, dejado estipulado el método de  intervención que se escogió para el fortalecimiento de las organizaciones para en  próximo encuentro, dar inicio a la tercera etapa que es la convocatoria, socialización y la  intervención del plan de formación. se incluyeron temas como: 
- Diagnóstico participativo 
- Prevención en  exploración  sexual y comercial de  niñas, niños y adolescentes</t>
  </si>
  <si>
    <t>Se inició el proceso de fortalecimiento de las organziaciones de mujeres caracterizadas abordando el modulo sobre Fortalecimiento Legal y Técnico a las Organizaciones Sociales del Distrito de Cartagena así: 
- Estatutos
-Tipos de organización 
en este espacio asistieron representantes de las siguientes organizaciones: 
1. Colectivo mujeres restableciendo derechos
2. Asovicap 
3. mujer Sorora
4. Cordiversa 
5. Fundación por la dignidad de las mujeres de Paz con inclusión social</t>
  </si>
  <si>
    <t>https://alcart-my.sharepoint.com/:f:/g/personal/seguimientodemetasspds_cartagena_gov_co/En242f4KillLgrzkSxVaooABk7BSQ8YfjmrU607XHKWtOg?e=JL2EaX</t>
  </si>
  <si>
    <t>https://alcart-my.sharepoint.com/:f:/g/personal/seguimientodemetasspds_cartagena_gov_co/EsAjJdPekLBOtfiGiViVUuYBAaJhMdPBNhB0cLqj-BWUhg?e=z1zoWE</t>
  </si>
  <si>
    <t>https://alcart-my.sharepoint.com/:f:/g/personal/seguimientodemetasspds_cartagena_gov_co/Eh8cDu3dHq5KnsiMUAR0YPwBCHzvC2SVaedL9HAJw3WXuQ?e=XExp96</t>
  </si>
  <si>
    <t xml:space="preserve">Organizaciones sociales de mujeres con enfoque diferencial fortalecidas en acciones para el reconocimiento y apoyo de las diferentes formas organizativas. </t>
  </si>
  <si>
    <t>Número u organizaciones</t>
  </si>
  <si>
    <t>10 Organizaciones sociales de mujeres con enfoque diferencial fortalecidas en acciones para el reconocimiento y apoyo.</t>
  </si>
  <si>
    <t>Proyectos apoyados</t>
  </si>
  <si>
    <t xml:space="preserve">Caracterización de las organizaciones de mujeres en el Distrito de Cartagena. </t>
  </si>
  <si>
    <t>Documento elaborado</t>
  </si>
  <si>
    <t>El equipo del Programa mujeres decidimos en el ejercicio del poder, está en el proceso de creación de un instrumento para caracterizar organizaciones que trabajen en prevención de violencias basadas en género en el distrito de Cartagena, el cual debe estar listo y validado para aplicar el 30 de septiembre.</t>
  </si>
  <si>
    <t>https://alcart-my.sharepoint.com/:f:/g/personal/seguimientodemetasspds_cartagena_gov_co/Epq7TmsCD89AnHkJSqLl4AMBjiDsspgaG7rIKvF6y4aspw?e=plzekX</t>
  </si>
  <si>
    <t>https://alcart-my.sharepoint.com/:f:/g/personal/seguimientodemetasspds_cartagena_gov_co/EjqljG0jJgtElwTOOiUUbZUBlNBbHAMBQCZ5O3h53LidAQ?e=CPTSiV</t>
  </si>
  <si>
    <t>Posibilidad de recibir o solicitar algún tipo de dadiva o prebenda para omitir los requisitos legales en la contratación de personas por órdenes de prestación de servicios profesionales y de apoyo a al gestión que no cumplen con el perfil con el propósito de beneficiar un particular o un tercero. ( R. DE CORRUPCION)</t>
  </si>
  <si>
    <t>* Verificación de las necesidades definidas en el análisis del sector de la entidad, acorde con las necesidades emanadas de las unidades misionales.
* Implementar uso de listas de chequeo autorizadas por talento humano o el delegado de la contratación para la verificación de la idoniedad del recurso humano.</t>
  </si>
  <si>
    <t>Política Pública Reformulada y actualizada con línea base y documento final</t>
  </si>
  <si>
    <t>1 Política Pública Reformulada y actualizada</t>
  </si>
  <si>
    <t>ACTUALIZACIÓN Y REFORMULACION DE LA POLÍTICA PÚBLICA DE MUJER Cartagena DE INDIAS</t>
  </si>
  <si>
    <t>Reformular y actualizar la Política Pública de Mujer.</t>
  </si>
  <si>
    <t>ACTUALIZACIÓN Y REFORMULACION DE LA POLÍTICA PUBLICA DE MUJER Cartagena DE INDIAS</t>
  </si>
  <si>
    <t>2.3.4502.1000.2021130010214</t>
  </si>
  <si>
    <t xml:space="preserve">El grupo Asuntos para la mujer en articulación con USAID, proyecto Generando equidad, se hizo plan de trabajo y cronograma para la reformulación de la Politica Pública, dando incjio a la etapada de alistamiento con la elaboraci´pon de la ficah de estructuración, esta incluye los siguientes aspectos: 
- Glorario 
- Instroducción
-Marco Normativo
- Definición de problemática actual 
- Mapeo de actores sociales 
- Esquema de participación con sus respectivos instrumentos de recolección de información. 
Esta información está para revisión de Secretaría de Planeación y posterior retroalimentación. </t>
  </si>
  <si>
    <t xml:space="preserve">La reformulación de la Política Pública de la mujer es la respuesta a la solución o prevención de problemas presentes en esta población a través de acciones estratégicas así:  Se realizó pilotaje de encuesta de percepción en el que participaron 209 mujeres y 3 hombres para un total de 212 personas de las tres localidades con su respectiva zona urbana, corregimientos e insular.
Previo a este ejercicio a través de AMC-OFI-0061354-2023 la Secretaría de Planeación  dio concepto positivo a la ficha de estuturación que da paso a la agenda pública. 
Por otro lado, se señala que se realizó convenio de asociación 034 de 2023 con al Corporación Universitaria Rafael Nuñez cuyo objeto es Aunar esfuerzo técnico, profesionales, administrativos y financieros para la formulación de la Política Pública de Mujeres y equidad de género del Distrito de Cartagena de indias para el fortalecimiento del empoderamiento social, económico de las mujeres y equidad de género del Distrito de Cartagena de Indias </t>
  </si>
  <si>
    <t>Se celebró el Convenio de Asociación No. 034 de 2023 entre el Distrito de Cartagena y la Corporación Universitaria Rafael Núñez en harás de lograr el Indicador Producto de una (1) Política Pública de la Mujer Reformulada y Actualizada. En este marco, se realizó un evento de lanzamiento de la formulación de la Política Pública de Mujeres y Equidad de Género del Distrito de Cartagena de Indias, cuyo acto central fue desde la Casa del Marqués, ubicada en la Plaza de la Aduana, en simultaneo con otros sitios, como centros de vida y grupos organizados de personas mayores (aprovechando la infraestructura de estos) y en Isla Fuerte. Este acto simultaneo logró la presencia de más de 3.000 personas, en su gran mayoría lideresas y grupos organizados de mujeres que han venido históricamente haciendo la abogacía para la actualización de la política pública vencida en 2019.
Se realizaron 15 mesas de trabajo con mujeres para levantamiento de puntos críticos, atendiendo los enfoques poblacionales, territoriales, ambientales, de derechos y toda la interseccionalidad que atraviesa este grupo poblacional, donde participaron más de 600 personas. 
Se realizaron más de 2.000 encuestas con el fin de lograr un estado del arte que dé cuenta de las diferentes situaciones que atraviesan las mujeres en Cartagena.</t>
  </si>
  <si>
    <t>https://alcart-my.sharepoint.com/:f:/g/personal/seguimientodemetasspds_cartagena_gov_co/Eo5ncA8QrfFMsjzJAh1lEzoBtDHXIg2SJZX8cruYcjnvKg?e=fgPayu</t>
  </si>
  <si>
    <t>https://alcart-my.sharepoint.com/:f:/g/personal/seguimientodemetasspds_cartagena_gov_co/EoPlIJ2MYb5HhCrwjVmt_PcBO879yjVYOQFgSZ0EniERjA?e=D0Pabn</t>
  </si>
  <si>
    <t>https://alcart-my.sharepoint.com/:f:/g/personal/seguimientodemetasspds_cartagena_gov_co/ErpmopWR7wBAgZs6x9J1kW8B47APIx9Ww6gJblgApsd10A?e=TIFRYw</t>
  </si>
  <si>
    <t>Instancia rectora de la Política Pública de Mujeres incluida en el proceso de modernización.</t>
  </si>
  <si>
    <t>1 Instancia rectora de la Política Pública de Mujeres incluida en el proceso de modernización.</t>
  </si>
  <si>
    <t>Documento de Planeacion elaborado</t>
  </si>
  <si>
    <t>ACTUALIZACIÓN INSTANCIA RECTORA DE LA POLÍTICA PÚBLICA DE MUJERES Cartagena DE INDIAS</t>
  </si>
  <si>
    <t>Crear una instancia rectora de la política pública para las mujeres en Cartagena.</t>
  </si>
  <si>
    <t>2.3.4502.1000.2021130010233</t>
  </si>
  <si>
    <t>https://alcart-my.sharepoint.com/:f:/g/personal/seguimientodemetasspds_cartagena_gov_co/EpvT4nRQVIZPrXEngdSzKTkBqhK-MK9JI9cckZ4eB2oLdA?e=EWVS61</t>
  </si>
  <si>
    <t>5. Igualdad de género.</t>
  </si>
  <si>
    <t>Programa: Una Vida Libre de Violencias para las Mujeres</t>
  </si>
  <si>
    <t>Número de personas que participan en acciones para prevenir y eliminar la violencia contra la mujer</t>
  </si>
  <si>
    <t>2500
Fuente: Plan de acción 2016-2019 Grupo Asuntos para la Mujer. 2019.</t>
  </si>
  <si>
    <t>4.900 personas que participan en acciones para prevenir y eliminar la violencia contra la mujer.</t>
  </si>
  <si>
    <t>Campañas realizadas</t>
  </si>
  <si>
    <t>FORTALECIMIENTO DE UN ESTILO DE VIDA LIBRE DE VIOLENCIAS PARA LAS MUJERES Cartagena DE INDIAS</t>
  </si>
  <si>
    <t>Disminuir los altos índices de violencia de pareja y violencia sexual en las mujeres del Distrito de Cartagena.</t>
  </si>
  <si>
    <t>Desarrollar Jornadas para la toma de conciencia frente a las VBG MUJERES CARTAGENERAS POR SUS DERECHOS????dirigidas a la ciudadanía Cartagenera.</t>
  </si>
  <si>
    <t>Acciones ejecutadas con las comunidades</t>
  </si>
  <si>
    <t>2.3.4501.1000.2021130010229</t>
  </si>
  <si>
    <t xml:space="preserve">Durante el mes de enero mediados de febrero se realizaron las siguientes jornadas para la toma de conciencia y prevención de violencia basadas en género a través de la socialización de oferta de servicio, ruta de atención y violentometro como estrategia pedagogica en el pozon, Villa de la Candelaria y con mujeres víctimas del conlficto armado. por otro lado, en el marco de la articulación con las comisarias de familia se recepcionó e hizo seguimiento a los casos reportados para atención psicojuríca de acuerdo a las competencias de la oficina. 
En el marco de la conmemoración del 8 de Marzo Día Internacional de las Mujeres, y los días de activismo memorativos,  que busca iminar toda forma de discriminación hacia las mujeres, promover suempoderamiento y conseguir su plena participación en la sociedad, se realizaron acciones de prevención de violencia basadas en género en difetentes espacios comunitarios en la que participaron más de 450 personas. Durante estas jornadas se socializó la estartegía pedagofica del violentometro, como una herramienta que permite la medición de acciones que provocan la violencia. Este ejercicio procura crear conciencia y generar compromisos,  desdeel ejercicio cotidiano del ciudadano con la promoción y protección de los derechos de las mujeres, la igualdad real y efectiva entre mujeres y hombres, así como  estrategias barriales que contibuyen a la eliminación de barreras simbólicas y de valor que enfrentan las mujeres. En ese orden de ideas, se realizaron actividades en Nelson Mandela, Manga, Insituciones de Edicación superior, Pozon, Flor del Campo, entre otras. En el desarrollo de estas actividades se contó con la cooperación de Mercy Corps, Olimpica, Escuela de Gobierno y Transcaribe </t>
  </si>
  <si>
    <t>Entre el mes de abril y el mes de junio se realizaron 23 acciones de prevención de violencia de genero como una estrategia de empoderamiento de las asistentes, en estas actividades participaron 995 personas. Dentro de estas acciones se resaltan las siguientes: carrusel de servicios con aprendices del SENA, en el que ase abordaron, estereotipos de género, prevención de feminicidio, socialización de Violentómetro y protocolo de atención a personas víctimas de violencias basadas en género. entre las actividades trabajadas se abordaron temas como ACOSO SEXUAL EN EL SISTEMA ARTICULADO DE TRANSCARIBE. Ciclovía dominical , TIPOS DE VIOLENCIAS  Y AUTOCUIDAD</t>
  </si>
  <si>
    <t>Se realizaron jornadas para la toma de conciencia frente a las Violencias Basadas en Género que buscan prevenir y eliminar la violencia contra las mujeres, las cuales fueron realizadas en las tres localidades y zona insular de la ciudad, impactando de la siguiente manera:
i)	Localidad Histórica y del Caribe Norte: 79 personas; 78 mujeres y 1 hombre.
ii)	Localidad De la Virgen y Turística: 166 personas; 154 mujeres y 12 hombres.
iii)	Localidad Industrial y de la Bahía: 30 personas; 27 mujeres y 3 hombres.
Igualmente, se realizaron jornadas de prevención en el Sistema Integrado de Transporte Masivo con la Campaña “Ella se mueve segura—Hazle el pare” donde se sensibilizaron 167 personas; 115 mujeres y 52 hombres. Se hizo presencia en las ciclovías realizadas por el IDER, beneficiando a 46 personas; 43 mujeres y 3 hombres.</t>
  </si>
  <si>
    <t>https://alcart-my.sharepoint.com/:f:/g/personal/seguimientodemetasspds_cartagena_gov_co/EpvT4nRQVIZPrXEngdSzKTkBqhK-MK9JI9cckZ4eB2oLdA?e=EbcdL2</t>
  </si>
  <si>
    <t>https://alcart-my.sharepoint.com/:f:/g/personal/seguimientodemetasspds_cartagena_gov_co/ElDWnkRWXVlGmBLUTJvLlp0B0v5Fb0IcHHGKT3xGMlTEEw?e=eu7wro</t>
  </si>
  <si>
    <t>https://alcart-my.sharepoint.com/:f:/g/personal/seguimientodemetasspds_cartagena_gov_co/EgCWXR3Xow5Bk_shDYBqEBEBJ2D_7-L9UII_KcKiJukJ-w?e=nMPdxT</t>
  </si>
  <si>
    <t>* El responsaable de la  UIC, definira ruta para proceso de vinculacion OPS.
* Los coordinadores reportaran las necesidades de contaratacion de personal y sus perfiles.
*El responsable de la UIC designara un profesional para revision de requsitos mediante lista de chequeo.</t>
  </si>
  <si>
    <t>Número de Acciones de prevención de las diferentes formas de violencia basada en género y contra la discriminación y xenofobia hacia niñas y mujeres provenientes de Venezuela.</t>
  </si>
  <si>
    <t>Número</t>
  </si>
  <si>
    <t>165
Fuente: Plan de acción 2016-2019 Grupo Asuntos para la Mujer. 2019.</t>
  </si>
  <si>
    <t>175 Acciones de prevención de las diferentes formas de violencia basados en género y contra la discriminación y xenofobia hacia niñas y mujeres provenientes de Venezuela.</t>
  </si>
  <si>
    <t>Conmemoración de fechas especiales</t>
  </si>
  <si>
    <t>En el marco del 8 M como día de conmemoración de la lucha por la reivindicación de los derechos de las mujeres y su lucha por una sociedad justa, equitativa e incluyente se realizaron las siguientes acciones: 
- Actividad simbolica con176  funcionarios de la Secretaría de Participación y Desarollo Social, el Plan de Emergencia Social (Pes) y Familias en acción en donde a través de estrategía ludica se socializaron aspectos sobre la violencia basada en género, pricipales hitos frente a los derechos de las mujeres. 
- talleres de prevención de violencia con funcionarios de Nutresa, Veolia y catedes de la Escuela Almirante Padilla, Estudiantes de la CURN, : A través de estrategía Carrusel y sociodrama, se abordaron aspectos  relacionados con  formas de violencias (Violentometro) y construcción de nuevas masculinidades. Este último aspecto es clave para la construcción de escenarios propicios para el cuidado y protección de las mujeres. En estos espacios participaron 294 personas y fueron diseñados a través de procesos pedagogicos estructurados. (se anexan Guías de enseñanza-Aprendizaje)</t>
  </si>
  <si>
    <t>https://alcart-my.sharepoint.com/:f:/g/personal/seguimientodemetasspds_cartagena_gov_co/ElxQHVU0is1IjeBd71TRfc8B4L_aP2anGk6rb42j65Gurw?e=fQZgl3</t>
  </si>
  <si>
    <t>Realizar (4) cuatro acciones de prevención en cumplimiento al Comité de seguimiento a la implementación de la ley 1257 de 2008 - decreto 0652 de 2019, en el marco del mecanismo articulador para la atención integral a las VBG</t>
  </si>
  <si>
    <t>En el marco del Decreto 022 DE 2022 se desarrolló primera sesión comité Distrital articulador para el abordaje integral para las violencias por razones de sexo y género.</t>
  </si>
  <si>
    <t>En el marco del Decreto 022 DE 2022 se desarrolló la segunda sesión Comité Distrital Articulador para el abordaje integral para las violencias por razones de sexo y género.</t>
  </si>
  <si>
    <t>https://alcart-my.sharepoint.com/:f:/g/personal/seguimientodemetasspds_cartagena_gov_co/Esj2hN8sTPRFoSn3NmEzXVcBSw-z0gMUc15EGE-awwksjA?e=lHDlt6</t>
  </si>
  <si>
    <t>Número de acciones estratégicas de cumplimiento al comité unificado de lucha contra el delito de la trata de personas.</t>
  </si>
  <si>
    <t>14 acciones estratégicas de cumplimiento al comité unificado de lucha contra el delito de la trata de personas.</t>
  </si>
  <si>
    <t>LICITACION</t>
  </si>
  <si>
    <t>https://alcart-my.sharepoint.com/:f:/g/personal/seguimientodemetasspds_cartagena_gov_co/EtG3IzfEi_ZFugC60ZMulDoBnSuv305IHmWNlz6RRSyc3w?e=g8Q4l5</t>
  </si>
  <si>
    <t>Diseñar e Implementar una (1) campaña institucional para la prevención del delito de la trata de personas con su respectiva evaluación que mida los resultados.</t>
  </si>
  <si>
    <t xml:space="preserve">Se realizó reunión preliminar con posibles cooperantes (ABAROLI, Corporación de turísmo, Secretaría del Interior), estableciendo los siguientes aspectos para la realización de la campaña instutucional: 
- Debe ser una estrategía de ciudad que visibilice todas las modalidades del deilito a través de espacios hibridos (virtual y presencial), este se construirá con el concurso de todas las entidades que conforman el comité de trata. 
- Segunda mesa para la construcción de la campaña, concepto y requerimientos para su ejecución 
- La campaña de trata se constituye en una estrategia que busca minimizar las acciones que vulneran los derechos especialmente de las mujeres, limitando su ejercicio de derechos sociale, económicos, políticos y sociales </t>
  </si>
  <si>
    <t>Desde la Oficina de Comunicaciones de la SPDS y la SICC, se diseño una campaña para sensibilizar y dar a conocer sobre el delito de trata de personas. Campaña que se implementará en la conmemoración del Día Internacional de Lucha contra la trata de personas.</t>
  </si>
  <si>
    <t>https://alcart-my.sharepoint.com/:f:/g/personal/seguimientodemetasspds_cartagena_gov_co/EnkZinQygI1LsYFz-ULU2Q8B5L9J54SAW86l0ZLhIRhsnA?e=t6uuXN}</t>
  </si>
  <si>
    <t>https://alcart-my.sharepoint.com/:f:/g/personal/seguimientodemetasspds_cartagena_gov_co/EopsPoVja0hKlPMmza78PekBrTw23JPH9wrkAjCLaedzfw?e=OpIxfD</t>
  </si>
  <si>
    <t>Realizar tres (3) conmemoraciones al día mundial contra el delito de la trata de personas.</t>
  </si>
  <si>
    <t>En articulación con la Secretaría del Interior y Convivencia Ciudadana y organizaciones aliadas, se conmemoró el Día Internacional de Lucha contra la trata de personas.</t>
  </si>
  <si>
    <t>https://alcart-my.sharepoint.com/:f:/g/personal/seguimientodemetasspds_cartagena_gov_co/Eof9QOxcrR1Jicaevzd7SlEBSfiB0Bi_lQTytOlodX5d6Q?e=4B8Jxa</t>
  </si>
  <si>
    <t>Desarrollar un (1) plan de formación sobre el delito de la trata de personas que incluya tres (3) acciones de fortalecimiento a la ruta de protección y atención del Comité</t>
  </si>
  <si>
    <t>Documento de planeación elaborado</t>
  </si>
  <si>
    <t xml:space="preserve">Se socializó el proyecto Cartagena Libre de Trata, liderado por Abaroli y en la línea 5 contempla la formación a funcionarios estrategicos en materia del delito de trata de personas. En este espacio se acordó iniciar la formación en el mes de mayo, como estrategia de prevención del delito de trata. 
Por otro lado se indica que mediante decreto 0374 de marzo de 2023 se modifica la secretaría técnica, quién ahora pasa a Secretaría del Interior y convivencia ciudadana (se anexa) </t>
  </si>
  <si>
    <t>Con el apoyo técnico de organizaciones que trabajan en torno a la trata de personas, se diseño desde la Oficina de la Mujer, un plan de formación sobre este delito. 
Este plan de formación, se espera implementar en el ultimo trimestre de 2023.</t>
  </si>
  <si>
    <t>https://alcart-my.sharepoint.com/:f:/g/personal/seguimientodemetasspds_cartagena_gov_co/EjYM6xIch_tMne_y0ja2uCoBuR8LGTMroDcKJxkggM-h1g?e=lMP6f8</t>
  </si>
  <si>
    <t>https://alcart-my.sharepoint.com/:f:/g/personal/seguimientodemetasspds_cartagena_gov_co/Eto6Y9DpwfJOv3KOqdMd7roBr8eBqGTlz7ASA2TGZmUApw?e=QYNU1f</t>
  </si>
  <si>
    <t>https://alcart-my.sharepoint.com/:f:/g/personal/seguimientodemetasspds_cartagena_gov_co/ErEMiG_K5slGvbd9nsKtt-kBqEiITsU4PV52pZ828iMFMg?e=2ZLAy6</t>
  </si>
  <si>
    <t>Número de mujeres víctimas de violencia de pareja, violencia sexual y trata de personas atendidas.</t>
  </si>
  <si>
    <t>413
Fuente: Plan de acción 2016-2019 Grupo Asuntos para la Mujer. 2019.</t>
  </si>
  <si>
    <t>700  mujeres víctimas de violencia de pareja, violencia sexual y trata de personas atendidas.</t>
  </si>
  <si>
    <t>Víctimas con rehabilitación psicosocial</t>
  </si>
  <si>
    <t>Contratar el Hogar de Acogida para atender a mujeres víctimas de violencia de pareja y violencia sexual con hijos e hijas menores de edad</t>
  </si>
  <si>
    <t xml:space="preserve">Se hizó atención psicojuridica a 11 mujeres víctimas de violencia de género para la eliminación de barreras de acceso a justicia, primeros auxilios psicológicos que permita la autogestión de las emociones. A estas mujeres se hizo remisión a las entidades que se encuentran en la ruta de atenión a esta población para la restitución y protección de derechos. 
Por otro lado, frente a la contratación del hogar de acogida a las mujeres víctimas se adelantó el proceso admistrativo surtiendo los siguientes aspectos: 
- Ficha técnica de necesidades 
- Estudio de mercado 
- CDP 54 del 17 de febrero de 2023
- Publicación del proceso de contratación a través de modalidad de convenio admistrativo </t>
  </si>
  <si>
    <t>En el marco del contrato de atención a mujeres victimas de violencias basadas en género, se realizó el 4to. Comité de seguimiento de casos a las mujeres beneficiarias de la casa refugio.</t>
  </si>
  <si>
    <t>https://alcart-my.sharepoint.com/:f:/g/personal/seguimientodemetasspds_cartagena_gov_co/EheTBmLElQtMjzozkb8D1w8BVvUCEcxSF64c5Qs-EmyXHg?e=bgYmZI</t>
  </si>
  <si>
    <t>https://alcart-my.sharepoint.com/:f:/g/personal/seguimientodemetasspds_cartagena_gov_co/EsBKKsNXXoBCkuUC9REO5cUBM54RbhlnvAcFLiT1SgHOCg?e=v3WmFV</t>
  </si>
  <si>
    <t>https://alcart-my.sharepoint.com/:f:/g/personal/seguimientodemetasspds_cartagena_gov_co/Eq_SQoo5IgNLgCHOcXnbjRkB6EqRut6e2YT6NMGprRkFHQ?e=ExCAty</t>
  </si>
  <si>
    <t xml:space="preserve">Formacion  para la generacion de ingresos y suministro de capital semilla </t>
  </si>
  <si>
    <t>De acuerdo al proyecto una vida libre de violencias para las mujeres cartageneras, cuyo objetivo está relacionado con la eliminación de todo tipo de violencia contra las mujeres, entre ellas la violencia económica, se solicitó a través de estudio técnico el certificado de disponiblidad presupuestal para el proceso de capacitación y entrega de capital semillla a mujeres participantes de la estrategia Casa de la mujer, que entre otras, busca aumuentar los niveles de empoderamiento de las mujeres y disminuir los factores de riesgos que hacen vulnerables a las mujeres en Cartagena. 
Anexa CDP 71 del 17 de marzo de 2023</t>
  </si>
  <si>
    <t>Mediante convenio de Asociación No. 035 de 2023, suscrito entre el DISTRITO TURISTICO Y CULTURAL DE CARTAGENA DE INDIAS Y La Fundación Hogar Juvenilaunar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</si>
  <si>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https://alcart-my.sharepoint.com/:f:/g/personal/seguimientodemetasspds_cartagena_gov_co/Eku45sjJlylCq56D989qQO4B2WdLdR0sP0lVjf1U9WZD2w?e=Keczdm</t>
  </si>
  <si>
    <t>https://alcart-my.sharepoint.com/:f:/g/personal/seguimientodemetasspds_cartagena_gov_co/Eskh0fL7JkxLvNmVLI7XkF4BUkga8oKxoBpRl55tN1ZFTQ?e=b9Crq7</t>
  </si>
  <si>
    <t>Dotacion muebles y enseres casa de la mujer</t>
  </si>
  <si>
    <t>Sede dotada</t>
  </si>
  <si>
    <t>Se realizó estudio previo para la dotación de la casa de la mujer. Como resultado de esto se expidieron los siguientes CDP: 
74 del 24 de marzo de 2023
75 del 24 de marzo de 2023</t>
  </si>
  <si>
    <t xml:space="preserve">Se realizaron compras a través de la Dirección de Apoyo logístico para la dotación de la casa de la Mujer Heroica con elementos básicos como: 
aires acondicionados 
Escritorios
Sillas de oficina 
Sillas plásticas </t>
  </si>
  <si>
    <t>https://alcart-my.sharepoint.com/:f:/g/personal/seguimientodemetasspds_cartagena_gov_co/EvOk9HJGOodCnSNol6N8vAgBzIa5kf8cGr0y66zvPjs4vg?e=FEOvW1</t>
  </si>
  <si>
    <t>https://alcart-my.sharepoint.com/:f:/g/personal/seguimientodemetasspds_cartagena_gov_co/Eh6DA4vq8ONJuYwZjgANZ0YBXsRceg7D2UvpRmORnxL35A?e=tpcL7d</t>
  </si>
  <si>
    <t>Programa: Una Vida Libre de Violencias para las Mujere</t>
  </si>
  <si>
    <t>Programa: Mujer, Constructoras De Paz</t>
  </si>
  <si>
    <t>Formulación del Plan de Acción Estratégico (A/49/587) para el cumplimiento de la Resolución 1325 del 31 de octubre del año 2000.</t>
  </si>
  <si>
    <t>Formular 1 Plan de Acción Estratégico (A/49/587) para el cumplimiento de la Resolución 1325 del 31 de octubre del año 2000.</t>
  </si>
  <si>
    <t>ACTUALIZACIÓN MUJERES CONSTRUCTORAS DE PAZ. Cartagena DE INDIAS</t>
  </si>
  <si>
    <t>Incluir a las mujeres víctimas del conflicto armando en acciones de prevención para el goce efectivo de sus derechos.</t>
  </si>
  <si>
    <t>Socialización de la metodología para la construcción del plan de acción de la resolución 1325 del 2000</t>
  </si>
  <si>
    <t>Acciones ejecutadas con la comunidad</t>
  </si>
  <si>
    <t>2.3.4502.1000.2021130010228</t>
  </si>
  <si>
    <t xml:space="preserve">ASISTENCIA AL COMITE DE JUSTICIA TRANSICIONAL, EL CUAL SE ENCARGA DE ELABORAR Y APROBAR EL PLAN DE ACCION EN EL MARCO DE LOS PLANES DE DESARROLLO a fin de lograr la atención, asistencia y reparación integral a las víctimas, coordinar las acciones con las entidades que conforman el Sistema Nacional de Atención y  Reparación Integral a las Víctimas, a su vez sirven para articular la oferta institucional y garantizar los derechos de las víctimas a la verdad, la justicia y la reparación, así como la materialización de las garantías de no repetición. </t>
  </si>
  <si>
    <t>De acuerdo con proyección relacionada en el Plan de Acción se realizaron dos encuentros con mujeres víctimas del conflicto armado cuyo objetivo está relacionado con la socialización de las acciones planeadas desde la institucional y en el marco de las competencias misionales.</t>
  </si>
  <si>
    <t>https://alcart-my.sharepoint.com/:f:/g/personal/seguimientodemetasspds_cartagena_gov_co/EswdDEV2GAhOgj6Gz_0e2dwBrOjTunSoIWUHVSTVFTCc8Q?e=eULk9p</t>
  </si>
  <si>
    <t>https://alcart-my.sharepoint.com/:f:/g/personal/seguimientodemetasspds_cartagena_gov_co/Eobosq4pbLtGlEvRkcIITcQBICoor5QDjM0aA49khWmc8g?e=JMjjw9</t>
  </si>
  <si>
    <t>* El responsaable de la  UIC, definira ruta para proceso de vinculacion OPS.
* Los coordinadores reportaran las necesidades de contaratacion de personal y sus perfiles.
* El responsable de la UIC designara un profesional para revision de requsitos mediante lista de chequeo.</t>
  </si>
  <si>
    <t>Diseño del plan de acción de la resolución 1325 del 2000</t>
  </si>
  <si>
    <t xml:space="preserve">Se diseñó el Plan de acción bajo los lineamientos de la resolución 1325 de 2000 y en el marco de la misionalidad de la Oficina de Asuntos para la mujer la cual está relacionada con la promoción y empoderamiento de la mujer en el ejercicio pleno de sus derechos. </t>
  </si>
  <si>
    <t>https://alcart-my.sharepoint.com/:f:/g/personal/seguimientodemetasspds_cartagena_gov_co/EgYnd3OGdjFEvCybtTQj8qYB9y4zTk2Hvt230C9_mKsR_w?e=UBC4Vs</t>
  </si>
  <si>
    <t>Ejecución del plan de acción (Acciones simbólicas, artísticas y comunitarias en torno a la memoria histórica y la paz, creación de grupos de apoyo a nivel local)</t>
  </si>
  <si>
    <t>En el marco de la conmemoración del día de la memoria y la solidaridad con de las víctimas del conflicto armado en Colombia se realizó acompañamiento a actividad realizada en el Palacio de la Inquisición donde participaron 40 mujeres a través de acto simbólico que reconoce los procesos de empoderamientos de las personas que han transitado por el conflicto y su capacidad de resiliencia ante tal hecho.</t>
  </si>
  <si>
    <t>En el marco de la implementación de las actividades a cargo de la SPDS en Plan de Acción 2023, se realizarón dos mesas de trabajo con mujeres víctimas de conflicto armado para fortalecer los encuentros de memoria histórica, con el fin de desarrollar actividades que permitan la reconstrucción de la memoria historica en el cumplimiento de la resolución 1325 de 2000.
Además, desde la dupla sico-jurídica de la Oficina de la Mujer, se realizó seguimiento a 9 mujeres víctimas del conflicto armado que fueron víctima de violencias basadas en género.
Igualmente, desde el programa mujeres en el ejercicio del poder, se caracterizaron 6 organizaciones de mujeres vícitimas del conflcito armado que recibieron 2 sesiones de fortalecimiento institucional.</t>
  </si>
  <si>
    <t>https://alcart-my.sharepoint.com/:f:/g/personal/seguimientodemetasspds_cartagena_gov_co/EiZjbqNbnddEmatm8aC_jrwBKZQJwIAD-lxY9NVlCYfEVQ?e=6ESUlO</t>
  </si>
  <si>
    <t>https://alcart-my.sharepoint.com/:f:/g/personal/seguimientodemetasspds_cartagena_gov_co/EhIwZQlKsXxIvT2Q80qTEisBUdFxDESD1-tmnsHgBItK6w?e=HymW6V</t>
  </si>
  <si>
    <t>Consultoría y logística para la socialización de metodología para la ejecución del plan de acción de la resolución 1325</t>
  </si>
  <si>
    <t>Programa: Cartagena Libre de una Cultura Machista</t>
  </si>
  <si>
    <t>Instituciones Educativas del Distrito desarrollando la estrategia Escuelas Libres de Sexismo</t>
  </si>
  <si>
    <t>Número o instituciones educativas</t>
  </si>
  <si>
    <t>45
Fuente: Plan de acción 2016-2019 Grupo Asuntos para la Mujer. 2019</t>
  </si>
  <si>
    <t>55  Instituciones Educativas del Distrito desarrollando la estrategia Escuelas Libres de Sexismo.</t>
  </si>
  <si>
    <t>ADECUACIÓN Cartagena LIBRE DE UNA CULTURA MACHISTA Cartagena DE INDIAS Cartagena DE INDIAS</t>
  </si>
  <si>
    <t>Promover la transformación social de patrones socioculturales que impiden el acceso a las mujeres a la vida política y pública en el Distrito de Cartagena.</t>
  </si>
  <si>
    <t>Diseño y ejecución del plan de formación</t>
  </si>
  <si>
    <t>2.3.4502.1000.2021130010222</t>
  </si>
  <si>
    <t>a través de articulación entre  La Secretaria de Participación y Desarrollo Social. la Unidad de Asuntos 
para la Mujer y la Secretaria de Educación Distrital, la Fundación Renacer, Pro familia, 
Mercycord, La Agencia de Estados Unidos para el Desarrollo Internacional USAID y 
Dadis. Articulan la participación en la campaña Barullo de Genero desde las
Instituciones Educativas del Distrito. el objetivo de la Secretaria de Educación Distrital 
(SED) entre las acciones afirmativas a seguir y dar cumplimiento al plan de desarrollo. 
Cartagena libre de una cultura machista y sexista en las instituciones educativas 
distritales. 
Etapa de Formación:
Se realizaron 6 talleres: 
• Derechos Humanos y Derechos Sexuales y Reproductivos.
• Prevención de las violencias basadas en género niños niñas y adolescentes 
(NNA) rutas y protocolos.
• Prevención de Discriminaciones en Razón y acciones étnico racial, Diversidades 
sexuales e identidad de género xenofobias y discapacidades.
• Economía del cuidado roles de género y desigualdades de género.
• Educación y salud menstrual.
• Medios de comunicación redes sociales y su papel en la trasmisión de prácticas 
de violencia y discriminación contra las mujeres. Niños niñas y adolescentes (NNA).
Jornadas Pedagógicas 
en estos espacios el Grupo de Asuntos para la mujer tendrá los siguientes compromsiso: 
- La prevención de la violencia en el aula. 
- Elaboración de murales sobre la prevención de las violencias hacia la mujer. 
Esta articulación se realiza en el marco del acuerdo 113 del 22 de diciembre de 2022, como acción de prevención de todo tipo de violencia por razón de género en las escuelas del Distrito de Cartagena. 
Finalmente se realizó plan de formación que contempla tres ecuentros que se desarrollarán en las escuelas oficiales del Distrito</t>
  </si>
  <si>
    <t xml:space="preserve">En el marco del Programa Cartagena Libre de una Cultura machista que busca promover acciones dirigidas a la eliminación de lenguaje sexista, estereotipos de género, transformación de imaginarios, el fomento del goce efectivo de los derechos sexuales y derechos reproductivo de las mujeres y hombres en proceso de escolarización, buscando desmitificar el rol de la mujer en los espacios cotidianos. Se diseñaron los siguientes tópicos: 
1, Tipos de violencia 
2. Estereotipos de género 
3. enfoque diferencial
de los cuales es obligatorio realizar dos de los tres talleres diseñados 
En ese orden de ideas se abordaron 17 Instituciones educativas 
</t>
  </si>
  <si>
    <t>En el marco de la estrategia Escuelas Libres de Sexismo, se impactaron 17 instituciones educativas, sensibilizando a 928 estudiantes. Esta estrategia cubrió las tres localidades del distrito así;
i)	Localidad Histórica y del Caribe Norte: 2 IEO impactando 152 estudiantes.
ii)	Localidad De la Virgen y Turística: 12 IEO donde se sensibilizaron 657 estudiantes.
iii)	Localidad Industrial y de la Bahía: 3 IEO, alcanzando 120 estudiantes.</t>
  </si>
  <si>
    <t>https://alcart-my.sharepoint.com/:f:/g/personal/seguimientodemetasspds_cartagena_gov_co/EpuMekRiO5dAonoaem3YES8BkmBCwOvGCm6iOI6IGmHGIQ?e=rPQOda</t>
  </si>
  <si>
    <t>https://alcart-my.sharepoint.com/:f:/g/personal/seguimientodemetasspds_cartagena_gov_co/EsPZvfrKyNtNoeW89EsdX6oBHypkx6nbM0otyksuFtvTBw?e=i0Sgwv</t>
  </si>
  <si>
    <t>https://alcart-my.sharepoint.com/:f:/g/personal/seguimientodemetasspds_cartagena_gov_co/Eg1Otf8rdYVIlyg4YpZPNoMBErBk3FBG-bBtxaGMFLUUcw?e=cMYlO6</t>
  </si>
  <si>
    <t>Número de campañas desarrolladas para el cuidado, y transformación de los estereotipos</t>
  </si>
  <si>
    <t>Número o campañas</t>
  </si>
  <si>
    <t>Desarrollar 4 campañas para el cuidado, y transformación de los estereotipos.</t>
  </si>
  <si>
    <t>Diseña e implementar un instrumento para  la evaluación de percepción ciudadana</t>
  </si>
  <si>
    <t>instrumento diseñado</t>
  </si>
  <si>
    <t xml:space="preserve">Construcción del documento para la evaluación de la percepción ciudadana en torno a patrones socioculturales que impiden el acceso de las mujeres a la vida política y pública en el Distrito de Cartagena. </t>
  </si>
  <si>
    <t>https://alcart-my.sharepoint.com/:f:/g/personal/seguimientodemetasspds_cartagena_gov_co/EvhxdCT7itNGgD_Bosi_iYQBdq4BDZgYEE6xFn6vLG2n3g?e=WiZr7w</t>
  </si>
  <si>
    <t xml:space="preserve">Diseño y ejecución de campaña  de percepción ciudadana </t>
  </si>
  <si>
    <t>https://alcart-my.sharepoint.com/:f:/g/personal/seguimientodemetasspds_cartagena_gov_co/ElDs6v3xF25JvHc7OlURQUgBQLdyaawtuP_jlLkodfi6uQ?e=sRLKQ7</t>
  </si>
  <si>
    <t>LINEA ESTRATEGICA: INCLUSION Y OPORTUNIDAD PARA NIÑOS, NIÑAS Y ADOLESCENTES Y FAMILIAS.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</si>
  <si>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</si>
  <si>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</si>
  <si>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</si>
  <si>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Programa: Comprometidos con la Salvación de Nuestra Primera Infancia</t>
  </si>
  <si>
    <t xml:space="preserve">Número de padres, madres de niños y niñas de 0 a 5 años del total del Distrito y cuidadores formados y participando en acciones que promuevan el desarrollo de entornos protectores </t>
  </si>
  <si>
    <t>Número o padres y madres</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</si>
  <si>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</si>
  <si>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</si>
  <si>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COMPROMISO CON LA SALVACIÓN DE  NUESTRA PRIMERA INFANCIA EN EL Distrito DE Cartagena DE INDIAS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</si>
  <si>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</si>
  <si>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Desarrollo de Procesos formativos dirigidos a padres, madres, cuidadores de niños y niñas de 0 a 5 años en acciones que promueva la crianza amorosa y el desarrollo de entornos protectores</t>
  </si>
  <si>
    <t>MILADY NIÑO OROZCO</t>
  </si>
  <si>
    <t>COMPROMISO CON LA SALVACIÓN DE  NUESTRA PRIMERA INFANCIA EN EL Distrito DE  Cartagena DE INDIAS</t>
  </si>
  <si>
    <t>2.3.4102.1500.2020130010119</t>
  </si>
  <si>
    <t xml:space="preserve">Se han realizado procesos de formación a Padres, madres y cuidadores en crianza amorosa y entornos protectores con Padres, madres y cuidadores. 
Estas acciones se llevaron a cabo con diferentes entidades, corporaciones y organizaciones que vienen desarrollando su atención en las diferentes modalidades de ICBF, espacios en los que se trabajan temas como la importancia de la lúdica en la primera Infancia, la importancia de la salud y nutrición de los niños y niñas de primera infancia, prevención de riesgos en el hogar y prevención de riesgos sociales, así como el reconocimiento de la Ruta de atención en caso de vulneración a niños y niña de primera infancia. 
Se han formado un total de 680 padres, madres y cuidadores de primera infancia en articulación con HIC El Portalito, Centro de Atención al Migrante, Asociación de Padres de Familia HIC La Abejita, Puerto de Cartagena, Fundación Perseverar, HIC EL FARO, hogar infantil el portalito, CDI flor del campo, DIMF Mi Nuevo Mundo, FUNDACION DE LA COMUNIDAD UNIDA GUSTAVO MARTINEZ CAFFYN, Hogar Infantil Las Abejitas, CDI SAN PEDRO MARTIR SEDE 2 JORNADA AM, CDI SAN PEDRO MARTIR SEDE 1 JORNADA. </t>
  </si>
  <si>
    <t xml:space="preserve">Se han realizado procesos de formación a Padres, madres y cuidadores en crianza amorosa y entornos protectores con Padres, madres y cuidadores de los barrios
Entre abril y junio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
Entre las entidades y comunidades con quienes se ha establecidos alianza para el desarrollo de las actividades están: 
El Líbano, Pozón, Fredonia, Membrillal, Crespo, San Pedro Mártir, Bosque, La María, La Esperanza, Nelson Mandela, Republica de Chile, Santa Mónica, Pie del Cerro, Barrio España, Bayunca, Colombiaton, Ceballos y el socorro, HIC El Portalito, Centro de Atención al Migrante, Asociación de Padres de Familia HIC La Abejita, Puerto de Cartagena, Fundación Perseverar, Centro de Atención al Migrante. 
Alcanzando un total de 1738 padres, madres y cuidadores de las 3 localidades del Distrito. </t>
  </si>
  <si>
    <t>Se han realizado procesos de formación a Padres, madres y cuidadores en crianza amorosa y entornos protectores con Padres, madres y cuidadores de los barrios
•	El Bosque
•	El Socorro
•	Fredonia
•	Pasacaballos
•	El Rosedal
•	Olaya Herrera 
•	Huellas de Alberto uribe
En el mes de julio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
Se han formado 439 padres, madres y cuidadores de primera infancia en articulación con Corporacion Colegio Gran Colombia, HIC El Portalito, Asociacion de Padres de Familia HIC La Abejita, Puerto de Cartagena, Fundación Perseverar.
En el mes de agosto, Se han formado 240 padres, madres y cuidadores de primera infancia en articulación con Corporacion Colegio Gran Colombia, HIC El Portalito, Asociacion de Padres de Familia HIC La Abejita, Puerto de Cartagena, Fundación Perseverar. 
Entre el 1 y el 30 de septiembre se han realizado 12 actividades formativas en las cuales participaron 127 personas, estas fueron gracias a la alianza entre la unidad y la Fundación Gustavo Martínez Caffyn, Corregimiento Puerto Rey, I. E. Soledad Acosta De Samper Sede Ana María Pérez De Otero, IESAS Sede San Fernando, USD Las Vegas Fundación Los Guayabales, ENTRE OTRAS.</t>
  </si>
  <si>
    <t>https://alcart-my.sharepoint.com/:f:/g/personal/seguimientodemetasspds_cartagena_gov_co/EjGd9XJOQJVAnwOMI9VVlSEBCKjp-DiymDpgViSKMOOIsw?e=Abf7yE</t>
  </si>
  <si>
    <t>https://alcart-my.sharepoint.com/:f:/g/personal/seguimientodemetasspds_cartagena_gov_co/EkeeCBu4tpNDp-SF7Wou_gABnQFNGUb5mXUa579H2de8vQ?e=oE2wOs</t>
  </si>
  <si>
    <t>https://alcart-my.sharepoint.com/:f:/g/personal/seguimientodemetasspds_cartagena_gov_co/Eilw2xgfQzxBoSE90E3Hk1QBmxgGu5C0aGylxCxERwCWjA?e=noIPQP</t>
  </si>
  <si>
    <t>Adecuaciones y mantenimiento infraestructura</t>
  </si>
  <si>
    <t>Edificaciones de atención a la primera infancia adecuadas</t>
  </si>
  <si>
    <t>MINIMA</t>
  </si>
  <si>
    <t>Se avanza en la ejecución de las obras previstas para la adecuación de los CDI Ángeles de Amor y CDI Ciénaga de la Virgen, en el marco del convenio 025 de 2022 suscrito con EDURBE. 
Por otra parte, se está empezando a gestionar recursos para cuplir con las obras complementarias dentro del proceso de Cnstrucción del CDI de Bicentenario, identificado con el convenio suscrito entre Findetec, Fundación Santo domingo y la Alcaldía de Cartagena. En el próximo trimestre se aportarán las evidencias.</t>
  </si>
  <si>
    <t>Reporte Adecuaciones y mantenimiento de los CDI 
En el mes de abril de 2023 se procedió a realizar el SEGUIMIENTO OBRAS REALIZADAS POR EDURBE EN LOS CDI EN EJECUCIÓN DEL CONTRATO INTERADMINISTRATIVO 025 DE 2022 
Reporte enviado a Secretaría general en calidad de Firmante del contrato el día 17 de abril de 2023 Información del Contrato Interadministrativo No 025 de 07 de octubre de 2022 
Fecha de Inicio: 7 de octubre de 2022 
Fecha de Terminación: 31 de diciembre de 2022 
Supervisor: Ingeniero Gustavo De León – Secretaría de Infraestructura 
Adicional:001 de 22 de diciembre de 2022 
Fecha Terminación: 31 de enero de 2023 
Fecha de Suspensión: 22 de enero de 2023. 
Fecha de Reinicio: Pendiente. 
Valor: DOS MIL DOSCIENTOS OCHENTA Y CINCO MILLONES NOVECIENTOS DIECISIETE MIL CINCUENTA Y SIETEPESOS CON OCHENTA Y DOS CENTAVOS MCTE ($2.285.917.057,82), INCLUIDO IVA. 
Desde el equipo de la Unidad de Infancia Juventud y Familia, a título de acompañamiento, se realiza seguimiento de las obras adelantadas en los CDI Ciénega de la Virgen, Ángeles de Amor y Ludoteca Sonrisas de Cartagena, estos dos últimos ubicados en el barrio Nelson Mandela, a fin de determinar el estado de avance de los mismos y establecer fecha de terminación, para que una vez sean recibidas formalmente las adecuaciones por el supervisor de la Secretaría de Infraestructura, ingeniero Gustavo De León, se proceda a notificar al ICBF, para que pueda dar apertura al servicio de atención integral de los nn que usualmente se benefician en estos CDI, los cuales no han podido ocupar el inmueble este año, pese a que su fecha de inicio corresponde a un calendario nacional, que inicio desde la primera semana de febrero del presente año. A la fecha se han realizado las siguientes acciones: • Reunión de seguimiento del Contrato celebrada el 15 de marzo en las instalaciones de EDURBE, con la presencia de la Directora y su equipo, el Supervisor de la obra de la Secretaría de Infraestructura, el Contratista y una comisión de la Secretaría de Participación y Desarrollo Social, donde se establecen los siguientes compromisos: a. Reiniciar formalmente el contrato, para lo cual el Supervisor adelantara la respectiva acta de Reinicio. b. Disponer por parte del contratista, los materiales necesarios para la finalización de las obras c. Gestionar por parte del Distrito el restablecimiento de servicio de fluido eléctrico en el CDI Ciénega de la Virgen d. Pactar como fecha de Entrega de los CDI Ciénega de la Virgen, CDI “Ángeles de Amor” de Nelson Mandela, Ludoteca Sonrisas de Cartagena, para el día 24 de marzo de 2023 por parte del contratista Héctor Palencia. • Desarrollo de Visitas de Seguimiento In Situ, 9, 22 y 30 de marzo de 2023, evidenciándose avances de obras en CDI Ciénega de la Virgen, CDI “Ángeles de Amor” de Nelson Mandela, Ludoteca Sonrisas de Cartagena, en un 95%, aproximadamente. CDI Ciénega de la Virgen: Se visualiza finalización de techos de comedor, plazoleta, pinturas de salones, instalación de tubería, accesorio de baños, pendientes instalación de redes eléctricas y puertas. CDI Nelson Mandela: Se evidencia avance en obras de cocina, baños, comedor, salones y biblioteca, pendiente pintura e instalación de redes eléctricas. Ludoteca Sonrisas de Cartagena: Se evidencia adecuación de baños, instalación de cielo raso, de pisos, acceso a la ludoteca, pendiente instalación de abanicos. A corte de 17 de abril de 2023 el contratista Héctor Palencia informa que se realizará la entrega de los dos CDI y Ludoteca el día 21 de abril de 2023, totalmente terminados, al supervisor del contrato. 
Anexos: 
Minuta contractual 
Informe de gestión EDURBE
Minuta Adicional 
Acta de compromiso
Anexamos acta de la mesa de concertación de compromisos del 15 de marzo de 2023
Se anexa link de informes de seguimiento de las obras
Oficios de gestión</t>
  </si>
  <si>
    <t>Se cuenta con certificado de registro de disponibilidad presupuestal para la adecuación y mantenimiento de los CDI El Rosedal y CDI Punta Canoa lo cual indica que se cuentan con los recursos disponibles para la ejecucion de estas obras de mantenimiento a dos infraestructuras de la red de propiedad del distrito</t>
  </si>
  <si>
    <t>https://alcart-my.sharepoint.com/:f:/g/personal/seguimientodemetasspds_cartagena_gov_co/Ek1AxpxT71hEvkeD1Jn16WEB2YUWMcYIr2PJTAmWNG9tsw?e=ZE0ca6</t>
  </si>
  <si>
    <t>https://alcart-my.sharepoint.com/:f:/g/personal/seguimientodemetasspds_cartagena_gov_co/Eu3jSCDhJyBApU4tHpOpf3kB5ioW9wzpOFiMPoqR-mFyxA?e=NQo1N7</t>
  </si>
  <si>
    <t>Suministro de refrigerios y/o almuerzos para procesos formativos, lúdicos y culturales</t>
  </si>
  <si>
    <t>Ajuste y divulgación de la Ruta Integral de Atencion a la Primera Infancia (RIA)</t>
  </si>
  <si>
    <t xml:space="preserve">En alianza con HI el Portalito y  El faro se llevaron a cabo dos actividades de socializacion de la ruta integral de atencion a la primera infancia, en esta los padres, madres y cuidadores tuvieron la oportunidad de recibir informacion que les permitra conocer a donde dirigirse para atender las distitntas situaicones que se requieren en la garantia de DD de la Primera infancia. </t>
  </si>
  <si>
    <t xml:space="preserve">En los meses de abril, mayo y junio, se han desarrollado varios espacios de socialización de la Ruta Integral de Atención a la primera Infancia RIA con las organizaciones que cuentan con atención a la primera infancia y tienen vinculo o asocio con ICBF ya que desde estos ámbitos es posible que se garanticen las acciones de cuidado y protección de los niños y niñas desde su gestación. 
Se compartió con los padres, madres y cuidadores que La RIA es La Ruta Integral de atención a la primera infancia, como un conjunto de atenciones y servicios universales mínimos y diferenciados, enrutadas en el marco de las competencias misionales de las distintas entidades y dependencia del distrito a garantizar derechos y prevenir la vulneración de estos en NN en primera infancia (niñas y niños 0 a 5 años). Adicionalmente es un Instrumento que sirve de referente para orientar a las autoridades territoriales y a los demás actores responsables de la implementación de la Estrategia de Atención Integral a la Primera Infancia, respecto del conjunto de atenciones en procura de garantizar el pleno desarrollo de cada niño y niña. Así entonces, se trata de una herramienta que permite ordenar la gestión de la atención integral de manera consecuente con la situación y características de las niñas y los niños de cada territorio, así como de sus respectivos contextos y es aplicable en cualquier momento del ciclo de la política pública. Olaya Herrera, San Isidro, Membrillal, Pie del Cerro, Crespo y el Socorro. </t>
  </si>
  <si>
    <t>Se ha realizado proceso formativo en la Ruta de Integral de Atención a: Padres, madres y cuidadores de:
•Olaya Herrera
•El Rosedal
-Escallonvilla
· Siete de Agosto
Se han desarrollado varios espacios de socialización de la Ruta Integral de Atención a la primera Infancia RIA con las organizaciones que cuentan con atención a la primera infancia y tienen vinculo o asocio con ICBF ya que desde estos ámbitos es posible que se garanticen las acciones de cuidado y protección de los niños y niñas desde su gestación.
Se compartió con los padres, madres y cuidadores que La RIA es La Ruta Integral de atención a la primera infancia, como un conjunto de atenciones y servicios universales mínimos y diferenciados, enrutadas en el marco de las competencias misionales de las distintas entidades y dependencia del distrito a garantizar derechos y prevenir la vulneración de los mismos en NN en primera infancia (niñas y niños 0 a 5 años)</t>
  </si>
  <si>
    <t>https://alcart-my.sharepoint.com/:f:/g/personal/seguimientodemetasspds_cartagena_gov_co/Eqfvb32Cab9PlmRJBJC9wT4BEIKNA51B247Sc85UHaZUgw?e=yvfeRr</t>
  </si>
  <si>
    <t>https://alcart-my.sharepoint.com/:f:/g/personal/seguimientodemetasspds_cartagena_gov_co/EkRqNb1bzQtNsEt9syDohRsBpHohiNAZMlAxKsCaOXh5-g?e=DzRV4D</t>
  </si>
  <si>
    <t>https://alcart-my.sharepoint.com/:f:/g/personal/seguimientodemetasspds_cartagena_gov_co/EqZJVtVdKWBKkEkrzyKmn9wBqGtfrhipOIVCqAm7OCOvGw?e=36MJ3D</t>
  </si>
  <si>
    <t>Diseño y  formulacion politica publica para la primera infancia e infancia del Distrito de Cartagena</t>
  </si>
  <si>
    <t xml:space="preserve">CONVENIO </t>
  </si>
  <si>
    <t xml:space="preserve">Política Publica de Primera Infancia, Infancia, Adolescencia y Fortalecimiento Familiar (PPPIIAFF): durante el mes de febrero el día 16 se llevo a cabo la primera reunión con actores de la PPPIIAFF, la cual fue llevada a cabo en la Universidad de San Buenaventura, entidad contratada para la puesta en marcha de la fase de agenda publica dentro del proceso de formulación de esta Política, en esta oportunidad se presento a las entidades el cronograma a desarrollar y en el cual están involucrados, el objetivo de esta primera mesa era tener un acercamiento con las personas para ir involucrándolos en el proceso y construir una base de datos. 
Evento de lanzamiento de la PPPIIAFF: este evento se llevo a cabo el día 28 de febrero, conto con la participación de los actores de la Política y Publica, además de la participación de la Secretaria de participación y Desarrollo Social (e ) Dra. Cielo Blanco, el vicerrector de la Universidad de San buenaventura, Una representante del Consejo de Infancia y Adolescencia del Distrito, además de una representante de la Secretaria de Planeación Distrital, como secretario técnico del CONPES Distrital. En esta oportunidad cada uno de los miembros de la mesa principal dio sus palabras a los asistentes sobre el reto que como ciudad se tiene con la construcción de este documento, igualmente por parte del equipo de políticas publicas de la Sec. De Planeación se presento el ciclo de políticas publicas del Distrito el cual permitió ubicar a los participantes en que momento se encuentra el proceso. 
Por parte de la Universidad se presento el objetivo de la PPPIIAFF, las metodologías, los desafíos sociales y el cronograma, además se contó con una presentación artística por parte de Aluna. Una vez finalizo el evento los asistentes pasaron a tomar un refrigerio. 
En el mes de marzo se llevaron a cabo las primeras mesas con los agentes del SNBF para la construccion de puntos criticos. </t>
  </si>
  <si>
    <t>Durante los meses de abril, mayo y junio se realizaron las mesas planeadas en el esquema de participacion de la PPPIIAFF, en el marco del convenio establecido con la Universidad de San Buenaventura.
El documento Diagnostico, producto de esta primera etapa se encuentra en el proceso de construccion, pues se requiere tener sistematizados los resultados de la participacion de los actores y de la poblacion objetivo de la politica para poder incluirlo en el documento. 
Desde la Unidad se avanza en el seguimiento a los productos y a las actividades del conenio.</t>
  </si>
  <si>
    <t xml:space="preserve">Entre los meses de julio y agosto, se llevo a cabo la revision de los documentos entregados por la Universidad San Buenaventura por parte del equipo formulador de la Secretaria de Participacion, en este sentido se hicieron los ajustes al documento para poder ser enviado a la secretaria de Planeacion, quien una vez realice la revision dara su visto bueno para seguir a la siguiente fase. 
En el mes de septiembre se recibio concepto positivo del diagnostico, para proceder a la siguiente fase que es la etapa de formulacion de la PPPIIAFF. </t>
  </si>
  <si>
    <t>https://alcart-my.sharepoint.com/:f:/g/personal/seguimientodemetasspds_cartagena_gov_co/EjBs-03QL95IhsQWC30Ud5sBtJAZujtvq_kwc30-gVgNtw?e=SBBcmH</t>
  </si>
  <si>
    <t>https://alcart-my.sharepoint.com/:f:/g/personal/seguimientodemetasspds_cartagena_gov_co/EljKgQLM9nVPkiBpG2GCxRgBUy4pwO0gUA2hTPDxrZDBNQ?e=u8kZKl</t>
  </si>
  <si>
    <t>https://alcart-my.sharepoint.com/:f:/g/personal/seguimientodemetasspds_cartagena_gov_co/EsnQn7rqZipIlXQfbSzNDRsBcSbURrROysJysLCaKXUauA?e=KsVyjG</t>
  </si>
  <si>
    <t>Dotacion a ludotecas de equipos, juegos, juguetes y materiales para el desarrollo de actividades ludicas virtuales y/o presenciales</t>
  </si>
  <si>
    <t>SGP</t>
  </si>
  <si>
    <t>SELECCIÓN ABREVIADA-MINIMA CUANTIA</t>
  </si>
  <si>
    <t xml:space="preserve">CDP en gestión </t>
  </si>
  <si>
    <t>Adquisicion de servicios de internet y acceso a plataformas virtuales</t>
  </si>
  <si>
    <t>Contenidos virtuales realizados</t>
  </si>
  <si>
    <t>NN de primera infancia con necesidades de atención nutricional Identificados y apoyados</t>
  </si>
  <si>
    <t>Niños y niñas atendidos en Servicio integrales</t>
  </si>
  <si>
    <t xml:space="preserve">Entre abril y junio se desarrollaron actividades de identificación y caracterización de niños y niñas de primera infancia con necesidades nutricionales, que adicionalmente no estén vinculados a los programas de atención a la primera infancia por parte de ICBF, se articuló con líderes de comedores comunitarios y madres lideres del programa Familias en Acción que trabajan con niños y niñas de primera infancia, con el fin de realizar el proceso de caracterización de esta población.
En el mes de abril se identificaron 11 niños y niñas de las comunidades de Cerro y Albornos y Espinal, en el mes de mayo 4 niños y niñas de Pozón y Olaya y en el mes de junio se identificaron 12 niños y niñas del barrio Olaya.
Se cuenta con CDP para la entrega de paquetes alimentarios. </t>
  </si>
  <si>
    <t xml:space="preserve">En el mes de julio se desarrolló una jornada de identificación y caracterización de niños y niñas de primera infancia con necesidades nutricionales, en el marco del desarrollo de una jornada integral realizada e la comunidad de Bayunca en el Sector Reino de Pambele donde fueron identificados alrededor de 44 niños y niñas de primera infancia, se articuló con líderes comunitarios que trabajan con niños y niñas de primera infancia, con el fin de poder identificar y gestionar acciones para esta población. 
Asimismo se contó en este espacio con el proceso de identificación y caracterización de niños y niñas con situación de discapacidad donde se brindó orientación a sus familias para adelantar acciones en pro del bienestar de esta población de especial atención
Se identificaron y caracterización 45 niños de primera infancia desde la secretaria de participación y desarrollo social.
En el mes de agosto se desarrolló una jornada de identificación y caracterización de niños y niñas de primera infancia con necesidades nutricionales, en el marco del dedsarrollo deuna jornada integral realizada e la comunidad de Bayunca en el Sector Reino de Pambele donde fueron identificados alrededor de 3 niños y niñas de primera infancia, se articuló con líderes comunitarios que trabajan con niños y niñas de primera infancia, con el fin de poder idetnficar y gestiojnar acciones para esta población. En la Comunidad de Olaya Herrera en el Sector Ricaurte se identificaron 6 niños y niñas de primera infancia
Se identificaron y caracterización 9 niños de primera infancia desde la secretaria de participación y desarrollo social.
En el mes de septiembre se hicieron 6 actividades de caracterizacion nutricional, en las cuales se logro identificar a 145 niños y niñas de primera infancia. Estas se llevaron a cabo en Fundación Gustavo Martinez Caffyn, Corregimiento Puerto Rey, Comunidad Boquilla, Bayunca Sector Media Tapa, Barrio Cerros De Albornoz. </t>
  </si>
  <si>
    <t>https://alcart-my.sharepoint.com/:f:/g/personal/seguimientodemetasspds_cartagena_gov_co/EvE1qg43Y8hBnV0I2dvE0NwBKozsKNUV_0c6YHwPC5QQVw?e=K1Neyi</t>
  </si>
  <si>
    <t>https://alcart-my.sharepoint.com/:f:/g/personal/seguimientodemetasspds_cartagena_gov_co/EmptqeJCZChArJihvdSf5AQBmRGAaUvI1SkZrYSVhjC_Jw?e=8T9MPo</t>
  </si>
  <si>
    <t>https://alcart-my.sharepoint.com/:f:/g/personal/seguimientodemetasspds_cartagena_gov_co/Ent4cAPRMO9Cm9CSl3rwe90BGjdtqBYsA4-dB7c6XP3n4w?e=cAX76K</t>
  </si>
  <si>
    <t>Desarrollo de actividades recreativas y culturales para familias con NN de primera infancia</t>
  </si>
  <si>
    <t>Niños y niñas atendidos en Servicio tradicionales</t>
  </si>
  <si>
    <t>En el mes de Abril se desarrollaron 2 jornadas lúdica con niños y niñas de primera infancia en articulación con el Centro de Desarrollo Infantil San Pedro Mártir y en la Comunidad de Bayunca en el marco de la celebración y homenaje al mes de la Niñez.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En el mes de mayo se desarrolló 1 jornadas lúdica con niños y niñas de primera infancia en articulación con el Centro de Desarrollo Infantil Los Coches en la comunidad de Pie del Cerro en el marco de la celebración del mes de la familia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En el mes de junio se desarrolló una jornada lúdica en el marco del desarrollo de la Mesa Distrital de Primera Infancia donde estuvo presente la SPDS con su ludoteca viajera y equipo de atención a la primera infancia, IDER con sus recreadores, ICBF con la presencia de los Hogares Comunitarios. La Jornada Lúdica fue desarrollada en Ceballos denominada Toma de Ceballos, se movilizo a la comunidad en una toma-recorrido donde se vincularon los hogares comunitarios de atención a la primera infancia de ICBF con sus niños, niñas, familias y docentes logrando un impacto de atención en la comunidad.
Así mismo se desarrolló una espacio lúdico y recreativo con la presencia de la ludoteca viajera y el apoyo de IDER, donde atendieron 330 niños y niñas de primera infancia de la comunidad de Ceballos, teniendo presente que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t>
  </si>
  <si>
    <t xml:space="preserve">En el mes de agosto se llevo a cabo la FERIA DEL BUEN TRATO - VALORES AL VIENTO
En el marco de las acciones desarrolladas para promover los derechos de los niños y niñas de primera infancia de nuestro distrito de Cartagena se desarrolló la versión No. XIV, con el nombre " Valores al Viento" donde cada Stand fue dinamizado con el juego - la lúdica, permitiendo que los niños, niñas y sus familias vivieran una experiencia significativa y dando un mensaje reflexivo sobre el BUEN TRATO - JUEGO Y CRIANZA AMOROSA a los padres de familia acompañantes de sus hijos.
Padres, madres y niños crean poemas cortos sobre lo que aman de su familia. Luego, pueden recitar sus poemas frente al grupo, los dejan colgados en especies cuerdas (hilos), haciendo visible el nombre de la familia.
Desde la Secretaria de Participación y Desarrollo Social se movilizaron las Unidades de Infancia y Familia y el Programa de Discapacidad con población beneficiaria atendida por nuestros servicios, ahora bien los cuales rotaros por los diferentes Stand lo cual facilito la aprensión y participación activa de los niños y niñas en las diferentes actividades promovidas por las instituciones y organización que participaron en la feria del Buen trato, en el Stand de la Secretaria de participación de desarrollan las temáticas Fortalecimiento de Vínculos afectivos" tiempo de calidad" y prevención de riesgos sociales, a través de ejercicios lúdicos y recreativos donde los niños y niñas y sus familias identificaron estrategias para compartir tiempo de calidad en familia y estrategias auto protectoras para prevenir la vulneración de derechos y que estos puedan ser víctimas de los riegos sociales como ASI, ESCNNA, Trabajo infantil , maltrato infantil, mendicidad, entre otros.
</t>
  </si>
  <si>
    <t>https://alcart-my.sharepoint.com/:f:/g/personal/seguimientodemetasspds_cartagena_gov_co/EnO3sbOsfudIviYNCUPGloYBs24WB_JRFRVRnHt9DU-3Mg?e=CQBXuP</t>
  </si>
  <si>
    <t>https://alcart-my.sharepoint.com/:f:/g/personal/seguimientodemetasspds_cartagena_gov_co/EkTCpJQMStpIvMTOvWlJsUMBXi-jAmjk3NDf3GNmB_cf0w?e=fpJynu</t>
  </si>
  <si>
    <t xml:space="preserve">Entrega de elementos fungibles y no fungibles  a ludotecas, juegos, juguetes y materiales para el desarrollo de actividades ludicas virtuales y/o presenciales </t>
  </si>
  <si>
    <t>Servicios de Transporte</t>
  </si>
  <si>
    <t xml:space="preserve">LICITACION </t>
  </si>
  <si>
    <t xml:space="preserve">SGP </t>
  </si>
  <si>
    <t>https://alcart-my.sharepoint.com/:f:/g/personal/seguimientodemetasspds_cartagena_gov_co/EoF02UVuJjxCqa6LBzvXyvgBaPKqIPgeP7boXtzIH11HcQ?e=E8x5bs</t>
  </si>
  <si>
    <t>Desarrollar actividades lúdicas para NNA de promoción del derecho al juego</t>
  </si>
  <si>
    <t>Diagnostico laboral de los NNA del Distrito de Cartagena</t>
  </si>
  <si>
    <t>Documento diagnóstico</t>
  </si>
  <si>
    <t>Número de campañas de comunicación implementadas que promuevan la garantía de los derechos de la primera infancia.</t>
  </si>
  <si>
    <t>Una (1) campaña de comunicación implementada que promueve la garantía de los derechos de la primera infancia.</t>
  </si>
  <si>
    <t>Gestión para el desarrollo de Campaña para la Promoción de la garantía de los Derechos de la primera infancia,  Socializacion RIA, Feria, Talleres, Encuentros, Acciones afirmativas</t>
  </si>
  <si>
    <t>En el mes de marzo iniciando el año 2023 se ha realizado un proceso de socialización de la campaña de comunicación Primero la Primera Infancia implementada para promover la garantía y cuidado de los derechos de los niños y niñas de la primera infancia en el distrito.  Que desde el Plan de desarrollo se proyecta como una estrategia que busca:
“Desarrollar una estrategia comunicacional para promover la importancia de garantizar a niño y niñas de primera infancia sus derechos, incluyendo la promoción de la Ruta Interinstitucional de Atención a la Primera Infancia, garantizando no solo el conocimiento por parte de la comunidad, sino robustecer el proceso de articulación interinstitucional para mejorar las atenciones oportunas y diferenciales a este grupo poblacional”. 
El dia 31 de marzo de 2023 se realizaron dos actividades en paralelo, en un proceso de formación para agentes educativas del ICBF de la Fundación Perseverar, se realizó la socialización de la campaña #Primerolaprimerainfancia, campaña que se moviliza con piezas donde se moviliza el reconocimiento de los derechos de los niños y niñas de primera infancia en el distrito.
Asi mismo en redes sociales en Instagram y Facebook se sacaron piezas para que la ciudadanía se identifique con la campaña.
Estas actividades se realizan con el fin de promover y garantizar el cuidado y protección de los derechos de los niños y niñas de primera infancia en el distrito de Cartagena</t>
  </si>
  <si>
    <t>En el marco de la Jornada Lúdica desarrollada en Ceballos denominada Toma de Ceballos se realizo el ejercicio de movilizar y socializar la Campaña de Comunicación Primero La Primera Infancia donde se birda a la comunidad información sobre los derechos de los niños y niñas de primera infancia, se movilizo en la comunidad en una toma  recorrido donde se vincularon los hogares comunitarios de atención a la primera infancia de ICBF con sus niños, niñas, familias y docentes logrando un impcato de atención en la comunidad y socilizar por este medio la campaña y los derechos de esta poblacion  que puedan ser reconocidos, progtegidos y garantizados.</t>
  </si>
  <si>
    <t>https://alcart-my.sharepoint.com/:f:/g/personal/seguimientodemetasspds_cartagena_gov_co/Eqe3qwctnwxFmL1362cQBIEBty0uqe7pvoZn14MibP9xzw?e=bWatX3</t>
  </si>
  <si>
    <t>https://alcart-my.sharepoint.com/:f:/g/personal/seguimientodemetasspds_cartagena_gov_co/EiNG0R8E3KpJp2CnGqnpOhQBxmv63nKrbyicjdGTUBfOOQ?e=AgsroV</t>
  </si>
  <si>
    <t>EJE TRANSVERSAL: Cartagena CON ATENCION Y GARANTIA DE 
DERECHOS A POBLACION DIFERENCIAL.</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</si>
  <si>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</si>
  <si>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</si>
  <si>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</si>
  <si>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Programa Protección de la Infancia y la Adolescencia para la Prevención y atención de Violencias.</t>
  </si>
  <si>
    <t xml:space="preserve">Número cupos habilitados para la atención transitoria e inmediata a través de Hogar de Paso para niñas, niños y adolescentes con derechos amenazados, Inobservados y/o vulnerados. </t>
  </si>
  <si>
    <t>700 cupos habilitados para la atención de niñas, niños y adolescentes con derechos amenazados, Inobservados y/o vulnerados atendidos de forma transitoria e inmediata a través de Hogar de Paso.</t>
  </si>
  <si>
    <t>Niños, niñas, adolescentes y jóvenes beneficiados con acciones de prevención de amenazas o vulneración de derechos</t>
  </si>
  <si>
    <t>PROTECCIÓN DE LA INFANCIA Y LA ADOLESCENCIA PARA LA PREVENCIÓN Y ATENCIÓN DE VIOLENCIAS EN EL Distrito DE  Cartagena DE INDIAS</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</si>
  <si>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</si>
  <si>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Habilitar 700 cupos para la atención de niñas, niños y adolescentes con derechos amenazados, Inobservados y/o vulnerados atendidos de forma transitoria e inmediata a través de Hogar de Paso.</t>
  </si>
  <si>
    <t>2.3.4102.1500.2020130010112</t>
  </si>
  <si>
    <t xml:space="preserve">Con respecto a la contratación cupos para la atención transitoria e inmediata a través de Hogar de Paso para niñas, niños y adolescentes con derechos amenazados, Inobservados y/o vulnerados, se recibió una asistencia técnica por parte del Instituto Colombiano de Bienestar Familiar, en la cual se definieron las opciones existentes para poder lograr la contratación de un operador para este servicio, el cual hasta la fecha no cuenta con una entidad habilitada con licencia para brindar el servicio en la ciudad, por lo que se esta trabajando en la elaboración las necesidades para contratar el Hogar de Paso en la modalidad Familiar. 
El dia 1 de marzo se llevo a cabo reunion con representantes de las comisarias de familia, para socializar los avances en materia de la definicion de la modalidad familiar de hogares de paso por lo cual tambien se socializo la informacion entregada por el ICBF para tales fines, en esta reunion quedaron los siguientes compromisos: 
Generar un espacio de reunión con la Unidad de Adulto Mayor para conversar sobre el tema de los hogares de paso para este grupo poblacional.
Enviar la información estadística de las atenciones realizadas, indicando edades, sexo, motivo de ingreso, esto con el fin fortalecer la justificación de la necesidad de la atención en hogar de paso para la primera infancia
Realizar la reunión para elaborar un oficio que se enviara a ICBF nacional solicitando la necesidad de priorizar en la asignación de licencias o una solución urgente para el tema de hogar de paso.
Compartir la información con la que se cuenta la para le realización de la ficha técnica hogar de paso modalidad familia
Articulación para el desarrollo de actividades con la Comisaria de la Localidad 2, realizar un cronograma en el que se incluyan acciones sobre crianza amorosa.
Vincular a los niños, las niñas y adolescentes con PARD abierto a las actividades de la Unidad de Infancia, juventud y familia.
Invitar a los comisarios al taller y a las actividades de planeación para la conmemoración del mes de la niñez.
Todos estos compromisos establecidos con el fin de poder coadyubar para desarrollar una contratacion en la que sobre todo se garantice la proteccion de los NNA. </t>
  </si>
  <si>
    <t xml:space="preserve">Recursos definidos para la puesta en marcha de las atenciones complementarias y contratación de Hogar de Paso para NNA con derechos vulnerados. se cuenta con las apropiaciones presupuestales y se avanza en la elaboración de los estudios previos para la implementación de la modalidad familiar, toda vez que para la modalidad institucional no hay operadores licenciados en el Distrito, sin embargo, vale le pana aclarar que el ICBF a otorgado los cupos para la atención en sus modalidades a los niños, niñas y adolescentes, cuando lo han solicitado las autoridades administrativas de restablecimiento (Comisarios de familia o defensores de familia).  </t>
  </si>
  <si>
    <t xml:space="preserve">En el mes de agosto se llevo a cabo la siguiente actividad:
MESA DE SEGUIMIENTO VIRTUAL CON EL ICBF (NIVEL NACIONAL Y REGIONAL) PARA LA GESTION DEL HOGAR DE PASO EN EL DISTRITO
FECHA: 1 de agosto de 2023
HORA: 10:00 AM
Esta mesa permitió la conversación entre la Secretaria de Participación y Desarrollo Social y una funcionaria del nivel nacional de ICBF través del cual se gestionó el seguimiento de las solicitudes impetradas por parte de la Secretaría de participación y desarrollo social, para el proceso de trámite de solicitud de licencias de funcionamiento para operar hogar de paso en modalidad institucional en el distrito de Cartagena.
Una vez la Dra. Cielo Blanco contextualizo a la Dra. Diana Arciniegas con la situación del territorio frente al tema de Hogar de paso, la funcionaria manifestó el interés por apoyar el proceso, por lo que el compromiso de esta reunión fue enviar la información relacionada con los pendientes de la Fundación Hijos de Bolívar ante el ICBF para la expedición de la licencia de funcionamiento y desde el nivel nacional se hará el apoyo para que se avance prontamente en el licenciamiento de la entidad, siempre y cuando cumpla con todo lo requerido. 
Las funcionarias intercambiaron teléfonos para mantenerse en contacto y poder avanzar en la gestión. </t>
  </si>
  <si>
    <t>https://alcart-my.sharepoint.com/:f:/g/personal/seguimientodemetasspds_cartagena_gov_co/EoDs6mwWpiVKu9ggO6G9ZgEBmiuby7XLzsyzb3bb5WLd0A?e=5ywntI</t>
  </si>
  <si>
    <t>https://alcart-my.sharepoint.com/:f:/g/personal/seguimientodemetasspds_cartagena_gov_co/Ei7QlRsINYpOpoWB-4KYBcUB0QHYfcqvX5UyyzbbYiF7GQ?e=wsPzYq</t>
  </si>
  <si>
    <t>https://alcart-my.sharepoint.com/:f:/g/personal/seguimientodemetasspds_cartagena_gov_co/Eg0A6ukluPBOjQ4mKwJt0UUBf6kSBYUhfZ0bMHSh_3S_Aw?e=zbUtVZ</t>
  </si>
  <si>
    <t>Número cupos habilitados para la atención especializada de niños, niñas y adolescentes con derechos amenazados, inobservados y/o vulnerados (en situación de explotación laboral y/o víctimas de violencia sexual u otro tipo de violencia).</t>
  </si>
  <si>
    <t>800 cupos habilitados para la atención especializada de niños, niñas y adolescentes con derechos amenazados, inobservados y/o vulnerados (en situación de explotación laboral y/o víctimas de violencia sexual u otro tipo de violencia).</t>
  </si>
  <si>
    <t>Niños, niñas, adolescentes y jóvenes atendidios en los servicios de restablecimiento en la administración de justicia</t>
  </si>
  <si>
    <t>Habilitar 800 cupos para la atención especializada de niños, niñas y adolescentes con derechos amenazados, inobservados y/o vulnerados (en situación de explotación laboral y/o víctimas de violencia sexual u otro tipo de violencia).</t>
  </si>
  <si>
    <t>Niños, niñas, adolescentes y jóvenes atendidos en los servicios de restablecimiento en la administración de justicia</t>
  </si>
  <si>
    <t xml:space="preserve">Se elaboró ficha para avanzar con los estudios previos y lograr hacer la contratacion del operador, esta fue enviada a la Unidad de contratacion para ser revisada y ajustada.Es importante anotar que la ficha fue elaborada de acuerdo con los lineamientos tecnicos del ICBF, ajustados ademas a los recursos con los que cuenta la Secretaria y a los que se quieren lograr con la contratacion. </t>
  </si>
  <si>
    <t xml:space="preserve">Se cuenta con CDP para la contratación de la entidad que pueda brindar la atención complementaria a NNA en riesgo o situación de trabajo infantil o violencia sexual, en este sentido se avanza en la gestion para la contratacion de una entidad que pueda ejecutar el servicio de atencion complementaria. </t>
  </si>
  <si>
    <t xml:space="preserve">El dia 17 de agosto se firmo el acta de Inicion del convenio N° 061-2023 con la fundacion Construyendo Felicidad, la cual tiene por ojeto “AUNAR ESFUERZOS PARA BRINDAR ATENCIÓN A NIÑOS, NIÑAS Y ADOLESCENTES Y SUS FAMILIAS EN RIESGO O VÍCTIMAS DE VIOLENCIA SEXUAL Y/O EN SITUACIÓN DE TRABAJO INFANTIL EN CONDICIÓN DE VULNERABILIDAD EN EL DISTRITO, CONFORME AL PROYECTO DE INVERSIÓN "PROTECCIÓN DE LA INFANCIA Y ADOLESCENCIA PARA LA PREVENCIÓN Y ATENCIÓN DE VIOLENCIAS" DE LA ALCALDÍA MAYOR DE CARTAGENA DE INDIAS”.
Este convenio se ejecutara hasta el 17 de diciembre del año en curso, por lo que el dia 25 de agosto se llevo a cabo la primera reunion con la supervisora del convenio y los representantes de la Fundacion, en esta reunion se converso sobre temas relacionados con las actividades a ejecutar que tienen que ver no solo con la atencion de los NNA si no con los formatos a utilizar y el apoyo que debe existir entre los equipo para sacar adelante algunas de las actividades del proyecto. 
El 15 de septiembre se llevo a cabo el evento de lanzamiento de las actividades del convenio, dentro de las cuales estan acciones relacionadas con el desarrollo de actividades de sensibilizacion, la socializacion de las rutas, talleres y actividades formativas dirigidos a padres, madres y cuidadores, visitas domiciliarias y atenciones psicosociales a los NNA participantes del convenio, entre otras que hacen parte del proceso de atencion complementaria. </t>
  </si>
  <si>
    <t>https://alcart-my.sharepoint.com/:f:/g/personal/seguimientodemetasspds_cartagena_gov_co/EscBLYAK-6tJulhLIwNIytkB7XjBckBvpV6hg9P5piGC4Q?e=6NdD72</t>
  </si>
  <si>
    <t>https://alcart-my.sharepoint.com/:f:/g/personal/seguimientodemetasspds_cartagena_gov_co/EvqP3XyQp79NiiQNOfN86WgB-6y-azpSjbFeH-4StvQS4Q?e=d4vO9y</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</si>
  <si>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</si>
  <si>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</si>
  <si>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Número de niños, niños y adolescentes en situación de alto riesgo social vinculados a acciones de prevención que favorecen el desarrollo de factores autoprotectores y mitigan la discriminación y la violencia de género.</t>
  </si>
  <si>
    <t>Número o NNA</t>
  </si>
  <si>
    <t>23.000 niños, niñas y adolescentes en situación de alto riesgo social vinculados a acciones de prevención que favorecen el desarrollo de factores autoprotectores y mitigan la discriminación y la violencia de género.</t>
  </si>
  <si>
    <t>Niños, niñas y adolescentes atendidos</t>
  </si>
  <si>
    <t>Vincular a 23.000 niños, niñas y adolescentes en situación de alto riesgo social mediante acciones de prevención que favorezcan el desarrollo de factores autoprotectores y mitiguen la discriminación y la violencia de género.</t>
  </si>
  <si>
    <t xml:space="preserve">Durante el mes de enero de 2023 se llevaron a cabo actividades de tipo administrativo, en las cuales se realizó la revisión y ajuste de las metas y las actividades para el plan de acción 2023, en este orden de ideas se avanzó en la definición de las actividades con las cuales se pretender dar cumplimiento a las metas plan de desarrollo de este su último año de ejecución. 
Se elaboro el plan de acción del proyecto para el año 2023, incluidas todas aquellas acciones relacionadas con la protección de la infancia y que están estipuladas en lineamientos del orden nacional. 
Por otro lado, se llevaron a cabo atenciones psicosociales que hacen parte de las acciones de prevención de riesgos sociales en niños, niñas y adolescentes, en este sentido se logro atender a 4 adolescentes, (2 hombres, 2 mujeres) a quienes se le dieron orientaciones frente a cada una de las situaciones abordadas con ellos y las cuales les ponen en riesgo. 
Durante el mes de febrero de 2023 se llevaron a cabo actividades las siguientes actividades: 
Atención psicosocial a NNA: las atenciones psicosociales buscan mitigar los efectos negativos que puedan tener en la vida de los niños, las niñas y adolescentes las diferentes situaciones de tipo familiar, personal, social y comunitario, durante estas atenciones ellos y ellas tienen la oportunidad de hablar acerca de todos esos temas y ser escuchados por un profesional psicosocial que brinda sus orientaciones y da herramientas al NNA para el manejo de sus emociones y en los casos necesarios también moviliza la ruta de atención por parte de otras entidades.  
En este orden de ideas, durante el mes de febrero se logro la atención de 9 niños, niñas y adolescentes de los barrios Blas de Lezo, San Fernando, Nelson Mandela, Bayunca y el Barrio Palestina. 
Taller Prevención de la Violencia Sexual (Abuso Sexual - Explotación Sexual): el día 15 de febrero se llevo a cabo un taller de prevención de la violencia sexual dirigido a 32 estudiantes de la Institución Educativa Las Gaviotas, en esta actividad se dio información conceptual sobre la problemática, como y donde denunciar los casos. 
Jornada de sensibilización y de control: con estas actividades se llega a zonas de la ciudad priorizadas como espacios de riesgo para la configuración de situaciones como la explotación sexual comercial de NNA, el trabajo infantil, la mendicidad, entre otras, se aborda a la ciudadanía frente a su rol como co-garantes de los derechos de la infancia y su protección, exhortándoles a denunciar los casos que conozcan y dándoles herramientas para apoyar el ejercicio de prevención que desarrolla el Distrito. Además, en esta jornada se cuenta con el apoyo de entidades como Policía de Infancia, Migración Colombia, ICBF quienes apoyan en el control y la atención de los NNA que se encuentren en riesgo durante la realización de la jornada.  
Durante el mes de febrero se llevaron a cabo las siguientes jornadas: febrero 10 en Centro Comercial La castellana, febrero 14 en el Semáforo del SAO y en el Centro Histórico el día 16 de febrero.
 </t>
  </si>
  <si>
    <t xml:space="preserve">Durante los meses de abril a junio se han llevado a cabo acciones de prevención de riesgos sociales donde participaron 4000 niños, niñas y adolescentes, de las 3 localidades del Distrito, en estas actividades formativas se logró desarrollar con ellos temas como Taller de Prevención de la Violencia Sexual (Abuso Sexual - Explotación Sexual), Prevención del Embarazo en Adolescentes, Prevención del Consumo de SPA, Prevención de la Violencia Escolar, durante estas actividades formativas se realizan actividades pedagógicas que les permiten aprender herramientas para la prevención de estas problemáticas, donde y como denunciar o solicitar ayuda. 
Estas actividades se llevaron a cabo en alianza con comunidades e instituciones como: INSTITUCION EDUCATIVA SALIN BECHARA, Institución Educativa Comfamiliar, Colegio Moderno Del Norte, Institución Educativa Manuel Clemente Zabala, Fundación biopsicosocial, barrio La Esperanza, Colegio Comfenalco Auditorio CEDESARROLLO, I.E Jhon  F Kennedy, Instituto Soledad Vives de Joly, Institución Educativa Nuestra Señora del Carmen, Barrio República de Chile, I. E. DE TIERRA BOMBA, Institución Educativa Nuestra Señora del Carmen, Institución Educativa Ciudadela 2000, IE Promesa De Dios, PUERTO MAMONAL - HUERTA COMUNITARIA INFANTIL POLICARPA.
Igualmente se han realizado jornadas de sensibilización y de control, las cuales tienen como objetivo identificar a NNA en riesgo o situación de trabajo infantil, ESCNNA, mendicidad, vida en calle, entre otros, a quienes se les brinda una atención y con el apoyo de las autoridades administrativas se inicia un proceso de restablecimiento de sus derechos cuando es necesario, en este sentido estas actividades se han llevado a cabo en sitios de alto riesgo para el desarrollo de estas problemáticas como el Centro Histórico, el mercado de Basurto, los alrededores de Centros Comerciales como La Plazuela, La Castellana, Centro Comercial San Fernando, Chambacu y barrio el pozón. 
Por otra parte se continúan brindado las atenciones psicosociales a niños, niñas y adolescentes, buscan mitigar los efectos negativos que puedan tener en la vida de los niños, las niñas y adolescentes las diferentes situaciones de tipo familiar, personal, social y comunitario, durante estas atenciones ellos y ellas tienen la oportunidad de hablar acerca de todos esos temas y ser escuchados por un profesional psicosocial que brinda sus orientaciones y da herramientas al NNA para el manejo de sus emociones y en los casos necesarios también moviliza la ruta de atención por parte de otras entidades.  
En este orden de ideas, durante los meses de abril a junio se logro la atención de 33 niños, niñas y adolescentes. </t>
  </si>
  <si>
    <t>En el mes de julio se llevaron a cabo las diferentes actividades de prevención de riesgos sociales dirigidas a niños, niñas y adolescentes de las 3 localidades del Distrito. 
Entre las entidades y/o comunidades con las cuales se hizo la articulación para llevar a cabo las actividades que beneficiaron a 1242 niños, niñas y adolescentes en el mes de julio están Institución Educativa Manuela Vergara De Curi, Institución Etno-educativa Pedro Romero, Institución Educativa Fernández Baena, comunidad de Pasacaballos Fundación Madre Herlinda, Fundación puerto Mamonal, Institución educativa comfamiliar, Institución Educativa Fulgencio Lequerica Vélez, I.E. Politécnico Del Pozón, Institución Educativa San Isidro Labrador. 
En el mes de agosto con las siguientes entidades y/o comunidades: I. E. Soledad Acosta De Samper Sede Ana María Pérez De Otero, Institución Etno Educativa Pedro Romero, Comunidad De Pasacaballo, Soledad Acosta De Samper, I.E Ternera, I. E Ambientalista, Institución Pedro Romero, Institución Educativa Ciudad De Tunja, Institución Educativa San Isidro Labrador, Centro De Educación El Recreo, Fundación Un Nuevo Amanecer Sede Henequén, beneficiando un total de 1472.
Con el propósito de brindar una atención de mitigar las afectaciones que puedan generar a los niños, las niñas y adolescentes las diferentes situaciones que viven y que pueden incidir en su desarrollo o en sus emociones, durante los meses de julio y agosto el equipo psicosocial realizo atenciones psicosociales a niños, niñas y adolescentes del Distrito. Estas fueron realizadas en sus viviendas, en instituciones educativas y algunas en las jornadas de atención que se dieron en las comunidades. 
Durante el mes de julio se realizaron un total de 11 jornadas de sensibilización y control para la prevención del trabajo infantil, mendicidad y la ESCNNA en los siguientes sectores y/o barrios de la ciudad de Cartagena: San Fernando, Centro Histórico, San Francisco, Estación de Transcaribe del mercado de Basurto, Playas de Bocagrande y Castellana. En estas jornadas se logró la identificación de 6 NNA 1 de sexo femenino y 6 de sexo masculino quienes fueron trasladados ante la autoridad administrativa o se les realizó sensibilización a sus padres madres y/o cuidadores presentes en el lugar por parte de los funcionarios.
En el mes de agosto se realizaron un total de 5 jornadas en los siguientes sectores y/o barrios de la ciudad de Cartagena: Centro Histórico, mercado de Bazurto y pie de la Popa. En estas jornadas se logró la identificación de 4 NNA 1 de sexo femenino y 3 de sexo masculino quienes fueron trasladados ante la autoridad administrativa o se les realizó sensibilización a sus padres madres y/o cuidadores presentes en el lugar por parte de los funcionarios.
En estas jornadas participaron entidades como la SICC, ICBF, Policía de Infancia, Policía de Turismo, Gerencia del Mercado de Bazurto, Migración Colombia, Espacio público, Gerencia del centro histórico, entre otras. 
En septiembre se llevaron a cabo 17 talleres de prevención en riesgos sociales, abordando en su mayoría la temática de prevención de la violencia sexual, en estos participaron un total de 1129 niños, niñas y adolescentes, pertenecientes a instituciones o comunidades como: I. E. José María Córdoba -  Pasacaballos, Fundación Puerto De Cartagena, IE El Salvador, Institución Educativa De Bayunca, I.E Alberto Elías Fernández Baena, Institución Educativa Jhon F Kennedy, Colegio Comfamiliar, I.E Ternera, Institución Etnoeducativa Pedro Romero, Jornada Salvemos Juntos A Cartagena En El Barrio Fredonia, Institución Educativa Politécnico Pozón, Institución Educativa Antonia Santos, IE Los Ángeles. 
En el mes de septiembre se desarrollaron 37 actividades con una participación de 3418 niños, niñas y adolescentes en alianza con Fundación Puerto Cartagena, I. E. José María Córdoba – Pasacaballos, Fundación Puerto De Cartagena, Institución Los Ángeles, IE el Salvador, Colegio Integral Del Norte, Institución Educativa El San Salvador, Institución Educativa De Bayunca, Membrillal, I.E Alberto Elías Fernández Baena, Fundación Puerto Bahía, Institución Educativa Jonh F Kennedy (Si), I.E Ternera, I.E Comfamiliar, I.E Ambientalista, Henequén, Institución Etnoeducativa Pedro Romero, Jornada Salvemos Juntos A Cartagena, Institución Educativa Politécnico Pozón, I.E La Salle Bicentenario, I. E. José María Córdoba Sede Ceres, Fundación Juan Felipe Gómez Escobar, I.E. Liceo Bolívar - Daniel Lemaitre, I.E. Corazón De María - San Francisco, Institución Educativa Antonia Santos, I.E Antonia Santos.
Se realizaron 2 jornadas de sensibilización y control para la prevención del trabajo infantil y la ESCNNA en el Centro Histórico, los días 15 y 22 de septiembre. 
Por otra parte se realizaron 7 atenciones psicosociales a niños, niñas y adolescentes de las comunidades de Nelson Mandela, Bosque, Olaya Herrera, Cerros De Albornoz, Bayunca Sector Media Tapa, San José De Los Campanos Y La Boquilla</t>
  </si>
  <si>
    <t>https://alcart-my.sharepoint.com/:f:/g/personal/seguimientodemetasspds_cartagena_gov_co/ElGTXNFoOsROn6OadFfU2vYB4Pbbfch7pTwl-KSK-zMd3g?e=Vmveod</t>
  </si>
  <si>
    <t>https://alcart-my.sharepoint.com/:f:/g/personal/seguimientodemetasspds_cartagena_gov_co/EhgB5XewwWJBlCfr95lrg1EBHPgutb-KB9mBaj3Y9fNxNg?e=7UhFNB</t>
  </si>
  <si>
    <t>https://alcart-my.sharepoint.com/:f:/g/personal/seguimientodemetasspds_cartagena_gov_co/EuQcikMzSZFIisK2IOaLoJgBUmvAw98xIQgTWc9GApY_YA?e=3gTa7F</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</si>
  <si>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</si>
  <si>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</si>
  <si>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Prevencion Riesgos sociales a traves de la ludica y el desarrollo de  Acciones Afirmativas.</t>
  </si>
  <si>
    <t xml:space="preserve">En el marco de la conmemoracion de la lucha contra el Trabajo Infantil, el dia 15 de junio, se llevo a cabo una actividad  afirmativa con niños, niñas y adolescentes en la Institucion Eudcativa Ciudadela 2000, ademas se realizo una Jornada de Sensibilizacion en la Estacion de Trasncaribe ubicada frente al Exito Cartagena, en esta actividad se sensibilizó a la ciudadania que hace uso del sistema, entregando informacion relacionada con la importancia de prevenir el trabajo infantil y denunciar las situaciones de riesgo. </t>
  </si>
  <si>
    <t>https://alcart-my.sharepoint.com/:f:/g/personal/seguimientodemetasspds_cartagena_gov_co/ErkXucT8hR5Lg2ivmOljRX4BRxmx0vf1iRXkvyCU9LXUcA?e=FrPLab</t>
  </si>
  <si>
    <t>https://alcart-my.sharepoint.com/:f:/g/personal/seguimientodemetasspds_cartagena_gov_co/El8rkPlVovxMrAi-IpT8a5AB_dhb8uUMOxgzOGQ9E7HFyA?e=gxNSkK</t>
  </si>
  <si>
    <t>Caracterizacion de trabajo infantil</t>
  </si>
  <si>
    <t>Documento de caracterización elaborado</t>
  </si>
  <si>
    <t xml:space="preserve">Arriendo de Vehículo </t>
  </si>
  <si>
    <t>https://alcart-my.sharepoint.com/:f:/g/personal/seguimientodemetasspds_cartagena_gov_co/EkivmaVnju1JhLwV3VxTUGUBCRyOJU3GNvG-LOtb2lnR1Q?e=B5bqob</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</si>
  <si>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</si>
  <si>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</si>
  <si>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 xml:space="preserve">Desarrollo de acciones afirmativas de Promoción de la denuncia de situaciones de riesgo social como el trabajo infantil, la violencia sexual, el embarazo en adolescentes o cualquier tipo de maltrato infantil, mesas de trabajo para el desarrollo de acciones para la proteccion de los derechos de la infancia y la adolescencia. </t>
  </si>
  <si>
    <t xml:space="preserve">Bajo el lema “Protección social universal para poner fin al trabajo infantil” se llevaron a cabo las actividades de conmemoracion del presente año relacionadas a la Lucha contra el Trabajo Infantil. Con el apoyo de las entidades miembros del CIETI se logro la realización de: 
1. Actividad formativa y de movilizacion con NNA 
2. Jornada de sensibilizacion en la estacion de Transcaribe
3. Jornada de control en el Centro Historico. 
Con estas acciones se logró sensibilizar a niños, niñas, adolescentes, ciudadanos, visitantes y turistas sobre la importancia de prevenir el trabajo infantil y como denunciar aquellas situaciones de riesgo. </t>
  </si>
  <si>
    <t xml:space="preserve">El dia 22 de septiembre se llevo a cabo la accion de movilizacion social, como actividad conmermorativa de la lucha contra la Explotacion Sexual Comercial de Niños, Niñas y Adolescentes, este evento se llevo a cabo en articulacion con las entidades miembro del Comite Articulador Distrital, se logró la participacion de mas de 300 niños, niñas y adolescentes, quienes pudieron sentar su voz de protesta frente a la problematica de ESCNNA en el Distrito. 
Por otra parte se realizaron las acciones de movilizacion de la Prevencion del Emabarazo en Adolescentes, el evento central conto con la participacion de mas de 500 niños, niñas y adolescentes. </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</si>
  <si>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</si>
  <si>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</si>
  <si>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</si>
  <si>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Programa los Niños, las Niñas y Adolescentes de Cartagena Participan y Disfrutan sus Derechos.</t>
  </si>
  <si>
    <t>Número de niños, niñas y adolescentes que participan y disfrutan de actividades lúdicas extramurales y del ejercicio del derecho al juego al interior de las ludotecas distritales.</t>
  </si>
  <si>
    <t>47.000 niños, niñas y adolescentes participan y disfrutan de actividades lúdicas extramurales y del ejercicio del derecho al juego al interior de las ludotecas distritales.</t>
  </si>
  <si>
    <t>FORMACIÓN LOS NIÑOS, LAS NIÑAS Y ADOLESCENTES DE Cartagena PARTICIPAN Y DISFRUTAN SUS DERECHOS Cartagena DE INDIAS</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</si>
  <si>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</si>
  <si>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Desarrollar actividades lúdicas de promoción del derecho al juego de los nna habitantes del Distrito de Cartagena</t>
  </si>
  <si>
    <t xml:space="preserve">LOS NINOS, LAS NINAS Y ADOLESCENTES DE Cartagena PARTICIPAN Y DISFRUTAN SUS DERECHOS </t>
  </si>
  <si>
    <t>2.3.4102.1500.2020130010120</t>
  </si>
  <si>
    <t>Durante el primer trimestre de 2023 se llevaron a cabo  jornadas de ludoteca viajera, en las cuales los participantes pudieron disfrutar de juegos de armado, que les permiten desarrollar habilidades motoras, juegos de roles para desarrollar habilidades sociales, pintura que le permite desarrollar habilidades artísticas y expresar sus emociones. 
En el desarrollo de estas ludotecas viajeras se logró la participación de 1029 niños, niñas y adolescentes quienes tuvieron la oportunidad de ejercer el derecho al juego y a la recreación y además de aprender, no solo juegos y rondas infantiles si no la puesta en práctica de valores como el respeto a través de las diferentes actividades desarrolladas. 
Igualmente se mantuvo la atención fija en las ludotecas y en la casa Lúdica.
Entre las comunidades e instituciones con las cuales se realizó alianza para llevar a cabo estas acciones están: ASOFRAGATA, Institución Educativa Clemente Manuel Zabala, Comunidad flor del campo, DIMF Mi Nuevo Mundo, FUNDACION DE LA COMUNIDAD UNIDAD GUSTAVO MARTINEZ CAFFYN, PES - Salvemos Juntos a Cartagena, CENTRO DE DESARROLLO INFANTIL-HUELLITAS MAGICAS, Nelson Mandela, sector Las Colinas, Mercy Corps</t>
  </si>
  <si>
    <t xml:space="preserve">El Homenaje al Día de la Niñez en Colombia es una gran oportunidad para recordar que, como país, debemos avanzar con acciones concretas para visibilizar y reconocer a las niñas, los niños y los adolescentes como sujetos de derecho y que, desde el Estado, la sociedad civil y las familias se garanticen condiciones dignas para su desarrollo y crecimiento; esto, en la búsqueda de la garantía de todos sus derechos, incluido el juego. Es por ello que, la Celebración del Día de la Niñez 2023 –reglamentada por la Ley 724 de 2001– invita a que las y los distintos actores sociales, gobiernos locales y departamentales, instituciones y entidades del orden nacional, departamental y municipal, además de todas las personas que desde su rol están llamados a ser garantes de los derechos de infancia y adolescencia, participen aunando tanto esfuerzos como recursos para que este Homenaje se realice en todos los departamentos y en cada uno de los 1.103 municipios, como un espacio para generar estrategias que favorezcan el desarrollo de las capacidades, habilidades, talentos, ideas de la niñez y la adolescencia, impactando las políticas públicas de primera infancia, infancia y adolescencia con las que cuenta el país.
Por ello desde la Secretaría de participación y Desarrollo social Unidad de Infancia y Familia se empezó a preparar desde el mes de marzo para recibir el mes de abril con toda la disposición y trabajo en equipo, participando en el taller dirigido por la Corporación Juego y Niñez el 22 de marzo, donde los funcionarios aprendieron diferentes estrategias para poner en práctica en cada una de las jornadas lúdicas y ludotecas viajeras.
La invitación es a que, si ¡Jugamos YA, transformamos a Colombia! Por ello se realizaron 53 actividades lúdicas beneficiando alrededor de 5780 niños, niñas y adolescentes entre 1 y 16 años, primeramente, en cada uno de estos espacios se organiza cada estación de juego; estación deportiva conformadas por maya de voleibol, balón de futbol, ula ulas, cuerdas, los cuales tienen como objetivo fomentar las destrezas físicas y fortalecer el trabajo en equipo. La estación simbólica esta conformadas por juegos como máster chef, la tiendas, el restaurante, los cuáles permiten que los menores ejerzan diferentes roles en beneficio de la autonomía personal, el fortalecimiento de las habilidades sociales, la estación simbólica conformada por los atriles y dibujos para colorear, pintar Fomenta la comunicación y la habilidad a la hora de expresarse, mejora su motricidad e incentiva su curiosidad, les ayuda a relajarse y a canaliza los conflictos internos y las emociones negativas, mientras que colorear ayuda a desarrollar la fuerza motriz fina, la destreza, el agarre y la resistencia de sus manos, por último la estación de los armados está conformada por el jenga, juegos de armados, rompecabezas, los cuales ayudan a mejorar la motricidad fina, debido a los movimientos de levantar, manipular, presionar, posicionar. Aumentan la capacidad de atención y concentración, al seguir un instructivo de armado. Luego que cada una de las estaciones de juego este debidamente armadas, se hace una ronda donde se les explica a los niños, niñas y adolescentes que es la ludoteca viajera, cuáles son sus reglas entre las que sobre salen compartir, no pelear, no decir malas palabras, cuidar los juegos. Posteriormente se realizan juegos dirigidos como “las palmas”, don Chucho, conejo a tu cueva, rondas infantiles entre otros. En orden los niños escogen la estación de juego que más llama su atención y posteriormente van rotando en cada estación para disfrutar mejor de cada uno de los juegos, al finalizar la actividad algunos niños ayudan a guardar los juegos y dando las gracias por la ludoteca viajera, generalmente consultan cuando los volveremos a visitar. 
Las entidades y comunidades aliadas para el desarrollo de las actividades entre abril y junio están: COMFENALCO, DADIS, Puerto de Cartagena, CDI Portalito, Escuela Naval Almirante Padilla, Policía de Infancia y Adolescencia, CHILDREN INTERNATIONAL, Institución Educativa, Clemente Manuel Zabala, Condominio Alejandría, Oficina de Gestión Social, CDI San Pedro Mártir, Colegio Moderno del Norte sede San Pedro Mártir, junta de acción Comunal Tierra Bomba, CDI Colombiaton, Colegio Cristiano Luz Y Verdad, Fundación Semillas de Fe, Centro Intégrate, Fundación CISADE, Biblioteca Publica Comunitaria Pablo Neruda, CDI Los Guayabales, la Institución Educativa El Salvador Sede San José, Institución Educativa Manuela Vergara de Curi, Hogar Comunitario Infantil Los Coches, UDS Familias Felices Los Guayabales, Institución Educativa Juan Pablo II, barrio nuevo Bosque, El Bosque, El Nazareno, JAC San pedro mártir sector Los olivos, Comedor Comunitario La Esperanza, La Boquilla, institución educativa José Manuel Rodríguez Torices, Fundación Timaldi, CDI AEIOTU sede Lomas del Peyé,  CDI Los Luceros, Instituto Mi Primera Estación, El Bosque, Centro Intégrate, Institución Educativa Salim Bechara, Fundación Raíz Social, EPA, Entre otros.
La ludoteca viajera también participo en las diferentes actividades de conmemoración del día de la familia en el Distrito. </t>
  </si>
  <si>
    <t>Durante los meses de julio, agosto y septiembre 15 se llevaron a cabo actividades lúdicas móviles y fijas en las cuales participaron 6242 niños, niñas y adolescentes de las tres localidades de la ciudad incluidas las zonas rural e insular. 
Entre las entidades y comunidades con las cuales se hizo articulación están: Usd Las Vegas, Jac Huellas De Alberto Uribe - Fundación Pilares Sociales, Fundación Plan International, Olaya Sector Central, Policía Infancia Y Adolescencia, Fundación Children International, CDI-Nuestro Mundo De Colores, I.E. José María Córdoba Sede Bajo El Tigre, Colegio Inem, Jardín Infantil Los Caracolitos, Asociación Fragata, Colegio El Biffi, Institución Educativa Nuestra Señora Fátima, Jac Luis Carlos Galán, Fundación Un Nuevo Amanecer – Henequén, Media Tapa, Bayunca, CDI Manzanillo Del Mar, Barrio La Candelaria, Fundación Futuro Y Sustento, Asociación Nuevo Paraíso Caribe Las Américas, Epa, Plan De Emergencia Social Pes Cartagena, Institución Educativa Isla Fuerte, Fundación Serena Del Mar, Hogar Infantil El Palomar, Centro Educativo Jireth, Uds El Bosque, Hogar Infantil Comunitario Centro Para La Infancia Lo Amador, Fundasem, CDI Nuestro Mundo De Colores, Gimnasio Los Corales, Comunidad De Alcibia, Fundación Puerto Cartagena, I.E. Fernando De La Vega - Fundación Puerto Cartagena, Comunidad Socorro Plan 400, Fundación Hechos, Epa Cartagena, Pes Pedro Romero, I.E Nuestra Señora Del Carmen- Sede SAC.
En el mes de agosto con las siguientes instituciones o comunidades: Barrio El Líbano, Ciudad Escolar Comfenalco, Centro Educativo El Recreo, Colegio Ambientalista, I.E El Paraíso, Barrio El Libertador, CDI Tierra Baja, Puerto Rey, Institución Educativa Ciudad De Tunja, Children International, Asociación De Hogares Comunitarios Rafael Núñez, Barrio Olaya Sector Las Américas, Institución De Fredonia, CDI Bicentenario, Comunidad Las Américas, Barrio Chapacua Casa Juvenil, Colegio Los Ángeles, Asociación De Hogares Comunitarios Nuevo Amanecer, Fundación Israaid, Plaza De Santa Rita Institución Educativa José De La Vega. 
El día 13 de agosto se realizó la gran una jornada lúdica “una aventura de juego en familia” en el barrio El Líbano sector la perimetral, en el marco del convenio interadministrativo 006-2023 entre la Alcaldía y la Fundación pilares Sociales que tiene como objetivo de “contratar el desarrollo de actividades lúdicas y pedagógicas que posibiliten reconocer a las niñas, los niños y los adolescentes como ciudadanos activos y partícipes en la construcción social del país, que promueve acciones concretas y tangibles para garantizar el ejercicio de sus derechos desde la práctica del derecho a jugar y a participar; en el marco del proyecto de inversión: “formación los niños, las niñas y adolescentes de Cartagena participan y disfrutan sus derechos Cartagena de indias”. En la jornada contó con la presencia DE LA DRA Cielo Blanco secretaría de Participación y Desarrollo Social y participaron 500 niños y niñas, quienes disfrutaron de los diferentes juegos como “brinca brinca”, juegos de armados, pinturas, peregrinas, pintucaritas, globoflexia, juegos de cocinas, piscina de pelotas, gimnasio infantil, entre otros, los cuales permiten desarrollar diferentes habilidades, destrezas tanto físicas como cognitivas, pero sobre todo a fortalecer los lazos de amistad entre los niños, niñas y sus padres. En esta jornada se contó con el acompañamiento de diferentes entidades como la policía de infancia y adolescencia quienes hicieron pintucarita a los niños, escuela de Gobierno quienes llevaron diferentes juegos para incentivar a los niños a la cultura del reciclaje y la protección del medio ambiente, COMFENALCO también realizó diferentes juegos con los niños y sus familias entre los que resaltan el trabajo en equipo, y por ultimo Corvivienda quien asesoraba a los padres de familias en sus dudas o solicitudes en cuanto servicios de vivienda o subsidio familiar de vivienda. Los niños recibieron una sorpresa y refrigeración. 
El día 23 de agosto se realizó la Feria del Buen Trato, la cual es una articulación entre COMFENALCO, la Secretaría de Participación y Desarrollo Social y otras entidades, esta se llevó a cabo en el Coliseo Rocky Valdez y atendió alrededor de 300 niños de primera infancia, sin embargo solo se reportan 118 niños y niñas de primera infancia, primeramente por parte de COMFENALCO y la SPDS se dio la bienvenida a los asistentes espacialmente a los niños, resaltando la importancia del juego dentro del hogar como factor protector, seguido se realizaron diferentes presentaciones de danza y obras de teatro por niños y niñas, una vez terminadas se invitó a los niños y a sus padres a pasar por cada una de las estaciones de juego entre las que se encontraba la unidad de infancia y familia y la oficina de discapacidad de la SPDS, gobernación de Bolívar, IDER, entre otros. En el stand de infancia los niños pudieron jugar con sus padres, mientras que los padres de familia también jugaron diferentes juegos como el stop amoroso, rompecabezas del amor, todo basado en el juego y en el amor.
En el mes de septiembre se realizaron 24 actividades lúdicas, entre fijas y móviles en las cuales se vincularon 822 niños, niñas y adolescentes de las 3 localidades del Distrito. 
Estas actividades se realizaron en alianza con I.E. José María Córdoba, Cabildo Indígena Membrillal, Alcaldía Mayor, Fundación Madre Herlinda, Hogar Infantil Paticos Felices Los Guayabajes, Fundación Puerto Cartagena- I.E. Fernando De La Vega - Fundación Puerto Cartagena, Fundacion Aluna, I. E. Jhon F. Kennedy, Corporación Hogares Crea, Fundación Hechos, Epa Cartagena, Olaya Sector América Calle 38, Asofragata, CDI Luis Felipe - Olaya Sector La Puntilla, CDI Luis Felipe, Ciudadela De La Paz, P.E.S. Pedro Romero.</t>
  </si>
  <si>
    <t>https://alcart-my.sharepoint.com/:f:/g/personal/seguimientodemetasspds_cartagena_gov_co/EuhEpnS8i9pGlpFZ2gwt0rsBDuM4QEN6Zpw5Dd4DWmoTSg?e=hZdmC3</t>
  </si>
  <si>
    <t>https://alcart-my.sharepoint.com/:f:/g/personal/seguimientodemetasspds_cartagena_gov_co/ElWc40EEu39OipT05Iw_tboBO9ABx-wsVi_DfdS4L9PLug?e=hb5Vib</t>
  </si>
  <si>
    <t>https://alcart-my.sharepoint.com/:f:/g/personal/seguimientodemetasspds_cartagena_gov_co/Er9-JFkmRLdJimcohkrm5KgBrP0QXTl0UfiVstr9gQn7WQ?e=DKwhhX</t>
  </si>
  <si>
    <t>Asistencia Integral a niños y niñas Indigenas</t>
  </si>
  <si>
    <t xml:space="preserve">Durante el primer semestre de 2023 y dando cumplimiento a los compromisos adquiridos para la atencion de la poblacion indigena uicada en el Distrito se definio un plan de accion. 
Este plan de accion esta delimitado en el marco de las competencias que tiene la UNidad de Infancia, Juventud y Familia, es asi como se definieron actividades que responden a los programas y metas del plan de desarrollo de la actual vigencia. </t>
  </si>
  <si>
    <t>El día 13 de septiembre se realizó una jornada lúdica en el Cabildo Indígena Zenú de Membrilla, en esta participaron 44 niños indígenas, su gran mayoría niños de primera infancia , estos disfrutaron de los diferentes juegos como “trampolín”, juegos de armados, pinturas, peregrinas, pintucaritas, globoflexia, juegos de cocinas, juegos dirigidos, entre otros, los cuales permiten desarrollar diferentes habilidades, destrezas tanto físicas como cognitivas, pero sobre todo a fortalecer los lazos de amistad entre los niños, niñas y sus padres.</t>
  </si>
  <si>
    <t>https://alcart-my.sharepoint.com/:f:/g/personal/seguimientodemetasspds_cartagena_gov_co/EpVaWupXgMNDrYYTpKMHyZ0BQkBhe59b_ZpolZfTTHKr9Q?e=ZNIrpP</t>
  </si>
  <si>
    <t>https://alcart-my.sharepoint.com/:f:/g/personal/seguimientodemetasspds_cartagena_gov_co/EgQCwkZrThROsC43BX4hrJABkX8eHgqrqxHjuXRWOxipMQ?e=1VZ1Ty</t>
  </si>
  <si>
    <t>Fortalecimientos de las ludotecas como espacios de encuentro para el desarrollo del derecho al juego de nna</t>
  </si>
  <si>
    <t xml:space="preserve">Se mantiene la atencion en las 3 ludotecas distritales y en la casa ludica. </t>
  </si>
  <si>
    <t xml:space="preserve">Se logro el fortalecimiento de la ludoteca de Nelson Mandela con las reparaciones realizadas a su infraestructura. </t>
  </si>
  <si>
    <t>https://alcart-my.sharepoint.com/:f:/g/personal/seguimientodemetasspds_cartagena_gov_co/ElZ0dLr9GnJBoxJAG3Pzsq8Bf5zBHNKb0agfMOxx1a6WwA?e=7x69oB</t>
  </si>
  <si>
    <t>https://alcart-my.sharepoint.com/:f:/g/personal/seguimientodemetasspds_cartagena_gov_co/Es1-T1iwVKpPodXTKrig9oQBrNKQAkmm6bwxHzPvcy99hw?e=NC2IaK</t>
  </si>
  <si>
    <t>Posibilidad de recibir o solicitar algun tipo de dadiva o prebenda para direccionar procesos de contratacion para favorecer a terceros o interes particulares. (Estableciendo criterios de selección que beneficien a intereses particulares). ( R. DE CORRUPCION)</t>
  </si>
  <si>
    <t>* 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</si>
  <si>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Número de niños, niñas y adolescentes que participan de los consejos de infancia y adolescencia u otros escenarios de participación.</t>
  </si>
  <si>
    <t>1.600 niños, niñas y adolescentes que  participan de los consejos de infancia y adolescencia u otros escenarios de participación.</t>
  </si>
  <si>
    <t>Agentes de la institucionalidad de infancia, adolescencia y juventud asistidos técnicamente</t>
  </si>
  <si>
    <t>Actividades de fortalecimientos del CIA y promoción de la participación infantil</t>
  </si>
  <si>
    <t>Durante el mes de enero se llevo a cabo mesa de trabajo entre el equipo de la unidad para la elaboración de la planeación de actividades a desarrollar en el año 2023 para el fortalecimiento del Consejo de Infancia y Adolescencia del Distrito elegido en 2022. 
El día 10 de febrero 2023, en las instalaciones de la Secretaria de Participación y desarrollo Social se llevó a cabo la primera sesión del comité técnico de del CIAD, con el objetivo de definir temas para la asistencia y acompañamiento técnico al CIAD 2023, en la sesión asistieron representantes de ICBF, el SNBF, Universidad de Cartagena y COMFENALCO, a los cuales se le presentó la propuesta de Plan de Acción 2023 para desarrollar con los consejeros de infancia.
El 25 de febrero en las instalaciones de la Universidad de Cartagena y con la participación de 17 consejeros, el equipo de la SPDS, la Universidad de Cartagena, la Fundación Plan International, ICBF, e la referente del Sistema Nacional de Bienestar Familiar, se llevo a cabo un taller para la construcción del plan de acción del 2023 del Consejo de Infancia y Adolescencia del Distrito.
Los días 16 y 28 de febrero se llevaron a cabo las actividades preliminares y de lanzamiento de la Política Publica de Infancia, Adolescencia en la cual algunos de los consejeros y consejeras tuvieron la oportunidad de participar, dando sus opiniones y reafirmando su compromiso con este proceso. 
El día 16 de marzo los consejeros y consejeras de infancia y Adolescencia Distrital participaron en la Mesa para la definición de los desafíos sociales a atender con la implementación de la Política Publica de Primera Infancia, Infancia, Adolescencia y Fortalecimiento Familiar (PPPIIAFF) del Distrito, llevada a cabo en la Universidad de San Buenaventura; los consejeros de infancia y adolescencia Distrital participaron en la Mesa de participación infantil, donde identificaron como problema central la poca participación de los niños, niñas y adolescentes en los espacios de participación infantil, igualmente mencionaron que las causas que provocan esta situación son: poco interés de los niños en los procesos de participación infantil, poca promoción de y socialización de este tema, pocos espacios de participación infantil (familia, instituciones educativas, comunidad y ciudad) desconocimiento. Lo anterior tiene como consecuencia: poca incidencia de los NNA en las agendas Públicas, vulneración del derecho a la participación, las voces de los niños no son escuchadas, políticas públicas ineficientes, resignación ante la vulneración de sus derechos.
Por otra parte se llevó a cabo la primera Sesión, Presentación del Plan de Acción- Consejo de Infancia y Adolescencia Distrital, el día 28 de marzo de 2023, en la Institución Educativo José Manuel Rodríguez Torices – INEM Cartagena, conto con la participación de 9 consejeros de infancia, 7 estudiantes INEM, ICBF, SNBF, Fundación Plan, Comfenalco. 
La primera sesión del CIAD tuvo como objetivo Presentar el Plan de Acción del Consejo de Infancia y Adolescencia Distrital a desarrollar en el año 2023, este plan esta dividido en cuatro componentes; Componente Formativo, Componente Incidencia y participación, Componente comunicación, Componentes proyección comunitaria. La consejera Marien Galvis socializó el primer componente el cual esta conformado por actividades como talleres formativos en liderazgo, derechos y deberes, Taller Formativo "Prevención de Riesgos Sociales y Rutas de Atención" (embarazo en adolescentes, abuso sexual, prevención del consumo de sustancias psicoactivas, trabajo infantil, acoso escolar y explotación sexual infantil), Taller Fortalecimiento sobre el Ser "Quienes Somos y Que Queremos", entre otros.
El segundo componente fue socializado por la consejera Geraldine Ruíz, con este se espera poder posicionar el Consejo de infancia y adolescencia y elevar las voces de los consejeros y consejeras en espacios de decisión. Algunas de las actividades son: participar en los eventos Conmemorativos como la lucha contra el trabajo infantil, ESCNNA y Abuso Sexual Infantil, entre otras, participar en la Mesa de Infancia, Adolescencia y Fortalecimiento Familiar – MIAF, realizar una asamblea de infancia "Rendición de Cuentas" ante los NNA de Cartagena, entre otros.
El tercer componente estuvo a cargo del consejero Ángel Blanco, este componente busca visibilizar el Consejo de infancia y adolescencia a través de piezas comunicativas y una estrategia de comunicación definida, las actividades son participar en el Lanzamiento del Mes de la Niñez con Videos Clic, participar en la sensibilización de la lucha contra el TRABAJO INFANTI, ESCNNA, con videos click.
Y el cuarto y último componente por la consejera Geraldine Ruíz, el cual tiene como propósito realizar una "Campaña de sensibilización contra el Acoso Escolar" en cabeza de los consejeros de infancia con el apoyo de la Mesa técnica en las instituciones educativas donde ellos estudian.</t>
  </si>
  <si>
    <t xml:space="preserve">En el mes de mayo se reportaron 171 NNA en talleres de participación infantil y las mesas de trabajo de la política pública. En esta última desarrollaron diferentes mesas con niños, niñas y adolescentes para la construcción de la política pública de primera infancia, infancia, adolescencia y fortalecimiento familiar PPPIIAFF. Cada una de estas tiene en cuanta, a las diferentes poblaciones de la infancia y la adolescencia, por ellos e realizaron mesas de trabajo con niños, niñas y adolescentes NNA migrantes, de primera infancia de entidades educativas públicas y privadas, NNA escolarizados entre los 7 a las 17 años, escolarizados entre los 7 y 17 años, NNA afro, indígenas, NNA de los corregimientos y de las islas, de grupos culturales y deportivos, NNA de grupos ambientales, bajo medida de protección y la mesa de participación infantil (Consejo de Infancia y Adolescencia Distrital). En cada uno d ellos espacios se les explicó el objetivo, la metodología y se fueron abarcando cada uno de los ejes (desarrollo, existencia, protección y ciudadanía), es importante resaltar que estos aportes, opiniones y comentarios son invaluables, pues son las bases para la construcción de esta política. 
La mesa del Consejo de infancia y adolescencia distrital CIAD, se desarrolló en la institución Educativa José Manuel Rodríguez Torices el día 13 de mayo, en esta mesa los y las consejeras dieron todas sus opiniones y comentarios acerca de la realidad que viven los NNA en Cartagena, resaltaron temas importantes de cada eje,  por ejemplo en el eje de existencia mencionaron la mala atención en los centros de salud, los poicos centros de salud que existen en la ciudad y el bajo presupuestos que estos reciben.
CONSEJO DE INFANCIA Y ADOLESCENCIA DISTRITAL 
Para el mes de abril se desarrolló la jornada “Secretaria por un día” con el objetivo de Empoderar a la consejera de Infancia y Adolescencia Distrital Juliana Cassiani como secretaria de Participación y Desarrollo Social por un día, espacio que le permita fortalecer los procesos de liderazgo y participación en los diferentes escenarios. Además, se busca resaltar la representación de las niñas, niños y adolescentes, en el marco del Homenaje del Mes de la Niñez con el fin de promover espacios de participación y desarrollo de capacidades para la garantía y protección de los derechos de los niños, niñas y adolescentes del Distrito de Cartagena.
Se inicia la actividad dando la bienvenida a la consejera de Infancia y Adolescencia Distrital Juliana Álvarez Cassiani por parte de la dra. Cielo Blanco Flórez, la cual socializará la agenda de trabajo para la actividad “Secretaria Por Un Día”.
Seguidamente la Dra. Cielo Blanco realizó un acto de posesión simbólico a la consejera de infancia, donde ambas firmaron un acta de posesión, continuando la dra Cielo invitó a la nueva secretaria a participar en diferentes reuniones con lideres de las juntas de acción comunal, posterior a esto se realizó un recorrido y presentación por las unidades y programas de la Secretaria de Participación y Desarrollo Social, en este espacio la dra. Cielo Blanco le explicó a la “Secretaria encargada” las acciones que tienen cada una de estas frente a la ciudadanía, en este punto se resalta que la nueva Secretaria solicito que se puedan desarrollar diferentes talleres de prevención del bullying en las diferentes instituciones educativas, una vez terminado el recorrido, la consejera de infancia entregó el cargo. 
CONGRESO DE NIÑOS Y NIÑAS PARA NIÑOS Y NIÑAS
El día 29 de abril seis (6) de los y las consejeras de infancia participaron en el primer Congreso de niños y niñas, para niños y niñas, organizado por la Mesa Intersectorial de salud para la infancia en Cartagena, este congreso tiene como objetivo que los niños y niñas presenten a sus pares toda la oferta institucional del Distrito de Cartagena tiene para ellos, por tanto los y las consejeras de infancia lideraron la oferta institucional de la Secretaria de participación y Desarrollo social – Unidad de Infancia y Familia, por ello hablaron de su paso por el Consejo de infancia, los procesos que están llevando a cabo desde este espacio de participación infantil igualmente socializaron la Campaña de lo Valioso es No Tener Precio, los talleres de prevención en riesgos sociales como abuso sexual infantil, trabajo infantil y la campaña de primera infancia.  
El día 28 de junio en articulación con la unidad de Formación Ciudadana  se realizó un taller de liderazgo y participación infantil con los consejeros y consejeras de infancia y con los estudiantes de grado 10 y 11 de la Institución Educativa Salín Bechara, participaron 39 NNA, se trataron temas relevantes, inicialmente se habló de que es la participación, tipos de participación, porque los niños, niñas y adolescentes deben participar, para ellos algunos de los consejeros y los estudiantes mencionaron que ”se participa cuando se da una opinión sobre un tema, cuando se vota o se elige a alguien que nos va a representar o cuando nos invitan a ser parte de algo”, por ello el funcionario de formación ciudadana explicó que la participación es importante porque contribuye a un adecuado desarrollo y autonomía personal de los niños y las niñas, potencia sus capacidades y favorece su identificación como ciudadanos de pleno de derechos, además permite que los dirigentes no puedan hacer cualquier cosa con los recursos, ya que cuando hay un seguimiento de la ciudadanía ante sus acciones es muy difícil que se comentan actos fraudulentos. También se invitó a los NNA a incluir a los demás, a no discriminar, a tenerlos en cuenta, porque todos tienen el mismo derecho a participar. 
Otro d ellos puntos que se trabajaron fueron las funciones que tienen los niños, niñas y adolescentes dentro del CIAD, estos deben de ser consientes de estas para poder representar las voces d ellos niños, deben escuchar las opiniones de estos, deben prepararse en todo momento y trabajar en equipo en todo momento.  </t>
  </si>
  <si>
    <t>Participación
En el mes de julio se llevaron a cabo Se llevaron a cabo 2 actividades formativas con las cuales se busca promover el derecho a la participación y los nuevos liderazgos en el Distrito, estas actividades contaron con la participación de 59 niños, niñas y adolescentes de la Fundación Children International y de la comunidad Ciudadela De La Paz.
En el mes de septiembre se realizó una actividad formativa en la que participaron 37 niños, niñas y adolescentes de la Institución Educativa Nuestra Señora del Carmen sede SAC. 
Rendición Publica de Cuentas sobre la garantía de derechos de los niños, las niñas y adolescentes
En el mes de julio se realizaron las dos mesas con mujeres gestantes y su persona significativa; el primer encuentro se realizó el día 25 de julio con madres pertenecientes a la Fundación De La Comunidad Unida Gustavo Martínez Caffyn del barrio Chiquinquirá, donde participaron 20 madres gestantes y lactantes.
El segundo encuentro de rendición de cuentas con madres fue en el corregimiento de Puerto Rey, el día 26 de julio, en este participaron 13 madres. En ambos encuentros se interactuó y se le brindo los logros obtenidos tanto a las madres como a los niños, estos últimos de manera lúdica para poder tener un mejor acercamiento con ellos.
El primer encuentro con niños 1 a 3 años se realizó el en CDI Actuar por Bolívar, ubicado en el barrio Santa Rita, en esta actividad participaron 15 niños y niñas entre uno y tres años, este Encuentro de Dialogo contó con el apoyo de COMFENALCO, quienes trabajaron una metodología lúdica, con el fin de que los niños prestaran atención a la información brindada pero a su vez pudieran informar cuáles son sus necesidades, es importante mencionar que los padres d familia también jugaron un gran papel en este proceso.
El 28 de julio se realizó el segundo encuentro en el corregimiento de Punta Canoa, participaron 9 niños y sus madres y/o acudientes, al igual que en el otro encuentro se utilizó una metodología con el fin de que los niños y sus padres comprendieran la información brindada y pudieran expresar las necesidades aun latentes en su territorio.
En el mes de agosto se continuaron realizando los Encuentros de Rendición Pública de Cuentas, estas se dan cada cuatro años por los Gobiernos Nacional, Departamental, Distrital y Municipal, donde rinden cuentas sobre los resultados de su gestión frente a las políticas públicas, planes, programas y proyectos dirigidos a la primera infancia, la infancia, la adolescencia y la juventud. Es un deber que tienen las autoridades de la Administración Pública de informar, explicar y responder públicamente, ante las exigencias que realice la ciudadanía por sus acciones, los recursos, las decisiones y la gestión realizada en ejercicio del poder que les ha sido delegado. Y es un derecho de los ciudadanos que se ejerce en un espacio de diálogo constructivo con la administración pública. 
Para este proceso de Rendición Publica de Cuentas, se destaca la importancia de la participación de los niños, niñas y adolescentes en encuentros estratégicos de diálogo incluyente y diferenciado por momentos del curso de vida. Para el desarrollo de este proceso se estableció como eje transversal el fortalecimiento de la participación de niños, niñas y adolescentes, el cual consiste en el desarrollo de mecanismos de promoción y fortalecimiento de la participación ciudadana en todas las fases de este proceso como expresión del control social en la garantía de los derechos de la primera infancia, la infancia, la adolescencia y la juventud.
Para dar cumplimiento a lo anterior el 1 de agosto se realizó el primer encuentro de agosto con 20 niños y niñas de 1 a 3 años, del CDI Ciénega de la Virgen ubicado en el barrio El Líbano, los niños se encontraban acompañados de sus padres, entre las dificultades que mas afectan a la población infantil se encontraron que no cuentan con escenarios de juego, el centro de salud está lejos, pelas entre pandillas y en épocas de lluvias se inundan lo que pone en peligro la salud de los más pequeños. 
El 2 de agosto se realizó el segundo encuentro con 18 niños y niñas entre 3 y 5 años y sus padres del Hogar Infantil Comunitario del corregimiento de Membrillal, este espacio contó con actividades lúdicas para que ellos pudieran comprender más claramente la información que se le estaba brindando y pudieran dar respuesta a las preguntas orientadoras, entre las problemáticas que más sobresalieron y que afectan a los niños son la falta de espacios recreativos y el acceso a la salud. 
El tercer encuentro se realizó el 3 de agosto con los niños y niñas usuarios de Casa Lúdica Colombiaton, donde participaron 24 niños, las problemáticas que más resaltaron fue la inseguridad, falta de escenarios deportivos, el puesto de salud retirado y los colegios son grandes, pero no cumplen con las condiciones para una educación de calidad, sin embargo, resaltan la labor que cumple Casa Lúdica dentro de su comunidad. 
El cuarto encuentro se realizó en el corregimiento de Bayunca exactamente en casa Lúdica con 20 estudiantes entre 6 y 12 años de la Institución Educativa La Sabiduría, algunas de las problemáticas que afectan a la niñez en el corregimiento son problemas de infraestructura en la instituciones educativas, pues se encuentran con grietas, hay problemas de ventilación, entre otros, y además la inseguridad que viven en el corregimiento pues los asaltos son diarios, por lo que se ven afectados para salir hacer sus actividades como estudiar o jugar. 
El 5 de agosto se realizó el encuentro de Diálogo con el Consejo de infancia y Adolescencia Distrital y otros grupos de participación infantil, donde participaron 16 adolescentes entre los 12 y 16 años, al igual que otros grupos resaltan que las problemáticas que los afectan son  problemas estructurales de las instituciones educativas, pues la mayoría de ellas presentan grietas, que ponen en peligro la seguridad de los estudiantes, segundo mencionan que hace falta la construcción de más centros médicos, espacios de juego, resalta que se han alcanzado algunas cosas en temas de salud pero aún faltan muchas más. 
El último encuentro se realizó en el Corregimiento de Ararca con 24 adolescentes entre los 13 y 17 años de la institución educativa del mismo, estos manifestaron que tenían muchas expectativas sobre este encuentro, pues querían aprender sobre lo que se había hecho en otras partes de Cartagena, sin embargo, menciona que ellos tiene varias dificultades especialmente en temas de salud, pues el corregimiento no cuenta con centro médico, lo que pone el riesgo su salid al tener que trasladarse a otros lados, pues muchas veces las personas no alcanzan a llegar hasta el puesto de salud de corregimientos vecinos, por ello piden que se haga uno en el suyo. Resaltan que es importantes que los niños en Cartagena accedan a trasporte y almuerzos para mejorar en su calidad educativa.
En el mes de septiembre se han realizado 2 actividades de promoción del derecho a la participación, en las cuales participaron 66 niños, niñas y adolescentes, quienes tuvieron la oportunidad de conocer sobre temas como liderazgo y las instancias de participación existentes, las cuales les permiten ejercer su derecho a la participación y la asociación. Estas actividades se llevaron a cabo en alianza con Institución Educativa Jhon F Kennedy y la I.E Nuestra Señora del Carmen- Sede SAC</t>
  </si>
  <si>
    <t>https://alcart-my.sharepoint.com/:f:/g/personal/seguimientodemetasspds_cartagena_gov_co/EvXlQvml0PBGkUI76Sr1XaEBIroQNij9biFCQtvnK6ENGQ?e=jY1jev</t>
  </si>
  <si>
    <t>https://alcart-my.sharepoint.com/:f:/g/personal/seguimientodemetasspds_cartagena_gov_co/EroVrKeyCSpHrFR-tzikmToBHIgg85OxXV8cfiXVMpMbyg?e=fDF7jb</t>
  </si>
  <si>
    <t>https://alcart-my.sharepoint.com/:f:/g/personal/seguimientodemetasspds_cartagena_gov_co/ErZIwuaHxK9Mou4doplt88AB4dpYaP5u-MT8QGKP8tbYjQ?e=FsvCVj</t>
  </si>
  <si>
    <t>Política Pública de Infancia, Adolescencia y Fortalecimiento Familiar</t>
  </si>
  <si>
    <t>Una (1) Política Pública de Infancia, Adolescencia y Fortalecimiento Familiar implementada y en ejecución.</t>
  </si>
  <si>
    <t>GESTION (Política Pública)</t>
  </si>
  <si>
    <t xml:space="preserve">Entre los meses de julio y agosto, se llevo a cabo la revision de los documentos entregados por la Universidad San Buenaventura por parte del equipo formulador de la Secretaria de Participacion, en este sentido se hicieron los ajustes al documento para poder ser enviado a la secretaria de Planeacion, quien una vez realice la revision dara su visto bueno para seguir a la siguiente fase. </t>
  </si>
  <si>
    <t>https://alcart-my.sharepoint.com/:f:/g/personal/seguimientodemetasspds_cartagena_gov_co/Ej4ZPhIa9otLnNjIGNoTM7sBw7RfJDq7dTvaxYTVaOM-6A?e=dHmvm5</t>
  </si>
  <si>
    <t>https://alcart-my.sharepoint.com/:f:/g/personal/seguimientodemetasspds_cartagena_gov_co/ErtTdAMAovxInMSTBVhQRJcBCz6QTnQsAOD8ZozwT29tkA?e=QmyjQd</t>
  </si>
  <si>
    <t>Documento de Caracterización de la problemática de trabajo infantil en el Distrito</t>
  </si>
  <si>
    <t>Formular el primer año de la actual administración, un (1) documento de Caracterización de la problemática de trabajo infantil en el Distrito</t>
  </si>
  <si>
    <t>GESTION (Caracterización de la problemática de trabajo infantil )</t>
  </si>
  <si>
    <t>EJE TRANSVERSAL Cartagena CON ATENCION Y GARANTIA DE DERECHOS A POBLACION DIFERENCIAL.</t>
  </si>
  <si>
    <t>LINEA ESTRATEGICA: INCLUSION Y OPORTUNIDAD 
PARA NIÑOS, NIÑAS Y ADOLESCENTES Y FAMILIAS.</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</si>
  <si>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</si>
  <si>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</si>
  <si>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</si>
  <si>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Programa Fortalecimiento Familiar.</t>
  </si>
  <si>
    <t>Número de Familias que participan en acciones de prevención de riesgos sociales que afectan a los niños, niñas y adolescentes.</t>
  </si>
  <si>
    <t>Número o familias</t>
  </si>
  <si>
    <t>2624
Fuente: Secretaría de Participación y Desarrollo Social- Oficina de niñez, infancia y adolescencia 2019</t>
  </si>
  <si>
    <t>2.812 familias que participan en acciones de prevención de riesgos sociales que afectan a los niños, niñas y adolescentes.</t>
  </si>
  <si>
    <t>Familias atendidas</t>
  </si>
  <si>
    <t>FORTALECIMIENTO FAMILIAR  Cartagena DE INDIAS</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</si>
  <si>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</si>
  <si>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Desarrollo de actividades formativas dirigidas a padres, madres, cuidadores, servidores públicos, líderes comunitarios para la prevención de riesgos sociales que afectan a niños, niñas y adolescentes</t>
  </si>
  <si>
    <t>2.3.4102.1500.2020130010110</t>
  </si>
  <si>
    <t xml:space="preserve">Durante el mes de enero de 2023 se llevaron a cabo actividades de tipo administrativo, en las cuales se realizó la revisión y ajuste de las metas y las actividades para el plan de acción 2023, en este orden de ideas se avanzó en la definición de las actividades con las cuales se pretender dar cumplimiento a las metas plan de desarrollo de este su último año de ejecución.
Además se llevaron a cabo 2 reuniones de articulación con: OIM y Mutual Ser, para el desarrollo de acciones conjuntas que permitan llevar la oferta a las comunidades y poblaciones de interés. 
Se llevaron a cabo 2 talleres de prevencion de riesgos sociales dirigidos a Adultos, padres y madres, de la fundacion Talid y de la Institucion educativa nueva america. </t>
  </si>
  <si>
    <t>Entre los meses de abril y junio se realizaron 24 actividades formativas de prevención de riesgos sociales, en estas se logró la participación de más de 600 padres y madres de familia a quienes, así como a los niños, las niñas y adolescentes se les orienta sobre cómo prevenir los riesgos sociales, donde y como denunciar, para que ellos puedan ser verdaderos garantes en la protección de sus hijos e hijas. Entre las comunidades beneficiarias con el desarrollo de las actividades formativas están: Bicentenario, La Consolata, Piedra de Bolívar, Lomas de Peye, San Fernando, El Líbano, Pasacaballos, articulando con las entidades Fundación Carulla, IE Promoción Social, Corporación Gran Colombia.</t>
  </si>
  <si>
    <t xml:space="preserve">Acciones de prevención de riesgos sociales dirigidas a padres, madres, servidores públicos, lideres comunitarios 
Desde el programa de Fortalecimiento Familiar se desarrollan procesos de formación en prevención de riesgos sociales con padres, madres y cuidadores de los niños, niñas y adolescentes del distrito con el fin de brindar capacidad y fortalecer las habilidades protectoras desde las familias y sus comunidades y evitar todo tipo de vulneración de derechos de los NNA, con los cuales se busca además impactar de forma positiva en la ciudadanía, teniendo presente las diversas realidades de la población y sus nacionalidades propendiendo por el desarrollo de habilidades para la vida, de factores de autoprotección, incluso impulsando acciones protectoras para la mitigación de las problemáticas mencionadas y los riesgos sociales. 
En el mes de julio se llevaron a cabo 3 actividades formativas con las cuales se alcanzó un total de 66 personas, en las siguientes instituciones: Fundación Puerto De Cartagena, Fundación Construyendo Ciudad, Institución Gran Colombia. 
En el mes de agosto participaron 44 adultos en las actividades desarrolladas en la Corporación Gran Colombia en las sedes de Manzanillo Del Mar, La Boquilla y Los Alpes. 
En el mes de septiembre se llevaron a cabo 2 actividades formativas, en las que participaron 51 personas, estas acciones se llevaron a cabo en la Fundación Thalid, en la I.E. Soledad Acosta de Samper. 
Estas familias reciben formación en temas como prevención de la violencia en todas sus formas y otros riesgos sociales que pueden afectar a sus hijos e hijas. </t>
  </si>
  <si>
    <t>https://alcart-my.sharepoint.com/:f:/g/personal/seguimientodemetasspds_cartagena_gov_co/Epm9IF5NnAlLhKQVmhcBJukBMc8RcpouIpn7qqrYarM0xg?e=AYnpa5</t>
  </si>
  <si>
    <t>https://alcart-my.sharepoint.com/:f:/g/personal/seguimientodemetasspds_cartagena_gov_co/EonY2vBQ-9hPuv9ZBDW0RBgBQSF3jw9VXp1AR8ni_cBF1Q?e=RL6ggA</t>
  </si>
  <si>
    <t>https://alcart-my.sharepoint.com/:f:/g/personal/seguimientodemetasspds_cartagena_gov_co/EvZt477y1zhPnyCj_gyjcD0BWWlbbSG6dPX9p0mHa0EVBw?e=Xy2Kyx</t>
  </si>
  <si>
    <t>* El responsaable de la  UIC, definira ruta para proceso de vinculacion OPS.
*Los coordinadores reportaran las necesidades de contaratacion de personal y sus perfiles.
* El responsable de la UIC designara un profesional para revision de requsitos mediante lista de chequeo.</t>
  </si>
  <si>
    <t>Número de jornadas lúdicas intra y extramurales dirigidas al fortalecimiento de las familias con participación de adultos mayores.</t>
  </si>
  <si>
    <t>Número o jornadas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</si>
  <si>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</si>
  <si>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</si>
  <si>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Realización de jornadas lúdicas con participación de adultos mayores</t>
  </si>
  <si>
    <t xml:space="preserve">En alianza con el grupo organizado la tercera edad del barrio San francisco se llevó a cabo, en el Biblioparque de esta comunidad, un encuentro intergeneracional en el cual participaron 75 adultos, quienes pudieron compartir a través de los juego, bailes y actividades artísticas y culturales con niños, niñas y adolescentes. Fue un momento de alegría, diversión y esparcimiento y lo más importante es que se pudieron estrechar los lazos familiares entre ellos los NNA y sus abuelos, los adultos mayores participantes. 
El segundo encuentro fue desarrollado en alianza con el grupo organizado de la tercera edad del barrio El Bosque, participaron 17 adultos mayores y niños, niñas y adolescentes. </t>
  </si>
  <si>
    <t>Jornadas lúdicas intra y extramurales dirigidas al fortalecimiento de las familias con la participación de adultos mayores 
En Este periodo se realizaron dos encuentros intergeneracionales que tuvieron lugar en el Centro de Vida de Ternera y en una Fundación en Henequén se realizaron en articulación con la Fundación Nuevo amanecer y la Coordinadora de Centro de Vida de Ternera.
Ambas actividades contaron con el desarrollo de actividades rompehielos para iniciar el espacio y dar bienvenida  a los participantes, luego se pasa a la temática del buen trato en la familia y en especial hacía los adultos mayores, así mismo se desarrolla una actividad para promover hábitos saludables en las familias al espacio participativo en el que los adultos mayores y los niños, niña y adolescentes presentes expresan sus ideas no solo a cerca de lo conversado sino también de las situaciones que se presentan en sus entornos familia y comunidad con respecto a los adultos mayores y las prácticas de buen trato en la familia.</t>
  </si>
  <si>
    <t>https://alcart-my.sharepoint.com/:f:/g/personal/seguimientodemetasspds_cartagena_gov_co/Egcii4LAawpBsBBUnxBXGv4BmtDSw2yPh60jtaaL58HF_A?e=1sbcX6</t>
  </si>
  <si>
    <t>https://alcart-my.sharepoint.com/:f:/g/personal/seguimientodemetasspds_cartagena_gov_co/EmUvwrnbvl1CmDpuSXLfw8kBXkBtmBlwnKAUoYHLRjGP-w?e=Vvboto</t>
  </si>
  <si>
    <t>Número de familias de niños, niñas y adolescentes con discapacidad atendida y orientada para atención integral.</t>
  </si>
  <si>
    <t>0
Fuente: Secretaría de Participación y Desarrollo Social- Oficina de niñez, infancia y adolescencia 2019</t>
  </si>
  <si>
    <t>200 familias de niños, niñas y adolescentes con discapacidad atendida y orientada para atención integral.</t>
  </si>
  <si>
    <t>Personas con discapacidad con servicios integrales</t>
  </si>
  <si>
    <t>Atención integral de las familias con niños, niñas y adolescentes con discapacidad</t>
  </si>
  <si>
    <t xml:space="preserve">Durante el mes de febrero se llevaron a cabo 2 visitas de atención a familias de NNA  con discapacidad, estas visitas se realizaron el día 14 de febrero en el barrio la candelaria y el día 16 en el barrio republica de Chile, el objetivo de estas visitas es identificar las necesidades de los NNA con discapacidad con relación a la garantía de derechos, se hace la verificación del certificado de discapacidad actualizado, revisión de la asistencia a las terapias, suministro de medicamentos e insumos y en caso que no se avanza en la gestión con las entidades respectivas y el apoyo del equipo jurídico de la oficina de Discapacidad de la SPDS. Se dejan recomendaciones al cuidador principal, como parte de la estrategia cuidado del cuidador. </t>
  </si>
  <si>
    <t>Se han desarrollaron 16 visitas por parte del equipo contratado por el proyecto, conformado por la fisioterapeuta y la trabajadora social, a familias que tienen NNA con discapacidad, ellos pudieron recibir la atención y orientación frente a los cuidados que se deben tener y el apoyo y soporte que deben brindar al NNA. Estas atenciones se llevaron a cabo en los Nelson Mandela, Colombiatón, San Fernando, San Pedro Mártir, Flor Del Campo, Ciudad del Bicentenario, Calamares, Portales de Alicante, Boquilla,  y Villa Grande</t>
  </si>
  <si>
    <t xml:space="preserve">Atención integral a familias de NNA con discapacidad
Dentro del programa de fortalecimiento familiar se viene desarrollando un acompañamiento a las familias con niños, niñas y adolescentes identificados con condiciones de discapacidad en el cual implica grandes desafíos para la administración Distrital, pues todos los esfuerzos deben garantizar las atenciones la niñez y la adolescencia víctima y/o en condición de discapacidad sin distingo de nacionalidad, además es el momento de salvar a las familias de todas las situaciones que la han debilitado.
Estos procesos se realizan en compañía de profesionales especializados que permiten una atención integral a la familia brindando herramientas para cuidado al cuidador. 
En julio se atendieron 21 NNA con discapacidad en los barrios La Campiña, Bicentenario, Los Alpes, Bayunca Reino de Pambele, Pontezuela, Flor del Campo, Daniel Lemaitre, 13 de Junio. 
En agosto se atendieron 6 NNA con discapacidad en los barrios Calamares, Nelson Mandela, Boston, Buena Vista, Villa Hermosa y Republica de Chile. </t>
  </si>
  <si>
    <t>https://alcart-my.sharepoint.com/:f:/g/personal/seguimientodemetasspds_cartagena_gov_co/EqIdMBfqmcdHnx8mcnu1MBIBl7ixRcYuw-A5lsPqyJ1LcQ?e=YfkDZw</t>
  </si>
  <si>
    <t>https://alcart-my.sharepoint.com/:f:/g/personal/seguimientodemetasspds_cartagena_gov_co/Ejq1fRo1VjdCukLVdJPwGpQBKBMf4JXCpQQFmY_MX-1flw?e=4DmAqJ</t>
  </si>
  <si>
    <t>Servicio de acompañamiento, social y asesoría legal a familias para la gestión de la atención a sus problemáticas funcionando.</t>
  </si>
  <si>
    <t>Creación de Un (1) servicio de asesoría legal a familias para la gestión de la atención a sus problemáticas funcionando.</t>
  </si>
  <si>
    <t>Realizacion de jornadas de asesoría socio -legal para la gestión de la atención de las problemáticas familiares</t>
  </si>
  <si>
    <t>Jornadas realizadas</t>
  </si>
  <si>
    <t xml:space="preserve">En la isla de Tierra Bomba el día 13 de abril se llevó a cabo un servicio de asesoría socio legal, en el cual se atendió un numero de 71 personas, a quienes se les brindo orientación sobre aquellas situaciones familiares que requieren del apoyo de una profesional que actúe como facilitador en la solución de problemáticas. En este sentido con la participación de una abogada y una trabajadora social, la Unidad realiza su servicio de atención socio legal, orientando y asesorando a las familias que lo requieran, igualmente en la comunidad de tierra baja el día 26 de abril (94 participantes) y en la comunidad de Ceballos el día 22 de junio, con una participación de 40 personas. </t>
  </si>
  <si>
    <t>Servicio de asesoría legal a familias para la gestión de sus problemáticas 
El jueves 26 de julio a partir de las 8: 30 am se realizó jornada móvil de asesoría socio – legal a familias en el corregimiento de manzanillo del Mar organizado por la Secretaria de Participación y Desarrollo Social a través de la Unidad de Infancia y Familia y se articuló con la fundación ISRAAID que fue nuestro aliado en esta jornada. 
Este servicio se desarrolló a través de articulación con el presidente de la acción comunal y tuvo como lugar en la sede del adulto mayor, la biblioteca, y la sede de la asociación de pescadores  contando con la participación de las siguientes entidades: Unidad de Infancia juventud y familia (ludoteca viajera y atención socio – legal), Programa de Discapacidad, Oficina de Juventud, unidad de Mujer, Comisaria, ESE Cartagena de indias, PES-PR, Corvivienda, Mutual SER Joven, DADIS, Registraduría Nacional, OIM, fundación ISRAAID, Sisbén ,Familias en Acción, El total de personas atendidas en esta actividad fue de 64 adultos quienes se beneficiaron de la oferta de servicios de las entidades que se hicieron presentes.
El día jueves 3 de agosto se realizó una jornada socio legal desde las 8.00 am en el barrio Olaya Herrera Sector las Américas ubicado en la zona sur Oriental vulnerable de Cartagena Indias organizado por la Secretaria de Participación y Desarrollo Social a través de la Unidad de Infancia y Familia
Este servicio se desarrolló a través de articulación con una líder de ese sector contando con la participación de las siguientes entidades: Unidad de Infancia juventud y familia (ludoteca viajera y atención socio – legal), CARE, OIM, Fundación Isrraiaid. 
El día 15 de Agosto se realizó otra jornada en Bayunca sector Reino de Pambele un sector bastante vulnerable afectado por huracán Iota organizado por la Secretaria de Participación y Desarrollo Social a través de la Unidad de Infancia y Familia. 
Este servicio se realizó también en el marco del mes de la Lactancia Materna en el cual participaron diferentes unidades de la Secretaria de Participación y Desarrollo Social y el DADIS desde su programa de Nutrición.
El día 28 de agosto se realizó nuevamente una jornada de atención socio legal esta vez dirigida a población migrante en donde asistieron 55 adultos y participaron las siguientes entidades OIM, CARE, DADIS, ESE, Fundación Jesucristo Nuestro Redentor, PES, PRO-CORSODE 
El día 14 de septiembre se llevó a cabo el servicio en la comunidad de Bayunca en el sector media tapa, se atendió un total de 33 adultos, en esta oportunidad acompañaron la jornada Socio Legal el programa Familias en Acción y la Unidad de Discapacidad de la Secretaria de Participación y Desarrollo Social, por lo que estas dependencias pudieron brindar su oferta de servicios a los asistentes adultos, además la duplo socio jurídica de la Unidad también presto su servicio de orientación mientras los niños, las niñas y adolescentes participaron en las actividades lúdicas y formativas. Y el día 22 de septiembre en la Casa del Adulto Mayor de la comunidad de Marlinda.</t>
  </si>
  <si>
    <t>https://alcart-my.sharepoint.com/:f:/g/personal/seguimientodemetasspds_cartagena_gov_co/EnVpaR2B72ZEmsETOpZJfqkB_IhJ8CgbpURNb7Jli2xUNg?e=kfH0ck</t>
  </si>
  <si>
    <t>https://alcart-my.sharepoint.com/:f:/g/personal/seguimientodemetasspds_cartagena_gov_co/Ev35DhVZo4VFgCxTtrx55DYBESERe9j88mzYcvJf8RArXg?e=b8UH2R</t>
  </si>
  <si>
    <t>LINEA ESTRATEGICA: INCLUSION Y OPORTUNIDAD 
PARA NIÑOS, NIÑAS Y ADOLESCENTES Y FAMILIAS</t>
  </si>
  <si>
    <t>EJE TRANSVERSAL: Cartagena CON ATENCION Y GARANTIA DE DERECHOS  
A POBLACION DIFERENCIAL.</t>
  </si>
  <si>
    <t>LINEA ESTRATEGICA JOVENES SALVANDO A Cartagena</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</si>
  <si>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</si>
  <si>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</si>
  <si>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</si>
  <si>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Programa: Jóvenes Participando y Salvando a Cartagena</t>
  </si>
  <si>
    <t>Jóvenes que participan de los espacios de representación ciudadana y grupos juveniles.</t>
  </si>
  <si>
    <t>3277
Fuente: SPDS, 31 de Diciembre de 2019.</t>
  </si>
  <si>
    <t>9.000 Jóvenes que participan de los espacios de representación ciudadana y grupos juveniles.</t>
  </si>
  <si>
    <t>Jóvenes atendidos</t>
  </si>
  <si>
    <t>FORTALECIMIENTO AL PROGRAMA JÓVENES PARTICIPANDO Y SALVANDO A Cartagena DE INDIAS</t>
  </si>
  <si>
    <t>Aumentar la participación de la población juvenil en espacios e instancias de participación, representación e incidencia juvenil y ciudadana en el Distrito de Cartagena de Indias.</t>
  </si>
  <si>
    <t>Asistencia y acompañamiento para el fortalecimiento de la participación juvenil en los espacios de representación ciudadanay grupos juveniles.</t>
  </si>
  <si>
    <t>FORTALECIMIENTO AL PROGRAMA JÓVENES PARTICIPANDO Y SALVANDO A  Cartagena DE INDIAS</t>
  </si>
  <si>
    <t>2.3.4102.1500.2020130010170</t>
  </si>
  <si>
    <t>Asistencia y acompañamiento para el fortalecimiento de la participación juvenil en los espacios de representación ciudadanay grupos juveniles</t>
  </si>
  <si>
    <t xml:space="preserve">•	Se caracterizaron 4 organizaciones juveniles de la ciudad, el objetivo de este proceso de caracterización es conocer y focalizar estas organizaciones, para identificar sus integrantes, razón social, misión, estrategias de trabajo, fortalezas y aspectos a mejorar.  
•	se realizaron 4 talleres formativos dirigidos a jóvenes de las instituciones educativas, a través de sesiones de trabajo en las que se abordaron temas: liderazgo, trabajo en equipo y participación e incidencia política. A través de una metodología lúdico-pedagógica en la que se formaron a 89 jóvenes.
•	Se realizo una jornada de atención y socialización de oferta a jóvenes, con el objetivo de dar a conocer la oferta de servicios para la atención de los y las jóvenes de Cartagena, así mismo brindar información y asesorar a los jóvenes y organizaciones juveniles. </t>
  </si>
  <si>
    <t xml:space="preserve">•	La Oficina de Juventud, lideró el desarrollo de los Encuentros Estratégicos y Diálogos con Jóvenes, cuyo objetivo fue generar un espacio de análisis, reflexión y retroalimentación a las autoridades locales sobre cómo es percibido su trabajo y si este cumple con su finalidad; se realizaron dos encuentros uno en zona insular y otro en zona urbana en estos espacios participaron 48 jóvenes. 
•	Participamos en la conmemoración de la Semana Andina para la prevención del embarazo en adolescentes, la cual se realizaron durante el mes de septiembre diferentes actividades para la prevención del embarazo a temprana edad y promoción de los derechos sexuales y reproductivos, donde participaron 500 Jóvenes.
•	Con el objetivo de promover la participación, el liderazgo e incidencia juvenil, se realizaron 14 talleres formativos con jóvenes de instituciones educativas, organizaciones juveniles y comunidad en general, donde fueron formados en Ley Estatuaria de Juventud, Participación y Liderazgo, a través de una metodología lúdico-pedagógica en la que se movilizaron y formaron a más de 1400 jóvenes de las tres localidades de la ciudad. </t>
  </si>
  <si>
    <t>https://alcart-my.sharepoint.com/:f:/g/personal/seguimientodemetasspds_cartagena_gov_co/EoTBVgnHiqFEtU3PP80oTwwBjf7o1cyMKEq171P3VA2oIw?e=pslzZ5</t>
  </si>
  <si>
    <t>https://alcart-my.sharepoint.com/:f:/g/personal/seguimientodemetasspds_cartagena_gov_co/EitoqLmFW4FJvKKiF_xNKvwBoBfK_z_QSGqHUUv07jYO9Q?e=9oYx8g</t>
  </si>
  <si>
    <t>https://alcart-my.sharepoint.com/:f:/g/personal/seguimientodemetasspds_cartagena_gov_co/EhDxhwUNGlBCupNkHwlqD8oBuoCCTP7ImOHja8g8AQqh7A?e=HGILyn</t>
  </si>
  <si>
    <t>Jóvenes participando de actividades de formación sociopolítica.</t>
  </si>
  <si>
    <t>6254
Fuente: SPDS, 31 de Diciembre de 2019.</t>
  </si>
  <si>
    <t>10.000 jóvenes participan de actividades de formación sociopolítica.</t>
  </si>
  <si>
    <t>GESTION (Actividades de formación sociopolítica)</t>
  </si>
  <si>
    <t xml:space="preserve">Se realizo la posesión del nuevo consejo distrital de juventud para la vigencia 2023.
Se realizaron reuniones de articulación y socialización de oferta, con el objetivo de   desarrollar acciones futuras con jóvenes en articulación con otras entidades. 
Realizamos caracterización de cuatro organizaciones juvenil de la ciudad, esto con el fin de conocer y brindar apoyo y acompañamiento. </t>
  </si>
  <si>
    <t xml:space="preserve">se realizaron 8 talleres de Formación Sociopolítica – ley 1622 de 2013, dirigidos a jóvenes de instituciones educativas y comunidad de la ciudad. A través de talleres lúdico-pedagógicos e interactivos se desarrollaron varias dinámicas que permitan generar participación entre los jóvenes asociar los distintos espacios de representación, seguido a la implementación de acciones que permitan fortalecer la democracia participativa en el territorio, a 396 jóvenes.  </t>
  </si>
  <si>
    <t>https://alcart-my.sharepoint.com/:f:/g/personal/seguimientodemetasspds_cartagena_gov_co/Eqgs1LJXT-VNqhJGbLfpc9MBlZwjACBuXpDfe5V7G4LP8w?e=2AFhok</t>
  </si>
  <si>
    <t>https://alcart-my.sharepoint.com/:f:/g/personal/seguimientodemetasspds_cartagena_gov_co/EgmqUoIfpqRNsxls5pN72LUBVJGdCgD9Wz4AvV5ik6oTZQ?e=HWDqhs</t>
  </si>
  <si>
    <t>Jóvenes que participan en espacios de representación juvenil y ciudadana y procesos formativos de prevención de riesgos sociales.</t>
  </si>
  <si>
    <t>5700
Fuente: SPDS, 31 de Diciembre de 2019.</t>
  </si>
  <si>
    <t xml:space="preserve">10.000 los jóvenes que participan en espacios de participación juvenil (Concejo de Juventud, Plataforma, Asamblea) y ciudadana </t>
  </si>
  <si>
    <t>Desarrollo espacios de formacion y fortalecimiento de las capacidades de gestion de las organizaciones juveniles</t>
  </si>
  <si>
    <t>En cumplimiento de la ley 1622 de 2013, en su artículo 59, realizamos entrega de dotación e insumos a los consejos locales, distrital y plataforma de juventud, como apoyo para su funcionamiento y contribuir a los planes de trabajo que orienten la gestión del subsistema de participación. Estas entregas incluyo equipo de cómputo, elementos de papelería y mobiliarios. 
Así mismo se desarrolló una mesa de trabajo en la que fueron convocados diferentes representantes de los entes distritales, con el objetivo de abordar y dar solución a temas relacionados con la organización, funcionamiento y necesidad de un espacio físico amplio, central y dotado con insumos necesarios para la realización de sesiones y reuniones de los consejos locales y distrital de juventud, así como para  de la plataforma distrital de juventud.</t>
  </si>
  <si>
    <t xml:space="preserve">•	se llevó a cabo una jornada de atención a jóvenes en el barrio Flor del campo con el objetivo de llevar la oferta institucional para la atención de jóvenes, brindándoles herramientas para la prevención de embarazos a temprana edad. En esta jornada se atendieron a 213 estudiantes.
•	se realizaron dos talleres formativos con el objetivo de fortalecer habilidades blandas en los jóvenes que es permitan desarrollar procesos de liderazgo y participación. Estos talleres se realizaron en la comunidad del barrio espinal y en pasacaballos, formando a 46 jóvenes </t>
  </si>
  <si>
    <t xml:space="preserve">
•	Se realizó caracterización de 2 organizaciones juveniles de la ciudad, el objetivo de este proceso de caracterización es conocer y focalizar estas organizaciones, para identificar sus integrantes, razón social, misión, estrategias de trabajo, fortalezas y aspectos a mejorar.  Realizamos socializacion de oferta a jovenes migrantes </t>
  </si>
  <si>
    <t>https://alcart-my.sharepoint.com/:f:/g/personal/seguimientodemetasspds_cartagena_gov_co/Emzs2aGwUvtPsb-dJ72PRbcBJtR5BDjB-UOMTvWDkxO_Uw?e=WZxIMG</t>
  </si>
  <si>
    <t>https://alcart-my.sharepoint.com/:f:/g/personal/seguimientodemetasspds_cartagena_gov_co/EtQaax54VHBIkF0plurz1u0BydOdgsfif5LH5wjEg7TYrw?e=U7obWT</t>
  </si>
  <si>
    <t>https://alcart-my.sharepoint.com/:f:/g/personal/seguimientodemetasspds_cartagena_gov_co/EvTNRUfypqVFqKqH5q8l_eEB3Vr2lXaQOYsBJTQNhwzviQ?e=lngznd</t>
  </si>
  <si>
    <t>Jóvenes participando en espacios culturales, deportivos y de acciones de cultura de paz.</t>
  </si>
  <si>
    <t>14729
Fuente: SPDS, 31 de Diciembre de 2019.</t>
  </si>
  <si>
    <t xml:space="preserve">20.000 los jóvenes que participan en espacios culturales, deportivos y acciones de cultura de paz. </t>
  </si>
  <si>
    <t>Desarrollar foros y actividades para la participación de jóvenes en espacios culturales, deportivos y acciones de cultura de paz.</t>
  </si>
  <si>
    <t xml:space="preserve">brindamos apoyo y acompañamiento a los jóvenes del barrio la magdalena en la jornada de transformación de espacios en su comunidad, esta jornada liderada por ABDIVOCA en el marco del programa jóvenes resilientes, con el objetivo de resignificar y transformar por medio del color  espacios de la comunidad,  generando  entornos protectores para jóvenes y la comunidad en general </t>
  </si>
  <si>
    <t xml:space="preserve">•	Se realizaron 4 Talleres Lúdicos con el  objetivo fortalecer el liderazgo y la construcción de paz, a través de su ejercer su derecho al juego y la participación utilizando la metodología lúdica pedagógica con el fin de brindar herramientas para la sana convivencia de las y los jóvenes y la construcción de paz. En este encuentro participaron 215 Jóvenes. 
•	Jornada de interinstitucional para la prevención de embarazos, con el fin de poner en marcha un plan de acción que aporte a la reducción de embarazos en adolescentes estas acciones son realizada desde la lúdica y la pedagogía, para fortalecer habilidades de autoprotección en los jóvenes.  
•	Participamos en la gran jornada de limpieza de playa, esta es una actividad ambiental que busca recuperar las playas de la ciudad y fortalecer la cultura ambiental de los ciudadanos, en este espacio también se realizó la construcción de mural como espacio de co-creación de ciudad.
•	Realizamos LIDERAB el Laboratorio de liderazgo juvenil, una estrategia liderada por CIVIX Colombia con el apoyo de la oficina de juventud, un espacio lúdico pedagógico que busca fortalecer el liderazgo en jóvenes de 14 a 18 años de la ciudad. </t>
  </si>
  <si>
    <t xml:space="preserve">•	Realizamos 4 talleres en liderazgo y construcción de paz, con el objetivo generar espacios de diálogos para la construcción de paz, de a través de la lúdica los jóvenes aprenden a desarrollar procesos de diálogos y liderazgo. En estos talleres participaron 60 jóvenes 
•	Del 12 al 14 de Julio se realizó en Isla Fuerte diferentes actividades lúdico-pedagógicas dirigidas a 100 jóvenes de la isla con el objetivo de promover la participación y liderazgo juvenil, así como generar espacios de discusión y análisis sobre las diferentes problemáticas que afectan a los jóvenes de la isla. 
•	En el marco de la Semana Nacional de las Juventudes, según lo establecido en el Artículo 77 de la Ley 1622 del 2013, la cual tiene como propósito promover la discusión y análisis de las necesidades de las juventudes, así como las alternativas de solución a las mismas, realizamos el Foro Jóvenes Conectando Futuro, en el que participaron 600 jóvenes. Un espacio de discusión y análisis en el que los jóvenes construyeron conocimiento, compartieron experiencias, potencializaron sus capacidades y se apropiaron de su rol como ciudadanos, empresarios y emprendedores con gran incidencia en la sociedad
•	En el marco de la semana nacional de las juventudes realizamos dos jornada lúdico-pedagógica con 300 jóvenes de la Escuela Naval Almirante Padilla y del colegio Comfenalco, quien participaron de un taller formativo en participación y liderazgo y de diferentes actividades recreativas a través de un rally en el que aprendieron jugando. •	Realizamos dos rally por la juventud Cartagena, estas acciones en el arco de la conmemoración de la semana nacional de las juventudes en las que a través de la lúdica y recreación los jóvenes pudieron aprender sobre diferentes temáticas relacionadas a la juventud. en estos rally participaron 361 jóvenes de la isla de santa Ana y barrio bicentenario </t>
  </si>
  <si>
    <t>https://alcart-my.sharepoint.com/:f:/g/personal/seguimientodemetasspds_cartagena_gov_co/Elq6TiyZZC1Cjw0krVPVH9MBS7Sk0VCsODd0NZtc6yRRvA?e=lRlypV</t>
  </si>
  <si>
    <t>https://alcart-my.sharepoint.com/:f:/g/personal/seguimientodemetasspds_cartagena_gov_co/EprImYwiDmlDvwZ5juqYH58BL_pQuOoNpg8rolTf23CMXg?e=Ou0pT1</t>
  </si>
  <si>
    <t>https://alcart-my.sharepoint.com/:f:/g/personal/seguimientodemetasspds_cartagena_gov_co/EqcPlcX5NyhKubzicGHPUO8BO8CxeDDjau1EwLXX-HzlCA?e=Fc9SPe</t>
  </si>
  <si>
    <t>Programa: Política Pública De Juventud</t>
  </si>
  <si>
    <t>Documento de Política Pública formulado y aprobado.</t>
  </si>
  <si>
    <t xml:space="preserve">Formular e implementar 1 política pública de Juventud </t>
  </si>
  <si>
    <t>Documentos de politica elaborados</t>
  </si>
  <si>
    <t>FORMULACIÓN E IMPLEMENTACION DE LA POLÍTICA Pública DE JUVENTUD EN Cartagena DE INDIAS</t>
  </si>
  <si>
    <t>Formular e implementar la Política Pública de Juventud en el Distrito de Cartagena de Indias</t>
  </si>
  <si>
    <t xml:space="preserve">Formulación Politica publica de juventud </t>
  </si>
  <si>
    <t>Documentos de lineamientos técnicos realizados</t>
  </si>
  <si>
    <t>FORMULACIÓN E IMPLEMENTACION DE LA POLÍTICA PUBLICA DE JUVENTUD EN  Cartagena DE INDIAS</t>
  </si>
  <si>
    <t>2.3.4199.1500.2020130010168</t>
  </si>
  <si>
    <t xml:space="preserve">Se entrego realizo informe de avance del cumplimiento de la política publica de juventud, la cual se encuentra en su etapa de formulación y en un avance del 80%. En la actualidad, los productos de intervención que conformarán el Plan de Acción de la Política Pública de Juventud se encuentran en proceso de negociación con las entidades responsables, para establecer el presupuesto indicativo y metas a cumplir durante la implementación de la política pública. </t>
  </si>
  <si>
    <t xml:space="preserve">•	Realizamos mesa de socialización de los avances de la fase de formulación de la política publica de juventud, con jóvenes consejeros y representantes de organizaciones juveniles de la ciudad, este espacio se socializar con los productos que contendrá el documento de política pública. 
•	El equipo formulador avanza en la construcción de las hojas de vida de los productos y en documento final de la política pública.  </t>
  </si>
  <si>
    <t xml:space="preserve">La Política Pública de Juventud se encuentra en su etapa de formulación y en un avance del 82%.  Seguimos consolidando las hojas de vida de los productos que compondrá el Plan de Acción de la Política Pública Distrital De Juventud. Continuar en el proceso de Formulación de la Política Publica Distrital de Juventud, esto requiere las siguientes acciones: Adelantar reuniones con las distintas dependencias del distrito que son responsables y corresponsable de la implementación de los diferentes productos,  Culminar las hojas de vidas de productos e indicadores de resultados y Elaborar el informe sobre las fuentes de financiación y ejecución presupuestal de la política pública durante su fase de implementación. </t>
  </si>
  <si>
    <t>https://alcart-my.sharepoint.com/:f:/g/personal/seguimientodemetasspds_cartagena_gov_co/Er1xHyrwXRZJkqWfmzSoK_oBq9hLutwrFstkjzMSMxqYJg?e=l2Nhfy</t>
  </si>
  <si>
    <t>https://alcart-my.sharepoint.com/:f:/g/personal/seguimientodemetasspds_cartagena_gov_co/EsNFTOPLcZJDn4yIBlwC43cBRNpwqrcAqthEqQNRPnAjIQ?e=GAYaGT</t>
  </si>
  <si>
    <t>https://alcart-my.sharepoint.com/:f:/g/personal/seguimientodemetasspds_cartagena_gov_co/EvASlUxBO-FBsXrUvKef60gB516_xzXQ5pRV1fwugHRHZQ?e=pO2x2X</t>
  </si>
  <si>
    <t>LINEA ESTRATEGICA EN Cartagena SALVAMOS NUESTROS ADULTOS MAYORES.</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</si>
  <si>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</si>
  <si>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</si>
  <si>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</si>
  <si>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Programa: Atención Integral Para Mantener a Salvo a los Adultos Mayores</t>
  </si>
  <si>
    <t>No. De personas mayores atendidas en Centros de Vida y Grupos Organizados</t>
  </si>
  <si>
    <t>8.400 personas mayores atendidas en Centros de Vida y Grupos Organizados
Fuente: Secretaría de Participación y Desarrollo Social</t>
  </si>
  <si>
    <t>9.000 personas mayores atendidas en Centros de Vida y Grupos Organizados</t>
  </si>
  <si>
    <t>Servicio de atención y protección integral al adulto mayor</t>
  </si>
  <si>
    <t>APOYO PARA LA ATENCION INTEGRAL AL ADULTO MAYOR EN ESTADO DE ABANDONO, MALTRATO Y SITUACION DE CALLE EN EL Distrito DE Cartagena DE INDIAS.</t>
  </si>
  <si>
    <t>Reducir los altos niveles de vulnerabilidad en la población mayor del Distrito de Cartagena.</t>
  </si>
  <si>
    <t>Desarrollar estrategia de atención integral al adulto mayor en estado de abandono, maltrato y situación de calle en el Distrito de Cartagena de Indias</t>
  </si>
  <si>
    <t>GRUPO PROMOCION DE ORGANIZACIÓN SOCIALES - ADULTO MAYOR</t>
  </si>
  <si>
    <t>MARISOL JIMENEZ</t>
  </si>
  <si>
    <t>ICLD - ESTAMPILLA AÑOS DORADOS</t>
  </si>
  <si>
    <t>APOYO PARA LA ATENCIÓN INTEGRAL AL ADULTO MAYOR EN ESTADO DE ABANDONO MALTRATÓ Y SITUACIÓN DE CALLE EN EL Distrito DE   Cartagena DE INDIAS</t>
  </si>
  <si>
    <t>2.3.4104.1500.2020130010319</t>
  </si>
  <si>
    <t xml:space="preserve">En el cumplimiento de la Actividad Asistencia integral a personas mayores en condición de vulnerabilidad en hogares geriátricos, se mantiene la atención a 94 Personas Mayores, ubicados de la siguiente manera en los respectivos Hogares Geriátricos con los cuales se tiene contratación:
Fundación Dones De La Misericordia: 34 Personas Mayores
Asilo San Pedro Claver: 40 Personas Mayores
Refugio La Milagrosa: 20 Personas Mayores 
Se registran 94 Personas Mayores atendidas en Hogares Geriatricos, el 20 de Marzo  falleció el señor Gilberto vILLADA  persona que se encontraba en HG DONES DE LA MISERICORDIA .
Durante el primer trimestre del año 2023 se atendieron 39 casos desde la activacion de la Ruta de Atencion a Personas en condicion de vulnerabilidad y abandono.
Cuatro casos de estos, estan en espera de un cupo en un Hogar Geriatrico.
Para la Contratacion 2023 , se cuenta con  certificado de Disponibilidad Presupuestal CDP y se continua con la estructuracion del proceso para contratacion de proveedor , proyectandose una segunda  convocatoria para ampliacion de cobertura de acuerdo a la necesidad por la demanda existente. 
</t>
  </si>
  <si>
    <r>
      <t xml:space="preserve">En el cumplimiento de la Actividad Asistencia integral a personas mayores en condición de vulnerabilidad en hogares geriátricos, se mantiene la atención a 94 Personas Mayores, ubicados de la siguiente manera en los respectivos Hogares Geriátricos con los cuales se tiene contratación:
Fundación Dones De La Misericordia: 34 Personas Mayores
Asilo San Pedro Claver: 40 Personas Mayores
Refugio La Milagrosa: 20 Personas Mayores 
Se registran 94 Personas Mayores atendidas en Hogares Geriatrico.
</t>
    </r>
    <r>
      <rPr>
        <i/>
        <sz val="11"/>
        <color theme="1"/>
        <rFont val="Calibri"/>
        <family val="2"/>
        <scheme val="minor"/>
      </rPr>
      <t xml:space="preserve">Se Destaca que el dia 20 de Mayo en el marco del dia de la Familia el equipo de profesionales de este proceso visito los Hogares Geriatricos llevando detalles y un mensaje motivador a las personas mayores que alli se encuentran atendidas.
Se reporta una persona Fallicida HG Dones de la Misercordia , este cupo fue dado inmediatamente a otra persona mayor que lo requeria.
Una Persona Mayor se  retira por voluntad propia del HG SAN PEDRO CLAVER ,igualmente  este cupo fue dado inmediatamente a otra persona mayor que lo requeria.
40 casos atendidos durante el periodo en referencia.
</t>
    </r>
    <r>
      <rPr>
        <sz val="11"/>
        <color theme="1"/>
        <rFont val="Calibri"/>
        <family val="2"/>
        <scheme val="minor"/>
      </rPr>
      <t xml:space="preserve">
</t>
    </r>
  </si>
  <si>
    <t>Julio -Septiembre  - 2023
Durante este periodo : 69 casos atendidos en el marco del cumplimiento de la Actividad Asistencia integral a personas mayores en condición de vulnerabilidad en hogares geriátricos
Se encuentran 102 personas atendidas y ubicadas  en los Hogares Geriatricos de la siguiente manera : 
Fundación Dones De La Misericordia: 33  Personas Mayores
Asilo San Pedro Claver: 40 Personas Mayores
Refugio La Milagrosa: 20 Personas Mayores 
Hogar Geriatrico Mis Años Dorados : 9
Se anexa documentacion Contractual con respecto al Hogar Geriatrico Mis Años Dorados</t>
  </si>
  <si>
    <t>https://alcart-my.sharepoint.com/:f:/g/personal/seguimientodemetasspds_cartagena_gov_co/EmPuafrIgFBAkeSvcn7SdocBILZMukpeUXQyww8DGNxY8A?e=227rSn</t>
  </si>
  <si>
    <t>https://alcart-my.sharepoint.com/:f:/g/personal/seguimientodemetasspds_cartagena_gov_co/EsNglGk2QW9Es0HKV6aT1mMBrhH8Fo5bEBC_tJEjwtiUgQ?e=c7UDgp</t>
  </si>
  <si>
    <t>https://alcart-my.sharepoint.com/:f:/g/personal/seguimientodemetasspds_cartagena_gov_co/EiEPbqPongVDlFMwLlDe5XkBnrdlrLcsCP5LnRJvyUdZZw?e=JahXBB</t>
  </si>
  <si>
    <t>APOYO PARA LA ATENCIÓN INTEGRAL A LOS ADULTOS MAYORES EN CENTROS DE VIDA Y GRUPOS ORGANIZADOS EN EL Distrito DE Cartagena DE INDIAS</t>
  </si>
  <si>
    <t>Contratar servicios profesionales y/o de apoyo a la gestión para el fortalecimiento del equipo interdisciplinario para la atención integral a las personas mayores.</t>
  </si>
  <si>
    <t>APOYO PARA LA ATENCIÓN INTEGRAL A LOS ADULTOS MAYORES EN CENTROS DE VIDA Y GRUPOS ORGANIZADOS EN EL Distrito DE  Cartagena DE INDIAS</t>
  </si>
  <si>
    <t>2.3.4103.1500.2020130010133</t>
  </si>
  <si>
    <t>si</t>
  </si>
  <si>
    <t>Desde la atencion integral a personas mayores con personal interdisciplinario se atendieron a 8624 usuarios de CDV y GO con ellos se  trabajando  tematicas relacionados con las siguientes contenidos: 
Buen Trato, Habilidades cognitivas , Autocuidado, Reglamento Interno, Alimentacion Saludable, Manejo de Emociones.
Los matriculados en el rimeri trimestre son: 3218 en CDV y 5406 en GO.</t>
  </si>
  <si>
    <t>Desde la atencion integral a personas mayores con personal interdisciplinario se atendieron 8624 personas mayores  usuarios de CDV y GO con ellos se  trabajaron  tematicas relacionados con las siguientes contenidos: 
Buen Trato, Habilidades cognitivas , Autocuidado, Reglamento Interno, Alimentacion Saludable, Manejo de Emociones.
Politica Publica de Envejecimiento y Vejez, Valores 
Se brindó atención personalizada a personas mayores que por limitaciones de movilidad
no pueden asistir a los CDV y/o GO, de acuerdo con las condiciones encontradas se
brindan las recomendaciones profesionales.
✓ Se realizaron  Brigadas de Atención Integral con los GO de la Localidad 3 Industrial y de la
Bahía, generando así un impacto significativo en las comunidades visitadas.</t>
  </si>
  <si>
    <t>Julio -Septiembre  - 2023
Desde la atencion integral a personas mayores con personal interdisciplinario se atendieron 8624 personas mayores  usuarios de CDV y GO con ellos se  trabajaron  tematicas relacionados con las siguientes contenidos: 
Buen Trato, Habilidades cognitivas , Autocuidado, Reglamento Interno, Alimentacion Saludable, Manejo de Emociones.
Politica Publica de Envejecimiento y Vejez, Valores 
Se brindó atención personalizada a personas mayores que por limitaciones de movilidad no pueden asistir a los CDV y/o GO, de acuerdo con las condiciones encontradas se brindan las recomendaciones profesionales.</t>
  </si>
  <si>
    <t>https://alcart-my.sharepoint.com/:f:/g/personal/seguimientodemetasspds_cartagena_gov_co/EjdPFDbB4sZLgBxLqvzRRg8BUCD2zQf87rGMaoaeo97Vfg?e=nIJDvD</t>
  </si>
  <si>
    <t>https://alcart-my.sharepoint.com/:f:/g/personal/seguimientodemetasspds_cartagena_gov_co/EgPvSFSXsMZAvlBM98uRuowBuXQ2K4L4UKx4wc22KHSHiQ?e=gJcPOw</t>
  </si>
  <si>
    <t>https://alcart-my.sharepoint.com/:f:/g/personal/seguimientodemetasspds_cartagena_gov_co/Ejx5CWfAlihNqZtdXaE0-eMB2f-QcFb00R5aNM2FyhyHXQ?e=HILcT7</t>
  </si>
  <si>
    <t>Arriendos bien inmueble para el funcionamiento de centros de vida.</t>
  </si>
  <si>
    <t xml:space="preserve">CONTRATO DE ARRENDAMIENTO </t>
  </si>
  <si>
    <t xml:space="preserve">Los CDV con espacios locativos arrendados ,  estuvieron hasta el 23 de Marzo pagados  con recursos del año 2022  con didposicion de Vigencia  futura.
Actualmente se encuentra en desarrollo el proceso de contratacion para lo respectivo en cuando a los arriendos en el año 2023 , se adjunta CDP (Ver Drive) y se espera la adjudicacion de RP despues de la formalizacion de los tramites contractuales </t>
  </si>
  <si>
    <t>Los CDV con espacios locativos arrendados estuvieron hasta el 23 de marzo contratados
con recursos del 2022 y disposición de vigencia futura. Para el presente año, se encuentran
nuevamente legalizados hasta el 31 de diciembre de 2023 los contratos de arriendo de los
siguientes CDV:
o CDAR-DAAL-031-2023: CDV Piedra de Bolívar. Inicio de ejecución: 10 de abril.
o CDAR-DAAL-032-2023: CDV La Boquilla. Inicio de ejecución: 12 de abril.
o CDAR-DAAL-034-2023: CDV Ricaurte Olaya Herrera. Inicio de ejecución: 11 de abril.
o CDAR-DAAL-035-2023: CDV La Reina San Pedro Mártir. Inicio de ejecución: 12 de abril.
 Solo resta culminar el proceso de arriendo con respecto al CDV Cesar Florez , el cual fue cerrado por la JAC ya que no hay acuerdos en el proceso de arrendamiento , esta infraestructura  no cumple con los requisitos legales para tal fin.</t>
  </si>
  <si>
    <t xml:space="preserve">Julio -Septiembre  - 2023
Los CDV con espacios locativos arrendados estuvieron hasta el 23 de marzo contratados
con recursos del 2022 y disposición de vigencia futura. Para el presente año, se encuentran
nuevamente legalizados hasta el 31 de diciembre de 2023 los contratos de arriendo de los
siguientes CDV:
o CDAR-DAAL-031-2023: CDV Piedra de Bolívar. Inicio de ejecución: 10 de abril.
o CDAR-DAAL-032-2023: CDV La Boquilla. Inicio de ejecución: 12 de abril.
o CDAR-DAAL-034-2023: CDV Ricaurte Olaya Herrera. Inicio de ejecución: 11 de abril.
o CDAR-DAAL-035-2023: CDV La Reina San Pedro Mártir. Inicio de ejecución: 12 de abril
Se hace la contratacion del espacio lovcativo para el CDV CESAR FLOREZ 
CDAR-DAAL-042-2023: CDV Cesar Florez  inicio 10 De Julio 2023.
</t>
  </si>
  <si>
    <t>https://alcart-my.sharepoint.com/:f:/g/personal/seguimientodemetasspds_cartagena_gov_co/Ev0KCG68kPNOngV6QE8pT28Bb05s-b7LRqjEpA584U4s8g?e=9rzrna</t>
  </si>
  <si>
    <t>https://alcart-my.sharepoint.com/:f:/g/personal/seguimientodemetasspds_cartagena_gov_co/EvAcV7mpz6tAsOaUav14BooBBgbpsJbvVzWDJoXVUeR6Rg?e=N5GvBa</t>
  </si>
  <si>
    <t>https://alcart-my.sharepoint.com/:f:/g/personal/seguimientodemetasspds_cartagena_gov_co/EpcU87XdHYJNhSKdW1ckrCMBbtq8FRYWBn5syMQoWlSxfQ?e=VvtjZg</t>
  </si>
  <si>
    <t>Arriendos servicio de transporte terrestre de vehiculo automotor en el Distrito, para el apoyo de los programas en beneficio de los adultos mayores.</t>
  </si>
  <si>
    <t xml:space="preserve">ORDEN DE SERVICIO </t>
  </si>
  <si>
    <t>CDP enviado a apoyo logistico , se encuentra en proceso de legalizacion y asignacion de transporte por poarte de esta dependencia.</t>
  </si>
  <si>
    <t xml:space="preserve">Se cuenta con la asignacion de transposte contratada </t>
  </si>
  <si>
    <t xml:space="preserve">Se cuenta con la asignacion de transporte contratada </t>
  </si>
  <si>
    <t>https://alcart-my.sharepoint.com/:f:/g/personal/seguimientodemetasspds_cartagena_gov_co/Esc-XSOzg_VJgcwINNe0RnQBF4UA2j2cmfX0R9cq7Hj0Yw?e=unsTRZ</t>
  </si>
  <si>
    <t>https://alcart-my.sharepoint.com/:f:/g/personal/seguimientodemetasspds_cartagena_gov_co/El8C-Jlt30lIly7x4kkLB78BxXoyMYdfk_cU31M3Te5Lqg?e=RMW4H5</t>
  </si>
  <si>
    <t>https://alcart-my.sharepoint.com/:f:/g/personal/seguimientodemetasspds_cartagena_gov_co/ElE_-Nu_scJPsqriDln-yowBk6i9L-dDm5EJnPmNURm9xg?e=U6xd6Y</t>
  </si>
  <si>
    <t>Suministro de alimentos perecederos y no perecederos para garantizar la salud nutricional de los adultos mayores en el Distrito de Cartagena.</t>
  </si>
  <si>
    <t>Servicio de entrega de raciones de alimentos</t>
  </si>
  <si>
    <t xml:space="preserve">CONTRATO DE SUMINISTRO </t>
  </si>
  <si>
    <t>Suministro de alimentos perecederos y no perecederos para garantizar la salud nutricional de los adultos mayores en el Distrito de Cartagena.
El 16 y el 23 de Marzo se entregan alimentos para suministar platos servidos a las personas mayores de CDV y GO
Estos alimentos correspondeintes al contrato del año 2022 CC033 , los cuales pasaron a dos meses de la vigencia futura año 2023</t>
  </si>
  <si>
    <t xml:space="preserve">Se han entregado alimentos en platos servidos en los meses de marzo y hasta el mes de mayo como parte de la a tencion integral  a las personas mayores en los CDV y GO, este suministro de alimentos corresponde al contrato de 2022 - CC033, el cual se ha ejecutado en el 2023 con dos mesesde vigencia futura.
Para continuar con esta labor en el 2023, se pretende realizo  un contrato
interadministrativo con Apoyo Logístico de las Fuerzas Militares Regional Norte por seis
(6) meses.
Se tiene programado iniciar esta nueva entrega de mercados  desde el dia 27 de Junio  para continura brindando plataos servidos a los usuario de los CDV y GO 
Para esta ocasion el Contrato el # 037-2023 
Ver Documentacion en Drive  </t>
  </si>
  <si>
    <t xml:space="preserve">Julio -Septiembre  - 2023
Se cumple con la entrega de alimentos en CDV y GO de acuerdo a la continuidad del contrato establecido en las siguientes entes fechas :
CDV
JULIO 11
JULIO 25
AGOSTO 8
AGOSTO 22
SEPTIEMBRE 5
SEPTIEMBRE 19
GO 
JULIO 21
AGOSTO 25
SEPTIEMBRE 21
</t>
  </si>
  <si>
    <t>https://alcart-my.sharepoint.com/:f:/g/personal/seguimientodemetasspds_cartagena_gov_co/EsiFjM64lM5PhmX0lGnemJsBX9M4mCXhERyX0odz218kZw?e=FFKfAc</t>
  </si>
  <si>
    <t>https://alcart-my.sharepoint.com/:f:/g/personal/seguimientodemetasspds_cartagena_gov_co/EhnLPddQ8gJLsPUem31avyEBJev_W2FrMX-yBBY_Lhting?e=9nLRy5</t>
  </si>
  <si>
    <t>https://alcart-my.sharepoint.com/:f:/g/personal/seguimientodemetasspds_cartagena_gov_co/Ehu9eC7RcNVFvcOL5aiPEQ4BRuSWCFWBEG_S8IvAlO6xDw?e=cpakVp</t>
  </si>
  <si>
    <t>Suministro de electrodomesticos, menajes de cocina y complementarios para el funcionamiento de los centros de vida y grupos organizados.</t>
  </si>
  <si>
    <t>Centros de protección social de día para el adulto mayor adecuados</t>
  </si>
  <si>
    <t xml:space="preserve">Para la ejecución de esta actividad se realizó ficha técnica, la cual describe las necesidades de la unidad con respecto a la adquisición de menajes, posteriormente los financieros de la Unidad de Contratación realizan un análisis del sector para realizar cotizaciones y definir valor del contrato.
Después de lo anterior se realizaron estudios previos para tramite de CDP (Certificado de Disponibilidad Presupuestal)
Luego de este proceso la Secretaria General mediante la Unidad Asesora de Contratación (UAC) continua con el proceso cuyo objeto de estudio es 
“CONTRATAR BIENES (MENAJES Y ELECTRODOMÉSTICOS)
En general sean cumplido con los siguientes procesos: 
•	Radicación Documentos Proceso Menaje Adulto Mayor -
•	Selección Abreviada Subasta Inversa.
•	CDP
</t>
  </si>
  <si>
    <t>https://alcart-my.sharepoint.com/:f:/g/personal/seguimientodemetasspds_cartagena_gov_co/Elvbxk29c19PmsnA2SYTz6gBcpHIcCNV0qbMmgACE8KqtA?e=jswixq</t>
  </si>
  <si>
    <t>Eventos de recreación y cultura dirigido a los adultos mayores.</t>
  </si>
  <si>
    <t xml:space="preserve">Se realizaron actividades de tiempo libre y recreacion enmarcadas en las siguientes tematicas:
Miercoles de Ceniza
Dia De la Mujer
Dia Del Hombre
Actividades Generales de Recreacion 
Talleres Recreativos IDER
Un total de 2328 Personas Mayores participaran en actividades de Tiempo Libre , Recreacion y Cultura </t>
  </si>
  <si>
    <t xml:space="preserve">Se realizaron actividades de tiempo libre y recreacion enmarcadas en las siguientes tematicas:
Cumpleaños Trimestral 
Dia de las Madres 
Festival del Dulce 
Dia De la Tierra 
Dia Del Idioma 
</t>
  </si>
  <si>
    <t xml:space="preserve">Julio -Septiembre  - 2023
Se darrollaran actividades generales del proceso tales como :
Activacion Fisica y Mental 
Actividades Ludico Recreativas 
Actividaes Manualidades 
Celebracion de Cumpleaños 
Destacamos :
Dia de la Independencia De Colombia 
Reinado Belleza Mujeres Mayores 
VI Encuentro Cultural del Adulto Mayor
CELEBRACION DE LA SEMANA DE LAS PERSONAS MAYORES </t>
  </si>
  <si>
    <t>https://alcart-my.sharepoint.com/:f:/g/personal/seguimientodemetasspds_cartagena_gov_co/Eu8lP4bx_-xIhMdK_mn6nRIBAv6clKxtp3oEyX-jlr35ww?e=cgvyUU</t>
  </si>
  <si>
    <t>https://alcart-my.sharepoint.com/:f:/g/personal/seguimientodemetasspds_cartagena_gov_co/EmcNMsbYtAtGh8g75v4Y3_EB-Ga1JcuDB4mfxnuNXTnf6A?e=NLuNE3</t>
  </si>
  <si>
    <t>https://alcart-my.sharepoint.com/:f:/g/personal/seguimientodemetasspds_cartagena_gov_co/EozcR9Bl9bpMrq5XnclG0AoB7dF1MR0QxHCBv4BUnFMzeA?e=aCa95J</t>
  </si>
  <si>
    <t>Servicios para fortalecimiento de unidades productivas.</t>
  </si>
  <si>
    <t>Servicio de asistencia técnica a proyectos productivos de las granjas para adultos mayores</t>
  </si>
  <si>
    <t>Se Planean y organizaron actividades para el segumiento  de las  unidades productivas en los siguientes CDV 
La Reina , Pozon , Candelaria , Esperanza , Bayunca , Ternera , Palmera,Bocachica .
GO Zaragocilla y GO Chile.
Para destacar las unidades productivas creadas del primer trimestre del año 2023 corresponden a los GO Zaragocilla y GO Chile.
En los CDV reportados se hacen procesos de seguimiento ya que estas unidades fueren creadas en el año 2022 y con ellas se establecieron planes de fortalecimiento para su mantenimiento .
Ver excel anexo en  Drive realcionando Unidades Productivas que se les haran seguiento creadas en 2022</t>
  </si>
  <si>
    <t xml:space="preserve">Dentro del fortalecimiento de unidades productivas, se continúa haciendo seguimiento a
las 20 unidades que se crearon en el año 2022 que hacen parte de los CDV, con ellas se establecieronplanes de fortalecimiento para su mantenimiento, además, con los GO y otros CDV desdeprincipio de este año se está trabajando en iniciativas de negocios para crear nuevas unidades productivas. 
Para este periodo  se trabajo con 13 CDV en procesos de motivacion y/o  seguimiento a proyectos productivos establecidos  o en conformacion </t>
  </si>
  <si>
    <t xml:space="preserve">Julio -Septiembre  - 2023
Se motiva Unidad Productiva en CDV Isla Fuerta  con respecto a la elavoracion de congelados 
Se continuan seguimiento y motivacion a Unidades productivas anteriores 
CDV ARROYO GRANDE: TRAPEROS 
CDV CHIQUINQUIRA: TRAPEROS 
CDV SAN ISIDRO: TRAPEROS 
CDV SOCORRO: TRAPEROS 
CDV CESAR FLOREZ: TRAPEROS 
CDV BELLA VISTA: TRAPEROS 
CDV TERNERA : PANADERIA
CDV BOCACHICA : PANADERIA
CDV ZAPATERO : PANADERIA
CDV ESPERANZA : PANADERIA
CDV CALAMARES : PANADERIA
CDV BAYUNCA : PANADERIA
CDV POZON  : PANADERIA
CDV CANDELARIA : PANADERIA
CDV PIEDRA DE BOLIVAR: PANADERIA
CAÑO DE ORO: PANADERIA
CDV BOQUILLA: TRAPEROS 
CDV CARACOLES: TRAPEROS 
CDV PALMERAS: TRAPEROS 
CDV RICAURTE: TRAPEROS 
CDV BOCACHICA
BAYUNCA 
GO CHILE 
CDV NUEVO PARAISO
CDV LA REINA 
CDV NUEVO BOSQUE </t>
  </si>
  <si>
    <t>https://alcart-my.sharepoint.com/:f:/g/personal/seguimientodemetasspds_cartagena_gov_co/EiFeaWlxUaZHlb9OJUdFAuMBL8xmFjs-FOe10BaARYpNXA?e=QcCgCe</t>
  </si>
  <si>
    <t>https://alcart-my.sharepoint.com/:f:/g/personal/seguimientodemetasspds_cartagena_gov_co/EuSxek3LrzZOlmUr7dDXSTwBuG7eraXesm1lG3vM5SWncA?e=ZvHIyN</t>
  </si>
  <si>
    <t>https://alcart-my.sharepoint.com/:f:/g/personal/seguimientodemetasspds_cartagena_gov_co/EtRtVlhUzTVGvC2fmw84g8oBa90HjDMxD0AaCcwID88iRQ?e=GxD6f9</t>
  </si>
  <si>
    <t>No. de CDV adecuados</t>
  </si>
  <si>
    <t>Número o CDV</t>
  </si>
  <si>
    <t>30
Fuente: Secretaría de Participación y Desarrollo Social</t>
  </si>
  <si>
    <t xml:space="preserve">Adecuar 15 nuevos CDV del Distrito. (fortalecer la infraestructura de los CDV) </t>
  </si>
  <si>
    <t>Adecuación para el fortalecimiento de los centros de vida en el Distrito de Cartagena.</t>
  </si>
  <si>
    <t>Se concluyen los trabajos de Adecuacion en los CDV CARACOLES, CDV CIUDADELA 2000 Y CDV CALAMARES , quedando aun detalles por terminar en CDV PASACABALLO Y CDV SAN ISIDRO .
Las actas de recibido a Satisfaccion aun no se tienen , se esta ala espera de la entrga total.</t>
  </si>
  <si>
    <t xml:space="preserve">Se realizan trabajos de Adecuacion  por medio de intervencion de Apoyo Logistico en los siguientes CDV:
CDV SAN FRANCISCO
CDV TANCON 
CDV ESPERANZA 
Se anexa oficio solicitando actas de entrega de los CDV en elos cuales se culmino las adecuaciones </t>
  </si>
  <si>
    <t>https://alcart-my.sharepoint.com/:f:/g/personal/seguimientodemetasspds_cartagena_gov_co/Em2RPjrzFw5BtznZSCCW1WgBS-egQRONM7i-sV0iPs507Q?e=bgNeDo</t>
  </si>
  <si>
    <t>https://alcart-my.sharepoint.com/:f:/g/personal/seguimientodemetasspds_cartagena_gov_co/Er0Lk6gPA3BIowRTj6Kte78BnQu5rbqBN3Ewsp6nZ1w5Iw?e=tzxFg1</t>
  </si>
  <si>
    <t>No. De CDV reconstruidos</t>
  </si>
  <si>
    <t>Reconstruir 5 CDV del Distrito. (reparación de CDV en estado crítico)</t>
  </si>
  <si>
    <t>Centros de protección social de día para el adulto mayor construidos</t>
  </si>
  <si>
    <t>Reconstrucción centros de vida CDV en el Distrito de Cartagena.</t>
  </si>
  <si>
    <t>RENDIMIENTOS FINANCIEROS  ESTAMPILLA AÑOS DORADOS</t>
  </si>
  <si>
    <t>No. De familiares y/o cuidadores formados en derechos, autocuidado y hábitos de vida saludable.</t>
  </si>
  <si>
    <t>Número o familiares y cuidadores</t>
  </si>
  <si>
    <t>6.272 familiares y/o cuidadores formados en derechos, autocuidado y hábitos de vida saludable.
Fuente: Secretaría de Participación y Desarrollo Social</t>
  </si>
  <si>
    <t>10.000 familiares y/o cuidadores nuevas formados en derechos, autocuidado y hábitos de vida saludable.</t>
  </si>
  <si>
    <t>Servicio de educación informal a los cuidadores del adulto mayor</t>
  </si>
  <si>
    <t>Fortalecimiento a redes de apoyo a las familias y/o cuidadores de personas mayores.</t>
  </si>
  <si>
    <t>Se convocan diferentes entidades, organizaciones y personalidades al CONVERSATORIO SOBRE LA PROMOCIÓN DE LOS DERECHOS Y GARANTÍAS SOCIALES DE LAS PERSONAS MAYORES EN COLOMBIA.
Con esta actividad se extien la invitacion al forlacimiento de Redes de Apoyo al trabajo realizado con las personas mayores desde la Secretaria de Participacion y Desarrollo 
Ver anexos (cartas de invitacion a diferentes personalidades , organizaciones y Entidades)</t>
  </si>
  <si>
    <t>Julio -Septiembre  - 2023
Se relacionan 63 actividades apoyadas o lideradas por entidades aliadas para el fortalecimiento de las redes de apoyo a las familias y/o cuidadores de personas mayores.
Entre estas Entidades se destacan:
IDER, DADIS, ESE CARTAGENA, SENA TRANSCARIBE, SENA, EPA, COMFENALCO INSTITUCIONES EDUCATIVAS, FUNDACIONES, SALAS DE BELLEZA entre otras.</t>
  </si>
  <si>
    <t>https://alcart-my.sharepoint.com/:f:/g/personal/seguimientodemetasspds_cartagena_gov_co/EphijYLoKUtMnP-p3jFQHRkBf4fK8-EU5jKxOiY9vN48tQ?e=xd9biA</t>
  </si>
  <si>
    <t>https://alcart-my.sharepoint.com/:f:/g/personal/seguimientodemetasspds_cartagena_gov_co/EpWQOnbylX1KrEiqhvlbeg4Bl6i-oQC2JPY1tQjKiX59pw?e=SKTt4x</t>
  </si>
  <si>
    <t>https://alcart-my.sharepoint.com/:f:/g/personal/seguimientodemetasspds_cartagena_gov_co/EnwrKBqzQ_NPiSJ3XJdhWBoBuhLelPCyNJFKp8UwwWfpBQ?e=4Qst5m</t>
  </si>
  <si>
    <t>Capacitación sobre la Ley de Adulto Mayor.</t>
  </si>
  <si>
    <t>Los dias 28 y 29 de Marzo desde la Unidad de Adulto Mayor se organiza  CONVERSATORIO SOBRE LA PROMOCIÓN DE LOS DERECHOS Y GARANTÍAS SOCIALES DE LAS PERSONAS MAYORES EN COLOMBIA.
Ver anexos (cartas de invitacion a diferentes personalidades , organizaciones y Entidades)
La Finalidad de este Conversatorio es dar a conocer a las asociaciones de personas mayores , directoras de Centro de Vida , miembros de la sociedad civil , funcionarios de la Unidad de Adulto Mayor SPDS representantes de entidades publicas , privadas y distritales , las politicas afirmativas que garantiza el bienestar integral de la poblacion mayor en la sociedad, como sujeto de proteccion especial por la Ley.</t>
  </si>
  <si>
    <t>En el  Marco del dia de la Familia se realizo una gran Actividad de Ciudad en CDV y GO , con el objetivo de destacar el valor de la persona mayor como centro de las familias , sensibilizando a familiares , cuidadores y a las mismas personas mayores ,  acerca de la importancia del buen trato para con ellos y todos los miembros de la familia en general. En esta actividad hubo participación de 1485 personas entre cuidadores, familiares y adultos mayores.
Por otra parte se realizan 13  capacitaciones  a Familiares y/o  Cuidadores en Ley y cuiadados para con las personas mayores, en estas participaron alrededor de 425 personas.</t>
  </si>
  <si>
    <t xml:space="preserve">Prevención del maltrato a la persona mayor CDV Isla Fuerte </t>
  </si>
  <si>
    <t>https://alcart-my.sharepoint.com/:f:/g/personal/seguimientodemetasspds_cartagena_gov_co/EsOy9d2mlPtLlJmi31v39S8B1JEaaLz11M1L_78lbEFtdg?e=zWXIPg</t>
  </si>
  <si>
    <t>https://alcart-my.sharepoint.com/:f:/g/personal/seguimientodemetasspds_cartagena_gov_co/EjrpyeEBZQRMr1GVYEXkTyABR3clu50Je7JajoO9Ro082w?e=XshcQe</t>
  </si>
  <si>
    <t>LÍNEA ESTRATÉGICA: TODOS POR LA PROTECCIÓN SOCIAL DE LAS PERSONAS CON DISCAPACIDAD: “RECONOCIDAS, EMPODERADAS Y RESPETADAS”.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</si>
  <si>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</si>
  <si>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</si>
  <si>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</si>
  <si>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Programa: Gestión Social Integral y Articuladora por la Protección de las Personas Con Discapacidad y/o su Familia o Cuidador.</t>
  </si>
  <si>
    <t>No. De personas con Discapacidad con atención intersectorial en Asistencia y Acompañamiento integral, sus familias y/o sus cuidadores en el trascurrir del ciclo vital humano</t>
  </si>
  <si>
    <t>4.320.
Fuente de Datos: Secretaria de Planeación, Plan de acción, corte 31de diciembre 2019</t>
  </si>
  <si>
    <t>7.120 PcD registradas en el RCLPD en atención intersectorial en el desarrollo y protección social integral.</t>
  </si>
  <si>
    <t>Personas con discapacidad atendidas con servicios integrales</t>
  </si>
  <si>
    <t>Asistencia EN LA GESTIÓN SOCIAL INTEGRAL Y ARTICULADORA POR LA PROTECCION DE LAS PERSONAS CON DISCAPACIDAD Y/O SU FAMILIA O CUIDADOR. Cartagena de Indias</t>
  </si>
  <si>
    <t>Garantizar la asistencia y acompañamiento integral a las PcD, sus familias y/o cuidadores en las dimensiones corporales, individuales</t>
  </si>
  <si>
    <t>Realizar visitas psicosocial domiciliarias y virtuales a las PcD, elaboracion de planes de respuesta de acuerdo a la necesidad encontrada y digitalizacion de usuarios atendidos en la base de datos del Programa de Discapacidad.</t>
  </si>
  <si>
    <t>GRUPO PROMOCION DE ORGANIZACIÓN SOCIALES -  DISCAPACIDAD</t>
  </si>
  <si>
    <t>DENNYS ARROYO MATOS</t>
  </si>
  <si>
    <t>ASISTENCIA EN LA GESTIÓN SOCIAL INTEGRAL Y ARTICULADORA POR LA PROTECCION DE LAS PERSONAS CON DISCAPACIDAD Y/O SU FAMILIA O CUIDADOR-0 Cartagena DE INDIAS</t>
  </si>
  <si>
    <t>2.3.4104.1500.2021130010209</t>
  </si>
  <si>
    <t>En el marco de la gestión social integral, se brindó atención y acompañamiento a 214 personas con discapacidad, su familia y/o cuidadores, de los cuales 54 fueron atendidos a través de visitas psicosociales domiciliarias, el resto fueron impactados en la participación de ofertas institucionales, entre otros servicios, se anexa links de base de datos de usuarios atendidos e informe psicosocial general de las atenciones.</t>
  </si>
  <si>
    <t xml:space="preserve">En el marco de la gestión social integral, se brindó atención y acompañamiento a 258 personas con discapacidad, su familia y/o cuidadores, de los cuales 165 fueron atendidos a través de visitas psicosociales domiciliarias, el resto fueron impactados en la participación de ofertas institucionales, entre otros servicios, se anexa links de base de datos de usuarios atendidos. </t>
  </si>
  <si>
    <t xml:space="preserve">Marco del proyecto de gestión social integral, en este trimestre se brindó atención y acompañamiento a 1,114 personas con discapacidad, su familia y/o cuidadores, de los cuales 441 fueron atendidos a través de visitas psicosociales domiciliarias, el resto fueron impactados en la participación de ofertas institucionales, entre otros servicios, se anexa links de base de datos de usuarios atendidos. </t>
  </si>
  <si>
    <t>https://alcart-my.sharepoint.com/:f:/g/personal/seguimientodemetasspds_cartagena_gov_co/EoWhPQuQG4dBjgnx-ml6SJMBgVLkPepKyy8l0dqka-xGHg?e=Nfzpdx</t>
  </si>
  <si>
    <t>https://alcart-my.sharepoint.com/:f:/g/personal/seguimientodemetasspds_cartagena_gov_co/Er89C_mEW55FrUabJUQMLYwBukwUOFu2fV53VE9thuliKw?e=cfc06D</t>
  </si>
  <si>
    <t>https://alcart-my.sharepoint.com/:f:/g/personal/seguimientodemetasspds_cartagena_gov_co/EitDpF9T5wlGjWKtvRmvHh0Bk75gJ2-9DFVlZZnmX1M1-Q?e=UpofwV</t>
  </si>
  <si>
    <t>https://alcart-my.sharepoint.com/:f:/g/personal/seguimientodemetasspds_cartagena_gov_co/Evxekv5wBiJCpd1HatIY_ecBdsGfafSk3KRcrDEfKgA5Xg?e=cyT2ym</t>
  </si>
  <si>
    <t>Suministrar los apoyos básicos alimentarios nutricionales</t>
  </si>
  <si>
    <t xml:space="preserve">ICLD </t>
  </si>
  <si>
    <t>Se elaboró y envió a la Unidad de Contratación Interna la ficha de necesidad del suministro de los apoyos básicos alimentarios nutricionales en el marco del proyecto de inversión “Gestión social integral y articuladora por la protección de las personas con discapacidad familia y/o cuidador”</t>
  </si>
  <si>
    <t>En este momento se esta en fase de requisitos contractuales y de ejecución, se conoce esta información por parte de la unidad interna de contratación.</t>
  </si>
  <si>
    <t>Actualmente se tiene información de los apoyos basicos alimentarios, ya se encuentra con CDP.</t>
  </si>
  <si>
    <t>https://alcart-my.sharepoint.com/:f:/g/personal/seguimientodemetasspds_cartagena_gov_co/Em86m_M1X0hFgXzHwZoMvIgBYyFla7TUa5qfMNNJn75Gyw?e=yJsVtI</t>
  </si>
  <si>
    <t>*Sensibilizar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</si>
  <si>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Suministrar  productos de apoyo en el marco de la habilitación	/ Rehabilitación Funcional en concordancia al plan de respuesta territorial</t>
  </si>
  <si>
    <t xml:space="preserve">1. Se elaboró y envió a la Unidad de Contratación Interna la ficha de necesidad de Suministrar los dispositivos para marcha “silla de rueda”, en el marco del proyecto de inversión “Gestión social integral y articuladora por la protección de las personas con discapacidad familia y/o cuidador”
2. Se entregó 2 dispositivo de apoyo “sillas de rueda” en calidad de préstamo a personas con discapacidad, priorizadas en el acompañamiento psicosocial.
</t>
  </si>
  <si>
    <t xml:space="preserve">Para el segundo trimestre se lograron entregar 11 dispositivos de apoyo “silla de rueda” entregado en calidad de préstamo a personas con discapacidad, priorizadas en el acompañamiento psicosocial.                                                            </t>
  </si>
  <si>
    <t xml:space="preserve">Durante el trimestre  se lograron entregar 13 dispositivos de apoyo “silla de rueda” entregado en calidad de préstamo a personas con discapacidad, priorizadas en el acompañamiento psicosocial.                                                            </t>
  </si>
  <si>
    <t>https://alcart-my.sharepoint.com/:f:/g/personal/seguimientodemetasspds_cartagena_gov_co/Et75xAbmbUBDquSQThFyNDEBZg-Wz6eRCful9f63DTeT0w?e=ITNHeu</t>
  </si>
  <si>
    <t>https://alcart-my.sharepoint.com/:f:/g/personal/seguimientodemetasspds_cartagena_gov_co/EjVahhMA5J5GiD5rBoHxHNAB3iiGpn1X9UL9ZJQlxOAcIQ?e=YJbqXh</t>
  </si>
  <si>
    <t>https://alcart-my.sharepoint.com/:f:/g/personal/seguimientodemetasspds_cartagena_gov_co/Et0786tIDglFjnEE43V0nJQBJdjKouUR3vMJ8bxc2Xp-PQ?e=bVJ38B</t>
  </si>
  <si>
    <t>Realizar  la oferta institucional, focalización, localización de PcD y sensibilización en temas de Discapacidad</t>
  </si>
  <si>
    <t>Se llevaron a cabo 3 jornadas de socialización de la oferta institucional, durante esos espacios de focalizó y orientó a personas con discapacidad, familia y/o cuidadores en temas de Discapacidad. Algunas de estas jornadas se hicieron a través de jornadas de salvemos juntos promovidos por el Plan de Emergencia Pedro Romero. Se genera otro Link, donde se consolidan todas las ofertas del 1er trimestre</t>
  </si>
  <si>
    <t>Para este período se desarrollaron 6 jornadas de socialización de la oferta institucional, durante esos espacios se focalizó y orientó a 67 personas con discapacidad, familia y/o cuidadores en temas de Discapacidad. Algunas de estas jornadas se hicieron a través de jornadas de salvemos juntos lideradas por el Plan de Emergencia Pedro Romero. Se genera otro Link, donde se consolidan todas las ofertas del 2do trimestre</t>
  </si>
  <si>
    <t>En este periódo se desarrollaron 25 jornadas de socialización de la oferta institucional, durante esos espacios de focalizó y orientó a 400 personas con discapacidad, familia y/o cuidadores en temas de Discapacidad. Algunas de estas jornadas se hicieron a través de jornadas de salvemos juntos promovidos por el Plan de Emergencia Pedro Romero.</t>
  </si>
  <si>
    <t>https://alcart-my.sharepoint.com/:f:/g/personal/seguimientodemetasspds_cartagena_gov_co/Ekdq0zXtfeREj-CHvB1G914BJ6z4qlqI5hVNSOlho6Ma9Q?e=hVDwuf</t>
  </si>
  <si>
    <t>https://alcart-my.sharepoint.com/:f:/g/personal/seguimientodemetasspds_cartagena_gov_co/EkpkDs-jVRBFhKR867dEp-oBBMFOP-n38fonJapRz477jg?e=hl6MwX</t>
  </si>
  <si>
    <t>https://alcart-my.sharepoint.com/:f:/g/personal/seguimientodemetasspds_cartagena_gov_co/ErPcfHkLMMVChtWe3Au0VhMBHUaArDH9SnDPA6EHdbnJFA?e=WsN4hg</t>
  </si>
  <si>
    <t>Conmemorar el dia Nacional de las personas con discapacidad (Decreto 2381/93)</t>
  </si>
  <si>
    <t>Se elaboró y envió a la Unidad de Contratación Interna la ficha de necesidad de adquisición de bienes y servicios: conmemorar el día internacional de las personas con discapacidad en el marco del proyecto de inversión “Gestión social integral y articuladora por la protección de las personas con discapacidad familia y/o cuidador”</t>
  </si>
  <si>
    <t>Se ha avanzado en la convocatoria a las secretarias,  organizaciones de discapacidad, representantes del comité distrital para la planeación y organización del día 3 de diciembre, "Conmemoración  Dia Internacional de la Discapacidad"</t>
  </si>
  <si>
    <t>https://alcart-my.sharepoint.com/:f:/g/personal/seguimientodemetasspds_cartagena_gov_co/EuP9GtI_kX5Msdrkc8RL_64BARBZvk7ake7FT5prpqgpNA?e=ruEc45</t>
  </si>
  <si>
    <t>No de Ajustes Razonables Impulsados en dimensiones institucionales, sociales y económicas.</t>
  </si>
  <si>
    <t>Impulsar 3 modificaciones y adaptaciones necesarias y adecuadas, que no impongan carga desproporcionada o indebida, en las dimensiones institucionales, sociales y económicas.</t>
  </si>
  <si>
    <t>Documento técnico</t>
  </si>
  <si>
    <t>Identificar la necesidad o solicitud para la prestación de servicios de asesoría, asistencia y/o capacitaciones en las acciones institucionales y misional en concordancia a la definición de propuestas con ajustes razonables</t>
  </si>
  <si>
    <t xml:space="preserve">Se radicó propuesta de ajuste razonable a Transcaribe, la cual se basa en la creación de piezas audiovisuales dirigidas a las personas con discapacidad auditivas que busca orientar a la población sorda sobre rutas y recorridos de los transportes en lengua de señas, facilitando el acceso a 
la información e inclusión de la población con discapacidad auditiva, mitigando las barreras comunicativas. </t>
  </si>
  <si>
    <t xml:space="preserve">Para el período en mención, decir que se culminó el proceso de creación de piezas audiovisuales a cargo del programa de discapacidad y comunicaciones de la secretaría de participación y desarrollo social. Se envío links de vídeos a Transcaribe para su posterior difusión en las pantallas lectoras. </t>
  </si>
  <si>
    <t>https://alcart-my.sharepoint.com/:f:/g/personal/seguimientodemetasspds_cartagena_gov_co/EigcKGH9gTVEi0VTCMGl8GgBLDEyRY25mWNo2ivU_EZ2Tw?e=qFkNpG</t>
  </si>
  <si>
    <t>https://alcart-my.sharepoint.com/:f:/g/personal/seguimientodemetasspds_cartagena_gov_co/En0b-CRnu5ROlMdl3hLA908Bcgt90oFFlBk4b24ZjJvMRA?e=v71bxz</t>
  </si>
  <si>
    <t>Ejecutar las actividades de asesoría, asistencia y/o capacitación de acuerdo con lo programado</t>
  </si>
  <si>
    <t xml:space="preserve">Se coordinó la elaboración de la propuesta audiovisual y construcción de piezas publicitarias que permitan la inclusión de las personas con discapacidad auditiva. Posterior se dio una reunión para articular al equipo de comunicaciones y prensa de Transcaribe y Secretaría de Participación y Desarrollo Social respectivamente,  en el diseño de las piezas de información inclusivas para la población con discapacidad auditiva. Se realizó grabación del primer video en lengua de señas para usuarios del sistema. </t>
  </si>
  <si>
    <t>A espera del cronograma de difusión por parte de Transcaribe, para seguimiento al proceso de difusión.</t>
  </si>
  <si>
    <t>https://alcart-my.sharepoint.com/:f:/g/personal/seguimientodemetasspds_cartagena_gov_co/EmEIdgToyAlBv6Oa4SxWon8BYDTbXEYyX4X465DZZBxcVQ?e=nugXLf</t>
  </si>
  <si>
    <t>https://alcart-my.sharepoint.com/:f:/g/personal/seguimientodemetasspds_cartagena_gov_co/EgDYrYstUsZFiDSUz26yCu4BYb-YKTU0KkAdkHwKEZ9B5g?e=Vf3JSM</t>
  </si>
  <si>
    <t>Programa: Pacto o Alianza Por La Inclusión Social y Productiva de las Personas Con Discapacidad.</t>
  </si>
  <si>
    <t>Número pactos (alianzas) implementados por la inclusión social y productiva de las Personas con discapacidad.</t>
  </si>
  <si>
    <t>Número o pactos</t>
  </si>
  <si>
    <t>Implementar 20 pactos (alianzas) por la inclusión social y productiva de las personas con discapacidad de acuerdo con lineamientos técnicos y metodológicos en las dimensiones sociales, institucionales y económicas.</t>
  </si>
  <si>
    <t>Documento técnico realizado</t>
  </si>
  <si>
    <t>Contribución PACTO O ALIANZA POR LA INCLUSION SOCIAL Y PRODUCTIVA DE LAS PERSONAS CON DISCAPACIDAD EN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</si>
  <si>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</si>
  <si>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Implementar la Sala Situacional en Discapacidad e Inclusión</t>
  </si>
  <si>
    <t>CONTRIBUCIÓN PACTO O ALIANZA POR LA INCLUSION SOCIAL Y PRODUCTIVA DE LAS PERSONAS CON DISCAPACIDAD EN Cartagena DE INDIA</t>
  </si>
  <si>
    <t>2.3.4502.1000.2021130010211</t>
  </si>
  <si>
    <t>Se llevo a cabo la 1er mesa de trabajo en sala situacional de discapacidad e inclusión social en articulación con las entidades de DADIS, gestión del Riesgo, CORVIVEINDA y la unidad de Infancia y Familia con la finalidad de dar a conocer las necesidades manifestadas por la población con discapacidad atendidas desde el acompañamiento jurídico psicosocial, que realiza el Programa de Discapacidad y Generar compromisos conjuntos desde sus líneas de intervención, que permitan acciones afirmativas y de mejora como respuesta a esta población</t>
  </si>
  <si>
    <t>La próxima Sala Situacional se realizara en el mes de Junio, en este momento se esta en la priorización de los casos a exponer.</t>
  </si>
  <si>
    <t xml:space="preserve">Se realizo la tercera Sala Situacional de discapacidad e inclusión social el día 27 de Septiembre, en donde se contó con representantes de las siguientes entidades: Corvivienda, DADIS, Procuraduría, personería, Gestión De Riesgo, Secretaria De Participación De Desarrollo Social Unidad De Infancia, Familia, Discapacidad. 
En donde se revisaron los avances de los compromisos adquiridos por entidades presentes de las anteriores salas situaciones. Dando alcance a nuevos compromisos por parte de estas. </t>
  </si>
  <si>
    <t>https://alcart-my.sharepoint.com/:f:/g/personal/seguimientodemetasspds_cartagena_gov_co/Et7fVThTjVdJgzpLUhPAUwYBmm3VETQv2Qy6-HZAQrdzsw?e=ITlKfu</t>
  </si>
  <si>
    <t>https://alcart-my.sharepoint.com/:f:/g/personal/seguimientodemetasspds_cartagena_gov_co/Eu8_PY7_EopJj86QrzTlp00BFPaHrhyVQOzC9AV1-kEj1A?e=CfxUZA</t>
  </si>
  <si>
    <t>https://alcart-my.sharepoint.com/:f:/g/personal/seguimientodemetasspds_cartagena_gov_co/Egv77cAVmGpOswTwL9Rej9IBYy8VAVtYYY1EdASLrR-jTA?e=R3idDH</t>
  </si>
  <si>
    <t>Construir documento técnico Estratégico de alianza (pacto) para la articulación y transversalización de la oferta de bienes y servicios diferencial dirigidos a la población con discapacidad.</t>
  </si>
  <si>
    <t xml:space="preserve">Se pacto una alianza con la empresa éxito Carulla, del cual se realizaron actividades conjuntas que permitieron dar a conocer y sensibilizar a la planta de personal de la empresa, así mismo, se generó conciencia sobre el trato digno a la población con discapacidad ya que la empresa se encuentra en aras de emplear personal con discapacidad </t>
  </si>
  <si>
    <t>Se está en proceso de la firma del acuerdo de voluntades para pacto alianza con la escuela taller Cartagena de Indiad, posterior se realizarán actividades conjuntas que posibiliten dar a conocer y sensibilizar a la planta de personal sobre discapacidad.</t>
  </si>
  <si>
    <t>Se firmo pacto o alianza con la fundación inclusivo, del cual se tiene programado realizar actividades conjuntas que permitan dar a conocer y sensibilizar a la planta de personal de la corporación.</t>
  </si>
  <si>
    <t>https://alcart-my.sharepoint.com/:f:/g/personal/seguimientodemetasspds_cartagena_gov_co/Epc5fzoZv75OitsNYR23wj4BEdCCSTIOEvlJwl2apLRI4Q?e=d3nXBg</t>
  </si>
  <si>
    <t>https://alcart-my.sharepoint.com/:f:/g/personal/seguimientodemetasspds_cartagena_gov_co/EnzeCnWE56dIuOt76ueMAQYBcKBv0bnUDXH8n6TH3VFK_g?e=wNgkhy</t>
  </si>
  <si>
    <t>https://alcart-my.sharepoint.com/:f:/g/personal/seguimientodemetasspds_cartagena_gov_co/Eo_EXke_MS5Om2J4TQg0SBEBKqw33JhjMNelr3JGnALjbQ?e=2baNof</t>
  </si>
  <si>
    <t>Asistir y acompañar en la generación de opciones productivas y de ingreso para el trabajo en concordancia al plan de respuesta territorial</t>
  </si>
  <si>
    <t>Proyectos productivos formulados</t>
  </si>
  <si>
    <t xml:space="preserve">Se vienen realizando acciones en relación con el eje de generación de ingresos y se ha avanzado en la implementación de visitas a las 60 unidades de negocios priorizadas. </t>
  </si>
  <si>
    <t>https://alcart-my.sharepoint.com/:f:/g/personal/seguimientodemetasspds_cartagena_gov_co/EjhV6Ec0QxtGvI1ObiYpI8UBHmjjZmhhZaulZX5TSIt7LA?e=NxbiZT</t>
  </si>
  <si>
    <t>Realizar capacitaciones para el fortalecimiento de emprendimientos y generación de oportunidades a las Personas con discapacidad, familia y/o cuidador.</t>
  </si>
  <si>
    <t xml:space="preserve">Durante el proceso de formación y fortalecimiento, se han venido desarrollando capacitaciones en torno al tema "plan de negocios e inversión" y "Taller psicosocial". </t>
  </si>
  <si>
    <t>https://alcart-my.sharepoint.com/:f:/g/personal/seguimientodemetasspds_cartagena_gov_co/Eo_T56UsgwVKgL3GonPpfAkBj3gysI-PBnzPNV-rGAxhEw?e=kSQ9Ne</t>
  </si>
  <si>
    <t>Asegurar de manera participativa y flexible la estrategia "Apalancamiento en la generación de Ingreso y Empleo de las Personas con Discapacidad en edad laboral</t>
  </si>
  <si>
    <t>Recursos monetarios entregados</t>
  </si>
  <si>
    <t>Se elaboró y envió a la Unidad de Contratación Interna la ficha de necesidad de “Asegurar de manera participativa y flexible la estrategia "Apalancamiento en la generación de Ingreso y Empleo de las Personas con Discapacidad en edad laboral”, en el marco del proyecto de inversión “Pacto o alianza por la inclusión social y productiva de las personas con discapacidad”</t>
  </si>
  <si>
    <t xml:space="preserve">El proceso culmina con la entrega del apalancamiento y seguimiento a las unidades productivas.
Todo esto lo viene liderando el operador Fundación Hogar Juvenil, con el acompañamiento del programa de discapacidad en cada una de las fases del proceso. </t>
  </si>
  <si>
    <t>https://alcart-my.sharepoint.com/:f:/g/personal/seguimientodemetasspds_cartagena_gov_co/Ei3kahCtbclIt9kL0WN7SEoBlnCYyXb-KZpfLxNfsqblxg?e=c49j2d</t>
  </si>
  <si>
    <t xml:space="preserve">ORDEN DE SERVICIOS </t>
  </si>
  <si>
    <t>https://alcart-my.sharepoint.com/:f:/g/personal/seguimientodemetasspds_cartagena_gov_co/EvCZb4tFCu5Ivqe8XiIIt7sB06dKqfvR0AXcYM7OGRme4g?e=XBllU0</t>
  </si>
  <si>
    <t>Aumentar asistencia técnica y apoyo logístico para desarrollar el potencial productivo de las personas con Discapacidad, familia y/o cuidador.</t>
  </si>
  <si>
    <t>Suministrar apoyo logistico para feria empresarial de organizaciones de/para personas con discapacidad, familia y/o cuidadores.</t>
  </si>
  <si>
    <t>Se elaboró y envió a la Unidad de Contratación Interna la ficha de necesidad de suministrar de apoyo logístico para feria empresarial de organizaciones de/para personas con discapacidad, familia y/o cuidadores, en el marco del proyecto de inversión “Pacto o alianza</t>
  </si>
  <si>
    <t>Se ha hecho segumiento al proceso contractual, desde la Unidad de Contratación Interna se conoce que actualmente el proceso se encuentra en secretaría general, posterior a esto pasará a comité  y a proyección de requisitos contractuales y de ejecución.</t>
  </si>
  <si>
    <t>Se ha venido desarrollando los procesos de entrevistas inicial para el apoyo a emprendimientos a potenciales beneficiarios, en aras de articular acompañamiento a dicha etapa del proyecto, el cual está liderado por la secretaria de participación y desarrollo social y operativizado a través de la Fundación Hogar Juvenil.</t>
  </si>
  <si>
    <t>Suministrar apoyo logistico para eventos de construcción y/o conmemoración de organizaciones de/para personas con discapacidad, familia y/o cuidadores.</t>
  </si>
  <si>
    <t>Números de organizaciones de personas con discapacidad consolidadas en la libre asociación y acorde a la reglamentación normativa.</t>
  </si>
  <si>
    <t>4
Fuente de Datos: Secretaria de Planeación, Plan de acción, corte 31 de Diciembre 2019</t>
  </si>
  <si>
    <t>Consolidar 20 organizaciones de personas con discapacidad en el marco de la libre asociación, la representatividad y reglamentación normativa.</t>
  </si>
  <si>
    <t>Proyectos productivos asistidos técnicamente</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</si>
  <si>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</si>
  <si>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 xml:space="preserve">Implementar procesos de desarrollo para la 	creación y fortalecimiento del liderazgo organizacional de las PcD dentro de las capacidades y generación de oportunidades  </t>
  </si>
  <si>
    <t xml:space="preserve">En el marco de la creación y fortalecimiento del liderazgo organizacional de las personas con discapacidad dentro de las capacidades y generación de oportunidades, se han venido acompañando durante la vigencia 2023 a 4 organizaciones de / para personas con discapacidad, entre ellas: Fundación Sueños por Sonrisas del barrio San Francisco, Corporación Mujeres de Metal del barrio Nelson Mandela Sector Villa Corelca, Fundación Hechos 20-35 del barrio la María y Asociación Transforma ALS del barrio Nelson Mandela </t>
  </si>
  <si>
    <t>Para el presente corte se logró la constitución jurídica ante camara de comercio de   3 -  Fundación Sueños por Sonrisas del barrio San Francisco, Corporación Mujeres de Metal del barrio Nelson Mandela Sector Villa Corelca y  HECHOS 20:35  - de las 4 organizaciones acompañadas. Se cuenta con CDP 69 y RP 420 por un valor de $60.963.000  con el cual se suscribió convenio 035 de 2023 con la fundación hogar juvenil.</t>
  </si>
  <si>
    <t>Durante el período reportado no se legalizarón organizaciones, sin embargo, se desarrollaron procesos de acompañamiento para fortalecimiento de las ya creadas. Así mismo, se realizarón jornada de registro en BD con los afiliados de las organizaciones ya existentes.</t>
  </si>
  <si>
    <t>https://alcart-my.sharepoint.com/:f:/g/personal/seguimientodemetasspds_cartagena_gov_co/EhuScVA9IyNPpq_IL0-oTK4BGfMyZMgfsugQGrnIcmD__g?e=GGpSnp</t>
  </si>
  <si>
    <t>https://alcart-my.sharepoint.com/:f:/g/personal/seguimientodemetasspds_cartagena_gov_co/Ev11Ib2Bse5AorGXyCIsuc4B2-YFiuOXmktOYMYPLDJVfw?e=8mLNaN</t>
  </si>
  <si>
    <t>https://alcart-my.sharepoint.com/:f:/g/personal/seguimientodemetasspds_cartagena_gov_co/Esgsay0ys69LlV4nopvy_YoBm31b-kXl21WA_lDRmBGoPw?e=GDlRGX</t>
  </si>
  <si>
    <t>Programa: Desarrollo Local Inclusivo de las Personas Con Discapacidad: Reconocimiento de Capacidades, Diferencias y Diversidad.</t>
  </si>
  <si>
    <t>Número de comités Territoriales de Discapacidad e Inclusión Social empoderados y participativos.</t>
  </si>
  <si>
    <t>Número o comités</t>
  </si>
  <si>
    <t>Establecer la asistencia técnica permanente a los 4 comités Territoriales de Discapacidad e Inclusión Social dentro del marco normativo Distrital y nacional.</t>
  </si>
  <si>
    <t>Entidades asistidas en el modelo de gestión de oferta</t>
  </si>
  <si>
    <t>Desarrollo LOCAL INCLUSIVO DE LAS PERSONAS CON DISCAPACIDAD: RECONOCIMIENTO DE CAPACIDADES, DIFERENCIAS Y DIVERSIDAD EN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</si>
  <si>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</si>
  <si>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Realizar campañas de información, sensibilización y/o capacitación pertinentes al Sistema Distrital de Discapacidad e Inclusión Social y su agenda de trabajo distrital y local.</t>
  </si>
  <si>
    <t>Capacitaciones realizadas</t>
  </si>
  <si>
    <t>DESARROLLO LOCAL INCLUSIVO DE LAS PERSONAS CON DISCAPACIDAD: RECONOCIMIENTO DE CAPACIDADES, DIFERENCIAS Y DIVERSIDAD EN Cartagena DE INDIAS</t>
  </si>
  <si>
    <t>2.3.4502.1000.2021130010210</t>
  </si>
  <si>
    <t>Se elaboró, proyectó y envió la ficha de necesidad contractual de los insumos logístico para las asistencias técnicas al Comité Distrital de Discapacidad en sus sesiones ordinarias y extraordinarias, en el marco del proyecto de inversión “Desarrollo local inclusivo de las personas con discapacidad: reconocimiento de capacidades, diferencias y diversidad”</t>
  </si>
  <si>
    <t>https://alcart-my.sharepoint.com/:f:/g/personal/seguimientodemetasspds_cartagena_gov_co/Ejmg7WV2QcVBoQ_-y4Cu0ssBUPuKtaUThMC0VjraMhsYCA?e=qhIhEg</t>
  </si>
  <si>
    <t>Diseñar y difundir las piezas publicitarias vinculadas a la agenda de trabajo en el marco del Sistema Distrital de Discapacidad e Inclusión Social</t>
  </si>
  <si>
    <t>Cargue y publicación de piezas publicitarias vinculadas a la agenda de trabajo en el marco del Sistema Distrital de Discapacidad e Inclusión Social. La cual se hará en el micrositio de la secretaría de participación de desarrollo social.</t>
  </si>
  <si>
    <t>https://alcart-my.sharepoint.com/:f:/g/personal/seguimientodemetasspds_cartagena_gov_co/EsCb1rRF0OpOuLpZ0PtCSZoBWzxRGALmONUl-JAaEpxcsQ?e=6HQx9G</t>
  </si>
  <si>
    <t>Realizar asistencia profesional, técnica y logística para el fortalecimiento del Sistema de Discapacidad e Inclusión Social en el marco del acuerdo 009 de 2019</t>
  </si>
  <si>
    <t xml:space="preserve">Se adelantaron acciones algunas actividades de trabajo para el fortalecimiento de procesos y funcionamiento de los comités Territoriales de Discapacidad </t>
  </si>
  <si>
    <t>Para el presente corte, se realizó primera sesión del Comité Distrital de Discapacidad para aprobación de reglamento interno del mismo, asistencia técnica para el funcionamiento de los comites locales de discapcidad.</t>
  </si>
  <si>
    <t xml:space="preserve">Durante este periódo se desarrollaron las mesas GEIS con comité distrital de discapacidad, donde se tuvo participación de las diferentes dependencias y secretarías. </t>
  </si>
  <si>
    <t>https://alcart-my.sharepoint.com/:f:/g/personal/seguimientodemetasspds_cartagena_gov_co/EnLoXIkOdZBErqD23L_e-bkByqDSLQd-xgIBVSwZOw2gzA?e=ZvvKag}</t>
  </si>
  <si>
    <t>https://alcart-my.sharepoint.com/:f:/g/personal/seguimientodemetasspds_cartagena_gov_co/EjvI_iHzFNVJiAqe-s-dy9wBsmVk5G151NyjGKVb-hvteA?e=tmXb1l</t>
  </si>
  <si>
    <t>https://alcart-my.sharepoint.com/:f:/g/personal/seguimientodemetasspds_cartagena_gov_co/EvjcAlCW7RZPn7_fuKkd7CkBk1l1PPrluOvjIcSn5Vhibw?e=XSAHSh</t>
  </si>
  <si>
    <t>Generar empoderamiento social, organizativo y de proceso de renovación en el marco de la representatividad, legalidad y legitimidad de las organizaciones de y para personas con discapacidad.</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</si>
  <si>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</si>
  <si>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Se asistió técnicamente para operativizar el Convenio USB - Secretaría de Participación Fase de Agenda Pública y dar continuidad al desarrollo de mesas de trabajo para la formulación de la política pública de discapacidad. Se realizarón las mesas de trabajo por las tres (3) localidades para la construcción del diagnóstico de la fase de agenda pública.</t>
  </si>
  <si>
    <t xml:space="preserve">Se asitio a mesa tecnica para la revisoin de documento diagnostico así mismo, dichos ajustes se orientaban a que tanto la información recolectada como el documento en si, diera cuenta del proceso de construcción colectiva durante las diferentes mesas de trabajo realizadas con las PCD. </t>
  </si>
  <si>
    <t>https://alcart-my.sharepoint.com/:f:/g/personal/seguimientodemetasspds_cartagena_gov_co/Ejxy7yaPSghLmKjcRPBgwJYBLqA16QEoydurZ6XIhHF2IA?e=FHw0Hb</t>
  </si>
  <si>
    <t>https://alcart-my.sharepoint.com/:f:/g/personal/seguimientodemetasspds_cartagena_gov_co/Et_bSXamsBFErnk2YVmxU1ABoOGK2tygbbKnVragFUP0tA?e=aQKgLX</t>
  </si>
  <si>
    <t>Realizar actualización de una Plataforma Pública de información y gestión de datos de la oferta existente para la población con discapacidad en el Distrito de Cartagena.</t>
  </si>
  <si>
    <t>Entidades con intercambio de información</t>
  </si>
  <si>
    <t xml:space="preserve">Se ha venido organizando con el area de informática todo lo concerniente a diseño y montaje de la información del programa en la web. En ese sentido, desde el programa se le hizo entrega de la información relacionada con la oferta existente para la población con discapacidad en el distrito, a espera de su gestión y visibilización en la plataforma de gestión de datos.  </t>
  </si>
  <si>
    <t>Número de planes de Fortalecimiento técnico y metodológico al documento base de la Política pública focalizada integradora de discapacidad e inclusión social.</t>
  </si>
  <si>
    <t>Número o planes</t>
  </si>
  <si>
    <t>Desarrollar 1 plan de Fortalecimiento técnico y metodológico al documento base de la Política Pública focalizada integradora de discapacidad e inclusión social</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</si>
  <si>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</si>
  <si>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ALQUILER DE VEHICULO</t>
  </si>
  <si>
    <t>https://alcart-my.sharepoint.com/:f:/g/personal/seguimientodemetasspds_cartagena_gov_co/EmZojD7MJFFAq-9QMAWhDo0BqnOCUS4sWytXx82BCXq3CA?e=gOi70G</t>
  </si>
  <si>
    <t>Realizar asesoría, asistencia y/o capacitación de acuerdo con las acciones encaminadas al funcionamiento del Sistema Distrital de Discapacidad el marco del derecho local inclusivo.</t>
  </si>
  <si>
    <t>Se llevaron a cabo actividades de articulación con universidad de San Buenaventura en las cuales se elevaron sugerencias, se planificaron las mesas que se llevaran a cabo en el distrito de Cartagena</t>
  </si>
  <si>
    <t>Se realizó asistencia técnica a los comites locales de las  (3) tres 3 localidades, con el objetivo de plantear estrategias y capacitación para la operatividad de los Comités Locales de Discapacidad.</t>
  </si>
  <si>
    <t xml:space="preserve">Durante este período se realizó asistencia técnica al comité locales de la  localidad #3, donde se trabajo frente a la  construcción del plan de acción locales. </t>
  </si>
  <si>
    <t>https://alcart-my.sharepoint.com/:f:/g/personal/seguimientodemetasspds_cartagena_gov_co/EqLbkbNlVWVCqMQ4Pu_p_RcBkJZ6OZoKn_NWJmVwPfjk2w?e=Epynii</t>
  </si>
  <si>
    <t>https://alcart-my.sharepoint.com/:f:/g/personal/seguimientodemetasspds_cartagena_gov_co/Evwpakgn6oxKpFm4TZQSf8MB9bob7slBcUCEVuVdQ1SKfw?e=brEQpN</t>
  </si>
  <si>
    <t>Política pública de  discapacidad e inclusión social reformulada e implementada</t>
  </si>
  <si>
    <t>1
Fuente: Secretaría de Participación y Desarrollo Social</t>
  </si>
  <si>
    <t>Reformulación e Implementación de la política pública discapacidad e inclusión social.</t>
  </si>
  <si>
    <t>Construcción de un plan de acción para la etapa de Formulación de la politica pública de Discapacidad de  acuerdo al marco metodológico CONPES.</t>
  </si>
  <si>
    <t xml:space="preserve">Se Recibio documento diagnostico para su  revisión del documento diágnostico en la fase de agenda pública, donde se solicitaron ajustes al mismo, con el objetivo de que el documento quede completo y responda a las necesidades del contrato. </t>
  </si>
  <si>
    <t>https://alcart-my.sharepoint.com/:f:/g/personal/seguimientodemetasspds_cartagena_gov_co/Ej5M-oiwaAFEkRBlmc3XZ18ByWTR63JuFTZeCpafE6T3JA?e=sbxTd7</t>
  </si>
  <si>
    <t>LINEA ESTRATEGICA TRATO HUMANITARIO AL HABITANTE DE CALLE</t>
  </si>
  <si>
    <t>Porcentaje de la  Población en Situación de Calle del Distrito de Cartagena atendidos</t>
  </si>
  <si>
    <t>100%
Secretaría de Participación y Desarrollo Social</t>
  </si>
  <si>
    <t>Mantener el porcentaje del 100%  de la  Población en Situación de Calle del Distrito de Cartagena atendidos de manera integral basados en la Política Pública Social de Habitante de Calle.</t>
  </si>
  <si>
    <t xml:space="preserve">Programa: Habitante De Calle Con Desarrollo Humano Integral </t>
  </si>
  <si>
    <t>Proceso de Caracterización de población de Habitantes de Calle en el  Distrito de Cartagena</t>
  </si>
  <si>
    <t>Realizar 1 proceso de caracterización de la población de Habitante de Calle.</t>
  </si>
  <si>
    <t>Personas caracterizadas</t>
  </si>
  <si>
    <t>APOYO INTEGRAL PARA EL DESARROLLO HUMANO A LAS PERSONAS HABITANTES DE CALLE EN Cartagena DE INDIAS</t>
  </si>
  <si>
    <t>Generar acciones de inclusión social que contribuyan al desarrollo humano de los habitantes de calle, mediante un enfoque de derechos y de corresponsabilidad que facilite el acceso a servicios sociales y el desarrollo de sus potencialidades.</t>
  </si>
  <si>
    <t>Contratación de servicios de talento humano interdisciplinario</t>
  </si>
  <si>
    <t>GRUPO PROMOCION DE ORGANIZACIÓN SOCIALES -  HABITANTES DE CALLE</t>
  </si>
  <si>
    <t>JOSEFA VALENZUELA</t>
  </si>
  <si>
    <t>2.3.4104.1500.2021130010188</t>
  </si>
  <si>
    <t>En el trimestre se han caracterizado 132 personas:
46 en el mes de enero 
27 en febrero 
59 en marzo
Todo esto se realizó en el marco de las distintas jornadas de sensibilización
realizando 9 jornadas de sensibilización, 
6 visitas a centros hospitalarios</t>
  </si>
  <si>
    <t>En este periodo se han caracterizado 198  personas, para un total de 332 personas en lo corrido del año
60 personas caracterizadas en abril
48 personas caracterizadas en mayo
72 personas caracterizadas en junio
Estas caracterizaciones se realizaron producto de las distintas jornadas de sensibilización, visitas a centros hospitalarios, busque activa  y Jornadas de Atención Integral.
En el mes de abril se realizaron:
4 Jornadas de sensibilización
6 Visita a centros hospitalarios
1 Jornada de Salud
2 Actividades de búsqueda activa
En el mes de mayo se realizaron:
8 Jornadas de sensibilización
4 Visita a centros hospitalarios
1 Jornada de Atención Integral
1 Verificación condición de calle
En junio se realizó:
3 Jornadas de sensibilización
6 Visita a centros hospitalarios
1 Jornadas de Atención Integral
2 Verificación condición de calle</t>
  </si>
  <si>
    <r>
      <t xml:space="preserve">En las distintas actividades que realiza el programa se han logrado caracterizar en este periodo 44 para un total de 377
39 personas se caracterizaron en Julio                                                                                                                                    
5 personas se caracterizaron en Agosto                                                                                                                            Estas caracterizaciones se realizaron producto de las distintas jornadas de sensibilización, visitas a centros hospitalarios, busque activa  y Jornadas de Sensibilizacion.
</t>
    </r>
    <r>
      <rPr>
        <b/>
        <sz val="11"/>
        <rFont val="Calibri"/>
        <family val="2"/>
        <scheme val="minor"/>
      </rPr>
      <t>En el mes de Julio se realizaron:</t>
    </r>
    <r>
      <rPr>
        <sz val="11"/>
        <rFont val="Calibri"/>
        <family val="2"/>
        <scheme val="minor"/>
      </rPr>
      <t xml:space="preserve">
7 Jornadas de sensibilización
3 Visita a centros hospitalarios
</t>
    </r>
    <r>
      <rPr>
        <b/>
        <sz val="11"/>
        <rFont val="Calibri"/>
        <family val="2"/>
        <scheme val="minor"/>
      </rPr>
      <t>En el mes de Agosto  se realizaron:</t>
    </r>
    <r>
      <rPr>
        <sz val="11"/>
        <rFont val="Calibri"/>
        <family val="2"/>
        <scheme val="minor"/>
      </rPr>
      <t xml:space="preserve">
3 Jornadas de sensibilización
2 Verificación condición de calle   
</t>
    </r>
    <r>
      <rPr>
        <b/>
        <sz val="11"/>
        <rFont val="Calibri"/>
        <family val="2"/>
        <scheme val="minor"/>
      </rPr>
      <t>En el mes de septiembre  se realizaron:</t>
    </r>
    <r>
      <rPr>
        <sz val="11"/>
        <rFont val="Calibri"/>
        <family val="2"/>
        <scheme val="minor"/>
      </rPr>
      <t xml:space="preserve">
9 Jornadas de sensibilización
1 Jornadas de Atención Integral
1 búsqueda activa
</t>
    </r>
  </si>
  <si>
    <t>https://alcart-my.sharepoint.com/:f:/g/personal/seguimientodemetasspds_cartagena_gov_co/ErZG80bDLXNBkmLZaw1fujkBpHqhwPK-ujXhAhgFUdIF2Q?e=auf3eO</t>
  </si>
  <si>
    <t>https://alcart-my.sharepoint.com/:f:/g/personal/seguimientodemetasspds_cartagena_gov_co/Ek18sukVEsNBoNaVAYjw81gBzi08l8DWSLfGJzCltWDmIA?e=oMOEgs</t>
  </si>
  <si>
    <t>https://alcart-my.sharepoint.com/:f:/g/personal/seguimientodemetasspds_cartagena_gov_co/EpIwsWzQrEFGneACwPhEpnABqpI-TpACvR0DUzyTUVAgOw?e=62b3co</t>
  </si>
  <si>
    <t>Logistica para eventos</t>
  </si>
  <si>
    <t>Aun no se ha desarrollado la actividad</t>
  </si>
  <si>
    <t>Se realizaron 2 Jornadas de Atencion Integral, la primera se realizo en el Centro Historico y asistieron 54  personas y la segunda se realizo en el Pozon sector la Islita y se atendieron 45 personas en condicion de calle</t>
  </si>
  <si>
    <t>Se realizo Jornada de Atencion Integral en la Avenida del Lago interviniendo a los habitantes de calle que transitan, AV del Lago, Pie de la Popa, Mercado de Bazurto y Martinez Martelo, en la actividad se atendio integralmente 58 personas en condicion de calle</t>
  </si>
  <si>
    <t>https://alcart-my.sharepoint.com/:f:/g/personal/seguimientodemetasspds_cartagena_gov_co/EjaZtk5ocStDp4CV1lwT7cMB98QThATpXi-9Jm-dauLAqQ?e=5t8W8Y</t>
  </si>
  <si>
    <t>https://alcart-my.sharepoint.com/:f:/g/personal/seguimientodemetasspds_cartagena_gov_co/EjFfZd1fLVBEllF-gL43IDUBhhAEl1DdZ2qCfGgCwJzJtw?e=JxiK2W</t>
  </si>
  <si>
    <t>Número de Hogares de Paso Habitantes de Calle en el  Distrito de Cartagena</t>
  </si>
  <si>
    <t>Número u hogares de paso</t>
  </si>
  <si>
    <t>1 Hogares de paso
Fuente: Secretaría de Participación y  Desarrollo Social. 2019</t>
  </si>
  <si>
    <t>Aumentar a 4 Hogares de Paso.</t>
  </si>
  <si>
    <t xml:space="preserve">Personas atendidas con servicios integrales </t>
  </si>
  <si>
    <t>Desarrollar acciones de sensibilización ciudadana frente a la problemática de la población habitante de calle.</t>
  </si>
  <si>
    <t>Contratación de un hogar de paso para la resocializacion, inclusión al núcleo familiar y laboral</t>
  </si>
  <si>
    <t>ya esta listo el CDP, el estudio de mercado, el oficio remisorio, estudios previos, y el analisis del sector</t>
  </si>
  <si>
    <t>Desde el 18 de mayo esta funcionando el hogar de paso, donde se atienden diariamente 50 personas en condicion de calle, a las cuales se  les atiende integralmente con servicio de alojamiento, alimentacion, atencion psicosocial, integracion familiar, asistencia medica, vestuario, elementos de aseo personal</t>
  </si>
  <si>
    <t>Desde el 18 de mayo esta funcionando el hogar de paso, donde se atienden diariamente 50 personas en condicion de calle, a las cuales se  les atiende integralmente con servicio de alojamiento, alimentacion, atencion psicosocial, integracion familiar, asistencia medica, vestuario, elementos de aseo personal y  visitas domiciliarias a las familias de los habitantes de calle, en el mes de septiembre se han atendido 52 personas</t>
  </si>
  <si>
    <t>https://alcart-my.sharepoint.com/:f:/g/personal/seguimientodemetasspds_cartagena_gov_co/EpiUXrxbKytOk5nik0ced7YBg1jPydl5ONMCPy6o5G8xjA?e=zNLSje</t>
  </si>
  <si>
    <t>https://alcart-my.sharepoint.com/:f:/g/personal/seguimientodemetasspds_cartagena_gov_co/EuARVRevYZxKl_WRUDbnSskBsvhH-Ei6012FnPGhI7JC2g?e=r0RvB5</t>
  </si>
  <si>
    <t>https://alcart-my.sharepoint.com/:f:/g/personal/seguimientodemetasspds_cartagena_gov_co/EvktlvLKnKtEmlkxXtRoq2sBnnw4LdAUk7RSm9gPqsEvEQ?e=8HgKgR</t>
  </si>
  <si>
    <t>Porcentaje de la Población en Situación de Calle del Distrito de Cartagena atendidos</t>
  </si>
  <si>
    <t>100% Secretaría de Participación y Desarrollo Social. 2019.</t>
  </si>
  <si>
    <t>Mantener el porcentaje del 100% de la Población en Situación de Calle del Distrito de Cartagena atendidos de manera integral basados en la Política Pública Social de Habitante de Calle.</t>
  </si>
  <si>
    <t>Formación Para El Trabajo - Generación De Ingresos y Responsabilidad Social Empresarial.</t>
  </si>
  <si>
    <t>Número de habitantes de calle beneficiados con Programas de Responsabilidad Social del Sector Privado.</t>
  </si>
  <si>
    <t>Número o habitantes de calle</t>
  </si>
  <si>
    <t>25 habitantes de calle beneficiados con Programas de Responsabilidad Social del Sector Privado</t>
  </si>
  <si>
    <t>Apoyo A LA FORMACIÓN PARA EL TRABAJO, GENERACIÓN DE INGRESOS Y RESPONSABILIDAD SOCIAL EMPRESARIAL A PERSONAS HABITANTES DE CALLE EN Cartagena de Indias</t>
  </si>
  <si>
    <t>Realizar vinculación a 25 habitantes de calle en procesos de responsabilidad social, mediante jornadas de atención, procesos formativos, asistencias y entrega de ayudas</t>
  </si>
  <si>
    <t>Vincular laboralmente alos habitantes de calle participantes en el marco del modelo de empleo productivo propuesto en la estrategia de inclusión productiva Centros de Emprendimiento y Gestión de la Empleabilidad</t>
  </si>
  <si>
    <t>APOYO A LA FORMACIÓN PARA EL TRABAJO GENERACIÓN DE INGRESOS Y RESPONSABILIDAD SOCIAL EMPRESARIAL A PERSONAS HABITANTES DE CALLE EN  Cartagena DE INDIAS</t>
  </si>
  <si>
    <t>2.3.4103.1500.2020130010321</t>
  </si>
  <si>
    <t>En este periodo 4 habitantes de calle han logrado insertarse  en distintos espacios laborales informales de la ciudad</t>
  </si>
  <si>
    <t>https://alcart-my.sharepoint.com/:f:/g/personal/seguimientodemetasspds_cartagena_gov_co/EskHLEWmDPxPgv0E5iZ4KgoBFj6ekmUzsZ489IGzQvcMaQ?e=TjRSeQ</t>
  </si>
  <si>
    <t>Participar en el laboratorio empresarial laboral y juvenil en el marco de la estrategia de inclusión productiva, Centros para el Emprendimiento y la Gestión de la Empleabilidad.</t>
  </si>
  <si>
    <t>Número de habitantes de calle beneficiados con Programas de educación para el trabajo.</t>
  </si>
  <si>
    <t>170 habitantes de calle beneficiados con Programas de educación para el trabajo</t>
  </si>
  <si>
    <t>Capacitar, orientar y brindar formación en artes y oficios a 170 habitantes de calle, a partir de la estrategia "Centros para el emprendimiento y la gestión de la empleabilidad".</t>
  </si>
  <si>
    <t>Capacitación, orientación y formación de habitantes de calle en artes y oficios, en el marco de la estrategia Centros para el Emprendimiento y la Gestión de la Empleabilidad en Cartagena.</t>
  </si>
  <si>
    <t>Ya se inicio el proceso de formacion, se inicio con la formacion residuos solidos, a este primer encuentro asistieron 13 personas alsegundo asistieron 14 y al tercero 17, faltan 2 encuentros mas para concluir esta formacion</t>
  </si>
  <si>
    <t>Se han capacitado en elaboracion de escobar y traperos y residuos solidos 40 personas en condicion de calle, asisten 3 veces a la semana, dos horas diarias 
Se realizo formacion en bisuteria con 20 personas en condicion de calle</t>
  </si>
  <si>
    <t>https://alcart-my.sharepoint.com/:f:/g/personal/seguimientodemetasspds_cartagena_gov_co/EvU445lu_FNCqB4G-__Lq8wBSGPLwWA2E5LI1Gv4mdK9-g?e=ZqtmYI</t>
  </si>
  <si>
    <t>https://alcart-my.sharepoint.com/:f:/g/personal/seguimientodemetasspds_cartagena_gov_co/EhnAg6BLCChKsmyon9LoDxcBKeRWI8erYel4A0BM94nWWw?e=wttYVJ</t>
  </si>
  <si>
    <t>https://alcart-my.sharepoint.com/:f:/g/personal/seguimientodemetasspds_cartagena_gov_co/EjKJyslrrUtHqx-YWPRSo6IBuz9gGEZjxgkp2BCOxRbbiA?e=IeCXHa</t>
  </si>
  <si>
    <t>Participar en los espacios de promoción comercial en el marco de la estrategia de inclusión productiva Centros para el Emprendimiento y la Gestión de la Empleabilidad</t>
  </si>
  <si>
    <t>Organizaciones legalmente constituidas por habitantes de calle de acuerdo a su interés.</t>
  </si>
  <si>
    <t>Números u organizaciones</t>
  </si>
  <si>
    <t>3 Organizaciones legalmente constituidas por habitantes de calle de acuerdo a su interés</t>
  </si>
  <si>
    <t>Sujetos colectivos con proyectos o plan formulados</t>
  </si>
  <si>
    <t>Brindar orientación, acompañamiento y asistencia técnica para la constitución legal de tres (3) organizaciones conformadas por habitantes de calle.</t>
  </si>
  <si>
    <t>Capacitación, asesoría en componentes empresariales y acompañamiento para los trámites y etapas de constitución legal.</t>
  </si>
  <si>
    <t>Se culmino la formacion en estrategias de negocio, se esta a la espera de la certificacion por parte de la Universidad Sanbuenaventura</t>
  </si>
  <si>
    <t>https://alcart-my.sharepoint.com/:f:/g/personal/seguimientodemetasspds_cartagena_gov_co/EnSpmvswo6NKsYcIykkj3YoBUGYBep5-ZSfngeNrjo5yqA?e=ZPsaVR</t>
  </si>
  <si>
    <t>Elaboracion y sustentación de los planes de negocio</t>
  </si>
  <si>
    <t>Formación Para El Trabajo - Generación De Ingresos y Responsabilidad Social Empresarial</t>
  </si>
  <si>
    <t>LINEA ESTRATEGICA DIVERSIDAD SEXUAL Y NUEVAS IDENTIDADES DE GÉNERO.</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</si>
  <si>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</si>
  <si>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</si>
  <si>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Programa: Diversidad Sexual e Identidades de Género</t>
  </si>
  <si>
    <t>Número De Acciones Afirmativas para el Reconocimiento de Derechos.</t>
  </si>
  <si>
    <t>Número o acciones afirmativas</t>
  </si>
  <si>
    <t>6 
Fuente: Secretaría de Participación y Desarrollo Social. 2019</t>
  </si>
  <si>
    <t>15 Acciones Afirmativas para el Reconocimiento de Derechos.</t>
  </si>
  <si>
    <t>Eventos de participación social realizados</t>
  </si>
  <si>
    <t>ACTUALIZACIÓN DIVERSIDAD SEXUAL E IDENTIDADES DE GÈNERO Cartagena DE INDIAS</t>
  </si>
  <si>
    <t>Disminuir exclusión y discriminación en las personas LGTBI en el Distrito de Cartagena.</t>
  </si>
  <si>
    <t>Desarrollar un plan de formación a funcionarios y funcionarias sobre losderechos de la población LGTBIQ</t>
  </si>
  <si>
    <t>2.3.4502.1000.2021130010234</t>
  </si>
  <si>
    <t>En el periodo reportado, se realizaron cuatro (4) talleres implementando el plan de formación a funcionarios y funcionarias sobre los derechos de la población LGTBIQ dirigidos a; docentes, administrativos y estudiantes de la Universidad Jorge Tadeo Lozano; miembros del Batallón de Fuerzas Especiales Base Naval de Bocagrande y de la Armada Nacional de Colombia.
Los objetivos del taller fueron:
• Incrementar la comprensión sobre relaciones de género y deconstrucción de prácticas 
masculinas patriarcales.
• Identificar el rol masculino en la prevención de la violencia basada en género.
• Ser agentes de cambios en las comunidades. 
Al finalizar el taller, los asistentes asumieron el compromiso de replicar la información entre sus 
pares en harás de replantear la idea de masculinidad y desaprender los roles de género 
adquiridos durante toda la vida y perpetuados a lo largo de siglos.
Con estos talleres se alcanzaron 49 funcionarios; 39 hombres y 10 mujeres.</t>
  </si>
  <si>
    <t>Se realizó un (1) taller del plan de formación a funcionarios y funcionarias sobre los derechos de la población LGTBIQ dirigidos a funcionarios y miembros de la Armada Nacional de Colombia.
Los objetivos del taller fueron:
• Incrementar la comprensión sobre relaciones de género y deconstrucción de prácticas 
masculinas patriarcales.
• Identificar el rol masculino en la prevención de la violencia basada en género.
• Ser agentes de cambios en las comunidades. 
Al finalizar el taller, los asistentes asumieron el compromiso de replicar la información entre sus 
pares en harás de replantear la idea de masculinidad y desaprender los roles de género 
adquiridos durante toda la vida y perpetuados a lo largo de siglos.
Con este taller se alcanzaron 27 funcionarios.</t>
  </si>
  <si>
    <t>https://alcart-my.sharepoint.com/:f:/g/personal/seguimientodemetasspds_cartagena_gov_co/Eu1wHq4E8VRDsq42I8xE9R0B52bFTCWMv7HXfIR6j7jgMQ?e=fYCsHy</t>
  </si>
  <si>
    <t>https://alcart-my.sharepoint.com/:f:/g/personal/seguimientodemetasspds_cartagena_gov_co/Eoc4EdAfA-tEuiYTkH9RVlEBqBiLtWuKVaxlJsJEmHeXLA?e=zwOtWM</t>
  </si>
  <si>
    <t>Desarrollar jornadas de sensibilización para el respeto y el reconocimiento de los derechos de las personas LGTBIQ del Distrito de Cartagena</t>
  </si>
  <si>
    <t>Se realizaron reuniones de concertación con los colectivos LGBTIQ+, para definir las actividades a realizar para la conmemoración del Día de la Visibilidad Trans. Para ellos se realizaron tres actividades: (1) un foro sobre la atención en salud con enfoque diferencial, (2) un conversatorio en la zona corregimental y (3) una actividad cultural.
Por otro lado, en el marco de la conmemoración del Día de la Mujer, se realizaron jornadas de sensibilización, en articulación con otras dependencias, para reconocer esas otras formas de ser mujer y entre estas las mujeres con orientación sexual e identidades de género diversas.
Además, se incluyeron los temas de diversidad sexual y nuevas masculinidades, con el objetivo de (i) Brindar herramientas para identificar actitudes y acciones que puedan conllevar a una violencia basada en género, (ii) Reducir el estigma y la discriminación hacia personas LGBTIQ+ en el ámbito laboral e (iii) Identificar el rol masculino en la prevención de la violencia basada en género.
Con estas actividades se lograron alcanzar 82 personas; 28 mujeres y 54 hombres.</t>
  </si>
  <si>
    <t xml:space="preserve">Se llevó a cabo la conmemoración del Día de la Visibilidad Lésbica, el 26 de abril de 2023 en la Huerta del Museo Histórico de Cartagena con el conversatorio "Rompiendo mitos y prejuicios lésbicos", donde se abordaron imaginarios sobre las relaciones amorosas y sexuales entre mujeres y las expresiones de género de las mujeres lesbianas. En esta actividad participaron 42 personas mayoritariamente mujeres y 4 se autorreconocieron como hombres gais.
A través de las redes sociales de la SPDS, el Programa de Asuntos para la Diversidad Sexual, realizó una campaña de sensibilización el 17 de mayo con ocasión del Día Internacional de la No Homofobia para reducir el estigma y la discriminación hacia las personas LGBTIQ+.
</t>
  </si>
  <si>
    <t>En el marco del Día Internacional del Orgullo, que se conmemora cada 28 de junio recordando los disturbios de Stonewall de 1969, en Cartagena se realizó la III Marcha del Orgullo el domingo 02 de julio, bajo el lema “Identidad y orgullo en la periferia”.
El recorrido tuvo su punto de encuentro a la 01:00 pm en el parqueadero del Centro Comercial Mall Plaza, el inicio de la marcha que estuvo programado para las 02:00 pm se postergó para las 03:00 pm por motivos de lluvia.
La movilización de los sectores sociales LGBTIQ+, tuvo cuatro (4) paradas: (i) Estación de Transcaribe Las Delicias (frente a la Universidad Libre), (ii) Rotonda del Mercado de Bazurto, (iii) Estación de Transcaribe de María Auxiliadora y (iv) Estación de Transcaribe 4 vientos, finalizando en el Coliseo de Combate.
En la III Marcha del Orgullo, hicieron presencia alrededor de 4.000 personas y estuvo acompañada de carrozas y chivas representativas de los diferentes sitios de homosocialización de la ciudad.
Al finalizar la movilización, se hizo una recepción a los marchantes por parte del Vocero de la Mesa Civil de la Diversidad Sexual, agradeciendo por el acompañamiento y su interés en participar en la marcha.
La III Marcha del Orgullo, contó con la participación de entidades y dependencias del Distrito, quienes a lo largo del recorrido garantizaron la seguridad e integridad de los marchantes. Las entidades distritales que participaron fueron:
• Policía Metropolitana de Cartagena.
• DATT.
• DADIS.
• ESE CARTAGENA DE INDIAS.
• Secretaría del Interior y Convivencia Ciudadana.
• Secretaría de Participación y Desarrollo Social.
Funcionarios de la Oficina de la Mujer de la Secretaría de Participación y Desarrollo Social, hicieron presencia y acompañamiento en la movilización.</t>
  </si>
  <si>
    <t>https://alcart-my.sharepoint.com/:f:/g/personal/seguimientodemetasspds_cartagena_gov_co/Eud7j8rWRwNBqWVBXQyzSvMBY2fq8nvcVwEHCI6trTmG0w?e=BBrScI</t>
  </si>
  <si>
    <t>https://alcart-my.sharepoint.com/:f:/g/personal/seguimientodemetasspds_cartagena_gov_co/EiOQc-w9NkZCo219Cy0ZKe8BGSYbdvdbfFK_QOcQYjCymw?e=cVNYcw
https://www.instagram.com/p/CsWbWWwPV1N/</t>
  </si>
  <si>
    <t>https://alcart-my.sharepoint.com/:f:/g/personal/seguimientodemetasspds_cartagena_gov_co/EjrrPmyyyQ1KmSe2bDijRSsBgTHzEBxUUcbcb6CXJI-Tsg?e=hd3Paw</t>
  </si>
  <si>
    <t>Realizacion de mesas de trabajo para la agenda publica de la poblacion LGTB</t>
  </si>
  <si>
    <t>Observatorio en Diversidad Sexual e Identidades de Género Distrital creado</t>
  </si>
  <si>
    <t>Unidad u observatorio</t>
  </si>
  <si>
    <t>Crear 1 Observatorio en Diversidad Sexual e Identidades de Género Distrital</t>
  </si>
  <si>
    <t>Documentos de investigación</t>
  </si>
  <si>
    <t>Servicio de consultoría y/o logística para el funcionamiento del observatorio.</t>
  </si>
  <si>
    <t xml:space="preserve">Documentos de investigación </t>
  </si>
  <si>
    <t>Se solicitó, mediante oficio, a Fiscalía General de la Nación, Policía Metropolitana de Cartagena, Personería Distrital de Cartagena y Defensoría del Pueblo-Regional Bolívar, la información pertinente, según sus competencias, a fin de poder reportar los casos del primer trimestre del Observatorio de Diversidad Sexual e Identidades de Género. Los casos a reportar son: circulación de panfletos amenazantes dirigidos en contra de personas u organizaciones LGBTIQ+ y casos de discriminación contra personas LGBTIQ+, ocurrencia de homicidios y suicidios de personas LGBTIQ+ y ocurrencia de acciones u omisiones que constituyen abuso de autoridad o violencia policial por parte de miembros de la Policía Nacional hacia personas LGBTIQ+ y circulación de panfletos amenazantes dirigidos en contra de personas u organizaciones LGBTIQ+.
El reporte del primer trimestre del ODDS deberá publicarse en la primera semana de abril de 2023.
Además, se solicitó a la Oficina Asesora de Informática de la Alcaldía Mayor el dominio de la página web del Observatorio.</t>
  </si>
  <si>
    <t>Con el consolidado de la información recolectada por parte de la Defensoría del Pueblo-Regional Bolívar e información propia por casos atendidos en la SPDS, se reportaron los casos de vulneración de derechos a personas LGBTIQ+ en el período comprendido del 1 de enero al 31 de diciembre de 2022 y 01 de enero al 31 de marzo de 2023. Este es el primero de dos reportes anuales del Observatorio de Diversidad Sexual e Identidades de Género, estos datos se publicaron en las redes sociales de la Secretaría de Participación y DS.</t>
  </si>
  <si>
    <t>https://alcart-my.sharepoint.com/:f:/g/personal/seguimientodemetasspds_cartagena_gov_co/Ejl_ePz9XiZIgx8Sm5KmUV8BvBI9kJwBcsi65RASR6HXtQ?e=FJzf5Z</t>
  </si>
  <si>
    <t>https://alcart-my.sharepoint.com/:f:/g/personal/seguimientodemetasspds_cartagena_gov_co/Ekuz3spXns5Jkjq6n2rJEgkBz6i_yuuM4_mSMnwI88wrGw?e=JAKzqP
https://www.instagram.com/p/CtJ81u9sGS1/</t>
  </si>
  <si>
    <t>Política Pública de Diversidad Sexual e Identidades de Género Distrital formulada</t>
  </si>
  <si>
    <t>Formular 1 Política Pública de Diversidad Sexual e Identidades de Género Distrital</t>
  </si>
  <si>
    <t>FORMULACIÓN DE LA POLÍTICA Pública DE DIVERSIDAD SEXUAL E
IDENTIDADES DE GÉNERO Cartagena DE INDIAS</t>
  </si>
  <si>
    <t>Formular la política pública LGTBIQ del Distrito de Cartagena</t>
  </si>
  <si>
    <t>Diagnostico (Análisis de la situación de la poblacion LGTB).</t>
  </si>
  <si>
    <t>Documento de diagnóstico elaborado</t>
  </si>
  <si>
    <t>FORMULACIÓN DE LA POLÍTICA PUBLICA DE DIVERSIDAD SEXUAL E IDENTIDADES DE GÉNERO Cartagena DE INDIAS</t>
  </si>
  <si>
    <t>2.3.4502.1000.2021130010235</t>
  </si>
  <si>
    <t>Se Proyectó la Resolución 1263 del 23 de febrero de 2023, por la cual se conforma la Mesa Técnica LGBTIQ+ del Consejo Técnico Intersectorial de Diversidad Sexual e Identidades de Género.
Dando alcance a la anterior Resolución, se convocó a líderes, lideresas y organizaciones con trabajo en diversidad sexual y personas privadas de la libertad a una reunión de socialización de la metodología a utilizar para el proceso de elección de los diferentes sectores sociales LGBTIQ+.
Igualmente, se solicitó acompañamiento a la SICC, Personería Distrital y Defensoría del Pueblo a conformar una comisión electoral, garante del proceso eleccionario.
El Consejo de Diversidad Sexual, tiene como misión el acompañar la formulación e implementación de la Política Pública de Diversidad Sexual</t>
  </si>
  <si>
    <t>Mediante Oficio AMC-OFI-0069432-2023, del 15 de mayo, se envío a la Secretaría Distrital de Planeación, la Ficha de Estructuración de la Política Pública de Diversidad Sexual e Identidades de Género para su revisión y concepto positivo de la Etapa de Alistamiento. 
La Secretaría Distrital de Planeación, con Oficio AMC-OFI-0073826-2023 del 19 de mayo, dío concepto positivo condicionado, lo que se subsanó con la convocatoria de los representantes elegidos  para la Mesa Técnica LGBTIQ+, el 6 de junio, quienes avalaron el contenido de  la Ficha de Estructuración y  realizaron prueba y observaciones al instrumento de caracterización.
Con el concepto positivo se valida el inicio de la fase de agenda pública.</t>
  </si>
  <si>
    <t>https://alcart-my.sharepoint.com/:f:/g/personal/seguimientodemetasspds_cartagena_gov_co/EocWAdBT9VlPhw0CokaU-2ABxr4GgdcVB8w_ReRIjlsnUg?e=Oa2lMX</t>
  </si>
  <si>
    <t>https://alcart-my.sharepoint.com/:f:/g/personal/seguimientodemetasspds_cartagena_gov_co/EmvnwWYxIDNPtlbJvwaUzwUBzBuxG_X-OWE0GmM8nPfl9w?e=tzmcF8</t>
  </si>
  <si>
    <t>Implementación Etapa de Agenda Pública-Esquema de participación ciudadana</t>
  </si>
  <si>
    <t>No se ha avanza a esta etapa hasta no tener el concepto positivo de la etapa de alistamiento</t>
  </si>
  <si>
    <t xml:space="preserve">Para avanzar con el esquema de participación ciudadana de la Etapa de Agenda Pública, se solicitó la incorporación de recursos al Proyecto de Formulación </t>
  </si>
  <si>
    <t>El 30 de agosto a las 09:30 am, se instaló el Consejo Técnico Intersectorial de Diversidad Sexual e Identidades de Género del Distrito de Cartagena, cuya misionalidad, está encaminada a apoyar la formulación e implementación de la Política Pública de Diversidad Sexual e Identidades de Género, este Consejo funge como la instancia rectora en el Distrito en materia de protección de derechos de las personas LGBTIQ+. El Consejo, que fue instalado por el Alcalde Mayor, William Dau, lo conforman dependencias del distrito, entidades del orden territorial y miembros de la sociedad civil representantes de los sectores sociales LGBTIQ+. La Secretaría de Participación y Desarrollo Social, funge como parte de la Secretaría Técnica de esta instancia, la cual es compartida con el Vocero de la Sociedad Civil, el cual es elegido entre ellos mismos.
Como compromiso por parte de la administración distrital, se solicitó a la SPDS, adelantar los estudios previos, con el fin de apropiar recursos para contratar una consultoría para avanzar en las etapas de agenda pública y formulación que permita construir la política pública en este gobierno. Los recursos solicitados permitirán aumentar un rubro ya existente en el Proyecto de formulación de política pública con el CDP No. 127.</t>
  </si>
  <si>
    <t>https://alcart-my.sharepoint.com/:f:/g/personal/seguimientodemetasspds_cartagena_gov_co/EsFSdKzNBhZNrVtTeYr97cwBadDwWKsNP_59d7f4E2a4qw?e=93M2ce</t>
  </si>
  <si>
    <t>https://alcart-my.sharepoint.com/:f:/g/personal/seguimientodemetasspds_cartagena_gov_co/Eq2AAyutKChBmNv7zdJwyQIB2u2IXi8Mo2h1LVL32I1-Gw?e=P3v9of</t>
  </si>
  <si>
    <t>Objetivo 15. Proteger, restaurar y promover el uso sostenible de ecosistemas terrestres, gestionar sosteniblemente los bosques, combatir la desertificación, detener y revertir la degradación de la tierra y frenar la pérdida de biodiversidad.</t>
  </si>
  <si>
    <t>Cartagena RESILIENTE</t>
  </si>
  <si>
    <t xml:space="preserve"> “SALVEMOS JUNTOS NUESTRO PATRIMONIO NATURAL” </t>
  </si>
  <si>
    <t>Inversión territorial en el Sector                                                                          (miles de pesos)</t>
  </si>
  <si>
    <t>34.000.000                              (incremento mayor al 8%)</t>
  </si>
  <si>
    <t>Peso</t>
  </si>
  <si>
    <t>Programa Bienestar y Protección animal</t>
  </si>
  <si>
    <t>Número de animales callejeros esterilizados.</t>
  </si>
  <si>
    <t>2350 
Fuente umata 2019</t>
  </si>
  <si>
    <t>Esterilización de 7000 animales callejeros</t>
  </si>
  <si>
    <t>Servicio de sanidad animal</t>
  </si>
  <si>
    <t>EXTENSION AGROPECUARIA EN EL DISTRITO DE CARTAGENA</t>
  </si>
  <si>
    <t>Implementación de iniciativas
que promuevan el desarrollo del sector rural y agropecuario, con un proceso de
acompañamiento y extensión agropecuaria, que permiten orientar de manera
potencial y coherente los procesos tecnológicos, gerenciales y organizativos a nivel
rural, con el propósito de superar las brechas en lo productivo, asociatividad,
desarrollo de nuevas tecnologías y comunicación para la generación de actividades
sostenibles y sustentables con el medio ambiente</t>
  </si>
  <si>
    <t xml:space="preserve"> SERVICIO DE ESTERILIZACIÓN DE CANINOS Y FELINOS EN EL Distrito DE Cartagena.  </t>
  </si>
  <si>
    <t>Esterilización de 1800 animales entre caninos y felinos en el Distrito de Cartagena</t>
  </si>
  <si>
    <t xml:space="preserve"> Esterilización de animales en condición de calle</t>
  </si>
  <si>
    <t>numero de animales</t>
  </si>
  <si>
    <t xml:space="preserve">UNIDAD MUNICIPAL DE ASISTENCIA TECNICA AGROPECUARIA - UMATA </t>
  </si>
  <si>
    <t>BLANCA NOHEMI FLORIAN</t>
  </si>
  <si>
    <t>SERVICIO DE ESTERILIZACIÓN DE CANINOS Y FELINOS EN EL Distrito DE Cartagena-0 Cartagena DE INDIAS</t>
  </si>
  <si>
    <t>2.3.4501.1000.2021130010182</t>
  </si>
  <si>
    <t>CONTRATO DE PRESTACION DE SERVICIOS MINIMA CUANTIA</t>
  </si>
  <si>
    <t xml:space="preserve">MINIMA CUANTÍA </t>
  </si>
  <si>
    <t xml:space="preserve">LA UMATA SE ENCUENTRA EN PROCESO DE CONTRATACIÓN PARA REALIZAR 1000 JORNADAS DE ESTERILIZACIÓN, EL 21 DE MARZO DE 2023 SE REALIZÓ PUBLICACIÓN EN SECOP 2 PARA RECIBIR OFERTA DE POSIBLES PROVEEDORES. // SE FORMALIZO INFORMACION PRECONTRACTUAL Y SE PUBLICO EN SECOP DOS PARA RECIBIR POFERTAS // RECIBIMOS 6 OFERTAS DE OFERENTES POSIBLES PARA LA CONTRATACION DE JORNADAS. // </t>
  </si>
  <si>
    <t>SE REALIZARON 5 JORNADAS DE ESTERILIZACIÓNES EN LOS BARRIOS: POZÓN, PALESTINA, NAZARENO, TERMINAL DE TRANSPORTES Y ISLA GRANDE CON UN TOTAL DE 322  ESTERILIZACIONES EN EL MES DE MAYO Y JUNIO 2023</t>
  </si>
  <si>
    <t>SE REALIZARON 7 JORNADAS DE ESTERILIZACIONES EN OLAYA, BAYUNCA, CIUDADELA 2000, ZARAGOCILLA, NELSON MANDELA, TERNERA Y EL LÍBANO. CON UN TOTAL DE 462 ESTERILIZACIONES ENTRE CANINOS Y FELINOS EN EL TRIMESTRE</t>
  </si>
  <si>
    <t>https://alcart-my.sharepoint.com/:f:/g/personal/seguimientodemetasspds_cartagena_gov_co/EtZlC-aocNZNrx8yMDe70p0B1TSW7cH9DNzArZRLrRRNIg?e=A4nGtE</t>
  </si>
  <si>
    <t>https://alcart-my.sharepoint.com/:f:/g/personal/seguimientodemetasspds_cartagena_gov_co/EjCdBaOwyEVJnuQsnPxWctYB5BPBHX2ReZ25hkeHseHNYQ?e=CZ4mGu</t>
  </si>
  <si>
    <t>https://alcart-my.sharepoint.com/:f:/g/personal/seguimientodemetasspds_cartagena_gov_co/EnELZn8CaOdOjdOVrBCxNw8Bx8ivTeUYImxWfJihZobKMA?e=jQTdlE</t>
  </si>
  <si>
    <t>Contratacion de entidades sin el lleno de los requisitos, posibilidad de recibir o solicitar dinero, regalos, favores, servicios o beneficios con el fin de otorgar o asignar (R. DE CORRUPCION)</t>
  </si>
  <si>
    <t>* Verificacion de los documentos idoneos de cada oferente empresarial y esal para ofertar los bienes y servicios que se requieren en la Direccion de la Umata.
*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</si>
  <si>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Campañas para identificación y censo de población animal para esterilizaciones</t>
  </si>
  <si>
    <t>CONTRATO DE PRESTACION DE SERVICIOS y CONTRATO DE PRESTACION DE SERVICIOS MINIMA CUANTIA</t>
  </si>
  <si>
    <t xml:space="preserve">CONTRATACIÓN DIRECTA  Y MINIMA CUANTIA </t>
  </si>
  <si>
    <t>SE ESTÁN IDENTIFICANDO LOS FOCOS DONDE HAY MAYOR POBLACIÓN DE CANINOS Y FELINOS EN CONDICIÓN DE CALLE PARA EL CUMPLIMIENTO DE LA SENTENCIA CON RADICADO 13001-33-33-012-2016-00298-00, DONDE SE ADQUIRIÓ EL COMPROMISO DE ORGANIZAR EL CENSO DE CANINOS Y FELINOS EN CONDICIÓN DE CALLE DEL DISTRITO DE CARTAGENA DE INDIAS, DE ACUERDO CON LA INFORMACIÓN QUE TIENE CADA DEPENDENCIA.
ADICIONALMENTE DE ACUERDO CON LOS SITIOS VISITADOS SE ESTÁN PRIORIZANDO LUGARES CON FOCALIZACIÓN DE CANINOS Y FELINOS EN CONDICIÓN DE CALLE PARA REALIZAR ESTERILIZACIONES.</t>
  </si>
  <si>
    <t>SE ESTÁ REALIZANDO SONDEO DE LAS CANTIDADES DE ANIMALES EN LOS BARRIOS DONDE NOS REPORTAN LAS RESCATISTA Y ANIMALISTAS, PARA REALIZAR ESTERILIZACIONES A CANINOS Y FELINOS EN CONDICIÓN DE CALLE, DE FAMILIAS VULNERABLES O ANIMALES COMUNITARIOS. TAMBIÉN SE ESTÁN REALIZADO PUBLICIDAD POR LAS REDES SOCIALES Y PEDAGOGÍA POR MEDIO DE VIDEOS REALIZANDO RECOMENDACIONES Y RESPONDIENDO PREGUNTAS REPETITIVAS CIUDADANAS PARA LAS ESTERILIZACIONES.</t>
  </si>
  <si>
    <t>https://alcart-my.sharepoint.com/:f:/g/personal/seguimientodemetasspds_cartagena_gov_co/EtIvBQ22cg1MhR6tDZCvDuQB6KGW25pEeqLTI2D4WeC5Zg?e=AdjYbS</t>
  </si>
  <si>
    <t>https://alcart-my.sharepoint.com/:f:/g/personal/seguimientodemetasspds_cartagena_gov_co/Eg3Xjw6GY1tOmp5qaO4Ls88BzGnwPfW0isHomwQguAjsEg?e=m1MJo7</t>
  </si>
  <si>
    <t>https://alcart-my.sharepoint.com/:f:/g/personal/seguimientodemetasspds_cartagena_gov_co/EvrYlcOwZl5CqaRbKwQPW4ABLN8CtpWQkayP5xs7T4Kk0Q?e=MtamNZ</t>
  </si>
  <si>
    <t xml:space="preserve">Posibilidad de Vinculacion de talento humano sin tener en cuenta los perfiles requeridos para el cumplimiento de metas  (R. DE GESTION) </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</si>
  <si>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</si>
  <si>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xml:space="preserve">Número de  alberges transitorios implementados  con atención integral. </t>
  </si>
  <si>
    <t xml:space="preserve">Implementar 2 alberges transitorios con atención integral. </t>
  </si>
  <si>
    <t xml:space="preserve">Servicio de sanidad animal </t>
  </si>
  <si>
    <t>Atención de urgencias veterinarias en caninos y felinos en condición de calle del distrito de Cartagena</t>
  </si>
  <si>
    <t>EL EQUIPO VETERINARIO DE LA UMATA REALIZÓ 96 ATENCIONES DE URGENCIAS EN 82 CANINOS Y 14 FELINOS EN CONDICIÓN DE CALLE DEL DISTRITO DE CARTAGENA A TRAVÉS DE SERVICIO DE REPORTES A LA LINEA DE ATENCION, WHATSAPP DE LA RED DE PROTECCION ANIMAL Y REPORTES DE LA POLICIA AMBIENTAL.</t>
  </si>
  <si>
    <t>EL EQUIPO VETERINARIO DE LA UMATA REALIZÓ 212 ATENCIONES DE URGENCIAS EN 172 CANINOS Y 40 FELINOS EN CONDICIÓN DE CALLE DEL DISTRITO DE CARTAGENA A TRAVÉS DE SERVICIO DE REPORTES A LA LINEA DE ATENCION, WHATSAPP DE LA RED DE PROTECCION ANIMAL Y REPORTES DE LA POLICIA AMBIENTAL. ENTRE EL MES DE ABRIL Y MAYO</t>
  </si>
  <si>
    <t>EL EQUIPO VETERINARIO DE LA UMATA REALIZÓ 170 ATENCIONES DE URGENCIAS ENTRE CANINOS Y FELINOS EN CONDICIÓN DE CALLE DEL DISTRITO DE CARTAGENA A TRAVÉS DE SERVICIO DE REPORTES A LA LINEA DE ATENCION, WHATSAPP DE LA RED DE PROTECCION ANIMAL Y REPORTES DE LA POLICIA AMBIENTAL. ENTRE EL MES DE JULIO A SEPTIEMBRE</t>
  </si>
  <si>
    <t>https://alcart-my.sharepoint.com/:f:/g/personal/seguimientodemetasspds_cartagena_gov_co/Emduxwl6r55Jqag1SyB6tZoBDmoNtTI-0enQOep4djaidw?e=5WS5o6</t>
  </si>
  <si>
    <t>https://alcart-my.sharepoint.com/:f:/g/personal/seguimientodemetasspds_cartagena_gov_co/EmEBDNZ1QzNPljZ3nxdh4OEBsJ-FEAKNEcdKwvVa8Z9lpQ?e=gENR1X</t>
  </si>
  <si>
    <t>https://alcart-my.sharepoint.com/:f:/g/personal/seguimientodemetasspds_cartagena_gov_co/Et7ZZRedxixEj6dS99DniDABgiMdrjVSBwqsmlroQ6X18w?e=yAhi9s</t>
  </si>
  <si>
    <t xml:space="preserve">Posibilidad de recibir sanciones por
Incumplimiento de  las metas programadas en el plan de accion 2023  (R. DE GESTION) </t>
  </si>
  <si>
    <t>* 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</si>
  <si>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Jornadas integrales de salud animal  en caninos y felinos en condición de calle del distrito de Cartagena</t>
  </si>
  <si>
    <t>SE REALIZARON 5 JORNADAS DE SALUD ANIMAL DONDE FUERON ATENDIDOS 322 ANIMALES DOMESTICOS ENTRE CANINOS Y FELINOS. A LOS QUE SE APLICO VITAMINAS Y DESPARASITANTE. 261 CANINOS Y 61 FELINOS. EN LOS BARRIOS PUERTA DE HIERRO, FLOR DEL CAMPO, NELSON MANDELA, POZON SECTOR 19 DE FEBRERO Y POZON SECTOR MINUTO DE DIOS.</t>
  </si>
  <si>
    <t>SE REALIZARON 4 JORNADAS DE SALUD ANIMAL DONDE FUERON ATENDIDOS 189 ANIMALES DOMESTICOS ENTRE CANINOS Y FELINOS, A LOS QUE SE LES APLICO VITAMINAS Y DESPARASITANTE, 152 CANINOS Y 37 FELINOS, EN LOS BARRIOS BOCACHICA, EL POZÓN, HENEQUÉN Y LA CANDELARIA</t>
  </si>
  <si>
    <t>SE REALIZARON 5 JORNADAS DE SALUD ANIMAL DONDE FUERON ATENDIDOS 336 ANIMALES DOMESTICOS ENTRE CANINOS Y FELINOS, A LOS QUE SE LES APLICO VITAMINAS Y DESPARASITANTE, 253 CANINOS Y 83 FELINOS, EN LOS BARRIOS NELSON MANDELA, NAVAS MEISEL, LIBANO, JUAN XXIII Y AROYO GRANDE</t>
  </si>
  <si>
    <t>https://alcart-my.sharepoint.com/:f:/g/personal/seguimientodemetasspds_cartagena_gov_co/EmFIXklAmnRJh1yjV5Fc6CsBui5lJs6fCWrSB9YZKrl0UQ?e=lFqTd4</t>
  </si>
  <si>
    <t>https://alcart-my.sharepoint.com/:f:/g/personal/seguimientodemetasspds_cartagena_gov_co/ElsiY-DTmOhBjUhFPwOfhE8B6ZXbYI0PNZKnB1wk9z-bHg?e=JsqePm</t>
  </si>
  <si>
    <t>https://alcart-my.sharepoint.com/:f:/g/personal/seguimientodemetasspds_cartagena_gov_co/EhDHnW6qiPBKpbNIPDEO7RwB2sqJ9rk_IZpkTCxRYB3DEA?e=BrtiYq</t>
  </si>
  <si>
    <t>Albergue y atención integral a animales en condición de calle</t>
  </si>
  <si>
    <t>Número de animales</t>
  </si>
  <si>
    <t>CONTRATACIÓN DIRECTA</t>
  </si>
  <si>
    <t>NO SE VA A REALIZAR CONTRATACIÓN DE ALBERGUE PARA CANINOS Y FELINOS, POR LA NECESIDAD DE UNA CLÍNICA VETERINARIA PARA LA URGENCIAS VITALES, POR CUAL SE SOLICITARON COTIZACIONES POR MEDIO DE SECOP 2.</t>
  </si>
  <si>
    <t>NO SE VA A REALIZAR CONTRATACIÓN DE ALBERGUE PARA CANINOS Y FELINOS, POR LA NECESIDAD DE UNA CLÍNICA VETERINARIA PARA LA URGENCIAS VITALES, SE CARGO PROCESO DE CONTRATACION D EMINIMA CUANTIA POR MEDIO DE SECOP II A LA ESPERA DE OFERENTES.</t>
  </si>
  <si>
    <t>SE CONTRATO CLINICA VETERINARIA PARA URGENCIAS VITALES Y SE ESTA ENTREGANDO 3405 KG DE CONCENTRADO PARA CANINOS Y FELINOS A RESCATISTAS Y FUNDACIONES QUE REALIZAN SUS LABORES EN EL DISTRITO</t>
  </si>
  <si>
    <t>https://alcart-my.sharepoint.com/:f:/g/personal/seguimientodemetasspds_cartagena_gov_co/Eoe0EBzqKx1Jm7hJoBegMIoBBmNqub_2yKAe7X4749ZAMw?e=HhJGao</t>
  </si>
  <si>
    <t>https://alcart-my.sharepoint.com/:f:/g/personal/seguimientodemetasspds_cartagena_gov_co/EqNj0KHSvWhFh8dOZy6ctZcBPxgfq0UW3NWbcInR6k6vAQ?e=9T5u6t</t>
  </si>
  <si>
    <t>https://alcart-my.sharepoint.com/:f:/g/personal/seguimientodemetasspds_cartagena_gov_co/EtV4-x69AoRMkCzXhdXgtWcB1kuNfAl9_5iSd3oGUwvFPw?e=WF4EQT</t>
  </si>
  <si>
    <t>Grupo especial para la lucha contra  el  maltrato animal.</t>
  </si>
  <si>
    <t>Establecer 1 grupo especial para la lucha de maltrato animal.</t>
  </si>
  <si>
    <t xml:space="preserve">Servicio de apoyo para el acceso a la justicia policiva </t>
  </si>
  <si>
    <t>ELABORACIÓN POLITICA Pública Y REGLAMENTACION PROYECTOS PROTECCION ANIMAL Cartagena DE INDIAS</t>
  </si>
  <si>
    <t>Brindar bienestar a los animales en el Distrito de Cartagena</t>
  </si>
  <si>
    <t>Establecer un grupo especial para la lucha contra el maltrato animal en el Distrito</t>
  </si>
  <si>
    <t>Número de estrategias</t>
  </si>
  <si>
    <t>ELABORACIÓN POLITICA PUBLICA Y REGLAMENTACION PROYECTOS PROTECCION ANIMAL Cartagena DE INDIAS</t>
  </si>
  <si>
    <t>2.3.4501.1000.2021130010225</t>
  </si>
  <si>
    <t xml:space="preserve">Se realizo contratacion de un comunicador social, que se encargará de realizar el seguimiento a la conformacion de la red, vincular mas personas para que hagan parte, organizara las actividades con el grupo de rescatistas y liderara las jornadas de sensibilizacion. </t>
  </si>
  <si>
    <t>Se construyó una estrategia de comunicaciones con acciones que garanticen la participación activa de todos los actores; la Estrategia de Comunicaciones busca mantener una consulta permanente entre otros con los grupos de interés de la política pública para definir acuerdos colectivos que se materialicen en un acto adminsitrativo que oriente:
o	Acciones ciudadanas para la prevención del maltrato animal
o	Directrices para un marco normativo que oriente la gestión
o	Ruta de atención en temas relacionados con el maltrato animal
o	Espacios de Articulación Interinstitucional efectivos y permanentes
o	Seguimiento para acciones conjuntas y complementarias
o	Definición de presupuestos y responsabilidades para su cumplimiento</t>
  </si>
  <si>
    <t xml:space="preserve">El 22 de julio de 2023, se realizó el Conversatorio “Maltrato Animal: Rutas de atención y estrategias de prevención ciudadana”, en el marco de las acciones realizadas con la Red de Protección Animal del Distrito de Cartagena y con la participación del Grupo GELMA                                                                                               También en el marco de las acciones sugeridas y realizadas con la Red de Protección Animal, la UMATA en alianza con el IDER en el marco de la ciclovía dominical del 13 de agosto, realizó la carrera recreativa “Corre por tu mascota” con el objetivo de recoger alimentos para animales en condición de calle; con esta actividad se lograron recolectar (160) kilos de alimento (100 kilos para caninos y 60 kilos para felinos).                                                                                           </t>
  </si>
  <si>
    <t>https://alcart-my.sharepoint.com/:f:/g/personal/seguimientodemetasspds_cartagena_gov_co/EjjRHn_ZgkZHhLwJYrR2HToBFF_Y-CYCqEx2y6LwaE3DWg?e=f3eBHi</t>
  </si>
  <si>
    <t>https://alcart-my.sharepoint.com/:f:/g/personal/seguimientodemetasspds_cartagena_gov_co/EjR7ANpqMvVEgBjVZHXiOykBk7TSfl9v8IEeWnIo58sysw?e=DkEzC3</t>
  </si>
  <si>
    <t>https://alcart-my.sharepoint.com/:f:/g/personal/seguimientodemetasspds_cartagena_gov_co/EgBHug_aC7NNkbc6XO1q8QEBS41EZ74CQcG25UcTtPe20A?e=TEHAIN</t>
  </si>
  <si>
    <t>Jornadas de sensibilización contra en maltrato animal y la promoción de la tenencia responsable de caninos y Jornadas de sensibilización contra en maltrato animal y la promoción de la tenencia responsable de caninos y felinos realizadas con la Red de Protección Animal del Distrito de Cartagena.</t>
  </si>
  <si>
    <t>Numero De Jornadas</t>
  </si>
  <si>
    <t>CONTRATO DE SUMINISTRO DE MINIMA CUANTÍA</t>
  </si>
  <si>
    <t>Durante la vigencia 2023 se ha fortalecido la Red de Protección Animal a través de la concertación de actividades conjuntas que permitan fortalecer las iniciativas y proyectos en favor de animales en condición de calle. Igualmente se hizo una primera entrega de alimentos para caninos y felinos a rescatistas de animales en condición de calle y se hizo el registro de datos para el diseño e impresión de un carné que permita identificar a las rescatistas, integrantes de la Red, que alimentan y acogen a perros y gatos sin propietario. Desde las redes sociales de la UMATA y la Alcaldía se hace promoción permanente de la Red y se vinculan activamente a las jornadas pedagógicas para la prevención del maltrato animal, en el marco de la Campaña “Salvemos juntos a nuestros animales.</t>
  </si>
  <si>
    <t>Se realizaron 7 Jornadas Salvemos Juntos a Nuestros Animales con el apoyo de la Red de Protección Animal y la Policía Ambiental. Las charlas pedagógicas se realizaron en los barrios: Albornoz en el mirador de Cartagena, Conjunto Parque Heredia dirigida a propietario de mascotas, El Pozón durante la jornada de Salud y Bienestar, Zaragocilla, Palestina, Los caracoles, Ciudadela 2000 y Conjunto residencial los Abetos.</t>
  </si>
  <si>
    <t>Se realizaron 3 Jornadas Salvemos Juntos a Nuestros Animales con el apoyo de la Red de Protección Animal, IDER, SPDS y la Policía Ambiental. Las charlas pedagógicas se realizaron en los colegios :                                                                                               Institución Educativa Nuestra Señora de Fátima. Fecha: julio 5 de 2023
Institución educativa Nuestra Señora del Carmen Fecha: septiembre 5 de 2023
Institución Educativa Ambientalista de Cartagena Fecha: septiembre 12 de 2023</t>
  </si>
  <si>
    <t>https://alcart-my.sharepoint.com/:f:/g/personal/seguimientodemetasspds_cartagena_gov_co/EvQAmmcR3s1OnZJTv4OX9nsBx0cXoF-TOXzHU1yDO7397Q?e=9zavGl</t>
  </si>
  <si>
    <t>https://alcart-my.sharepoint.com/:f:/g/personal/seguimientodemetasspds_cartagena_gov_co/Ek7rdPRtdMlGvyRORDyYvmUB4Cb8M1FUGnag4tJeNTsCig?e=in6d6a</t>
  </si>
  <si>
    <t>https://alcart-my.sharepoint.com/:f:/g/personal/seguimientodemetasspds_cartagena_gov_co/Ejegm5Z2oJNKiwo_yCfCxjIBnoudwgxwBFXTr4n28CFPug?e=Zy2aF7</t>
  </si>
  <si>
    <t>Política Pública   de Protección y bienestar animal formulada.</t>
  </si>
  <si>
    <t xml:space="preserve">Documento de avance en el proceso de construccion de la  politica </t>
  </si>
  <si>
    <t xml:space="preserve">Formular y presentar  una (1) Política Pública de Protección y bienestar animal. </t>
  </si>
  <si>
    <t xml:space="preserve">Documentos metodológicos </t>
  </si>
  <si>
    <t>Implementar la agenda Pública e iniciar la Formulación de Política Pública de protección y bienestar animal.</t>
  </si>
  <si>
    <t>Documentos de lineamientos técnicos</t>
  </si>
  <si>
    <t>CONTRATO DE PRESTACION DE SERVICIOS y CONVENIO DE ASOCIACION</t>
  </si>
  <si>
    <t>Durante el mes de marzo la Umata adelantó gestiones relacionas con la conformación de un equipo técnico que trabaja con la UdeC. En marzo se creo la Mesa Técnica Interinstitucional hará un acompañamiento técnico al equipo formulador de la política de Protección y Bienestar Animal del Distrito de Cartagena y ayudará a definir acciones conjuntas de articulación interinstitucional, en el área de competencia de cada entidad. 
Se construyó la ficha de estructuración de la PPPBA y se revisó y validó con la mesa técnica. Además, se adelantaron reuniones con los concejales de partido verde para que conozcan los avances del proceso.
Estado del proceso 15%</t>
  </si>
  <si>
    <t>Concepto Ficha de Estructuración de Política Pública de Protección y Bienestar Animal (PPPBA-DC) remitida mediante Oficio AMC-OFI-0064506-2023 a la secretaria de planeación distrital, se recibió por medio del oficio AMC-OFI-0065410-2023 “CONCEPTO POSITIVO” de la etapa de Alistamiento dado que cumple con todo los requisitos técnicos y metodológicos exigidos para su desarrollo. Por lo tanto, la Unidad Municipal de Atención Técnica Agropecuaria (UMATA) iniciara con las actividades correspondientes a la etapa de Agenda Pública. Se han realizado 11 mesas de trabajo que se realizaron en la fase de agenda pública. Estos espacios contaron con el acompañamiento de la mesa técnica para la formulación de la PPPBADC, el objetivo es lograr la inclusión de los actores por grupos de interés.</t>
  </si>
  <si>
    <t xml:space="preserve"> Habiendo concluido toda la fase de Agenda Pública, se sistematizó el resultado de las mesas y se consolidó la información tanto primaria como secundaria, construyéndose un primer borrador de documento Diagnóstico de la PPPBA DC, que ya ha tenido una primera revisión y retroalimentación por parte del equipo de Políticas Públicas de la Secretaría de Planeación y ha sido devuelto para la incorporación de los ajustes sugeridos, para lo cual se han realizado dos reuniones de revisión y seguimiento a los ajustes del documento los días 15 y 16 de agosto, finalmente se tiene el documento listo para entregar nuevamente a la Secretaría de Planeación Distrital.</t>
  </si>
  <si>
    <t>https://alcart-my.sharepoint.com/:f:/g/personal/seguimientodemetasspds_cartagena_gov_co/EhahSEJ2Q6dGvtladKp-LTEBVtJL7rPGw13iyoqMEs-Lqg?e=zI2m1P</t>
  </si>
  <si>
    <t>https://alcart-my.sharepoint.com/:f:/g/personal/seguimientodemetasspds_cartagena_gov_co/EvBYNHNUliFGoj3QtC_Ua3oB8wDdWDk9rSzHZrIeCXa22Q?e=hedt65</t>
  </si>
  <si>
    <t>https://alcart-my.sharepoint.com/:f:/g/personal/seguimientodemetasspds_cartagena_gov_co/Ev7bq2JyfohMldnOycH_pQ8BaMSZ2pUOKitaUPcSt7huNQ?e=D3r2TG</t>
  </si>
  <si>
    <t>Regulación territorial  con base en la nueva normatividad nacional para los caninos potencialmente peligrosos.</t>
  </si>
  <si>
    <t>Presentar ante el concejo Distrital un (1) proyecto de acuerdo que permita actualizar la regulación territorial  con base en la nueva normatividad nacional para los caninos potencialmente peligrosos.</t>
  </si>
  <si>
    <t xml:space="preserve">Documentos normativos </t>
  </si>
  <si>
    <t>Proyecto de actualización de la realización de tenencia responsable de caninos de razas especiales o de razas potencialmente peligrosas</t>
  </si>
  <si>
    <t>Documentos normativos</t>
  </si>
  <si>
    <t>Se envio solicitud a la oficina juridica para reactivar la radicacion del proyecto deacuerdo enviado en diciembre de 2022 y la oficina juridica respondio solicitando en unas correcciones al documento, el equipo juridico y veterinario se encuentra trabajando en ajustes solicitados por la oficina asesora jurudica del distrito para presentar el proyecto de acuerdo al concejo.</t>
  </si>
  <si>
    <t xml:space="preserve">Se envio oficio AMC-OFI-0057009-2023 con las correcciones al Proyecto de Acuerdo Por medio del cual se modifica el Acuerdo 011 del 2008 perros de manejo, solicitado por la oficina jurídica, para ser presentado al concejo distrital para el cumplimiento de la meta del plan de desarrollo. </t>
  </si>
  <si>
    <t>https://alcart-my.sharepoint.com/:f:/g/personal/seguimientodemetasspds_cartagena_gov_co/EqZDUF1Yf25Kg6Tdbf1SJhUBZElN1YCysGwYGZR7EJCq0w?e=YAw7JC</t>
  </si>
  <si>
    <t>https://alcart-my.sharepoint.com/:f:/g/personal/seguimientodemetasspds_cartagena_gov_co/EsJB5h3EWGdAriWNES6yTtwBd-rrocIrhcI_Op1IAg9KcA?e=PhfFWa</t>
  </si>
  <si>
    <t>LINEA ESTRATEGICA  “SALVEMOS JUNTOS NUESTRO PATRIMONIO NATURAL” .</t>
  </si>
  <si>
    <t>PILAR RESILIENTE</t>
  </si>
  <si>
    <t>0                                                     Secretaría de Participación y Secretaría de Hacienda</t>
  </si>
  <si>
    <t>Programa: Cartagena emprendedora para pequeños productores rurales</t>
  </si>
  <si>
    <t xml:space="preserve">No. De Emprendimientos rurales, agropecuarios, pesqueros o piscícolas acompañados desde lo social, productivo fomentados o fortalecidos y articulados con el mercado local. </t>
  </si>
  <si>
    <t>Número o emprendimiento</t>
  </si>
  <si>
    <t xml:space="preserve">Fortalecer, acompañar y articular con el mercado local 8 emprendimientos rurales, agropecuarios, pesqueros o piscícolas </t>
  </si>
  <si>
    <t xml:space="preserve">Servicio de acompañamiento productivo y empresarial </t>
  </si>
  <si>
    <t>ASISTENCIA Cartagena EMPRENDEDORA PARA PEQUEÑOS PRODUCTORES RURALES  Cartagena DE INDIAS</t>
  </si>
  <si>
    <t>Generar oportunidades de acceso a programas de emprendimiento rural para los campesinos y o pequeños productores del
Distrito para fortalecer la vocación productiva y mejora sus condiciones de vida, así como, aportar alimentos a los habitantes
rurales u urbanos del Distrito de Cartagena de Indias.</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</si>
  <si>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</si>
  <si>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Servicio de acompañamiento productivo y empresarial</t>
  </si>
  <si>
    <t>MINIMA CUANTÍA</t>
  </si>
  <si>
    <t>Se realizaron 3 visitas a Vereda Zapatero para el proyecto de Acopio de Carnes, una visita a ceballos para revisar emprendimiento de jovenes rurales.</t>
  </si>
  <si>
    <t>Se realizaron 11 visitas de seguimiento a proyectos de vigencias anteriores y a los nuevos proyectos que se estan estructurando</t>
  </si>
  <si>
    <t>Se realizaron nueve (9) visitas de a los emprendimientos que serán fortalecidos en esta vigencia, la unidad viene prestando servicios de asistencia y hace seguimientos periódicos a todos los procesos de aprendizaje y se les fortalece administrativamente con talleres prácticos que realiza una profesional en Administración Agropecuaria, que hace parte del equipo de la UMATA.</t>
  </si>
  <si>
    <t>https://alcart-my.sharepoint.com/:f:/g/personal/seguimientodemetasspds_cartagena_gov_co/EnO7ZFxMkvlNkbSV2DqsMS0BhHIo2eUZh2kOMzSykdVW2w?e=sNBdmC</t>
  </si>
  <si>
    <t>https://alcart-my.sharepoint.com/:f:/g/personal/seguimientodemetasspds_cartagena_gov_co/EkNZ2EBq-fBEiwUIQczE41MBDeLj4zym_6tPXrBSyc48Jg?e=MIJg6a</t>
  </si>
  <si>
    <t>https://alcart-my.sharepoint.com/:f:/g/personal/seguimientodemetasspds_cartagena_gov_co/EqPURtNWditJgQlSCz6ml58BU4HK1NLPP9W0KjdrmDJRfQ?e=KA9jGd</t>
  </si>
  <si>
    <t xml:space="preserve">* Verificacion de los documentos idoneos de cada oferente empresarial y esal para ofertar los bienes y servicios que se requieren en la Direccion de la Umata. </t>
  </si>
  <si>
    <t>Implementar y articular con el mercado local emprendimientos rurales, agropecuarios, pesqueros o piscícolas para generación de ingresos económicos de pequeños productores agropecuarios</t>
  </si>
  <si>
    <t>Unidades productivas beneficiadas</t>
  </si>
  <si>
    <t>Para implementar estos proyectos se hicieron dos visitas a vereda Zapatero en compañía del SENA, quienes nos estan apoyando capacitando y fortaleciendo cada grupo. // Para el caso del emprendimiento de pesca se visito este emprendimiento que ya AUNAP habia hecho un aporte pero falta complementar.// Con el tecnico de piscicultura se se visito difeentes estaques para realizar este proyecto con el de mejor adecuacion y beneficiarios comprometidos.</t>
  </si>
  <si>
    <t>Nos encontramos en proceso de estructuracion de contrato de inversion en modalidad de Convenio competitivo, para la contratacion e implementacion de emprendimientos rurales.</t>
  </si>
  <si>
    <t>Se realizo proceso de contratación por medio de convenio competitivo de asociación No.064 de 2023 del 13 de septiembre de 2023, con el cual se busca fortalecer a cinco (5) unidades de emprendimientos rurales que ya se encuentran estructurados</t>
  </si>
  <si>
    <t>https://alcart-my.sharepoint.com/:f:/g/personal/seguimientodemetasspds_cartagena_gov_co/EuyPPbIw2kxClEoCTMA1cGQBd7UXHGUZYuaapJYEe9yp_A?e=fbWMd5</t>
  </si>
  <si>
    <t>https://alcart-my.sharepoint.com/:f:/g/personal/seguimientodemetasspds_cartagena_gov_co/Eluf09s4D7NGsgyd5VFVrrgBwQ5OpnCy_ttcW_1rvZaLQQ?e=JOzWi9</t>
  </si>
  <si>
    <t>https://alcart-my.sharepoint.com/:f:/g/personal/seguimientodemetasspds_cartagena_gov_co/ErLjxvos3qxIu_rtBXzo9cIBn0-C0G6VGzwrCerDiahxeQ?e=qKqn7i</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</si>
  <si>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</si>
  <si>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Formular plan de negocio viable en términos sociales, técnicos, ambientales y comerciales, para elegir oportunidades de emprendimiento.</t>
  </si>
  <si>
    <t xml:space="preserve">Planes de negocios formulados y viables </t>
  </si>
  <si>
    <t>Se formulan tres proyectos, uno de acopio de carnes en Zapatero , pesca artesanal en Boquilla y Piscicultuta en Membrillal.</t>
  </si>
  <si>
    <t>Se formularon dos proyectos para implentar emprendimientos 1 en tierra baja y 1 en Tierra bomba liderado por mujeres.</t>
  </si>
  <si>
    <t>https://alcart-my.sharepoint.com/:f:/g/personal/seguimientodemetasspds_cartagena_gov_co/El62dA-k2f5NtYWLECw7OOIBk3C9u-LyT6yo235pukQLNQ?e=c3hJ33</t>
  </si>
  <si>
    <t>https://alcart-my.sharepoint.com/:f:/g/personal/seguimientodemetasspds_cartagena_gov_co/EgmUadlh6HFMt7fmvckAbbMBYcfAnzp15G_Zg7tC99NYGQ?e=9gGh15</t>
  </si>
  <si>
    <t>Objetivo 12. Asegurar patrones de consumo y producción sostenibles.</t>
  </si>
  <si>
    <t>LÍNEA ESTRATÉGICA: COMPETITIVIDAD E INNOVACIÓN</t>
  </si>
  <si>
    <t>No de puesto en Índice de competitividad entre ciudades. Posición de Colombia</t>
  </si>
  <si>
    <t>Puesto12. Fuente: Consejo privado de competitividad 2019</t>
  </si>
  <si>
    <t>Posicionar en 10º puesto Cartagena dentro del índice de competitividad entre ciudades</t>
  </si>
  <si>
    <t>10°</t>
  </si>
  <si>
    <t>Posición</t>
  </si>
  <si>
    <t>Programa: Cartagena fomenta la ciencia, tecnología e innovación agropecuaria: juntos por la extensión agropecuaria a pequeños productores.</t>
  </si>
  <si>
    <t>No de Productores atendidos con servicio de extensión agropecuaria</t>
  </si>
  <si>
    <t>Número o productores</t>
  </si>
  <si>
    <t>2200
Fuente: Umata 2019</t>
  </si>
  <si>
    <t>Atender 2.500 productores con servicio de extensión agropecuaria.</t>
  </si>
  <si>
    <t xml:space="preserve">Servicio de extensión agropecuaria </t>
  </si>
  <si>
    <t>PRESTACIÓN DEL SERVICIO DE EXTENSIÓN RURAL AGROPECUARIA A LOS PEQUEÑOS PRODUCTORES ASENTADOS EN LA ZONA RURAL DEL Distrito DE Cartagena  Cartagena DE INDIAS</t>
  </si>
  <si>
    <t>Prestar el servicio público de extensión agropecuaria a 1.000 pequeños productores y 150 productoras
agropecuarios, para incidir positivamente en la producción de alimentos y seguridad alimentaria del Distrito de
Cartagena de indias, durante el cuatrienio 2022– 2023.</t>
  </si>
  <si>
    <t>Métodos demostrativos agropecuarios.</t>
  </si>
  <si>
    <t>Servicio de asistencia técnica agropecuaria dirigida a pequeños productores</t>
  </si>
  <si>
    <t>CONTRATO DE PRESTACION DE SERVICIOS Y CONTRATO DE SUMINISTRO</t>
  </si>
  <si>
    <t>Estas demostraciones se adelantán de acuerdo con el desarrollo de las instalaciones de las parcelas demostrativas de los difrentes cultivos.</t>
  </si>
  <si>
    <t>Se realizaron estas demostraciones en hortalizas y preparación de suelos en la siembra del cultivo de ñame.</t>
  </si>
  <si>
    <t xml:space="preserve">La demostración de metodo se realizó en el corregimiento de Bayunca y 2 en la vereda zapatero, relacionado con el  mantenimiento preventivo del uso del motocultor, antes de del uso o trabajo del mismo en cualquier labor de preparación de suelos, como la medición de aceites, lubricación con aceite en cadena, revisión de aceite en trasmisión, nivel del gasolina en el tanque. revisión de bujía y  cable. programación de mantenimientos y cambios de aceites. y programación de cambios de elementos de acuerdo con la recomendaciones del manual. </t>
  </si>
  <si>
    <t>https://alcart-my.sharepoint.com/:f:/g/personal/seguimientodemetasspds_cartagena_gov_co/Etie6v_Z_91Loycqf9PfsKQBfIlBtoaabG4_LqDoFZWBpw?e=BQjLhx</t>
  </si>
  <si>
    <t>https://alcart-my.sharepoint.com/:f:/g/personal/seguimientodemetasspds_cartagena_gov_co/EnjhEM642o9Nu5E58q4YwKgBU_HYp4tFuthkmy2gk8Oj1Q?e=bRq6SW</t>
  </si>
  <si>
    <t>https://alcart-my.sharepoint.com/:f:/g/personal/seguimientodemetasspds_cartagena_gov_co/El8UcNEMf05Cj9TIQGj4w3IBL8rP1ygVDAHpGrThLEkMfA?e=1OjMsq</t>
  </si>
  <si>
    <t>Planes finca a pequeños productores agropecuarios.</t>
  </si>
  <si>
    <t>Estos planes se tienen proyetado en parcelas de pequeños productores seleccionados y que tengan propiedad.</t>
  </si>
  <si>
    <t>En este trimestre se programó la elaboración de los planes fincas, con la contratación de la ingeniera agrónoma</t>
  </si>
  <si>
    <t>Se realizaron 3 planes finca arroyo grande, bajo del tigre y bocas del arroyo, Continuacion en la elaboracion de uno de los planes fincas con la realización del paso seis(6) el cual consiste en conocer el mapa deseado de la organización de la finca que el productor quiere obtener a futuro.</t>
  </si>
  <si>
    <t>https://alcart-my.sharepoint.com/:f:/g/personal/seguimientodemetasspds_cartagena_gov_co/EitPqejeL69EmL1Z1y_UnHkBBQ5sxt5Y44FsDzacmBguDw?e=sUifcZ</t>
  </si>
  <si>
    <t>https://alcart-my.sharepoint.com/:f:/g/personal/seguimientodemetasspds_cartagena_gov_co/Ek9WY-Nx7jhOtiA4Kcb3WYsBhTKG3ZGnJkCgvwNAvGnjWw?e=jizTD5</t>
  </si>
  <si>
    <t>Técnicas de producción agropecuarias en parcelas instaladas.</t>
  </si>
  <si>
    <t>La instalación de las parcelas se están desarrollando adecuadamente, en la etapa inicaial de etas.semilleros preparación de suelos.limpiezas</t>
  </si>
  <si>
    <t>Se inició la etapa de instalación en el mes de abril dos parcelas cela demostrativas, del cultivo de hortalizas y de cultivos de pan-coger y una a 15 de mayo del 2023.</t>
  </si>
  <si>
    <t xml:space="preserve">En el mes de julio se intalaron 2 parcelas de ñame y plantulas de maracuyá en arroyo de piedra, 1  en la vereda leticia y     en el mes de septiembre se instaló una huerta hortícola en el barrio Policarpa, en el que con plántulas de pepino y de tomate. Las plantulas de pepino se encuentra en buen estado. </t>
  </si>
  <si>
    <t>https://alcart-my.sharepoint.com/:f:/g/personal/seguimientodemetasspds_cartagena_gov_co/Etv2yZTdLedDn_u95nFFHWMBeX8PwdnamZYbu3zB0ec4_A?e=d07bXk</t>
  </si>
  <si>
    <t>https://alcart-my.sharepoint.com/:f:/g/personal/seguimientodemetasspds_cartagena_gov_co/Eigp_TUjLc5CnaEYo3FjNUIBlH-rfwBzekMvXQ4V4HtDtg?e=V91UBs</t>
  </si>
  <si>
    <t>https://alcart-my.sharepoint.com/:f:/g/personal/seguimientodemetasspds_cartagena_gov_co/ErRHFOU_wWZIpKY6GxBFl60BoChkq9Yh3N5NKo-9UnlPxg?e=S6kFha</t>
  </si>
  <si>
    <t>Visitas de extensión agropecuaria a pequeños productores.</t>
  </si>
  <si>
    <t>El proceso de extensión agropecuaria a pequeños productores agrícolas, se están llevado a buen ritmo, prinicipalmente en forma grupal.</t>
  </si>
  <si>
    <t>Atendidos en los corregimientos de Bayunca, Arroyo de Piedra, La Boquilla, Pontezuela, Pasacaballos, Tierra Bomba, La Boquilla con sus respectivas veredas, además se atendieron las Instituciones Educativas de Bayunca, Zapatero, Durante el mes de abril se atendieron 150 pequeños prodctores</t>
  </si>
  <si>
    <t>Se realizó la entrega de 2 kilos de frijol Caupi para establecer un pequeño lote  y hacerle seguimiento al cultivo, además  se entregó  290 plántulas de ñame a la Asociacion de agroleticia, al igual de 200 gr de semillas de espinaca y 200gr de semillas de acelga entrega a la misma asociacion. Esta actividad se desarrolló en Santa Ana y Pasacaballos, respectivamente.
Se realizaron viistas a piscicultores.                                                                                                               un total de 79 visitas en el trimestre</t>
  </si>
  <si>
    <t>https://alcart-my.sharepoint.com/:f:/g/personal/seguimientodemetasspds_cartagena_gov_co/Ejx4KCoJ-i5JhDWZDuN1pd8BAnZw3fBuHrhDkDNrEHYOFQ?e=uK9Chw</t>
  </si>
  <si>
    <t>https://alcart-my.sharepoint.com/:f:/g/personal/seguimientodemetasspds_cartagena_gov_co/Es-XvZBiYuZJj77Ec35fqrgBARq8SUtpLVebXX-TKRdMeQ?e=5hZTdd</t>
  </si>
  <si>
    <t>No de Mujeres productoras atendidas con servicio de extensión agropecuaria</t>
  </si>
  <si>
    <t>500 Mujeres productoras atendidas con servicio de extensión agropecuaria</t>
  </si>
  <si>
    <t>Espacios agro empresariales para pequeños productores agropecuarios.</t>
  </si>
  <si>
    <t>Espacios agroempresariales  organizados.</t>
  </si>
  <si>
    <t>CONVENIOS</t>
  </si>
  <si>
    <t>Se apoyó y acompaño a pequeños productores agrícolas, en la realización del  Mercano campesinos, evento que s ellevó acabo en el corregimiento de Pasacaballos. Actividad programada por el PES.</t>
  </si>
  <si>
    <t>Actividad realizada en el corregimiento el barrio de Rafael García Herrera corregimiento de Pasacaballos, a dicaha actividad particparon pequeños productores agropecuarioas que producen en la zona rural del Distrito de Cartagena. Se realizo feria de emprendimientos en la vereda tierra baja y feria de emprendimientos rurales en las fiestas patronales de la boquilla.</t>
  </si>
  <si>
    <t>Se realizó acompañamiento al mercado campesino realizado por el PES En los barrios 20 de julio, san jose obrero, Vereda tierra baja y el barrio Bellavista, a donde trajeron productos agrícolas, Se beneficiaron dos pequeños productores que la UMATA atiende en los corregimientos.</t>
  </si>
  <si>
    <t>https://alcart-my.sharepoint.com/:f:/g/personal/seguimientodemetasspds_cartagena_gov_co/EqXK6Pmk_GlHsAmDtsZ-_KgBj0RsIR9DkBoVKPS9oeUUAA?e=4488Tk</t>
  </si>
  <si>
    <t>https://alcart-my.sharepoint.com/:f:/g/personal/seguimientodemetasspds_cartagena_gov_co/EtaYFlOluMVDi8R5Txp8YWUB--NJrqPPUcyNPw3UV047LQ?e=LMl4yN</t>
  </si>
  <si>
    <t>https://alcart-my.sharepoint.com/:f:/g/personal/seguimientodemetasspds_cartagena_gov_co/EgLeQHQ1Z7dHj1qtbP96xQIBPc6SwqdguDorfM5w8agFIw?e=NHRY2d</t>
  </si>
  <si>
    <t>Secciones teóricos prácticos.</t>
  </si>
  <si>
    <t>Capacitaciones agropecuarias  realizadas</t>
  </si>
  <si>
    <t>El avance de los talleres se realizan de acuerdo con el proceso de desarrollo de los cultivos y/o unidades pisciolas.</t>
  </si>
  <si>
    <t xml:space="preserve">Los talleres se realizaron en parcelas donde se instalaron los cultivo de hortalizas, y ñame, dirigida a los pequeños productores agropecuarios, especialmente talleres relacionados con la instalación de hortalizas de clima cálido. </t>
  </si>
  <si>
    <t>Se desarrolló capacitación en mantenimiento y uso de motocultor en acompañamiento de funcionarios de la umata y el ingeniero del SENA, a los productores ubicados en el corregimiento de Arroyo de Piedra y Arroyo Grande</t>
  </si>
  <si>
    <t>https://alcart-my.sharepoint.com/:f:/g/personal/seguimientodemetasspds_cartagena_gov_co/Et0QPNxRnIlKpukAkEaPZLkBOO65v-pZ0Qwr_r3hmfjuOQ?e=dhrgSM</t>
  </si>
  <si>
    <t>https://alcart-my.sharepoint.com/:f:/g/personal/seguimientodemetasspds_cartagena_gov_co/ElYqzh87QRFJnOIOqTAOVI0BUQmx9GEG5G_gseub1XyNUg?e=PSVD9s</t>
  </si>
  <si>
    <t>https://alcart-my.sharepoint.com/:f:/g/personal/seguimientodemetasspds_cartagena_gov_co/EgonCKyfapFHqvQxZamCOhsBqxTYE8YUQqxt1vgDXM1K9g?e=2SYs7h</t>
  </si>
  <si>
    <t>Visitas de extensión agropecuaria a pequeños productores con metodología de enfoque género</t>
  </si>
  <si>
    <t>Visitas de extensión   agropecuarios apequeñas productoras</t>
  </si>
  <si>
    <t>CONTRATO DE PRESTACION DE SERVICIOS Y CONTRATO DE SERVICIO</t>
  </si>
  <si>
    <t>El proceso de extensión agropecuaria a pequeñas productoras agrícolas, se están llevado a buen ritmo, prinicipalmente en forma grupal.</t>
  </si>
  <si>
    <t>Principalmente en la zona periurbana de la ciudad de Cartagena, y en los corregimientos de Bayunca, Arroyo de Piedra, La Boquilla, Pontezuelas y Pasacaballos. En el 2do trimestre se atendió 117 pequeñas productoras.</t>
  </si>
  <si>
    <t>Se realizó la entrega de 2 kilos de frijol Caupi para establecer un pequeño lote  y hacerle seguimiento al cultivo, además  se entregó  290 plántulas de ñame a la Asociacion de agroleticia, al igual de 200 gr de semillas de espinaca y 200gr de semillas de acelga entrega a la misma asociacion. Esta actividad se desarrolló en Santa Ana y Pasacaballos, respectivamente.
Tres personas  atendidas con servicio de extensión  agropecuaria.Algunas mujeres participaron en la actividad junto con los pequeños productores agropecuarios.                  un total de 45 visitas en el trimestre</t>
  </si>
  <si>
    <t>https://alcart-my.sharepoint.com/:f:/g/personal/seguimientodemetasspds_cartagena_gov_co/EtUGO3Nz8KhHkgaYT5kBTGMBRx7UCvomQbaj-dq6j9-tGw?e=0Ei4rP</t>
  </si>
  <si>
    <t>https://alcart-my.sharepoint.com/:f:/g/personal/seguimientodemetasspds_cartagena_gov_co/EkB5th1oRlNKlxKyrECcid8BA7m46GaPfXVAagbyoa7B6Q?e=q0MJrj</t>
  </si>
  <si>
    <t>2. Hambre cero.
5. Igualdad de género.</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</si>
  <si>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</si>
  <si>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</si>
  <si>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</si>
  <si>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Programa: Fortalecimiento e Inclusión Productiva para Población Negra, Afrocolombiana, Raizal y Palenquera en el Distrito de Cartagena.</t>
  </si>
  <si>
    <t xml:space="preserve"> No de organizaciones pesqueras pertenecientes a grupos étnicos con dotación de materiales</t>
  </si>
  <si>
    <t>15 organizaciones de pescadores pertenecientes a grupos étnicos dotadas de materiales.</t>
  </si>
  <si>
    <t>Servicios de apoyo al fomento de la pesca y la acuicultura .</t>
  </si>
  <si>
    <t>FORTALECIMIENTO DOTACION Y CAPACITACION A ORGANIZACIONES DE PESCADORES PERTENECIENTES A GRUPOS ETNICOS AFRO.  Cartagena DE INDIAS</t>
  </si>
  <si>
    <t>Dotar con materiales a 15 asociaciones de pescadores pertenecientes a grupos étnicos
afro, ubicados en el Distrito de Cartagena durante el cuatrienio 2020- 2023.</t>
  </si>
  <si>
    <t>Pescadores pertenecientes a grupos étnicos capacitados en pesca artesanal responsable.</t>
  </si>
  <si>
    <t>Asociaciones u organizaciones apoyadas</t>
  </si>
  <si>
    <t>Se han realizado cuatro talleres de pesca artesanal responsable, normatividad y tallas minimas en las comunidades: policarpa, boquilla y Tierra Bomba, en donde estaban programados 50 usuarios y llegamos a 52.</t>
  </si>
  <si>
    <t xml:space="preserve">Nos encontramos en caracterizacion de las asociaciones que seran beneficiadas en este trimestre </t>
  </si>
  <si>
    <t>Se han realizado dos talleres de pesca artesanal responsable, normatividad y tallas minimas en las comunidades: Puerta de hierro y arroyo grande</t>
  </si>
  <si>
    <t>https://alcart-my.sharepoint.com/:f:/g/personal/seguimientodemetasspds_cartagena_gov_co/EhnMHr1YrEVClYBiaaRmCNgBSTNgyWFQXQyBn22kCe0SaQ?e=Srfvqv</t>
  </si>
  <si>
    <t>https://alcart-my.sharepoint.com/:f:/g/personal/seguimientodemetasspds_cartagena_gov_co/EiawLZW4pgdBsIr0kFa-aioBVukvBGRYV49dKU7n2hOd7Q?e=ddbPhB</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</si>
  <si>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</si>
  <si>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Adquisición y entrega de materiales para pesca artesanal.</t>
  </si>
  <si>
    <t>CONTRATO DE SERVICIOS Y  CONVENIO</t>
  </si>
  <si>
    <t>Se esta gestionando el proceso de contratacion para la compra de los materiales de pesca artesanal para dotar a 5 asociaciones, se anexa informacion de como va el proceso y se anexa listado de las herramienta e insumos para contratacion, Estas asociaciones estan en proceso de seleccion de las cuales tentativamente se encuentran en revision de documentacion: policarpa, boquilla y tierra Bomba. Estan en revision de pendiente para posible incluision: puerta de hierro, albornoz y arroyo de piedra.</t>
  </si>
  <si>
    <t>Se realizo proceso de contratacion MC-SPDS-009-2023 - DIAMMOS GROUP SAS, el cual ya tiene RP N°. 458 para beneficiar a 7 asociacion de pescadores del distrito de cartagena</t>
  </si>
  <si>
    <t>https://alcart-my.sharepoint.com/:f:/g/personal/seguimientodemetasspds_cartagena_gov_co/EpKTfA5zdDZAonNjoXK2-QABmEQWPsYqUxntI6pdMOoq5g?e=dBLa6D</t>
  </si>
  <si>
    <t>https://alcart-my.sharepoint.com/:f:/g/personal/seguimientodemetasspds_cartagena_gov_co/ErKWmA2Idl1Fk-sgNhM2-iMBAS1IGPGgoRN1ZaVkNL1lmQ?e=bRcgcS</t>
  </si>
  <si>
    <t>Programa: Empoderamiento del Liderazgo de las Mujeres, Niñez, Jóvenes, Familia y Generación Indígena</t>
  </si>
  <si>
    <t>Mujeres Indígenas Empoderadas, Formadas en Generación de Ingresos</t>
  </si>
  <si>
    <t>240 mujeres indígenas empoderadas, formadas en generación de ingresos.</t>
  </si>
  <si>
    <t>ASISTENCIA PARA EL EMPODERAMIENTO DEL LIDERAZGO DE LAS MUJERES INDÍGENAS EN EL Distrito   Cartagena DE INDIAS</t>
  </si>
  <si>
    <t>Mejorar la calidad de vida de las comunidades indígenas, mediante la producción,
comercialización y promoción de sus productos artesanales, comestibles, y agropecuarios, etc.
de acuerdo a el enfoque diferencial indígena, teniendo en cuenta la seguridad alimentaria y
garantías de participación e inclusión al mercado</t>
  </si>
  <si>
    <t>En el marco de la Meta. 240 MUJERES INDÍGENAS EMPODERADAS, FORMADAS EN GENERACIÓN DE INGRESOS, Este programa beneficio a un grupo de 48 mujeres indígenas en articulación con UMATA, de diferentes cabildos de la ciudad, así: Cabildos Caiceba y Zhanu Zhandero de Bayunca, Cabildo Kainzerupab de Pasacaballos, Cabildo Caizeba de Bayunca, Cabildos Caiceba y Zhanu Zhandero de Bayunca, Cabildo Indígena de Membrillal y Cabildo de Kainzerub en Pasacaballos.</t>
  </si>
  <si>
    <t>https://alcart-my.sharepoint.com/:f:/g/personal/seguimientodemetasspds_cartagena_gov_co/EjXpN_DcdO9KhlxIzA8cqrYBr3yWaEOUmPjbwRAxS2ONVQ?e=mQmhlo</t>
  </si>
  <si>
    <t>Jóvenes y mujeres indígenas, microempresarios, desarrollando actividad comercial</t>
  </si>
  <si>
    <t>Número o jóvenes y mujeres</t>
  </si>
  <si>
    <t>120 jóvenes y mujeres microempresarios, desarrollando actividad comercial.</t>
  </si>
  <si>
    <t>En el marco de la Expo-Mujer 2023, de las 55 mujeres participantes, cinco (5) de ellas pertenecían a cabildos indigenas, cuyos emprendimientos estabana basados en productos de caña flecha, mochilas de pelo de oveja y productos naturales, entre otros.</t>
  </si>
  <si>
    <t>https://alcart-my.sharepoint.com/:f:/g/personal/seguimientodemetasspds_cartagena_gov_co/EqsWkVWt-lxCq6Nqe--0FVgBbaKrC_GdnD8g1cyzF5JTkA?e=iTGiKx</t>
  </si>
  <si>
    <t>Niños y niñas Indígenas con Asistencia Integral</t>
  </si>
  <si>
    <t>Número o niños y niñas</t>
  </si>
  <si>
    <t xml:space="preserve">220 niños y niñas indígena con atención integral. </t>
  </si>
  <si>
    <t>En el 2023 se han realizado 5 jornadas de atención integral en diferentes zonas de los cabildos indígenas, algunas de estas jornadas han sido en alianza con el PES. En estas han participado 243 NNA indígenas.</t>
  </si>
  <si>
    <t>https://alcart-my.sharepoint.com/:f:/g/personal/seguimientodemetasspds_cartagena_gov_co/EjyeIAa7wiZArNJYEkoKcwwBqQ4gD-R-Xec3zAlGkEsEww?e=xoiisU</t>
  </si>
  <si>
    <t>No de Mujeres indígenas fortalecidas en la producción propia</t>
  </si>
  <si>
    <t>48 mujeres indígenas fortalecidas en la producción propia</t>
  </si>
  <si>
    <t xml:space="preserve">Servicio de fortalecimiento de capacidades locales </t>
  </si>
  <si>
    <t>Asistencia técnica a mujeres rurales para identificar debilidades en producción propias.</t>
  </si>
  <si>
    <t>Se realizo asistencia tecnica a 32 mujeres con en fin de identificar debilidades y realizar un diagnostico de cada una de las mujeres y sus emprendimientos, concertando con ellas el plan de capacitacion a desarrollar en esta vigencia</t>
  </si>
  <si>
    <t>Se realizo asistencia tecnica a 38 mujeres, encaminadas en el desarrollo personal y fortalecimiento del ser</t>
  </si>
  <si>
    <t>En este periodo se  realizaron encuentros donde paraticiparon 48 mujeres, para tratar temas como solucion de conflicto, comuniacion y definicion de problematicas en sus comunidades, como tambien posibles soluciones dentro del marco de la politica publica de la mujer</t>
  </si>
  <si>
    <t>https://alcart-my.sharepoint.com/:f:/g/personal/seguimientodemetasspds_cartagena_gov_co/EgpQEAnFqTdLg9bvUDnQ0AEB_NYHFSxoSvHmbWURJJZQbg?e=OWXBL4</t>
  </si>
  <si>
    <t>https://alcart-my.sharepoint.com/:f:/g/personal/seguimientodemetasspds_cartagena_gov_co/EkGBY8j4o_tAlSRVpia4VXABsHW6av1Lr5qqSodwnBJuDg?e=05lUP3</t>
  </si>
  <si>
    <t>https://alcart-my.sharepoint.com/:f:/g/personal/seguimientodemetasspds_cartagena_gov_co/EisxV39s7IhNiOf9TbmQn_kBbIzFF3G1N43ITTSnysrqzw?e=j0GLZh</t>
  </si>
  <si>
    <t>Adquisición de materiales de acuerdo con el diagnóstico de los técnicos de la UMATA de acuerdo a usos y costumbres</t>
  </si>
  <si>
    <t>En este trimestre se realizo el listado de los insumos y materiales a suministrar a las 48 mujeres indigenas para fortalecer a un mas sus negocios</t>
  </si>
  <si>
    <t>En este trimestre se inicio el proceso de convocatoria para prsentar cotizacoiones y asi iniciar el proceso de contratacion para el suministro de los insumos</t>
  </si>
  <si>
    <t>Se realizó proceso de contratación por medio de convenio de asociación No.064 de 2023 del 13 de septiembre de 2023 con el cual se busca fortalecer y dotar a las (48) mujeres indígenas con sus unidades productivas que ya se encuentran estructuradas.</t>
  </si>
  <si>
    <t>https://alcart-my.sharepoint.com/:f:/g/personal/seguimientodemetasspds_cartagena_gov_co/EupQ3RholQxEhmkIEW6t7TMBmads9fGus7s_vQL2PabHcQ?e=wdG1Ph</t>
  </si>
  <si>
    <t>https://alcart-my.sharepoint.com/:f:/g/personal/seguimientodemetasspds_cartagena_gov_co/ElAZT42MTBhOmO64jYq_OwoBk5U-4hZC-oLfx16ri3ZNAg?e=eEsxhN</t>
  </si>
  <si>
    <t>Talleres de asistencia técnica agropecuaria dirigida a las mujeres indígenas beneficiarias para la producción y comercialización de sus productos.</t>
  </si>
  <si>
    <t xml:space="preserve"> A la fecha no se han iniciado las capacitaciones o formacion a las mujeres. Se esta concertando con ellas el plan de capacitacion</t>
  </si>
  <si>
    <t>Se iniciaron  las capacitaciones o formacion a las mujeres en cuanto a la asistencia tecnica agropecuaria con los tecnicos y profesionales de la Unidad.</t>
  </si>
  <si>
    <t>Se realizo el seguimiento a las mujeres con proyecto avicolas</t>
  </si>
  <si>
    <t>LINEA ESTRATEGICA PARA LA EQUIDAD E INCLUSIÓN DE LOS NEGROS, AFROS, PALENQUEROS E INDIGENA</t>
  </si>
  <si>
    <t xml:space="preserve">“SALVEMOS JUNTOS NUESTRO PATRIMONIO NATURAL” </t>
  </si>
  <si>
    <t>ATENCIÓN Y ADOPCIÓN DE ANIMALES QUE SON PARTE DEL PROCESO DE SUSTITUCIÓN DE VTA. RECEPCIÓN DE EQUINOS</t>
  </si>
  <si>
    <t>IMPLEMENTACIÓN PROYECTO DE ATENCIÓN Y PROTECCIÓN ANIMAL - VEHICULOS DE TRACCION ANIMAL   Cartagena DE INDIAS</t>
  </si>
  <si>
    <t>Entregar en adopción 274 animales recuperados que son utilizados como vehículos de
tracción animal en el Distrito de Cartagena Indias</t>
  </si>
  <si>
    <t>Recibir equinos utilizados como VTA sustituidos por el DATT</t>
  </si>
  <si>
    <t xml:space="preserve">SE ESTÁ BRINDADO APOYO AL PROCESO DE SUSTITUCIÓN, REALIZANDO ACOMPAÑAMIENTO A LA UNIVERSIDAD DE CARTAGENA QUE ES LA ENTIDAD ENCARGADA DE EJECUTAR EL PROCESO DE SUSTITUCIÓN. </t>
  </si>
  <si>
    <t>https://alcart-my.sharepoint.com/:f:/g/personal/seguimientodemetasspds_cartagena_gov_co/Eku4RY8KrAFGiWAOKYoqJNwBYJ9FsFUZ6kB4YuNG8xIh9w?e=JKCS4E</t>
  </si>
  <si>
    <t>https://alcart-my.sharepoint.com/:f:/g/personal/seguimientodemetasspds_cartagena_gov_co/EsEXQ_p2_GpGvBGRZPk8ktABdoNw9OZKmCFgIQwhs7Oarg?e=1posAE</t>
  </si>
  <si>
    <t>Albergue temporal para recuperación de equinos sustituidos por el DATT</t>
  </si>
  <si>
    <t>LA UMATA SE ENCUENTRA EN PROCESO DE CONTRATACIÓN DE UN ALBERGUE POR MEDIO DE UN CONVENIO DE ASOCIACIÓN PARA EL CUIDADO Y LA RECUPERACIÓN DE LOS ÉQUIDOS QUE SEAN SUSTITUIDOS, ABANDONADOS O DECOMISADOS POR LA POLICÍA AMBIENTAL.
SE REALIZO SOLICITUD DE COTIZACIÓN POR MEDIO DE SECOP 2 PARA ESTABLECER LOS ESTUDIOS DE MERCADO, Y REVISAR LAS POSIBILIDADES DE UN CONVENIO DE ASOCIACION.</t>
  </si>
  <si>
    <t>Se realizo proceso de contratacion por medio de CONVENIO 043 - 2023 con Cuerpos de Guardias Ambientales Voluntarias de Colombia, para albergar, realizar jornadas de sensibilizacion, recepcionar equidos y obtener medicamentos para el cuidado de VTA del distrito</t>
  </si>
  <si>
    <t>Se gestionó convenio de asociación No.043 de 2023, para “Aunar esfuerzos para garantizar la atención integral de los équidos utilizados como vehículos de tracción animal de carga en el distrito de Cartagena de Indias”, incluyendo entre otros el albergue temporal de aquellos équidos que sean aprehendidos por la policía ambiental por casos de presunto maltrato animal y/o estén en malas condiciones físicas, los abandonados o accidentados, en el marco del proyecto de inversión del programa BIENESTAR y PROTECCION ANIMAL del Plan de Desarrollo Distrital 2020-2023, con un aporte del distrito $130.247.000.</t>
  </si>
  <si>
    <t>https://alcart-my.sharepoint.com/:f:/g/personal/seguimientodemetasspds_cartagena_gov_co/ElS7uoLrH2pJkAhaY5h_OdEBzxT10RsljDSah-gQpLcqSw?e=H7bsCO</t>
  </si>
  <si>
    <t>https://alcart-my.sharepoint.com/:f:/g/personal/seguimientodemetasspds_cartagena_gov_co/Ev0FlITC-X9Eqw7ItkOxjmUBZ-KbRT2K85_elpaUINBOCQ?e=LcoYqS</t>
  </si>
  <si>
    <t>https://alcart-my.sharepoint.com/:f:/g/personal/seguimientodemetasspds_cartagena_gov_co/Es9IcOq4tpNAiV3DFsYHw3AB9PWAHMBNfoylqwjyuJ4zUA?e=9fODJK</t>
  </si>
  <si>
    <t>Valoración médico veterinaria y aplicación de tratamientos a los equinos utilizados como VTA</t>
  </si>
  <si>
    <t>CONTRATACIÓN DIRECTA  Y  MINIMA CUANTÍA</t>
  </si>
  <si>
    <t xml:space="preserve">EL EQUIPO VETERINARIO DE LA UMATA REALIZÓ 11 ATENCIONES DE URGENCIAS VETERINARIAS, DONDE FUERON ATENDIDOS 5 EQUINOS QUE PRESTAN EL SERVICIO DE COCHES TURÍSTICOS; Y 4 ASNOS Y 2 QUINOS UTILIZADOS COMO VTA EN EL DISTRITO DE CARTAGENA. DONDE SE CERTIFICÓ UN CASO DE MALTRATO ANIMAL EN UN EQUINO UTILIZADO COMO VTA, EL CUAL FUE APRENDIDO POR LA POLICÍA AMBIENTAL Y LLEVADO A UN ALBERGUE PARA SU CUIDADO Y RECUPERACIÓN. </t>
  </si>
  <si>
    <t>El equipo veterinario de la UMATA realizo 13 atenciones de urgencias veterinarias a VTA.</t>
  </si>
  <si>
    <t>El equipo veterinario de la UMATA realizo 18 atenciones de urgencias veterinarias a VTA.</t>
  </si>
  <si>
    <t>https://alcart-my.sharepoint.com/:f:/g/personal/seguimientodemetasspds_cartagena_gov_co/EtUduPVJRcxMnKcEHJfrEB0BQazWc7hlUpat3SalZdONjA?e=a5jQRe</t>
  </si>
  <si>
    <t>https://alcart-my.sharepoint.com/:f:/g/personal/seguimientodemetasspds_cartagena_gov_co/EgqzIkXClKNJhMUa_s5twocBKERdlJU1NSG-3OYJv74ZyQ?e=11ec8A</t>
  </si>
  <si>
    <t>https://alcart-my.sharepoint.com/:f:/g/personal/seguimientodemetasspds_cartagena_gov_co/EprnxmLqPE9Avp5W9vj8RfsBpNScW-rOxpDE0VYn1FVWvg?e=8uNMtg</t>
  </si>
  <si>
    <t>*Verificar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</si>
  <si>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 xml:space="preserve">Entregar en adopción y realizar seguimiento a los equinos utilizados como VTA sustituidos por el DATT </t>
  </si>
  <si>
    <t>CONTRATO DE PRESTACION DE SERVICIOS Y CONVENOS</t>
  </si>
  <si>
    <t>SE ESTÁN REALIZANDO VISITAS DE VERIFICACIÓN DE PREDIOS RURALES EN CARTAGENA Y MUNICIPIOS CERCANOS QUE FUERON SELECCIONADOS COMO ADOPTANTES Y DE POSIBLES ADOPTANTES DE LOS ÉQUIDOS UTILIZADOS COMO VTA SUSTITUIDOS POR EL DATT EN EL DISTRITO DE CARTAGENA.</t>
  </si>
  <si>
    <t>https://alcart-my.sharepoint.com/:f:/g/personal/seguimientodemetasspds_cartagena_gov_co/EgSIyyci-hVLt_oio8PSKewB4bjM2F7uLaQXgfypNbT9KA?e=FLBeF6</t>
  </si>
  <si>
    <t>AVANCE PLAN DE ACCIÓN ACTIVIDADES PROYECTOS CORTE SEPTIEMBRE 2023</t>
  </si>
  <si>
    <t>AVANCE METAS PRODUCTO PLAN DE ACCIÓN SECRETARIA DE PARTICIPACIÓN Y DESARROLLO SOCIAL  - UMATA CORTE SEPTIEMBRE  2023</t>
  </si>
  <si>
    <t>PRESUPUESTO VIGENTE CORTE SEPTIEMBRE 2023 SECRETARÍA DE PARTICIPACIÓN - UMATA</t>
  </si>
  <si>
    <t>PRESUPUESTO EJECUTADO (GIROS) CORTE SEPTIEMBRE 2023 SECRETARÍA DE PARTICIPACIÓN - UMATA</t>
  </si>
  <si>
    <t>EJECUCIÓN PRESUPUESTAL CORTE SEPTIEMBRE 2023 SECRETARÍA DE PARTICIPACIÓN - UMATA</t>
  </si>
  <si>
    <t>AVANCE METAS PRODUCTO PLAN DE ACCIÓN SECRETARIA DE PARTICIPACIÓN Y DESARROLLO SOCIAL  - UMATA CORTE SEPTIEMBRE 2023 ACUMULADO CUATRIENIO 2020 -2023</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</si>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</sst>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quot;$&quot;\ #,##0_);[Red]\(&quot;$&quot;\ #,##0\)"/>
    <numFmt numFmtId="168" formatCode="0_ ;\-0\ "/>
    <numFmt numFmtId="169" formatCode="_-&quot;$&quot;\ * #,##0_-;\-&quot;$&quot;\ * #,##0_-;_-&quot;$&quot;\ * &quot;-&quot;??_-;_-@_-"/>
    <numFmt numFmtId="170" formatCode="_-&quot;$&quot;\ * #,##0.0_-;\-&quot;$&quot;\ * #,##0.0_-;_-&quot;$&quot;\ * &quot;-&quot;??_-;_-@_-"/>
    <numFmt numFmtId="171" formatCode="&quot;$&quot;\ #,##0"/>
    <numFmt numFmtId="172" formatCode="#,##0.0"/>
    <numFmt numFmtId="173" formatCode="0.0%"/>
    <numFmt numFmtId="174" formatCode="0.000"/>
    <numFmt numFmtId="175" formatCode="0.0"/>
  </numFmts>
  <fonts count="63"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4"/>
      <name val="Arial"/>
      <family val="2"/>
    </font>
    <font>
      <b/>
      <sz val="12"/>
      <name val="Arial"/>
      <family val="2"/>
    </font>
    <font>
      <sz val="12"/>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8"/>
      <name val="Calibri"/>
      <family val="2"/>
      <scheme val="minor"/>
    </font>
    <font>
      <b/>
      <sz val="16"/>
      <name val="Arial"/>
      <family val="2"/>
    </font>
    <font>
      <b/>
      <sz val="16"/>
      <color theme="1"/>
      <name val="Arial"/>
      <family val="2"/>
    </font>
    <font>
      <b/>
      <sz val="18"/>
      <color theme="1"/>
      <name val="Arial"/>
      <family val="2"/>
    </font>
    <font>
      <b/>
      <sz val="18"/>
      <name val="Arial"/>
      <family val="2"/>
    </font>
    <font>
      <b/>
      <sz val="16"/>
      <color rgb="FFFF0000"/>
      <name val="Arial"/>
      <family val="2"/>
    </font>
    <font>
      <b/>
      <sz val="11"/>
      <name val="Calibri"/>
      <family val="2"/>
      <scheme val="minor"/>
    </font>
    <font>
      <sz val="11"/>
      <name val="Calibri"/>
      <family val="2"/>
      <scheme val="minor"/>
    </font>
    <font>
      <u/>
      <sz val="11"/>
      <color theme="10"/>
      <name val="Calibri"/>
      <family val="2"/>
      <scheme val="minor"/>
    </font>
    <font>
      <sz val="16"/>
      <name val="Arial"/>
      <family val="2"/>
    </font>
    <font>
      <sz val="11"/>
      <color rgb="FF000000"/>
      <name val="Calibri"/>
      <family val="2"/>
      <scheme val="minor"/>
    </font>
    <font>
      <i/>
      <sz val="11"/>
      <color theme="1"/>
      <name val="Calibri"/>
      <family val="2"/>
      <scheme val="minor"/>
    </font>
    <font>
      <sz val="10"/>
      <name val="Calibri"/>
      <family val="2"/>
      <scheme val="minor"/>
    </font>
    <font>
      <b/>
      <sz val="20"/>
      <name val="Arial"/>
      <family val="2"/>
    </font>
    <font>
      <b/>
      <sz val="24"/>
      <name val="Arial"/>
      <family val="2"/>
    </font>
    <font>
      <b/>
      <sz val="22"/>
      <name val="Arial"/>
      <family val="2"/>
    </font>
    <font>
      <b/>
      <sz val="26"/>
      <color theme="1"/>
      <name val="Calibri"/>
      <family val="2"/>
      <scheme val="minor"/>
    </font>
    <font>
      <b/>
      <sz val="26"/>
      <name val="Arial"/>
      <family val="2"/>
    </font>
    <font>
      <b/>
      <sz val="36"/>
      <color rgb="FFFF0000"/>
      <name val="Arial"/>
      <family val="2"/>
    </font>
    <font>
      <b/>
      <sz val="36"/>
      <color rgb="FFFF0000"/>
      <name val="Calibri"/>
      <family val="2"/>
      <scheme val="minor"/>
    </font>
    <font>
      <sz val="36"/>
      <color rgb="FFFF0000"/>
      <name val="Arial"/>
      <family val="2"/>
    </font>
    <font>
      <sz val="36"/>
      <color rgb="FFFF0000"/>
      <name val="Calibri"/>
      <family val="2"/>
      <scheme val="minor"/>
    </font>
    <font>
      <b/>
      <sz val="40"/>
      <color rgb="FFFF0000"/>
      <name val="Calibri"/>
      <family val="2"/>
      <scheme val="minor"/>
    </font>
    <font>
      <b/>
      <sz val="48"/>
      <color rgb="FFFF0000"/>
      <name val="Arial"/>
      <family val="2"/>
    </font>
  </fonts>
  <fills count="31">
    <fill>
      <patternFill patternType="none"/>
    </fill>
    <fill>
      <patternFill patternType="gray125"/>
    </fill>
    <fill>
      <patternFill patternType="solid">
        <fgColor rgb="FFDBE5F1"/>
        <bgColor indexed="64"/>
      </patternFill>
    </fill>
    <fill>
      <patternFill patternType="solid">
        <fgColor theme="5"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E2EFDA"/>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FF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bgColor indexed="64"/>
      </patternFill>
    </fill>
    <fill>
      <patternFill patternType="solid">
        <fgColor rgb="FF00B0F0"/>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59999389629810485"/>
        <bgColor indexed="64"/>
      </patternFill>
    </fill>
    <fill>
      <patternFill patternType="solid">
        <fgColor rgb="FF6666FF"/>
        <bgColor indexed="64"/>
      </patternFill>
    </fill>
    <fill>
      <patternFill patternType="solid">
        <fgColor rgb="FF66FF33"/>
        <bgColor indexed="64"/>
      </patternFill>
    </fill>
    <fill>
      <patternFill patternType="solid">
        <fgColor rgb="FF00B050"/>
        <bgColor indexed="64"/>
      </patternFill>
    </fill>
    <fill>
      <patternFill patternType="solid">
        <fgColor rgb="FF92D050"/>
        <bgColor indexed="64"/>
      </patternFill>
    </fill>
    <fill>
      <patternFill patternType="solid">
        <fgColor rgb="FFC55A11"/>
        <bgColor rgb="FFC55A11"/>
      </patternFill>
    </fill>
    <fill>
      <patternFill patternType="solid">
        <fgColor theme="7" tint="-0.249977111117893"/>
        <bgColor indexed="64"/>
      </patternFill>
    </fill>
    <fill>
      <patternFill patternType="solid">
        <fgColor theme="8" tint="-0.249977111117893"/>
        <bgColor indexed="64"/>
      </patternFill>
    </fill>
    <fill>
      <patternFill patternType="solid">
        <fgColor rgb="FF7030A0"/>
        <bgColor indexed="64"/>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1">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43"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0" fontId="11" fillId="0" borderId="0"/>
    <xf numFmtId="9" fontId="5"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cellStyleXfs>
  <cellXfs count="795">
    <xf numFmtId="0" fontId="0" fillId="0" borderId="0" xfId="0"/>
    <xf numFmtId="0" fontId="3" fillId="2" borderId="2" xfId="1" applyBorder="1" applyProtection="1">
      <alignment horizontal="center" vertical="center"/>
    </xf>
    <xf numFmtId="3" fontId="4" fillId="0" borderId="2" xfId="3" applyBorder="1" applyAlignment="1" applyProtection="1">
      <alignment horizontal="center" vertical="center"/>
    </xf>
    <xf numFmtId="49" fontId="4" fillId="0" borderId="2" xfId="2" applyBorder="1" applyProtection="1">
      <alignment horizontal="left" vertical="center"/>
    </xf>
    <xf numFmtId="0" fontId="9"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3" borderId="2" xfId="0" applyFont="1" applyFill="1" applyBorder="1" applyAlignment="1">
      <alignment horizontal="center" vertical="center" textRotation="90"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center" vertical="center" wrapText="1"/>
    </xf>
    <xf numFmtId="0" fontId="9" fillId="0" borderId="5" xfId="0" applyFont="1" applyBorder="1" applyAlignment="1">
      <alignment horizontal="left" vertical="center" wrapText="1"/>
    </xf>
    <xf numFmtId="3" fontId="9" fillId="0" borderId="2" xfId="4"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1" fontId="9" fillId="0" borderId="1" xfId="0" applyNumberFormat="1" applyFont="1" applyBorder="1" applyAlignment="1">
      <alignment vertical="center" wrapText="1"/>
    </xf>
    <xf numFmtId="3" fontId="9" fillId="0" borderId="1" xfId="0" applyNumberFormat="1" applyFont="1" applyBorder="1" applyAlignment="1">
      <alignment horizontal="center" vertical="center" wrapText="1"/>
    </xf>
    <xf numFmtId="0" fontId="9" fillId="3" borderId="2" xfId="0" applyFont="1" applyFill="1" applyBorder="1" applyAlignment="1">
      <alignment horizontal="left" vertical="center" wrapText="1"/>
    </xf>
    <xf numFmtId="3" fontId="9" fillId="3" borderId="2" xfId="0" applyNumberFormat="1" applyFont="1" applyFill="1" applyBorder="1" applyAlignment="1">
      <alignment horizontal="center" vertical="center" wrapText="1"/>
    </xf>
    <xf numFmtId="0" fontId="15" fillId="0" borderId="0" xfId="0" applyFont="1" applyAlignment="1">
      <alignment horizontal="center" vertical="center" wrapText="1"/>
    </xf>
    <xf numFmtId="0" fontId="9" fillId="0" borderId="13" xfId="0" applyFont="1" applyBorder="1" applyAlignment="1">
      <alignment horizontal="left" vertical="center" wrapText="1"/>
    </xf>
    <xf numFmtId="1" fontId="10" fillId="4" borderId="2" xfId="0" applyNumberFormat="1" applyFont="1" applyFill="1" applyBorder="1" applyAlignment="1">
      <alignment horizontal="center" vertical="center" wrapText="1"/>
    </xf>
    <xf numFmtId="0" fontId="18" fillId="8" borderId="20" xfId="7" applyFont="1" applyFill="1" applyBorder="1" applyAlignment="1">
      <alignment horizontal="center" vertical="center"/>
    </xf>
    <xf numFmtId="0" fontId="18" fillId="8" borderId="21" xfId="7" applyFont="1" applyFill="1" applyBorder="1" applyAlignment="1">
      <alignment horizontal="center" vertical="center"/>
    </xf>
    <xf numFmtId="0" fontId="0" fillId="0" borderId="0" xfId="0" applyAlignment="1">
      <alignment vertical="center"/>
    </xf>
    <xf numFmtId="14" fontId="0" fillId="0" borderId="2" xfId="0" applyNumberFormat="1" applyBorder="1" applyAlignment="1">
      <alignment horizontal="center" vertical="center"/>
    </xf>
    <xf numFmtId="0" fontId="19" fillId="0" borderId="21" xfId="7" applyFont="1" applyBorder="1" applyAlignment="1">
      <alignment horizontal="center" vertical="center"/>
    </xf>
    <xf numFmtId="14" fontId="19" fillId="0" borderId="4" xfId="7" applyNumberFormat="1" applyFont="1" applyBorder="1"/>
    <xf numFmtId="0" fontId="19" fillId="0" borderId="23" xfId="7" applyFont="1" applyBorder="1" applyAlignment="1">
      <alignment horizontal="center" vertical="center"/>
    </xf>
    <xf numFmtId="14" fontId="19" fillId="0" borderId="24" xfId="7" applyNumberFormat="1" applyFont="1" applyBorder="1"/>
    <xf numFmtId="0" fontId="19" fillId="0" borderId="26" xfId="7" applyFont="1" applyBorder="1" applyAlignment="1">
      <alignment horizontal="center" vertical="center"/>
    </xf>
    <xf numFmtId="0" fontId="18" fillId="8" borderId="17" xfId="7" applyFont="1" applyFill="1" applyBorder="1" applyAlignment="1">
      <alignment horizontal="center" vertical="center"/>
    </xf>
    <xf numFmtId="0" fontId="18" fillId="8" borderId="18" xfId="7" applyFont="1" applyFill="1" applyBorder="1" applyAlignment="1">
      <alignment horizontal="center" vertical="center"/>
    </xf>
    <xf numFmtId="0" fontId="18" fillId="8" borderId="19" xfId="7" applyFont="1" applyFill="1" applyBorder="1" applyAlignment="1">
      <alignment horizontal="center" vertical="center"/>
    </xf>
    <xf numFmtId="0" fontId="18" fillId="8" borderId="20" xfId="7" applyFont="1" applyFill="1" applyBorder="1" applyAlignment="1">
      <alignment vertical="center"/>
    </xf>
    <xf numFmtId="0" fontId="19" fillId="0" borderId="21" xfId="7" applyFont="1" applyBorder="1"/>
    <xf numFmtId="0" fontId="18" fillId="8" borderId="24" xfId="7" applyFont="1" applyFill="1" applyBorder="1" applyAlignment="1">
      <alignment vertical="center"/>
    </xf>
    <xf numFmtId="0" fontId="19" fillId="0" borderId="26" xfId="7" applyFont="1" applyBorder="1"/>
    <xf numFmtId="0" fontId="20" fillId="0" borderId="0" xfId="0" applyFont="1"/>
    <xf numFmtId="0" fontId="9" fillId="3" borderId="5" xfId="0" applyFont="1" applyFill="1" applyBorder="1" applyAlignment="1">
      <alignment horizontal="center" vertical="center" textRotation="90" wrapText="1"/>
    </xf>
    <xf numFmtId="0" fontId="9" fillId="3" borderId="5" xfId="0"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0" fontId="23" fillId="0" borderId="2" xfId="0" applyFont="1" applyBorder="1" applyAlignment="1">
      <alignment horizontal="center" vertical="center" wrapText="1"/>
    </xf>
    <xf numFmtId="0" fontId="22" fillId="6" borderId="28"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3" fontId="10" fillId="3" borderId="2" xfId="0" applyNumberFormat="1" applyFont="1" applyFill="1" applyBorder="1" applyAlignment="1">
      <alignment horizontal="center" vertical="center" wrapText="1"/>
    </xf>
    <xf numFmtId="166"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26" fillId="3" borderId="5" xfId="0" applyFont="1" applyFill="1" applyBorder="1" applyAlignment="1">
      <alignment horizontal="center" vertical="center" wrapText="1"/>
    </xf>
    <xf numFmtId="3" fontId="27" fillId="0" borderId="2" xfId="0" applyNumberFormat="1" applyFont="1" applyBorder="1" applyAlignment="1">
      <alignment horizontal="center" vertical="center" wrapText="1"/>
    </xf>
    <xf numFmtId="3"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4" fontId="27" fillId="0" borderId="1" xfId="0" applyNumberFormat="1" applyFont="1" applyBorder="1" applyAlignment="1">
      <alignment horizontal="center" vertical="center" wrapText="1"/>
    </xf>
    <xf numFmtId="4" fontId="27" fillId="0" borderId="2" xfId="0" applyNumberFormat="1" applyFont="1" applyBorder="1" applyAlignment="1">
      <alignment horizontal="center" vertical="center" wrapText="1"/>
    </xf>
    <xf numFmtId="3" fontId="27" fillId="4" borderId="1" xfId="0" applyNumberFormat="1" applyFont="1" applyFill="1" applyBorder="1" applyAlignment="1">
      <alignment horizontal="center" vertical="center" wrapText="1"/>
    </xf>
    <xf numFmtId="172" fontId="27" fillId="4" borderId="1" xfId="0" applyNumberFormat="1" applyFont="1" applyFill="1" applyBorder="1" applyAlignment="1">
      <alignment horizontal="center" vertical="center" wrapText="1"/>
    </xf>
    <xf numFmtId="0" fontId="27" fillId="0" borderId="2" xfId="0" applyFont="1" applyBorder="1" applyAlignment="1">
      <alignment horizontal="center" vertical="center" wrapText="1"/>
    </xf>
    <xf numFmtId="3" fontId="27" fillId="4" borderId="2" xfId="0" applyNumberFormat="1" applyFont="1" applyFill="1" applyBorder="1" applyAlignment="1">
      <alignment horizontal="center" vertical="center" wrapText="1"/>
    </xf>
    <xf numFmtId="172" fontId="27" fillId="0" borderId="2" xfId="0" applyNumberFormat="1" applyFont="1" applyBorder="1" applyAlignment="1">
      <alignment horizontal="center" vertical="center" wrapText="1"/>
    </xf>
    <xf numFmtId="3" fontId="27" fillId="3" borderId="2" xfId="0" applyNumberFormat="1" applyFont="1" applyFill="1" applyBorder="1" applyAlignment="1">
      <alignment horizontal="center" vertical="center" wrapText="1"/>
    </xf>
    <xf numFmtId="0" fontId="27" fillId="3" borderId="5" xfId="0" applyFont="1" applyFill="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vertical="center" wrapText="1"/>
    </xf>
    <xf numFmtId="0" fontId="21"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0" fillId="0" borderId="0" xfId="0" applyFont="1" applyAlignment="1">
      <alignment horizontal="center" vertical="center" wrapText="1"/>
    </xf>
    <xf numFmtId="0" fontId="14"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7" fillId="0" borderId="13" xfId="0" applyFont="1" applyBorder="1" applyAlignment="1">
      <alignment horizontal="center" vertical="center" wrapText="1"/>
    </xf>
    <xf numFmtId="0" fontId="26" fillId="0" borderId="2" xfId="0" applyFont="1" applyBorder="1" applyAlignment="1">
      <alignment horizontal="center" vertical="center" wrapText="1"/>
    </xf>
    <xf numFmtId="0" fontId="21" fillId="0" borderId="2" xfId="0" applyFont="1" applyBorder="1" applyAlignment="1">
      <alignment horizontal="left" vertical="center" wrapText="1"/>
    </xf>
    <xf numFmtId="0" fontId="29" fillId="0" borderId="2" xfId="0" applyFont="1" applyBorder="1" applyAlignment="1">
      <alignment horizontal="left" vertical="center" wrapText="1"/>
    </xf>
    <xf numFmtId="9" fontId="26" fillId="0" borderId="2" xfId="0" applyNumberFormat="1" applyFont="1" applyBorder="1" applyAlignment="1">
      <alignment horizontal="center" vertical="center" wrapText="1"/>
    </xf>
    <xf numFmtId="0" fontId="26" fillId="0" borderId="13" xfId="0" applyFont="1" applyBorder="1" applyAlignment="1">
      <alignment horizontal="center" vertical="center" wrapText="1"/>
    </xf>
    <xf numFmtId="14" fontId="23"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9" fillId="0" borderId="0" xfId="0" applyFont="1" applyAlignment="1">
      <alignment horizontal="center" vertical="center" wrapText="1"/>
    </xf>
    <xf numFmtId="0" fontId="27" fillId="0" borderId="0" xfId="0" applyFont="1" applyAlignment="1">
      <alignment horizontal="center" vertical="center" wrapText="1"/>
    </xf>
    <xf numFmtId="0" fontId="27" fillId="3" borderId="2" xfId="0"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1" fontId="24" fillId="0" borderId="0" xfId="0" applyNumberFormat="1" applyFont="1" applyAlignment="1">
      <alignment horizontal="center" vertical="center" wrapText="1"/>
    </xf>
    <xf numFmtId="3" fontId="10" fillId="0" borderId="2" xfId="0" applyNumberFormat="1" applyFont="1" applyBorder="1" applyAlignment="1">
      <alignment horizontal="center" vertical="center" wrapText="1"/>
    </xf>
    <xf numFmtId="0" fontId="32" fillId="0" borderId="0" xfId="0" applyFont="1" applyAlignment="1">
      <alignment horizontal="center" vertical="center" wrapText="1"/>
    </xf>
    <xf numFmtId="0" fontId="21" fillId="5" borderId="2" xfId="0" applyFont="1" applyFill="1" applyBorder="1" applyAlignment="1">
      <alignment horizontal="left" vertical="center" wrapText="1"/>
    </xf>
    <xf numFmtId="0" fontId="32" fillId="0" borderId="0" xfId="0" applyFont="1" applyAlignment="1">
      <alignment horizontal="left" vertical="center" wrapText="1"/>
    </xf>
    <xf numFmtId="0" fontId="28" fillId="5" borderId="2" xfId="0" applyFont="1" applyFill="1" applyBorder="1" applyAlignment="1">
      <alignment horizontal="left" vertical="center" wrapText="1"/>
    </xf>
    <xf numFmtId="0" fontId="28" fillId="0" borderId="2" xfId="0" applyFont="1" applyBorder="1" applyAlignment="1">
      <alignment horizontal="left" vertical="center" wrapText="1"/>
    </xf>
    <xf numFmtId="0" fontId="20" fillId="0" borderId="0" xfId="0" applyFont="1" applyAlignment="1">
      <alignment horizontal="left" vertical="center"/>
    </xf>
    <xf numFmtId="14" fontId="26" fillId="3" borderId="5" xfId="0" applyNumberFormat="1" applyFont="1" applyFill="1" applyBorder="1" applyAlignment="1">
      <alignment horizontal="center" vertical="center" wrapText="1"/>
    </xf>
    <xf numFmtId="14" fontId="26" fillId="0" borderId="2" xfId="0" applyNumberFormat="1" applyFont="1" applyBorder="1" applyAlignment="1">
      <alignment horizontal="center" vertical="center" wrapText="1"/>
    </xf>
    <xf numFmtId="14" fontId="26" fillId="0" borderId="13"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27" fillId="3" borderId="2" xfId="0" applyNumberFormat="1" applyFont="1" applyFill="1" applyBorder="1" applyAlignment="1">
      <alignment horizontal="center" vertical="center" wrapText="1"/>
    </xf>
    <xf numFmtId="14" fontId="23" fillId="0" borderId="0" xfId="0" applyNumberFormat="1" applyFont="1" applyAlignment="1">
      <alignment horizontal="center" vertical="center" wrapText="1"/>
    </xf>
    <xf numFmtId="9" fontId="27" fillId="0" borderId="13" xfId="0" applyNumberFormat="1" applyFont="1" applyBorder="1" applyAlignment="1">
      <alignment horizontal="center" vertical="center" wrapText="1"/>
    </xf>
    <xf numFmtId="9" fontId="24" fillId="0" borderId="2" xfId="0" applyNumberFormat="1" applyFont="1" applyBorder="1" applyAlignment="1">
      <alignment horizontal="center" vertical="center" wrapText="1"/>
    </xf>
    <xf numFmtId="0" fontId="27" fillId="0" borderId="5" xfId="0" applyFont="1" applyBorder="1" applyAlignment="1">
      <alignment horizontal="center" vertical="center" wrapText="1"/>
    </xf>
    <xf numFmtId="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23" fillId="0" borderId="2" xfId="0" applyNumberFormat="1" applyFont="1" applyBorder="1" applyAlignment="1">
      <alignment horizontal="center" vertical="center" wrapText="1"/>
    </xf>
    <xf numFmtId="164" fontId="23" fillId="0" borderId="0" xfId="0" applyNumberFormat="1" applyFont="1" applyAlignment="1">
      <alignment horizontal="center" vertical="center" wrapText="1"/>
    </xf>
    <xf numFmtId="0" fontId="36" fillId="0" borderId="2" xfId="0" applyFont="1" applyBorder="1" applyAlignment="1">
      <alignment horizontal="center" vertical="center" wrapText="1"/>
    </xf>
    <xf numFmtId="1" fontId="23" fillId="0" borderId="2" xfId="0" applyNumberFormat="1" applyFont="1" applyBorder="1" applyAlignment="1">
      <alignment horizontal="center" vertical="center" wrapText="1"/>
    </xf>
    <xf numFmtId="174" fontId="24" fillId="0" borderId="2"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0" fontId="23" fillId="0" borderId="5" xfId="0" applyFont="1" applyBorder="1" applyAlignment="1">
      <alignment horizontal="center" vertical="center" wrapText="1"/>
    </xf>
    <xf numFmtId="169" fontId="23" fillId="0" borderId="2" xfId="6" applyNumberFormat="1" applyFont="1" applyBorder="1" applyAlignment="1">
      <alignment horizontal="center" vertical="center" wrapText="1"/>
    </xf>
    <xf numFmtId="0" fontId="14"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23" fillId="0" borderId="1" xfId="0" applyFont="1" applyBorder="1" applyAlignment="1">
      <alignment vertical="center" wrapText="1"/>
    </xf>
    <xf numFmtId="169" fontId="23" fillId="0" borderId="1" xfId="6" applyNumberFormat="1" applyFont="1" applyBorder="1" applyAlignment="1">
      <alignment vertical="center" wrapText="1"/>
    </xf>
    <xf numFmtId="3" fontId="10" fillId="3" borderId="2" xfId="0" applyNumberFormat="1" applyFont="1" applyFill="1" applyBorder="1" applyAlignment="1">
      <alignment horizontal="left" vertical="center" wrapText="1"/>
    </xf>
    <xf numFmtId="0" fontId="14" fillId="0" borderId="2" xfId="0" applyFont="1" applyBorder="1" applyAlignment="1">
      <alignment vertical="center" wrapText="1"/>
    </xf>
    <xf numFmtId="171" fontId="26" fillId="0" borderId="2" xfId="0" applyNumberFormat="1" applyFont="1" applyBorder="1" applyAlignment="1">
      <alignment vertical="center" wrapText="1"/>
    </xf>
    <xf numFmtId="0" fontId="14" fillId="0" borderId="0" xfId="0" applyFont="1" applyAlignment="1">
      <alignment horizontal="left" vertical="center" wrapText="1"/>
    </xf>
    <xf numFmtId="0" fontId="9" fillId="0" borderId="0" xfId="0" applyFont="1" applyAlignment="1">
      <alignment horizontal="left" vertical="center" wrapText="1"/>
    </xf>
    <xf numFmtId="0" fontId="23" fillId="0" borderId="0" xfId="0" applyFont="1" applyAlignment="1">
      <alignment vertical="center" wrapText="1"/>
    </xf>
    <xf numFmtId="0" fontId="26" fillId="3" borderId="2" xfId="0" applyFont="1" applyFill="1" applyBorder="1" applyAlignment="1">
      <alignment horizontal="center" vertical="center" wrapText="1"/>
    </xf>
    <xf numFmtId="1" fontId="0" fillId="0" borderId="0" xfId="0" applyNumberFormat="1" applyAlignment="1">
      <alignment horizontal="center" vertical="center" wrapText="1"/>
    </xf>
    <xf numFmtId="1" fontId="14" fillId="0" borderId="0" xfId="0" applyNumberFormat="1" applyFont="1" applyAlignment="1">
      <alignment horizontal="center" vertical="center" wrapText="1"/>
    </xf>
    <xf numFmtId="0" fontId="9" fillId="3" borderId="7"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0" borderId="0" xfId="0" applyAlignment="1">
      <alignment wrapText="1"/>
    </xf>
    <xf numFmtId="14" fontId="14" fillId="0" borderId="2" xfId="0" applyNumberFormat="1" applyFont="1" applyBorder="1" applyAlignment="1">
      <alignment horizontal="center" vertical="center" wrapText="1"/>
    </xf>
    <xf numFmtId="0" fontId="14" fillId="4" borderId="2" xfId="0" applyFont="1" applyFill="1" applyBorder="1" applyAlignment="1">
      <alignment vertical="center" wrapText="1"/>
    </xf>
    <xf numFmtId="0" fontId="14" fillId="0" borderId="2" xfId="0" applyFont="1" applyBorder="1" applyAlignment="1">
      <alignment horizontal="left" vertical="center" wrapText="1"/>
    </xf>
    <xf numFmtId="0" fontId="9" fillId="0" borderId="13" xfId="0" applyFont="1" applyBorder="1" applyAlignment="1">
      <alignment horizontal="center" vertical="center" wrapText="1"/>
    </xf>
    <xf numFmtId="0" fontId="14" fillId="0" borderId="5" xfId="0" applyFont="1" applyBorder="1" applyAlignment="1">
      <alignmen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13" fillId="0" borderId="2" xfId="7" applyFont="1" applyBorder="1" applyAlignment="1">
      <alignment horizontal="left" vertical="center" wrapText="1"/>
    </xf>
    <xf numFmtId="14" fontId="14" fillId="0" borderId="2" xfId="0" applyNumberFormat="1" applyFont="1" applyBorder="1" applyAlignment="1">
      <alignment horizontal="center" vertical="center"/>
    </xf>
    <xf numFmtId="0" fontId="13" fillId="0" borderId="2" xfId="0" applyFont="1" applyBorder="1" applyAlignment="1">
      <alignment horizontal="center" vertical="center"/>
    </xf>
    <xf numFmtId="0" fontId="38" fillId="0" borderId="5" xfId="0" applyFont="1" applyBorder="1" applyAlignment="1">
      <alignment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3" fillId="0" borderId="28" xfId="0" applyFont="1" applyBorder="1" applyAlignment="1">
      <alignment horizontal="center" vertical="center" wrapText="1"/>
    </xf>
    <xf numFmtId="169" fontId="23" fillId="0" borderId="1" xfId="6"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0" fontId="27" fillId="0" borderId="1" xfId="0" applyFont="1" applyBorder="1" applyAlignment="1">
      <alignment horizontal="center" vertical="center" textRotation="90" wrapText="1"/>
    </xf>
    <xf numFmtId="0" fontId="24" fillId="0" borderId="5" xfId="0" applyFont="1" applyBorder="1" applyAlignment="1">
      <alignment horizontal="center" vertical="center" wrapText="1"/>
    </xf>
    <xf numFmtId="1" fontId="10" fillId="4" borderId="1" xfId="0" applyNumberFormat="1" applyFont="1" applyFill="1" applyBorder="1" applyAlignment="1">
      <alignment horizontal="center" vertical="center" wrapText="1"/>
    </xf>
    <xf numFmtId="9" fontId="27" fillId="0" borderId="5" xfId="0" applyNumberFormat="1" applyFont="1" applyBorder="1" applyAlignment="1">
      <alignment horizontal="center" vertical="center" wrapText="1"/>
    </xf>
    <xf numFmtId="164" fontId="23" fillId="0" borderId="5" xfId="0" applyNumberFormat="1" applyFont="1" applyBorder="1" applyAlignment="1">
      <alignment horizontal="center" vertical="center" wrapText="1"/>
    </xf>
    <xf numFmtId="0" fontId="0" fillId="0" borderId="2" xfId="0" applyBorder="1" applyAlignment="1">
      <alignment wrapText="1"/>
    </xf>
    <xf numFmtId="0" fontId="0" fillId="0" borderId="2" xfId="0" applyBorder="1" applyAlignment="1">
      <alignment vertical="center" wrapText="1"/>
    </xf>
    <xf numFmtId="4" fontId="10" fillId="0" borderId="2" xfId="0" applyNumberFormat="1" applyFont="1" applyBorder="1" applyAlignment="1">
      <alignment horizontal="center" vertical="center" wrapText="1"/>
    </xf>
    <xf numFmtId="0" fontId="24" fillId="6" borderId="33"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6" borderId="33" xfId="0" applyFont="1" applyFill="1" applyBorder="1" applyAlignment="1">
      <alignment horizontal="center" vertical="center" wrapText="1"/>
    </xf>
    <xf numFmtId="9" fontId="40" fillId="12" borderId="2" xfId="0" applyNumberFormat="1" applyFont="1" applyFill="1" applyBorder="1" applyAlignment="1">
      <alignment horizontal="center" vertical="center" wrapText="1"/>
    </xf>
    <xf numFmtId="0" fontId="40" fillId="12" borderId="1" xfId="0" applyFont="1" applyFill="1" applyBorder="1" applyAlignment="1">
      <alignment horizontal="center" vertical="center" wrapText="1"/>
    </xf>
    <xf numFmtId="9" fontId="40" fillId="12" borderId="1" xfId="0" applyNumberFormat="1" applyFont="1" applyFill="1" applyBorder="1" applyAlignment="1">
      <alignment horizontal="center" vertical="center" wrapText="1"/>
    </xf>
    <xf numFmtId="9" fontId="40" fillId="12" borderId="5" xfId="0" applyNumberFormat="1" applyFont="1" applyFill="1" applyBorder="1" applyAlignment="1">
      <alignment horizontal="center" vertical="center" wrapText="1"/>
    </xf>
    <xf numFmtId="0" fontId="40" fillId="12" borderId="2" xfId="0" applyFont="1" applyFill="1" applyBorder="1" applyAlignment="1">
      <alignment horizontal="center" vertical="center" wrapText="1"/>
    </xf>
    <xf numFmtId="9" fontId="41" fillId="12" borderId="2" xfId="0" applyNumberFormat="1" applyFont="1" applyFill="1" applyBorder="1" applyAlignment="1">
      <alignment horizontal="center" vertical="center" wrapText="1"/>
    </xf>
    <xf numFmtId="9" fontId="40" fillId="12" borderId="13" xfId="0" applyNumberFormat="1" applyFont="1" applyFill="1" applyBorder="1" applyAlignment="1">
      <alignment horizontal="center" vertical="center" wrapText="1"/>
    </xf>
    <xf numFmtId="0" fontId="43" fillId="3" borderId="2" xfId="0" applyFont="1" applyFill="1" applyBorder="1" applyAlignment="1">
      <alignment horizontal="center" vertical="center" wrapText="1"/>
    </xf>
    <xf numFmtId="0" fontId="42" fillId="0" borderId="2" xfId="0" applyFont="1" applyBorder="1" applyAlignment="1">
      <alignment horizontal="center" vertical="center" wrapText="1"/>
    </xf>
    <xf numFmtId="0" fontId="42" fillId="14" borderId="2" xfId="0" applyFont="1" applyFill="1" applyBorder="1" applyAlignment="1">
      <alignment horizontal="center" vertical="center" wrapText="1"/>
    </xf>
    <xf numFmtId="0" fontId="42" fillId="15" borderId="2" xfId="0" applyFont="1" applyFill="1" applyBorder="1" applyAlignment="1">
      <alignment horizontal="center" vertical="center" wrapText="1"/>
    </xf>
    <xf numFmtId="0" fontId="42" fillId="16" borderId="2" xfId="0" applyFont="1" applyFill="1" applyBorder="1" applyAlignment="1">
      <alignment horizontal="center" vertical="center" wrapText="1"/>
    </xf>
    <xf numFmtId="0" fontId="42" fillId="17" borderId="2" xfId="0" applyFont="1" applyFill="1" applyBorder="1" applyAlignment="1">
      <alignment horizontal="center" vertical="center" wrapText="1"/>
    </xf>
    <xf numFmtId="0" fontId="41" fillId="12" borderId="2" xfId="0" applyFont="1" applyFill="1" applyBorder="1" applyAlignment="1">
      <alignment vertical="center" wrapText="1"/>
    </xf>
    <xf numFmtId="0" fontId="42" fillId="18" borderId="2"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42" fillId="19" borderId="2" xfId="0" applyFont="1" applyFill="1" applyBorder="1" applyAlignment="1">
      <alignment horizontal="center" vertical="center" wrapText="1"/>
    </xf>
    <xf numFmtId="0" fontId="42" fillId="10" borderId="2" xfId="0" applyFont="1" applyFill="1" applyBorder="1" applyAlignment="1">
      <alignment horizontal="center" vertical="center" wrapText="1"/>
    </xf>
    <xf numFmtId="0" fontId="42" fillId="20" borderId="2" xfId="0" applyFont="1" applyFill="1" applyBorder="1" applyAlignment="1">
      <alignment horizontal="center" vertical="center" wrapText="1"/>
    </xf>
    <xf numFmtId="3" fontId="43" fillId="21" borderId="2" xfId="0" applyNumberFormat="1" applyFont="1" applyFill="1" applyBorder="1" applyAlignment="1">
      <alignment horizontal="center" vertical="center" wrapText="1"/>
    </xf>
    <xf numFmtId="3" fontId="44" fillId="11" borderId="2" xfId="0" applyNumberFormat="1" applyFont="1" applyFill="1" applyBorder="1" applyAlignment="1">
      <alignment horizontal="center" vertical="center" wrapText="1"/>
    </xf>
    <xf numFmtId="3" fontId="44" fillId="11" borderId="1" xfId="0" applyNumberFormat="1"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0" fillId="22" borderId="2" xfId="0" applyFont="1" applyFill="1" applyBorder="1" applyAlignment="1">
      <alignment horizontal="center" vertical="center" wrapText="1"/>
    </xf>
    <xf numFmtId="0" fontId="40" fillId="22" borderId="1" xfId="0" applyFont="1" applyFill="1" applyBorder="1" applyAlignment="1">
      <alignment horizontal="center" vertical="center" wrapText="1"/>
    </xf>
    <xf numFmtId="4" fontId="44" fillId="11" borderId="1" xfId="0" applyNumberFormat="1" applyFont="1" applyFill="1" applyBorder="1" applyAlignment="1">
      <alignment horizontal="center" vertical="center" wrapText="1"/>
    </xf>
    <xf numFmtId="9" fontId="44" fillId="11" borderId="2" xfId="0" applyNumberFormat="1" applyFont="1" applyFill="1" applyBorder="1" applyAlignment="1">
      <alignment horizontal="center" vertical="center" wrapText="1"/>
    </xf>
    <xf numFmtId="0" fontId="44" fillId="11" borderId="2" xfId="0" applyFont="1" applyFill="1" applyBorder="1" applyAlignment="1">
      <alignment horizontal="center" vertical="center" wrapText="1"/>
    </xf>
    <xf numFmtId="4" fontId="44" fillId="11" borderId="2" xfId="0" applyNumberFormat="1" applyFont="1" applyFill="1" applyBorder="1" applyAlignment="1">
      <alignment horizontal="center" vertical="center" wrapText="1"/>
    </xf>
    <xf numFmtId="0" fontId="0" fillId="0" borderId="0" xfId="0" applyAlignment="1">
      <alignment horizontal="left" vertical="center" wrapText="1"/>
    </xf>
    <xf numFmtId="3" fontId="45" fillId="3" borderId="2" xfId="0" applyNumberFormat="1" applyFont="1" applyFill="1" applyBorder="1" applyAlignment="1">
      <alignment horizontal="left" vertical="center" wrapText="1"/>
    </xf>
    <xf numFmtId="172" fontId="44" fillId="11" borderId="2" xfId="0" applyNumberFormat="1"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37" fillId="0" borderId="2" xfId="0" applyFont="1" applyBorder="1" applyAlignment="1">
      <alignment horizontal="left" vertical="center" wrapText="1"/>
    </xf>
    <xf numFmtId="0" fontId="46" fillId="3" borderId="7"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45" fillId="3" borderId="5" xfId="0" applyFont="1" applyFill="1" applyBorder="1" applyAlignment="1">
      <alignment horizontal="left" vertical="center" wrapText="1"/>
    </xf>
    <xf numFmtId="0" fontId="16" fillId="6" borderId="2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47" fillId="0" borderId="2" xfId="9" applyBorder="1" applyAlignment="1">
      <alignment horizontal="left" vertical="center" wrapText="1"/>
    </xf>
    <xf numFmtId="0" fontId="47" fillId="0" borderId="0" xfId="9" applyAlignment="1">
      <alignment horizontal="left" vertical="center" wrapText="1"/>
    </xf>
    <xf numFmtId="0" fontId="8" fillId="0" borderId="0" xfId="0" applyFont="1" applyAlignment="1">
      <alignment horizontal="left" vertical="center" wrapText="1"/>
    </xf>
    <xf numFmtId="0" fontId="22" fillId="6" borderId="28" xfId="0"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xf numFmtId="0" fontId="0" fillId="4" borderId="2" xfId="0" applyFill="1" applyBorder="1" applyAlignment="1">
      <alignment horizontal="left" vertical="center" wrapText="1"/>
    </xf>
    <xf numFmtId="0" fontId="0" fillId="0" borderId="11" xfId="0" applyBorder="1" applyAlignment="1">
      <alignment horizontal="left" vertical="center" wrapText="1"/>
    </xf>
    <xf numFmtId="172" fontId="44" fillId="11" borderId="1" xfId="0" applyNumberFormat="1" applyFont="1" applyFill="1" applyBorder="1" applyAlignment="1">
      <alignment horizontal="center" vertical="center" wrapText="1"/>
    </xf>
    <xf numFmtId="2" fontId="44" fillId="11" borderId="1" xfId="0" applyNumberFormat="1" applyFont="1" applyFill="1" applyBorder="1" applyAlignment="1">
      <alignment horizontal="center" vertical="center" wrapText="1"/>
    </xf>
    <xf numFmtId="0" fontId="48" fillId="3" borderId="2" xfId="0" applyFont="1" applyFill="1" applyBorder="1" applyAlignment="1">
      <alignment horizontal="center" vertical="center" wrapText="1"/>
    </xf>
    <xf numFmtId="0" fontId="47" fillId="0" borderId="2" xfId="9" applyBorder="1" applyAlignment="1">
      <alignment vertical="center" wrapText="1"/>
    </xf>
    <xf numFmtId="0" fontId="49" fillId="0" borderId="0" xfId="0" applyFont="1" applyAlignment="1">
      <alignment horizontal="left" vertical="center" wrapText="1"/>
    </xf>
    <xf numFmtId="0" fontId="49"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top" wrapText="1"/>
    </xf>
    <xf numFmtId="0" fontId="46" fillId="0" borderId="2" xfId="0" applyFont="1" applyBorder="1" applyAlignment="1">
      <alignment horizontal="left" vertical="top" wrapText="1"/>
    </xf>
    <xf numFmtId="0" fontId="0" fillId="0" borderId="2" xfId="0" applyBorder="1" applyAlignment="1">
      <alignment horizontal="left" vertical="center"/>
    </xf>
    <xf numFmtId="0" fontId="46" fillId="0" borderId="2" xfId="0" applyFont="1" applyBorder="1" applyAlignment="1">
      <alignment horizontal="left" vertical="center" wrapText="1"/>
    </xf>
    <xf numFmtId="0" fontId="47" fillId="0" borderId="2" xfId="9" applyBorder="1" applyAlignment="1">
      <alignment wrapText="1"/>
    </xf>
    <xf numFmtId="0" fontId="24" fillId="0" borderId="2" xfId="4" applyNumberFormat="1" applyFont="1" applyBorder="1" applyAlignment="1">
      <alignment horizontal="center" vertical="center" wrapText="1"/>
    </xf>
    <xf numFmtId="0" fontId="40" fillId="11" borderId="2" xfId="0" applyFont="1" applyFill="1" applyBorder="1" applyAlignment="1">
      <alignment horizontal="center" vertical="center" wrapText="1"/>
    </xf>
    <xf numFmtId="0" fontId="51" fillId="0" borderId="2" xfId="0" applyFont="1" applyBorder="1" applyAlignment="1">
      <alignment vertical="center" wrapText="1"/>
    </xf>
    <xf numFmtId="0" fontId="24" fillId="0" borderId="2" xfId="4" applyNumberFormat="1" applyFont="1" applyFill="1" applyBorder="1" applyAlignment="1">
      <alignment horizontal="center" vertical="center" wrapText="1"/>
    </xf>
    <xf numFmtId="0" fontId="40" fillId="0" borderId="2" xfId="0" applyFont="1" applyBorder="1" applyAlignment="1">
      <alignment horizontal="center" vertical="center" wrapText="1"/>
    </xf>
    <xf numFmtId="3" fontId="40" fillId="0" borderId="2" xfId="0" applyNumberFormat="1" applyFont="1" applyBorder="1" applyAlignment="1">
      <alignment horizontal="center" vertical="center" wrapText="1"/>
    </xf>
    <xf numFmtId="9" fontId="40" fillId="0" borderId="2" xfId="0" applyNumberFormat="1" applyFont="1" applyBorder="1" applyAlignment="1">
      <alignment horizontal="center" vertical="center" wrapText="1"/>
    </xf>
    <xf numFmtId="4" fontId="40" fillId="0" borderId="2" xfId="0" applyNumberFormat="1" applyFont="1" applyBorder="1" applyAlignment="1">
      <alignment horizontal="center" vertical="center" wrapText="1"/>
    </xf>
    <xf numFmtId="172" fontId="40" fillId="0" borderId="2" xfId="0" applyNumberFormat="1" applyFont="1" applyBorder="1" applyAlignment="1">
      <alignment horizontal="center" vertical="center" wrapText="1"/>
    </xf>
    <xf numFmtId="0" fontId="40" fillId="0" borderId="1" xfId="0" applyFont="1" applyBorder="1" applyAlignment="1">
      <alignment horizontal="center" vertical="center" wrapText="1"/>
    </xf>
    <xf numFmtId="9" fontId="40" fillId="0" borderId="1" xfId="0" applyNumberFormat="1" applyFont="1" applyBorder="1" applyAlignment="1">
      <alignment horizontal="center" vertical="center" wrapText="1"/>
    </xf>
    <xf numFmtId="9" fontId="40" fillId="0" borderId="13" xfId="0" applyNumberFormat="1" applyFont="1" applyBorder="1" applyAlignment="1">
      <alignment horizontal="center" vertical="center" wrapText="1"/>
    </xf>
    <xf numFmtId="0" fontId="40" fillId="22" borderId="5" xfId="0" applyFont="1" applyFill="1" applyBorder="1" applyAlignment="1">
      <alignment horizontal="center" vertical="center" wrapText="1"/>
    </xf>
    <xf numFmtId="1" fontId="40" fillId="12" borderId="2" xfId="0" applyNumberFormat="1" applyFont="1" applyFill="1" applyBorder="1" applyAlignment="1">
      <alignment horizontal="center" vertical="center" wrapText="1"/>
    </xf>
    <xf numFmtId="0" fontId="46" fillId="0" borderId="11" xfId="0" applyFont="1" applyBorder="1" applyAlignment="1">
      <alignment horizontal="left" vertical="center" wrapText="1"/>
    </xf>
    <xf numFmtId="0" fontId="46" fillId="3" borderId="11" xfId="0" applyFont="1" applyFill="1" applyBorder="1" applyAlignment="1">
      <alignment horizontal="left" vertical="center" wrapText="1"/>
    </xf>
    <xf numFmtId="0" fontId="46" fillId="0" borderId="0" xfId="0" applyFont="1" applyAlignment="1">
      <alignment horizontal="left" vertical="center" wrapText="1"/>
    </xf>
    <xf numFmtId="0" fontId="46" fillId="3" borderId="22" xfId="0" applyFont="1" applyFill="1" applyBorder="1" applyAlignment="1">
      <alignment horizontal="left" vertical="center" wrapText="1"/>
    </xf>
    <xf numFmtId="0" fontId="46" fillId="0" borderId="44" xfId="0" applyFont="1" applyBorder="1" applyAlignment="1">
      <alignment horizontal="left" vertical="center" wrapText="1"/>
    </xf>
    <xf numFmtId="0" fontId="46" fillId="25" borderId="45" xfId="0" applyFont="1" applyFill="1" applyBorder="1" applyAlignment="1">
      <alignment horizontal="left" vertical="center" wrapText="1"/>
    </xf>
    <xf numFmtId="0" fontId="45" fillId="25" borderId="46" xfId="0" applyFont="1" applyFill="1" applyBorder="1" applyAlignment="1">
      <alignment horizontal="left" vertical="center" wrapText="1"/>
    </xf>
    <xf numFmtId="0" fontId="46" fillId="4" borderId="2" xfId="0" applyFont="1" applyFill="1" applyBorder="1" applyAlignment="1">
      <alignment horizontal="left" vertical="center" wrapText="1"/>
    </xf>
    <xf numFmtId="0" fontId="46" fillId="0" borderId="12" xfId="9" applyFont="1" applyBorder="1" applyAlignment="1">
      <alignment horizontal="left" vertical="center" wrapText="1"/>
    </xf>
    <xf numFmtId="0" fontId="47" fillId="0" borderId="0" xfId="9" applyAlignment="1">
      <alignment vertical="center" wrapText="1"/>
    </xf>
    <xf numFmtId="3" fontId="40"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3" fontId="9" fillId="0" borderId="1" xfId="4" applyNumberFormat="1" applyFont="1" applyFill="1" applyBorder="1" applyAlignment="1">
      <alignment horizontal="center" vertical="center" wrapText="1"/>
    </xf>
    <xf numFmtId="0" fontId="9" fillId="0" borderId="6" xfId="0" applyFont="1" applyBorder="1" applyAlignment="1">
      <alignment horizontal="left" vertical="center" wrapText="1"/>
    </xf>
    <xf numFmtId="3" fontId="44" fillId="11" borderId="6" xfId="0" applyNumberFormat="1" applyFont="1" applyFill="1" applyBorder="1" applyAlignment="1">
      <alignment horizontal="center" vertical="center" wrapText="1"/>
    </xf>
    <xf numFmtId="0" fontId="27" fillId="0" borderId="6" xfId="0" applyFont="1" applyBorder="1" applyAlignment="1">
      <alignment horizontal="center" vertical="center" wrapText="1"/>
    </xf>
    <xf numFmtId="9" fontId="40" fillId="0" borderId="5" xfId="0" applyNumberFormat="1" applyFont="1" applyBorder="1" applyAlignment="1">
      <alignment horizontal="center" vertical="center" wrapText="1"/>
    </xf>
    <xf numFmtId="9" fontId="27" fillId="0" borderId="6" xfId="0" applyNumberFormat="1" applyFont="1" applyBorder="1" applyAlignment="1">
      <alignment horizontal="center" vertical="center" wrapText="1"/>
    </xf>
    <xf numFmtId="9" fontId="44" fillId="11" borderId="1" xfId="0" applyNumberFormat="1" applyFont="1" applyFill="1" applyBorder="1" applyAlignment="1">
      <alignment horizontal="center" vertical="center" wrapText="1"/>
    </xf>
    <xf numFmtId="0" fontId="44" fillId="11" borderId="6" xfId="0" applyFont="1" applyFill="1" applyBorder="1" applyAlignment="1">
      <alignment horizontal="center" vertical="center" wrapText="1"/>
    </xf>
    <xf numFmtId="3" fontId="27" fillId="0" borderId="6"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0" fontId="8" fillId="0" borderId="0" xfId="0" applyFont="1" applyAlignment="1">
      <alignment wrapText="1"/>
    </xf>
    <xf numFmtId="0" fontId="26"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9" fillId="3" borderId="6" xfId="0" applyFont="1" applyFill="1" applyBorder="1" applyAlignment="1">
      <alignment horizontal="center" vertical="center" textRotation="90" wrapText="1"/>
    </xf>
    <xf numFmtId="9" fontId="27" fillId="3" borderId="5" xfId="0" applyNumberFormat="1" applyFont="1" applyFill="1" applyBorder="1" applyAlignment="1">
      <alignment horizontal="center" vertical="center" wrapText="1"/>
    </xf>
    <xf numFmtId="3" fontId="26" fillId="3" borderId="5"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1" fontId="10" fillId="3" borderId="5" xfId="0" applyNumberFormat="1" applyFont="1" applyFill="1" applyBorder="1" applyAlignment="1">
      <alignment horizontal="center" vertical="center" wrapText="1"/>
    </xf>
    <xf numFmtId="9" fontId="40" fillId="3" borderId="5" xfId="0" applyNumberFormat="1" applyFont="1" applyFill="1" applyBorder="1" applyAlignment="1">
      <alignment horizontal="center" vertical="center" wrapText="1"/>
    </xf>
    <xf numFmtId="14" fontId="23" fillId="3" borderId="5" xfId="0" applyNumberFormat="1" applyFont="1" applyFill="1" applyBorder="1" applyAlignment="1">
      <alignment horizontal="center" vertical="center" wrapText="1"/>
    </xf>
    <xf numFmtId="0" fontId="23" fillId="3" borderId="5" xfId="0" applyFont="1" applyFill="1" applyBorder="1" applyAlignment="1">
      <alignment horizontal="center" vertical="center" wrapText="1"/>
    </xf>
    <xf numFmtId="0" fontId="24" fillId="3" borderId="5" xfId="0" applyFont="1" applyFill="1" applyBorder="1" applyAlignment="1">
      <alignment horizontal="center" vertical="center" wrapText="1"/>
    </xf>
    <xf numFmtId="164" fontId="23" fillId="3" borderId="5"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170" fontId="23" fillId="3" borderId="5" xfId="6" applyNumberFormat="1" applyFont="1" applyFill="1" applyBorder="1" applyAlignment="1">
      <alignment horizontal="center" vertical="center" wrapText="1"/>
    </xf>
    <xf numFmtId="1" fontId="9" fillId="3" borderId="5"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14" fontId="14" fillId="3" borderId="2" xfId="0" applyNumberFormat="1" applyFont="1" applyFill="1" applyBorder="1" applyAlignment="1">
      <alignment horizontal="center" vertical="center" wrapText="1"/>
    </xf>
    <xf numFmtId="0" fontId="0" fillId="3" borderId="2" xfId="0" applyFill="1" applyBorder="1" applyAlignment="1">
      <alignment horizontal="left" vertical="center" wrapText="1"/>
    </xf>
    <xf numFmtId="0" fontId="8" fillId="3" borderId="2" xfId="0" applyFont="1" applyFill="1" applyBorder="1" applyAlignment="1">
      <alignment vertical="center" wrapText="1"/>
    </xf>
    <xf numFmtId="0" fontId="42" fillId="3" borderId="2" xfId="0" applyFont="1" applyFill="1" applyBorder="1" applyAlignment="1">
      <alignment horizontal="center" vertical="center" wrapText="1"/>
    </xf>
    <xf numFmtId="0" fontId="47" fillId="3" borderId="2" xfId="9" applyFill="1" applyBorder="1" applyAlignment="1">
      <alignment horizontal="left" vertical="center" wrapText="1"/>
    </xf>
    <xf numFmtId="0" fontId="47" fillId="3" borderId="2" xfId="9" applyFill="1" applyBorder="1" applyAlignment="1">
      <alignment vertical="center" wrapText="1"/>
    </xf>
    <xf numFmtId="0" fontId="14" fillId="3" borderId="2" xfId="0" applyFont="1" applyFill="1" applyBorder="1" applyAlignment="1">
      <alignment horizontal="left" vertical="center" wrapText="1"/>
    </xf>
    <xf numFmtId="14" fontId="26" fillId="3" borderId="6"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 xfId="0" applyFont="1" applyFill="1" applyBorder="1" applyAlignment="1">
      <alignment horizontal="left" vertical="center" wrapText="1"/>
    </xf>
    <xf numFmtId="0" fontId="46" fillId="3" borderId="12" xfId="0" applyFont="1" applyFill="1" applyBorder="1" applyAlignment="1">
      <alignment horizontal="left" vertical="center" wrapText="1"/>
    </xf>
    <xf numFmtId="0" fontId="40" fillId="28" borderId="5" xfId="0" applyFont="1" applyFill="1" applyBorder="1" applyAlignment="1">
      <alignment horizontal="center" vertical="center" wrapText="1"/>
    </xf>
    <xf numFmtId="9" fontId="40" fillId="0" borderId="2" xfId="8" applyFont="1" applyBorder="1" applyAlignment="1">
      <alignment horizontal="center" vertical="center" wrapText="1"/>
    </xf>
    <xf numFmtId="2" fontId="40" fillId="0" borderId="2" xfId="0" applyNumberFormat="1" applyFont="1" applyBorder="1" applyAlignment="1">
      <alignment horizontal="center" vertical="center" wrapText="1"/>
    </xf>
    <xf numFmtId="175" fontId="40" fillId="0" borderId="2" xfId="0" applyNumberFormat="1" applyFont="1" applyBorder="1" applyAlignment="1">
      <alignment horizontal="center" vertical="center" wrapText="1"/>
    </xf>
    <xf numFmtId="1" fontId="40" fillId="0" borderId="2" xfId="0" applyNumberFormat="1" applyFont="1" applyBorder="1" applyAlignment="1">
      <alignment horizontal="center" vertical="center" wrapText="1"/>
    </xf>
    <xf numFmtId="173" fontId="52" fillId="28" borderId="5" xfId="0" applyNumberFormat="1" applyFont="1" applyFill="1" applyBorder="1" applyAlignment="1">
      <alignment horizontal="center" vertical="center" wrapText="1"/>
    </xf>
    <xf numFmtId="173" fontId="52" fillId="28" borderId="5" xfId="8" applyNumberFormat="1" applyFont="1" applyFill="1" applyBorder="1" applyAlignment="1">
      <alignment horizontal="center" vertical="center" wrapText="1"/>
    </xf>
    <xf numFmtId="173" fontId="40" fillId="0" borderId="2" xfId="8" applyNumberFormat="1" applyFont="1" applyBorder="1" applyAlignment="1">
      <alignment horizontal="center" vertical="center" wrapText="1"/>
    </xf>
    <xf numFmtId="173" fontId="40" fillId="7" borderId="2" xfId="8" applyNumberFormat="1" applyFont="1" applyFill="1" applyBorder="1" applyAlignment="1">
      <alignment horizontal="center" vertical="center" wrapText="1"/>
    </xf>
    <xf numFmtId="3" fontId="40" fillId="7" borderId="2" xfId="0" applyNumberFormat="1" applyFont="1" applyFill="1" applyBorder="1" applyAlignment="1">
      <alignment horizontal="center" vertical="center" wrapText="1"/>
    </xf>
    <xf numFmtId="173" fontId="54" fillId="28" borderId="5" xfId="8" applyNumberFormat="1" applyFont="1" applyFill="1" applyBorder="1" applyAlignment="1">
      <alignment horizontal="center" vertical="center" wrapText="1"/>
    </xf>
    <xf numFmtId="9" fontId="40" fillId="28" borderId="5" xfId="8" applyFont="1" applyFill="1" applyBorder="1" applyAlignment="1">
      <alignment horizontal="center" vertical="center" wrapText="1"/>
    </xf>
    <xf numFmtId="9" fontId="40" fillId="7" borderId="2" xfId="8" applyFont="1" applyFill="1" applyBorder="1" applyAlignment="1">
      <alignment horizontal="center" vertical="center" wrapText="1"/>
    </xf>
    <xf numFmtId="173" fontId="53" fillId="28" borderId="5" xfId="8" applyNumberFormat="1" applyFont="1" applyFill="1" applyBorder="1" applyAlignment="1">
      <alignment horizontal="center" vertical="center" wrapText="1"/>
    </xf>
    <xf numFmtId="0" fontId="40" fillId="0" borderId="13" xfId="0" applyFont="1" applyBorder="1" applyAlignment="1">
      <alignment horizontal="center" vertical="center" wrapText="1"/>
    </xf>
    <xf numFmtId="0" fontId="41" fillId="0" borderId="2" xfId="0" applyFont="1" applyBorder="1" applyAlignment="1">
      <alignment horizontal="center" vertical="center" wrapText="1"/>
    </xf>
    <xf numFmtId="0" fontId="40" fillId="0" borderId="5" xfId="0" applyFont="1" applyBorder="1" applyAlignment="1">
      <alignment horizontal="center" vertical="center" wrapText="1"/>
    </xf>
    <xf numFmtId="9" fontId="54" fillId="7" borderId="5" xfId="0" applyNumberFormat="1" applyFont="1" applyFill="1" applyBorder="1" applyAlignment="1">
      <alignment horizontal="center" vertical="center" wrapText="1"/>
    </xf>
    <xf numFmtId="9" fontId="40" fillId="0" borderId="6" xfId="8" applyFont="1" applyBorder="1" applyAlignment="1">
      <alignment horizontal="center" vertical="center" wrapText="1"/>
    </xf>
    <xf numFmtId="0" fontId="40" fillId="0" borderId="6" xfId="0" applyFont="1" applyBorder="1" applyAlignment="1">
      <alignment horizontal="center" vertical="center" wrapText="1"/>
    </xf>
    <xf numFmtId="1" fontId="10" fillId="3" borderId="6"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9" fontId="27" fillId="3" borderId="1"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9" fontId="40" fillId="3" borderId="1" xfId="0" applyNumberFormat="1" applyFont="1" applyFill="1" applyBorder="1" applyAlignment="1">
      <alignment horizontal="center" vertical="center" wrapText="1"/>
    </xf>
    <xf numFmtId="9" fontId="40" fillId="3" borderId="2" xfId="0" applyNumberFormat="1" applyFont="1" applyFill="1" applyBorder="1" applyAlignment="1">
      <alignment horizontal="center" vertical="center" wrapText="1"/>
    </xf>
    <xf numFmtId="14" fontId="26" fillId="3" borderId="2" xfId="0" applyNumberFormat="1" applyFont="1" applyFill="1" applyBorder="1" applyAlignment="1">
      <alignment horizontal="center" vertical="center" wrapText="1"/>
    </xf>
    <xf numFmtId="14" fontId="23" fillId="3" borderId="2" xfId="0" applyNumberFormat="1"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3" borderId="1" xfId="0" applyFont="1" applyFill="1" applyBorder="1" applyAlignment="1">
      <alignment horizontal="center" vertical="center" wrapText="1"/>
    </xf>
    <xf numFmtId="169" fontId="23" fillId="3" borderId="5" xfId="6" applyNumberFormat="1" applyFont="1" applyFill="1" applyBorder="1" applyAlignment="1">
      <alignment horizontal="center" vertical="center" wrapText="1"/>
    </xf>
    <xf numFmtId="169" fontId="14" fillId="3" borderId="5" xfId="6" applyNumberFormat="1" applyFont="1" applyFill="1" applyBorder="1" applyAlignment="1">
      <alignment horizontal="center" vertical="center" wrapText="1"/>
    </xf>
    <xf numFmtId="0" fontId="0" fillId="3" borderId="1" xfId="0" applyFill="1" applyBorder="1" applyAlignment="1">
      <alignment horizontal="left" vertical="center" wrapText="1"/>
    </xf>
    <xf numFmtId="0" fontId="46" fillId="3" borderId="0" xfId="0" applyFont="1" applyFill="1" applyAlignment="1">
      <alignment horizontal="left" vertical="center" wrapText="1"/>
    </xf>
    <xf numFmtId="0" fontId="8" fillId="3" borderId="2" xfId="0" applyFont="1" applyFill="1" applyBorder="1" applyAlignment="1">
      <alignment horizontal="left" vertical="center" wrapText="1"/>
    </xf>
    <xf numFmtId="9" fontId="27" fillId="3" borderId="2"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69" fontId="23" fillId="3" borderId="1" xfId="6" applyNumberFormat="1" applyFont="1" applyFill="1" applyBorder="1" applyAlignment="1">
      <alignment horizontal="center" vertical="center" wrapText="1"/>
    </xf>
    <xf numFmtId="169" fontId="14" fillId="3" borderId="1" xfId="6"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9" fontId="41" fillId="0" borderId="2" xfId="8" applyFont="1" applyBorder="1" applyAlignment="1">
      <alignment horizontal="center" vertical="center" wrapText="1"/>
    </xf>
    <xf numFmtId="173" fontId="54" fillId="7" borderId="5" xfId="0" applyNumberFormat="1" applyFont="1" applyFill="1" applyBorder="1" applyAlignment="1">
      <alignment horizontal="center" vertical="center" wrapText="1"/>
    </xf>
    <xf numFmtId="9" fontId="44" fillId="11" borderId="6" xfId="0" applyNumberFormat="1" applyFont="1" applyFill="1" applyBorder="1" applyAlignment="1">
      <alignment horizontal="center" vertical="center" wrapText="1"/>
    </xf>
    <xf numFmtId="9" fontId="40" fillId="0" borderId="5" xfId="8" applyFont="1" applyBorder="1" applyAlignment="1">
      <alignment horizontal="center" vertical="center" wrapText="1"/>
    </xf>
    <xf numFmtId="9" fontId="40" fillId="19" borderId="2"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164" fontId="23" fillId="3" borderId="1"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23" fillId="3" borderId="6" xfId="0" applyFont="1" applyFill="1" applyBorder="1" applyAlignment="1">
      <alignment horizontal="center" vertical="center" wrapText="1"/>
    </xf>
    <xf numFmtId="169" fontId="23" fillId="3" borderId="6" xfId="6"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14" fontId="26" fillId="3" borderId="1" xfId="0" applyNumberFormat="1" applyFont="1" applyFill="1" applyBorder="1" applyAlignment="1">
      <alignment horizontal="center" vertical="center" wrapText="1"/>
    </xf>
    <xf numFmtId="0" fontId="14" fillId="3" borderId="1" xfId="0" applyFont="1" applyFill="1" applyBorder="1" applyAlignment="1">
      <alignment vertical="center" wrapText="1"/>
    </xf>
    <xf numFmtId="0" fontId="23" fillId="3" borderId="1" xfId="0" applyFont="1" applyFill="1" applyBorder="1" applyAlignment="1">
      <alignment vertical="center" wrapText="1"/>
    </xf>
    <xf numFmtId="169" fontId="23" fillId="3" borderId="1" xfId="6" applyNumberFormat="1" applyFont="1" applyFill="1" applyBorder="1" applyAlignment="1">
      <alignment vertical="center" wrapText="1"/>
    </xf>
    <xf numFmtId="1" fontId="9" fillId="3" borderId="1" xfId="0" applyNumberFormat="1" applyFont="1" applyFill="1" applyBorder="1" applyAlignment="1">
      <alignment vertical="center" wrapText="1"/>
    </xf>
    <xf numFmtId="0" fontId="40" fillId="19" borderId="2" xfId="0" applyFont="1" applyFill="1" applyBorder="1" applyAlignment="1">
      <alignment horizontal="center" vertical="center" wrapText="1"/>
    </xf>
    <xf numFmtId="0" fontId="36" fillId="3" borderId="1" xfId="0" applyFont="1" applyFill="1" applyBorder="1" applyAlignment="1">
      <alignment horizontal="center" vertical="center" wrapText="1"/>
    </xf>
    <xf numFmtId="1" fontId="40" fillId="3" borderId="2" xfId="0" applyNumberFormat="1" applyFont="1" applyFill="1" applyBorder="1" applyAlignment="1">
      <alignment horizontal="center" vertical="center" wrapText="1"/>
    </xf>
    <xf numFmtId="164" fontId="23" fillId="3" borderId="2" xfId="0" applyNumberFormat="1" applyFont="1" applyFill="1" applyBorder="1" applyAlignment="1">
      <alignment horizontal="center" vertical="center" wrapText="1"/>
    </xf>
    <xf numFmtId="171" fontId="26" fillId="3" borderId="1" xfId="0" applyNumberFormat="1" applyFont="1" applyFill="1" applyBorder="1" applyAlignment="1">
      <alignment vertical="center" wrapText="1"/>
    </xf>
    <xf numFmtId="1" fontId="10" fillId="3" borderId="2" xfId="0" applyNumberFormat="1" applyFont="1" applyFill="1" applyBorder="1" applyAlignment="1">
      <alignment horizontal="center" vertical="center" wrapText="1"/>
    </xf>
    <xf numFmtId="169" fontId="23" fillId="3" borderId="2" xfId="6"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0" fontId="0" fillId="3" borderId="2" xfId="0" applyFill="1" applyBorder="1" applyAlignment="1">
      <alignment horizontal="left" vertical="top" wrapText="1"/>
    </xf>
    <xf numFmtId="1" fontId="23" fillId="3" borderId="2" xfId="0" applyNumberFormat="1" applyFont="1" applyFill="1" applyBorder="1" applyAlignment="1">
      <alignment horizontal="center" vertical="center" wrapText="1"/>
    </xf>
    <xf numFmtId="0" fontId="0" fillId="3" borderId="0" xfId="0" applyFill="1" applyAlignment="1">
      <alignment horizontal="left" vertical="center" wrapText="1"/>
    </xf>
    <xf numFmtId="3" fontId="43" fillId="3" borderId="2" xfId="0" applyNumberFormat="1" applyFont="1" applyFill="1" applyBorder="1" applyAlignment="1">
      <alignment horizontal="center" vertical="center" wrapText="1"/>
    </xf>
    <xf numFmtId="0" fontId="47" fillId="3" borderId="0" xfId="9" applyFill="1" applyAlignment="1">
      <alignment horizontal="left" vertical="center" wrapText="1"/>
    </xf>
    <xf numFmtId="165" fontId="55" fillId="29" borderId="2" xfId="6" applyFont="1" applyFill="1" applyBorder="1" applyAlignment="1">
      <alignment horizontal="left" vertical="center" wrapText="1"/>
    </xf>
    <xf numFmtId="173" fontId="56" fillId="0" borderId="1" xfId="8" applyNumberFormat="1" applyFont="1" applyBorder="1" applyAlignment="1">
      <alignment horizontal="center" vertical="center" wrapText="1"/>
    </xf>
    <xf numFmtId="10" fontId="53" fillId="28" borderId="5" xfId="8" applyNumberFormat="1" applyFont="1" applyFill="1" applyBorder="1" applyAlignment="1">
      <alignment horizontal="center" vertical="center" wrapText="1"/>
    </xf>
    <xf numFmtId="10" fontId="54" fillId="28" borderId="5" xfId="8" applyNumberFormat="1" applyFont="1" applyFill="1" applyBorder="1" applyAlignment="1">
      <alignment horizontal="center" vertical="center" wrapText="1"/>
    </xf>
    <xf numFmtId="173" fontId="40" fillId="28" borderId="5" xfId="8" applyNumberFormat="1" applyFont="1" applyFill="1" applyBorder="1" applyAlignment="1">
      <alignment horizontal="center" vertical="center" wrapText="1"/>
    </xf>
    <xf numFmtId="0" fontId="33" fillId="0" borderId="11" xfId="0" applyFont="1" applyBorder="1" applyAlignment="1">
      <alignment horizontal="left" vertical="center" wrapText="1"/>
    </xf>
    <xf numFmtId="0" fontId="33" fillId="0" borderId="22" xfId="0" applyFont="1" applyBorder="1" applyAlignment="1">
      <alignment horizontal="left" vertical="center" wrapText="1"/>
    </xf>
    <xf numFmtId="0" fontId="33" fillId="0" borderId="12" xfId="0" applyFont="1" applyBorder="1" applyAlignment="1">
      <alignment horizontal="left" vertical="center" wrapText="1"/>
    </xf>
    <xf numFmtId="0" fontId="21" fillId="9" borderId="2" xfId="0" applyFont="1" applyFill="1" applyBorder="1" applyAlignment="1">
      <alignment horizontal="center" vertical="center"/>
    </xf>
    <xf numFmtId="0" fontId="34" fillId="0" borderId="11" xfId="0" applyFont="1" applyBorder="1" applyAlignment="1">
      <alignment horizontal="left" vertical="center" wrapText="1"/>
    </xf>
    <xf numFmtId="0" fontId="34" fillId="0" borderId="22" xfId="0" applyFont="1" applyBorder="1" applyAlignment="1">
      <alignment horizontal="left" vertical="center" wrapText="1"/>
    </xf>
    <xf numFmtId="0" fontId="34" fillId="0" borderId="12" xfId="0" applyFont="1" applyBorder="1" applyAlignment="1">
      <alignment horizontal="left" vertical="center" wrapText="1"/>
    </xf>
    <xf numFmtId="0" fontId="20" fillId="0" borderId="11" xfId="0" applyFont="1" applyBorder="1" applyAlignment="1">
      <alignment horizontal="left" vertical="center"/>
    </xf>
    <xf numFmtId="0" fontId="20" fillId="0" borderId="22" xfId="0" applyFont="1" applyBorder="1" applyAlignment="1">
      <alignment horizontal="left" vertical="center"/>
    </xf>
    <xf numFmtId="0" fontId="20" fillId="0" borderId="12" xfId="0" applyFont="1" applyBorder="1" applyAlignment="1">
      <alignment horizontal="left" vertical="center"/>
    </xf>
    <xf numFmtId="0" fontId="20" fillId="0" borderId="11" xfId="0" applyFont="1" applyBorder="1" applyAlignment="1">
      <alignment horizontal="left" vertical="center" wrapText="1"/>
    </xf>
    <xf numFmtId="0" fontId="20" fillId="0" borderId="22" xfId="0" applyFont="1" applyBorder="1" applyAlignment="1">
      <alignment horizontal="left" vertical="center" wrapText="1"/>
    </xf>
    <xf numFmtId="0" fontId="20" fillId="0" borderId="12" xfId="0" applyFont="1" applyBorder="1" applyAlignment="1">
      <alignment horizontal="left" vertical="center" wrapText="1"/>
    </xf>
    <xf numFmtId="0" fontId="21" fillId="5"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33" fillId="0" borderId="11"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2" xfId="0" applyFont="1" applyBorder="1" applyAlignment="1">
      <alignment horizontal="center" vertical="center" wrapText="1"/>
    </xf>
    <xf numFmtId="0" fontId="20" fillId="0" borderId="27" xfId="0" applyFont="1" applyBorder="1" applyAlignment="1">
      <alignment horizontal="center"/>
    </xf>
    <xf numFmtId="0" fontId="21" fillId="9" borderId="2" xfId="0" applyFont="1" applyFill="1" applyBorder="1" applyAlignment="1">
      <alignment horizontal="center" vertical="center" wrapText="1"/>
    </xf>
    <xf numFmtId="0" fontId="20" fillId="0" borderId="11" xfId="0" applyFont="1" applyBorder="1" applyAlignment="1">
      <alignment horizontal="center"/>
    </xf>
    <xf numFmtId="0" fontId="20" fillId="0" borderId="22" xfId="0" applyFont="1" applyBorder="1" applyAlignment="1">
      <alignment horizontal="center"/>
    </xf>
    <xf numFmtId="0" fontId="20" fillId="0" borderId="22" xfId="0" applyFont="1" applyBorder="1" applyAlignment="1">
      <alignment horizontal="center" vertical="center"/>
    </xf>
    <xf numFmtId="0" fontId="21" fillId="0" borderId="2" xfId="0" applyFont="1" applyBorder="1" applyAlignment="1">
      <alignment horizontal="justify" vertical="center" wrapText="1"/>
    </xf>
    <xf numFmtId="0" fontId="32" fillId="0" borderId="2" xfId="0" applyFont="1" applyBorder="1" applyAlignment="1">
      <alignment horizontal="center" vertical="center" wrapText="1"/>
    </xf>
    <xf numFmtId="3" fontId="27" fillId="0" borderId="2"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9" fillId="0" borderId="2" xfId="0" applyFont="1" applyBorder="1" applyAlignment="1">
      <alignment horizontal="left" vertical="center" wrapText="1"/>
    </xf>
    <xf numFmtId="3" fontId="44" fillId="11" borderId="1" xfId="0" applyNumberFormat="1" applyFont="1" applyFill="1" applyBorder="1" applyAlignment="1">
      <alignment horizontal="center" vertical="center" wrapText="1"/>
    </xf>
    <xf numFmtId="3" fontId="44" fillId="11" borderId="5" xfId="0" applyNumberFormat="1" applyFont="1" applyFill="1" applyBorder="1" applyAlignment="1">
      <alignment horizontal="center" vertical="center" wrapText="1"/>
    </xf>
    <xf numFmtId="3" fontId="27" fillId="0" borderId="1" xfId="0" applyNumberFormat="1" applyFont="1" applyBorder="1" applyAlignment="1">
      <alignment horizontal="center" vertical="center" wrapText="1"/>
    </xf>
    <xf numFmtId="3" fontId="27" fillId="0" borderId="6" xfId="0" applyNumberFormat="1" applyFont="1" applyBorder="1" applyAlignment="1">
      <alignment horizontal="center" vertical="center" wrapText="1"/>
    </xf>
    <xf numFmtId="3" fontId="27" fillId="0" borderId="5"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1" fontId="9" fillId="4" borderId="2" xfId="0" applyNumberFormat="1" applyFont="1" applyFill="1" applyBorder="1" applyAlignment="1">
      <alignment horizontal="center" vertical="center" wrapText="1"/>
    </xf>
    <xf numFmtId="169" fontId="23" fillId="0" borderId="1" xfId="6" applyNumberFormat="1" applyFont="1" applyBorder="1" applyAlignment="1">
      <alignment horizontal="center" vertical="center" wrapText="1"/>
    </xf>
    <xf numFmtId="169" fontId="23" fillId="0" borderId="5" xfId="6"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3" fontId="44" fillId="11" borderId="6" xfId="0"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27" fillId="0" borderId="2" xfId="0" applyFont="1" applyBorder="1" applyAlignment="1">
      <alignment horizontal="center" vertical="center" wrapText="1"/>
    </xf>
    <xf numFmtId="169" fontId="23" fillId="0" borderId="6" xfId="6" applyNumberFormat="1" applyFont="1" applyBorder="1" applyAlignment="1">
      <alignment horizontal="center" vertical="center" wrapText="1"/>
    </xf>
    <xf numFmtId="0" fontId="23" fillId="0" borderId="2" xfId="0" applyFont="1" applyBorder="1" applyAlignment="1">
      <alignment horizontal="center" vertical="center" wrapText="1"/>
    </xf>
    <xf numFmtId="169" fontId="23" fillId="0" borderId="2" xfId="6" applyNumberFormat="1" applyFont="1" applyBorder="1" applyAlignment="1">
      <alignment horizontal="center" vertical="center" wrapText="1"/>
    </xf>
    <xf numFmtId="0" fontId="27" fillId="4" borderId="6"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3" fontId="40" fillId="0" borderId="1" xfId="0" applyNumberFormat="1" applyFont="1" applyBorder="1" applyAlignment="1">
      <alignment horizontal="center" vertical="center" wrapText="1"/>
    </xf>
    <xf numFmtId="3" fontId="40" fillId="0" borderId="6" xfId="0" applyNumberFormat="1" applyFont="1" applyBorder="1" applyAlignment="1">
      <alignment horizontal="center" vertical="center" wrapText="1"/>
    </xf>
    <xf numFmtId="3" fontId="40" fillId="0" borderId="5" xfId="0" applyNumberFormat="1" applyFont="1" applyBorder="1" applyAlignment="1">
      <alignment horizontal="center" vertical="center" wrapText="1"/>
    </xf>
    <xf numFmtId="173" fontId="40" fillId="0" borderId="1" xfId="8" applyNumberFormat="1" applyFont="1" applyBorder="1" applyAlignment="1">
      <alignment horizontal="center" vertical="center" wrapText="1"/>
    </xf>
    <xf numFmtId="173" fontId="40" fillId="0" borderId="5" xfId="8" applyNumberFormat="1" applyFont="1" applyBorder="1" applyAlignment="1">
      <alignment horizontal="center" vertical="center" wrapText="1"/>
    </xf>
    <xf numFmtId="0" fontId="44" fillId="11" borderId="1" xfId="0" applyFont="1" applyFill="1" applyBorder="1" applyAlignment="1">
      <alignment horizontal="center" vertical="center" wrapText="1"/>
    </xf>
    <xf numFmtId="0" fontId="44" fillId="11" borderId="6" xfId="0" applyFont="1" applyFill="1" applyBorder="1" applyAlignment="1">
      <alignment horizontal="center" vertical="center" wrapText="1"/>
    </xf>
    <xf numFmtId="0" fontId="27" fillId="0" borderId="1" xfId="0" applyFont="1" applyBorder="1" applyAlignment="1">
      <alignment horizontal="center" vertical="center" wrapText="1"/>
    </xf>
    <xf numFmtId="1" fontId="10" fillId="4" borderId="1" xfId="0" applyNumberFormat="1" applyFont="1" applyFill="1" applyBorder="1" applyAlignment="1">
      <alignment horizontal="center" vertical="center" wrapText="1"/>
    </xf>
    <xf numFmtId="1" fontId="10" fillId="4" borderId="6" xfId="0" applyNumberFormat="1" applyFont="1" applyFill="1" applyBorder="1" applyAlignment="1">
      <alignment horizontal="center" vertical="center" wrapText="1"/>
    </xf>
    <xf numFmtId="1" fontId="10" fillId="4" borderId="5" xfId="0" applyNumberFormat="1" applyFont="1" applyFill="1" applyBorder="1" applyAlignment="1">
      <alignment horizontal="center" vertical="center" wrapText="1"/>
    </xf>
    <xf numFmtId="3" fontId="26" fillId="0" borderId="1" xfId="0" applyNumberFormat="1" applyFont="1" applyBorder="1" applyAlignment="1">
      <alignment horizontal="center" vertical="center" wrapText="1"/>
    </xf>
    <xf numFmtId="3" fontId="26" fillId="0" borderId="6" xfId="0" applyNumberFormat="1" applyFont="1" applyBorder="1" applyAlignment="1">
      <alignment horizontal="center" vertical="center" wrapText="1"/>
    </xf>
    <xf numFmtId="3" fontId="26" fillId="0" borderId="5" xfId="0" applyNumberFormat="1" applyFont="1" applyBorder="1" applyAlignment="1">
      <alignment horizontal="center" vertical="center" wrapText="1"/>
    </xf>
    <xf numFmtId="1" fontId="10" fillId="4"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9" fontId="40" fillId="12" borderId="1" xfId="0" applyNumberFormat="1" applyFont="1" applyFill="1" applyBorder="1" applyAlignment="1">
      <alignment horizontal="center" vertical="center" wrapText="1"/>
    </xf>
    <xf numFmtId="9" fontId="40" fillId="12" borderId="6" xfId="0" applyNumberFormat="1" applyFont="1" applyFill="1" applyBorder="1" applyAlignment="1">
      <alignment horizontal="center" vertical="center" wrapText="1"/>
    </xf>
    <xf numFmtId="9" fontId="40" fillId="12" borderId="5"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68" fontId="10" fillId="4" borderId="2" xfId="4" applyNumberFormat="1" applyFont="1" applyFill="1" applyBorder="1" applyAlignment="1">
      <alignment horizontal="center" vertical="center" wrapText="1"/>
    </xf>
    <xf numFmtId="0" fontId="26" fillId="0" borderId="5" xfId="0" applyFont="1" applyBorder="1" applyAlignment="1">
      <alignment horizontal="center" vertical="center" wrapText="1"/>
    </xf>
    <xf numFmtId="168" fontId="10" fillId="4" borderId="1" xfId="4" applyNumberFormat="1" applyFont="1" applyFill="1" applyBorder="1" applyAlignment="1">
      <alignment horizontal="center" vertical="center" wrapText="1"/>
    </xf>
    <xf numFmtId="168" fontId="10" fillId="4" borderId="6" xfId="4" applyNumberFormat="1" applyFont="1" applyFill="1" applyBorder="1" applyAlignment="1">
      <alignment horizontal="center" vertical="center" wrapText="1"/>
    </xf>
    <xf numFmtId="0" fontId="44" fillId="11" borderId="5" xfId="0" applyFont="1" applyFill="1" applyBorder="1" applyAlignment="1">
      <alignment horizontal="center" vertical="center" wrapText="1"/>
    </xf>
    <xf numFmtId="170" fontId="23" fillId="0" borderId="2" xfId="6"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0" fontId="47" fillId="0" borderId="1" xfId="9" applyBorder="1" applyAlignment="1">
      <alignment horizontal="left" vertical="center" wrapText="1"/>
    </xf>
    <xf numFmtId="0" fontId="47" fillId="0" borderId="5" xfId="9" applyBorder="1" applyAlignment="1">
      <alignment horizontal="left" vertical="center" wrapText="1"/>
    </xf>
    <xf numFmtId="0" fontId="13" fillId="11" borderId="35" xfId="0" applyFont="1" applyFill="1" applyBorder="1" applyAlignment="1">
      <alignment horizontal="center" vertical="center" wrapText="1"/>
    </xf>
    <xf numFmtId="0" fontId="13" fillId="11" borderId="42" xfId="0" applyFont="1" applyFill="1" applyBorder="1" applyAlignment="1">
      <alignment horizontal="center" vertical="center" wrapText="1"/>
    </xf>
    <xf numFmtId="0" fontId="13" fillId="11" borderId="43" xfId="0" applyFont="1" applyFill="1" applyBorder="1" applyAlignment="1">
      <alignment horizontal="center" vertical="center" wrapText="1"/>
    </xf>
    <xf numFmtId="0" fontId="13" fillId="13" borderId="35" xfId="0" applyFont="1" applyFill="1" applyBorder="1" applyAlignment="1">
      <alignment horizontal="center" vertical="center" wrapText="1"/>
    </xf>
    <xf numFmtId="0" fontId="13" fillId="13" borderId="43" xfId="0" applyFont="1" applyFill="1" applyBorder="1" applyAlignment="1">
      <alignment horizontal="center" vertical="center" wrapText="1"/>
    </xf>
    <xf numFmtId="1" fontId="9" fillId="4" borderId="5" xfId="0" applyNumberFormat="1" applyFont="1" applyFill="1" applyBorder="1" applyAlignment="1">
      <alignment horizontal="center" vertical="center" wrapText="1"/>
    </xf>
    <xf numFmtId="0" fontId="47" fillId="0" borderId="2" xfId="10" applyBorder="1" applyAlignment="1">
      <alignment horizontal="left" vertical="center" wrapText="1"/>
    </xf>
    <xf numFmtId="169" fontId="26" fillId="0" borderId="1" xfId="6" applyNumberFormat="1" applyFont="1" applyBorder="1" applyAlignment="1">
      <alignment horizontal="center" vertical="center" wrapText="1"/>
    </xf>
    <xf numFmtId="169" fontId="26" fillId="0" borderId="6" xfId="6" applyNumberFormat="1" applyFont="1" applyBorder="1" applyAlignment="1">
      <alignment horizontal="center" vertical="center" wrapText="1"/>
    </xf>
    <xf numFmtId="169" fontId="26" fillId="0" borderId="5" xfId="6" applyNumberFormat="1" applyFont="1" applyBorder="1" applyAlignment="1">
      <alignment horizontal="center" vertical="center" wrapText="1"/>
    </xf>
    <xf numFmtId="0" fontId="47" fillId="0" borderId="2" xfId="9" applyBorder="1" applyAlignment="1">
      <alignment horizontal="left"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0" fillId="10" borderId="35" xfId="0" applyFont="1" applyFill="1" applyBorder="1" applyAlignment="1">
      <alignment horizontal="center" vertical="center" wrapText="1"/>
    </xf>
    <xf numFmtId="0" fontId="10" fillId="10" borderId="36" xfId="0" applyFont="1" applyFill="1" applyBorder="1" applyAlignment="1">
      <alignment horizontal="center" vertical="center" wrapText="1"/>
    </xf>
    <xf numFmtId="169" fontId="14" fillId="0" borderId="1" xfId="6" applyNumberFormat="1" applyFont="1" applyBorder="1" applyAlignment="1">
      <alignment horizontal="center" vertical="center" wrapText="1"/>
    </xf>
    <xf numFmtId="169" fontId="14" fillId="0" borderId="6" xfId="6" applyNumberFormat="1" applyFont="1" applyBorder="1" applyAlignment="1">
      <alignment horizontal="center" vertical="center" wrapText="1"/>
    </xf>
    <xf numFmtId="169" fontId="14" fillId="0" borderId="5" xfId="6" applyNumberFormat="1" applyFont="1" applyBorder="1" applyAlignment="1">
      <alignment horizontal="center" vertical="center" wrapText="1"/>
    </xf>
    <xf numFmtId="0" fontId="47" fillId="0" borderId="1" xfId="9" applyBorder="1" applyAlignment="1">
      <alignment horizontal="center" vertical="center" wrapText="1"/>
    </xf>
    <xf numFmtId="0" fontId="47" fillId="0" borderId="5" xfId="9"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168" fontId="9" fillId="4" borderId="1" xfId="4" applyNumberFormat="1" applyFont="1" applyFill="1" applyBorder="1" applyAlignment="1">
      <alignment horizontal="center" vertical="center" wrapText="1"/>
    </xf>
    <xf numFmtId="168" fontId="9" fillId="4" borderId="6" xfId="4" applyNumberFormat="1" applyFont="1" applyFill="1" applyBorder="1" applyAlignment="1">
      <alignment horizontal="center" vertical="center" wrapText="1"/>
    </xf>
    <xf numFmtId="165" fontId="55" fillId="29" borderId="1" xfId="6" applyFont="1" applyFill="1" applyBorder="1" applyAlignment="1">
      <alignment horizontal="center" vertical="center" wrapText="1"/>
    </xf>
    <xf numFmtId="165" fontId="55" fillId="29" borderId="6" xfId="6" applyFont="1" applyFill="1" applyBorder="1" applyAlignment="1">
      <alignment horizontal="center" vertical="center" wrapText="1"/>
    </xf>
    <xf numFmtId="165" fontId="55" fillId="29" borderId="5" xfId="6" applyFont="1" applyFill="1" applyBorder="1" applyAlignment="1">
      <alignment horizontal="center" vertical="center" wrapText="1"/>
    </xf>
    <xf numFmtId="0" fontId="40" fillId="22" borderId="1" xfId="0" applyFont="1" applyFill="1" applyBorder="1" applyAlignment="1">
      <alignment horizontal="center" vertical="center" wrapText="1"/>
    </xf>
    <xf numFmtId="0" fontId="40" fillId="22" borderId="6" xfId="0" applyFont="1" applyFill="1" applyBorder="1" applyAlignment="1">
      <alignment horizontal="center" vertical="center" wrapText="1"/>
    </xf>
    <xf numFmtId="0" fontId="40" fillId="22" borderId="5" xfId="0" applyFont="1" applyFill="1" applyBorder="1" applyAlignment="1">
      <alignment horizontal="center" vertical="center" wrapText="1"/>
    </xf>
    <xf numFmtId="0" fontId="40" fillId="0" borderId="2" xfId="0" applyFont="1" applyBorder="1" applyAlignment="1">
      <alignment horizontal="center" vertical="center" wrapText="1"/>
    </xf>
    <xf numFmtId="3" fontId="44" fillId="11" borderId="2"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9" fillId="0" borderId="7"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1" fontId="10" fillId="0" borderId="1"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0" fontId="40" fillId="0" borderId="5" xfId="0" applyFont="1" applyBorder="1" applyAlignment="1">
      <alignment horizontal="center" vertical="center" wrapText="1"/>
    </xf>
    <xf numFmtId="9" fontId="40" fillId="0" borderId="1" xfId="8" applyFont="1" applyBorder="1" applyAlignment="1">
      <alignment horizontal="center" vertical="center" wrapText="1"/>
    </xf>
    <xf numFmtId="9" fontId="40" fillId="0" borderId="5" xfId="8" applyFont="1" applyBorder="1" applyAlignment="1">
      <alignment horizontal="center" vertical="center" wrapText="1"/>
    </xf>
    <xf numFmtId="0" fontId="9" fillId="0" borderId="5" xfId="0" applyFont="1" applyBorder="1" applyAlignment="1">
      <alignment horizontal="left" vertical="center" wrapText="1"/>
    </xf>
    <xf numFmtId="0" fontId="9" fillId="0" borderId="2" xfId="0" applyFont="1" applyBorder="1" applyAlignment="1">
      <alignment horizontal="center" vertical="center" textRotation="90" wrapText="1"/>
    </xf>
    <xf numFmtId="9" fontId="27" fillId="0" borderId="6" xfId="0" applyNumberFormat="1" applyFont="1" applyBorder="1" applyAlignment="1">
      <alignment horizontal="center" vertical="center" wrapText="1"/>
    </xf>
    <xf numFmtId="9" fontId="27" fillId="0" borderId="5" xfId="0" applyNumberFormat="1" applyFont="1" applyBorder="1" applyAlignment="1">
      <alignment horizontal="center" vertical="center" wrapText="1"/>
    </xf>
    <xf numFmtId="0" fontId="9" fillId="0" borderId="1"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10" fillId="0" borderId="6"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7" fillId="0" borderId="1" xfId="0" applyFont="1" applyBorder="1" applyAlignment="1">
      <alignment horizontal="center" vertical="center" textRotation="90" wrapText="1"/>
    </xf>
    <xf numFmtId="0" fontId="27" fillId="0" borderId="6" xfId="0" applyFont="1" applyBorder="1" applyAlignment="1">
      <alignment horizontal="center" vertical="center" textRotation="90" wrapText="1"/>
    </xf>
    <xf numFmtId="0" fontId="27" fillId="0" borderId="5" xfId="0" applyFont="1" applyBorder="1" applyAlignment="1">
      <alignment horizontal="center" vertical="center" textRotation="90" wrapText="1"/>
    </xf>
    <xf numFmtId="0" fontId="9" fillId="4" borderId="1" xfId="0" applyFont="1" applyFill="1" applyBorder="1" applyAlignment="1">
      <alignment horizontal="left" vertical="center" wrapText="1"/>
    </xf>
    <xf numFmtId="0" fontId="9" fillId="4" borderId="5" xfId="0" applyFont="1" applyFill="1" applyBorder="1" applyAlignment="1">
      <alignment horizontal="left" vertical="center" wrapText="1"/>
    </xf>
    <xf numFmtId="9" fontId="9" fillId="0" borderId="1"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4" fillId="0" borderId="2" xfId="0" applyFont="1" applyBorder="1" applyAlignment="1">
      <alignment horizontal="left"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27" fillId="0" borderId="2" xfId="0" applyFont="1" applyBorder="1" applyAlignment="1">
      <alignment horizontal="center" vertical="center" textRotation="90" wrapText="1"/>
    </xf>
    <xf numFmtId="0" fontId="13" fillId="6" borderId="32"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3" fillId="6" borderId="33" xfId="0" applyFont="1" applyFill="1" applyBorder="1" applyAlignment="1">
      <alignment horizontal="left" vertical="center" wrapText="1"/>
    </xf>
    <xf numFmtId="0" fontId="14" fillId="6" borderId="33"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16" fillId="6" borderId="39"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25" fillId="6" borderId="39"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39" xfId="0" applyFont="1" applyFill="1" applyBorder="1" applyAlignment="1">
      <alignment horizontal="left" vertical="center" wrapText="1"/>
    </xf>
    <xf numFmtId="0" fontId="24" fillId="6" borderId="39" xfId="0" applyFont="1" applyFill="1" applyBorder="1" applyAlignment="1">
      <alignment horizontal="center" vertical="center" wrapText="1"/>
    </xf>
    <xf numFmtId="14" fontId="24" fillId="6" borderId="39" xfId="0" applyNumberFormat="1"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3"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13" fillId="6" borderId="38" xfId="0" applyFont="1" applyFill="1" applyBorder="1" applyAlignment="1">
      <alignment horizontal="left" vertical="center" wrapText="1"/>
    </xf>
    <xf numFmtId="0" fontId="13"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2" xfId="0" applyFont="1" applyBorder="1" applyAlignment="1">
      <alignment horizontal="center" vertical="center" wrapText="1"/>
    </xf>
    <xf numFmtId="0" fontId="25" fillId="0" borderId="22" xfId="0" applyFont="1" applyBorder="1" applyAlignment="1">
      <alignment horizontal="center" vertical="center" wrapText="1"/>
    </xf>
    <xf numFmtId="0" fontId="22" fillId="0" borderId="22" xfId="0" applyFont="1" applyBorder="1" applyAlignment="1">
      <alignment horizontal="left" vertical="center" wrapText="1"/>
    </xf>
    <xf numFmtId="0" fontId="14" fillId="0" borderId="22" xfId="0" applyFont="1" applyBorder="1" applyAlignment="1">
      <alignment horizontal="center" vertical="center" wrapText="1"/>
    </xf>
    <xf numFmtId="0" fontId="0" fillId="0" borderId="22" xfId="0" applyBorder="1" applyAlignment="1">
      <alignment horizontal="center" vertical="center" wrapText="1"/>
    </xf>
    <xf numFmtId="14" fontId="24" fillId="0" borderId="22" xfId="0" applyNumberFormat="1" applyFont="1" applyBorder="1" applyAlignment="1">
      <alignment horizontal="center" vertical="center" wrapText="1"/>
    </xf>
    <xf numFmtId="0" fontId="24"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22" fillId="0" borderId="2" xfId="0" applyFont="1" applyBorder="1" applyAlignment="1">
      <alignment horizontal="left" vertical="center" wrapText="1"/>
    </xf>
    <xf numFmtId="0" fontId="57" fillId="0" borderId="31" xfId="0" applyFont="1" applyBorder="1" applyAlignment="1">
      <alignment horizontal="center" vertical="center" wrapText="1"/>
    </xf>
    <xf numFmtId="0" fontId="57" fillId="0" borderId="9" xfId="0" applyFont="1" applyBorder="1" applyAlignment="1">
      <alignment horizontal="center" vertical="center" wrapText="1"/>
    </xf>
    <xf numFmtId="0" fontId="58" fillId="0" borderId="9" xfId="0" applyFont="1" applyBorder="1" applyAlignment="1">
      <alignment horizontal="center" vertical="center" wrapText="1"/>
    </xf>
    <xf numFmtId="0" fontId="57" fillId="0" borderId="9" xfId="0" applyFont="1" applyBorder="1" applyAlignment="1">
      <alignment horizontal="left" vertical="center" wrapText="1"/>
    </xf>
    <xf numFmtId="0" fontId="59" fillId="0" borderId="9" xfId="0" applyFont="1" applyBorder="1" applyAlignment="1">
      <alignment horizontal="center" vertical="center" wrapText="1"/>
    </xf>
    <xf numFmtId="0" fontId="60" fillId="0" borderId="9" xfId="0" applyFont="1" applyBorder="1" applyAlignment="1">
      <alignment horizontal="center" vertical="center" wrapText="1"/>
    </xf>
    <xf numFmtId="14" fontId="57" fillId="0" borderId="9" xfId="0" applyNumberFormat="1" applyFont="1" applyBorder="1" applyAlignment="1">
      <alignment horizontal="center" vertical="center" wrapText="1"/>
    </xf>
    <xf numFmtId="0" fontId="57" fillId="0" borderId="40"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1" xfId="0" applyFont="1" applyBorder="1" applyAlignment="1">
      <alignment horizontal="center" vertical="center" wrapText="1"/>
    </xf>
    <xf numFmtId="0" fontId="13" fillId="10" borderId="35" xfId="0" applyFont="1" applyFill="1" applyBorder="1" applyAlignment="1">
      <alignment horizontal="center" vertical="center" wrapText="1"/>
    </xf>
    <xf numFmtId="0" fontId="13" fillId="10" borderId="4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35" fillId="24" borderId="35" xfId="0" applyFont="1" applyFill="1" applyBorder="1" applyAlignment="1">
      <alignment horizontal="center" vertical="center" wrapText="1"/>
    </xf>
    <xf numFmtId="0" fontId="35" fillId="24" borderId="42" xfId="0" applyFont="1" applyFill="1" applyBorder="1" applyAlignment="1">
      <alignment horizontal="center" vertical="center" wrapText="1"/>
    </xf>
    <xf numFmtId="10" fontId="10" fillId="23" borderId="35" xfId="0" applyNumberFormat="1" applyFont="1" applyFill="1" applyBorder="1" applyAlignment="1">
      <alignment horizontal="center" vertical="center" wrapText="1"/>
    </xf>
    <xf numFmtId="10" fontId="10" fillId="23" borderId="42" xfId="0" applyNumberFormat="1" applyFont="1" applyFill="1" applyBorder="1" applyAlignment="1">
      <alignment horizontal="center" vertical="center" wrapText="1"/>
    </xf>
    <xf numFmtId="173" fontId="10" fillId="23" borderId="35" xfId="8" applyNumberFormat="1" applyFont="1" applyFill="1" applyBorder="1" applyAlignment="1">
      <alignment horizontal="center" vertical="center" wrapText="1"/>
    </xf>
    <xf numFmtId="173" fontId="10" fillId="23" borderId="42" xfId="8" applyNumberFormat="1" applyFont="1" applyFill="1" applyBorder="1" applyAlignment="1">
      <alignment horizontal="center" vertical="center" wrapText="1"/>
    </xf>
    <xf numFmtId="0" fontId="10" fillId="23" borderId="35" xfId="0" applyFont="1" applyFill="1" applyBorder="1" applyAlignment="1">
      <alignment horizontal="center" vertical="center" wrapText="1"/>
    </xf>
    <xf numFmtId="0" fontId="10" fillId="23" borderId="42" xfId="0" applyFont="1" applyFill="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3" fontId="9" fillId="0" borderId="1" xfId="4" applyNumberFormat="1" applyFont="1" applyFill="1" applyBorder="1" applyAlignment="1">
      <alignment horizontal="center" vertical="center" wrapText="1"/>
    </xf>
    <xf numFmtId="3" fontId="9" fillId="0" borderId="5" xfId="4" applyNumberFormat="1" applyFont="1" applyFill="1" applyBorder="1" applyAlignment="1">
      <alignment horizontal="center" vertical="center" wrapText="1"/>
    </xf>
    <xf numFmtId="9" fontId="40" fillId="0" borderId="6" xfId="8" applyFont="1" applyBorder="1" applyAlignment="1">
      <alignment horizontal="center" vertical="center" wrapText="1"/>
    </xf>
    <xf numFmtId="0" fontId="40" fillId="0" borderId="1" xfId="0" applyFont="1" applyBorder="1" applyAlignment="1">
      <alignment horizontal="center" vertical="center" wrapText="1"/>
    </xf>
    <xf numFmtId="9" fontId="40" fillId="0" borderId="1" xfId="0" applyNumberFormat="1" applyFont="1" applyBorder="1" applyAlignment="1">
      <alignment horizontal="center" vertical="center" wrapText="1"/>
    </xf>
    <xf numFmtId="9" fontId="27" fillId="0" borderId="1" xfId="8" applyFont="1" applyBorder="1" applyAlignment="1">
      <alignment horizontal="center" vertical="center" wrapText="1"/>
    </xf>
    <xf numFmtId="9" fontId="27" fillId="0" borderId="6" xfId="8" applyFont="1" applyBorder="1" applyAlignment="1">
      <alignment horizontal="center" vertical="center" wrapText="1"/>
    </xf>
    <xf numFmtId="9" fontId="27" fillId="0" borderId="5" xfId="8" applyFont="1" applyBorder="1" applyAlignment="1">
      <alignment horizontal="center" vertical="center" wrapText="1"/>
    </xf>
    <xf numFmtId="9" fontId="26" fillId="0" borderId="1" xfId="0" applyNumberFormat="1" applyFont="1" applyBorder="1" applyAlignment="1">
      <alignment horizontal="center" vertical="center" wrapText="1"/>
    </xf>
    <xf numFmtId="0" fontId="27" fillId="0" borderId="1" xfId="4" applyNumberFormat="1" applyFont="1" applyBorder="1" applyAlignment="1">
      <alignment horizontal="center" vertical="center" wrapText="1"/>
    </xf>
    <xf numFmtId="0" fontId="27" fillId="0" borderId="6" xfId="4" applyNumberFormat="1" applyFont="1" applyBorder="1" applyAlignment="1">
      <alignment horizontal="center" vertical="center" wrapText="1"/>
    </xf>
    <xf numFmtId="0" fontId="27" fillId="0" borderId="5" xfId="4" applyNumberFormat="1" applyFont="1" applyBorder="1" applyAlignment="1">
      <alignment horizontal="center" vertical="center" wrapText="1"/>
    </xf>
    <xf numFmtId="9" fontId="40" fillId="0" borderId="5" xfId="0" applyNumberFormat="1" applyFont="1" applyBorder="1" applyAlignment="1">
      <alignment horizontal="center" vertical="center" wrapText="1"/>
    </xf>
    <xf numFmtId="9" fontId="44" fillId="11" borderId="1" xfId="0" applyNumberFormat="1" applyFont="1" applyFill="1" applyBorder="1" applyAlignment="1">
      <alignment horizontal="center" vertical="center" wrapText="1"/>
    </xf>
    <xf numFmtId="9" fontId="44" fillId="11" borderId="5"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0" fontId="52" fillId="3" borderId="11" xfId="0" applyFont="1" applyFill="1" applyBorder="1" applyAlignment="1">
      <alignment horizontal="center" vertical="center" wrapText="1"/>
    </xf>
    <xf numFmtId="0" fontId="52" fillId="3" borderId="22" xfId="0" applyFont="1" applyFill="1" applyBorder="1" applyAlignment="1">
      <alignment horizontal="center" vertical="center" wrapText="1"/>
    </xf>
    <xf numFmtId="0" fontId="52" fillId="3" borderId="12" xfId="0" applyFont="1" applyFill="1" applyBorder="1" applyAlignment="1">
      <alignment horizontal="center" vertical="center" wrapText="1"/>
    </xf>
    <xf numFmtId="0" fontId="52" fillId="26" borderId="11" xfId="0" applyFont="1" applyFill="1" applyBorder="1" applyAlignment="1">
      <alignment horizontal="center" vertical="center" wrapText="1"/>
    </xf>
    <xf numFmtId="0" fontId="52" fillId="26" borderId="22" xfId="0" applyFont="1" applyFill="1" applyBorder="1" applyAlignment="1">
      <alignment horizontal="center" vertical="center" wrapText="1"/>
    </xf>
    <xf numFmtId="0" fontId="52" fillId="26" borderId="12" xfId="0" applyFont="1" applyFill="1" applyBorder="1" applyAlignment="1">
      <alignment horizontal="center" vertical="center" wrapText="1"/>
    </xf>
    <xf numFmtId="0" fontId="44" fillId="11" borderId="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9" fontId="40" fillId="0" borderId="2" xfId="8" applyFont="1" applyBorder="1" applyAlignment="1">
      <alignment horizontal="center" vertical="center" wrapText="1"/>
    </xf>
    <xf numFmtId="1" fontId="26" fillId="4" borderId="1" xfId="0" applyNumberFormat="1" applyFont="1" applyFill="1" applyBorder="1" applyAlignment="1">
      <alignment horizontal="center" vertical="center" wrapText="1"/>
    </xf>
    <xf numFmtId="1" fontId="26" fillId="4" borderId="6" xfId="0" applyNumberFormat="1" applyFont="1" applyFill="1" applyBorder="1" applyAlignment="1">
      <alignment horizontal="center" vertical="center" wrapText="1"/>
    </xf>
    <xf numFmtId="1" fontId="26" fillId="4" borderId="5"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1" fontId="9" fillId="4" borderId="1" xfId="5" applyNumberFormat="1" applyFont="1" applyFill="1" applyBorder="1" applyAlignment="1">
      <alignment horizontal="center" vertical="center" wrapText="1"/>
    </xf>
    <xf numFmtId="1" fontId="9" fillId="4" borderId="6" xfId="5" applyNumberFormat="1" applyFont="1" applyFill="1" applyBorder="1" applyAlignment="1">
      <alignment horizontal="center" vertical="center" wrapText="1"/>
    </xf>
    <xf numFmtId="1" fontId="9" fillId="4" borderId="5" xfId="5" applyNumberFormat="1" applyFont="1" applyFill="1" applyBorder="1" applyAlignment="1">
      <alignment horizontal="center" vertical="center" wrapText="1"/>
    </xf>
    <xf numFmtId="1" fontId="10" fillId="4" borderId="1" xfId="5" applyNumberFormat="1" applyFont="1" applyFill="1" applyBorder="1" applyAlignment="1">
      <alignment horizontal="center" vertical="center" wrapText="1"/>
    </xf>
    <xf numFmtId="1" fontId="10" fillId="4" borderId="6" xfId="5" applyNumberFormat="1" applyFont="1" applyFill="1" applyBorder="1" applyAlignment="1">
      <alignment horizontal="center" vertical="center" wrapText="1"/>
    </xf>
    <xf numFmtId="1" fontId="10" fillId="4" borderId="5" xfId="5" applyNumberFormat="1" applyFont="1" applyFill="1" applyBorder="1" applyAlignment="1">
      <alignment horizontal="center" vertical="center" wrapText="1"/>
    </xf>
    <xf numFmtId="1" fontId="14" fillId="0" borderId="27" xfId="0" applyNumberFormat="1" applyFont="1" applyBorder="1" applyAlignment="1">
      <alignment horizontal="center" vertical="center" wrapText="1"/>
    </xf>
    <xf numFmtId="1" fontId="14" fillId="0" borderId="0" xfId="0" applyNumberFormat="1" applyFont="1" applyAlignment="1">
      <alignment horizontal="center" vertical="center" wrapText="1"/>
    </xf>
    <xf numFmtId="1" fontId="14"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3" fontId="27" fillId="7" borderId="2" xfId="0" applyNumberFormat="1" applyFont="1" applyFill="1" applyBorder="1" applyAlignment="1">
      <alignment horizontal="center" vertical="center" wrapText="1"/>
    </xf>
    <xf numFmtId="167" fontId="9" fillId="0" borderId="2" xfId="0" applyNumberFormat="1" applyFont="1" applyBorder="1" applyAlignment="1">
      <alignment horizontal="center" vertical="center" textRotation="90" wrapText="1"/>
    </xf>
    <xf numFmtId="167" fontId="9" fillId="0" borderId="2" xfId="0" applyNumberFormat="1" applyFont="1" applyBorder="1" applyAlignment="1">
      <alignment horizontal="center" vertical="center" wrapText="1"/>
    </xf>
    <xf numFmtId="167" fontId="27" fillId="0" borderId="13" xfId="0" applyNumberFormat="1" applyFont="1" applyBorder="1" applyAlignment="1">
      <alignment horizontal="center" vertical="center" wrapText="1"/>
    </xf>
    <xf numFmtId="167" fontId="27" fillId="0" borderId="10" xfId="0" applyNumberFormat="1" applyFont="1" applyBorder="1" applyAlignment="1">
      <alignment horizontal="center" vertical="center" wrapText="1"/>
    </xf>
    <xf numFmtId="167" fontId="27" fillId="0" borderId="7" xfId="0" applyNumberFormat="1" applyFont="1" applyBorder="1" applyAlignment="1">
      <alignment horizontal="center" vertical="center" wrapText="1"/>
    </xf>
    <xf numFmtId="167" fontId="9" fillId="0" borderId="13" xfId="0" applyNumberFormat="1" applyFont="1" applyBorder="1" applyAlignment="1">
      <alignment horizontal="center" vertical="center" wrapText="1"/>
    </xf>
    <xf numFmtId="167" fontId="9" fillId="0" borderId="10"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168" fontId="9" fillId="4" borderId="2" xfId="4" applyNumberFormat="1"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0" xfId="0" applyFont="1" applyBorder="1" applyAlignment="1">
      <alignment horizontal="center" vertical="center" wrapText="1"/>
    </xf>
    <xf numFmtId="173" fontId="10" fillId="0" borderId="1" xfId="8" applyNumberFormat="1" applyFont="1" applyBorder="1" applyAlignment="1">
      <alignment horizontal="center" vertical="center" wrapText="1"/>
    </xf>
    <xf numFmtId="173" fontId="10" fillId="0" borderId="6" xfId="8" applyNumberFormat="1" applyFont="1" applyBorder="1" applyAlignment="1">
      <alignment horizontal="center" vertical="center" wrapText="1"/>
    </xf>
    <xf numFmtId="173" fontId="27" fillId="0" borderId="2"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0" xfId="0" applyFont="1" applyBorder="1" applyAlignment="1">
      <alignment horizontal="center" vertical="center" wrapText="1"/>
    </xf>
    <xf numFmtId="173" fontId="27" fillId="0" borderId="1" xfId="0" applyNumberFormat="1" applyFont="1" applyBorder="1" applyAlignment="1">
      <alignment horizontal="center" vertical="center" wrapText="1"/>
    </xf>
    <xf numFmtId="173" fontId="27" fillId="0" borderId="6" xfId="0" applyNumberFormat="1" applyFont="1" applyBorder="1" applyAlignment="1">
      <alignment horizontal="center" vertical="center" wrapText="1"/>
    </xf>
    <xf numFmtId="4" fontId="27" fillId="0" borderId="1" xfId="0" applyNumberFormat="1" applyFont="1" applyBorder="1" applyAlignment="1">
      <alignment horizontal="center" vertical="center" wrapText="1"/>
    </xf>
    <xf numFmtId="4" fontId="27" fillId="0" borderId="6" xfId="0" applyNumberFormat="1" applyFont="1" applyBorder="1" applyAlignment="1">
      <alignment horizontal="center" vertical="center" wrapText="1"/>
    </xf>
    <xf numFmtId="4" fontId="27" fillId="0" borderId="5" xfId="0" applyNumberFormat="1" applyFont="1" applyBorder="1" applyAlignment="1">
      <alignment horizontal="center" vertical="center" wrapText="1"/>
    </xf>
    <xf numFmtId="4" fontId="44" fillId="11" borderId="1" xfId="0" applyNumberFormat="1" applyFont="1" applyFill="1" applyBorder="1" applyAlignment="1">
      <alignment horizontal="center" vertical="center" wrapText="1"/>
    </xf>
    <xf numFmtId="4" fontId="44" fillId="11" borderId="6" xfId="0" applyNumberFormat="1" applyFont="1" applyFill="1" applyBorder="1" applyAlignment="1">
      <alignment horizontal="center" vertical="center" wrapText="1"/>
    </xf>
    <xf numFmtId="4" fontId="44" fillId="11" borderId="5" xfId="0" applyNumberFormat="1" applyFont="1" applyFill="1" applyBorder="1" applyAlignment="1">
      <alignment horizontal="center" vertical="center" wrapText="1"/>
    </xf>
    <xf numFmtId="0" fontId="14" fillId="0" borderId="13" xfId="0" applyFont="1" applyBorder="1" applyAlignment="1">
      <alignment vertical="center" wrapText="1"/>
    </xf>
    <xf numFmtId="0" fontId="14" fillId="0" borderId="10" xfId="0" applyFont="1" applyBorder="1" applyAlignment="1">
      <alignment vertical="center" wrapText="1"/>
    </xf>
    <xf numFmtId="0" fontId="44" fillId="11" borderId="13" xfId="0" applyFont="1" applyFill="1" applyBorder="1" applyAlignment="1">
      <alignment horizontal="center" vertical="center" wrapText="1"/>
    </xf>
    <xf numFmtId="0" fontId="44" fillId="11" borderId="10" xfId="0" applyFont="1" applyFill="1" applyBorder="1" applyAlignment="1">
      <alignment horizontal="center" vertical="center" wrapText="1"/>
    </xf>
    <xf numFmtId="173" fontId="40" fillId="0" borderId="2" xfId="8" applyNumberFormat="1" applyFont="1" applyBorder="1" applyAlignment="1">
      <alignment horizontal="center" vertical="center" wrapText="1"/>
    </xf>
    <xf numFmtId="3" fontId="40" fillId="0" borderId="2" xfId="0" applyNumberFormat="1" applyFont="1" applyBorder="1" applyAlignment="1">
      <alignment horizontal="center" vertical="center" wrapText="1"/>
    </xf>
    <xf numFmtId="0" fontId="40" fillId="0" borderId="6" xfId="0" applyFont="1" applyBorder="1" applyAlignment="1">
      <alignment horizontal="center" vertical="center" wrapText="1"/>
    </xf>
    <xf numFmtId="169" fontId="14" fillId="0" borderId="2" xfId="6" applyNumberFormat="1" applyFont="1" applyBorder="1" applyAlignment="1">
      <alignment horizontal="center" vertical="center" wrapText="1"/>
    </xf>
    <xf numFmtId="172" fontId="40" fillId="0" borderId="2" xfId="0" applyNumberFormat="1" applyFont="1" applyBorder="1" applyAlignment="1">
      <alignment horizontal="center" vertical="center" wrapText="1"/>
    </xf>
    <xf numFmtId="168" fontId="10" fillId="0" borderId="1" xfId="4" applyNumberFormat="1" applyFont="1" applyBorder="1" applyAlignment="1">
      <alignment horizontal="center" vertical="center" wrapText="1"/>
    </xf>
    <xf numFmtId="168" fontId="10" fillId="0" borderId="6" xfId="4" applyNumberFormat="1" applyFont="1" applyBorder="1" applyAlignment="1">
      <alignment horizontal="center" vertical="center" wrapText="1"/>
    </xf>
    <xf numFmtId="10" fontId="40" fillId="0" borderId="2" xfId="8" applyNumberFormat="1" applyFont="1" applyBorder="1" applyAlignment="1">
      <alignment horizontal="center" vertical="center" wrapText="1"/>
    </xf>
    <xf numFmtId="2" fontId="44" fillId="11" borderId="1" xfId="0" applyNumberFormat="1" applyFont="1" applyFill="1" applyBorder="1" applyAlignment="1">
      <alignment horizontal="center" vertical="center" wrapText="1"/>
    </xf>
    <xf numFmtId="2" fontId="44" fillId="11" borderId="5" xfId="0" applyNumberFormat="1" applyFont="1" applyFill="1" applyBorder="1" applyAlignment="1">
      <alignment horizontal="center" vertical="center" wrapText="1"/>
    </xf>
    <xf numFmtId="3" fontId="10" fillId="0" borderId="5" xfId="0" applyNumberFormat="1" applyFont="1" applyBorder="1" applyAlignment="1">
      <alignment horizontal="center" vertical="center" wrapText="1"/>
    </xf>
    <xf numFmtId="9" fontId="24" fillId="0" borderId="2" xfId="8" applyFont="1" applyBorder="1" applyAlignment="1">
      <alignment horizontal="center" vertical="center" wrapText="1"/>
    </xf>
    <xf numFmtId="9" fontId="14" fillId="0" borderId="2" xfId="8" applyFont="1" applyBorder="1" applyAlignment="1">
      <alignment horizontal="center" vertical="center" wrapText="1"/>
    </xf>
    <xf numFmtId="4" fontId="40" fillId="0" borderId="2" xfId="0" applyNumberFormat="1" applyFont="1" applyBorder="1" applyAlignment="1">
      <alignment horizontal="center" vertical="center" wrapText="1"/>
    </xf>
    <xf numFmtId="9" fontId="40" fillId="0" borderId="2" xfId="0" applyNumberFormat="1" applyFont="1" applyBorder="1" applyAlignment="1">
      <alignment horizontal="center" vertical="center" wrapText="1"/>
    </xf>
    <xf numFmtId="175" fontId="40" fillId="0" borderId="2" xfId="0" applyNumberFormat="1" applyFont="1" applyBorder="1" applyAlignment="1">
      <alignment horizontal="center" vertical="center" wrapText="1"/>
    </xf>
    <xf numFmtId="0" fontId="40" fillId="11" borderId="2" xfId="0" applyFont="1" applyFill="1" applyBorder="1" applyAlignment="1">
      <alignment horizontal="center" vertical="center" wrapText="1"/>
    </xf>
    <xf numFmtId="173" fontId="40" fillId="0" borderId="6" xfId="8" applyNumberFormat="1" applyFont="1" applyBorder="1" applyAlignment="1">
      <alignment horizontal="center" vertical="center" wrapText="1"/>
    </xf>
    <xf numFmtId="0" fontId="53" fillId="27" borderId="11" xfId="0" applyFont="1" applyFill="1" applyBorder="1" applyAlignment="1">
      <alignment horizontal="center" vertical="center" wrapText="1"/>
    </xf>
    <xf numFmtId="0" fontId="53" fillId="27" borderId="22" xfId="0" applyFont="1" applyFill="1" applyBorder="1" applyAlignment="1">
      <alignment horizontal="center" vertical="center" wrapText="1"/>
    </xf>
    <xf numFmtId="0" fontId="53" fillId="27" borderId="12" xfId="0" applyFont="1" applyFill="1" applyBorder="1" applyAlignment="1">
      <alignment horizontal="center" vertical="center" wrapText="1"/>
    </xf>
    <xf numFmtId="0" fontId="52" fillId="3" borderId="2" xfId="0" applyFont="1" applyFill="1" applyBorder="1" applyAlignment="1">
      <alignment horizontal="center" vertical="center" wrapText="1"/>
    </xf>
    <xf numFmtId="4" fontId="44" fillId="11" borderId="2" xfId="0" applyNumberFormat="1" applyFont="1" applyFill="1" applyBorder="1" applyAlignment="1">
      <alignment horizontal="center" vertical="center" wrapText="1"/>
    </xf>
    <xf numFmtId="3" fontId="9" fillId="0" borderId="6" xfId="4" applyNumberFormat="1" applyFont="1" applyFill="1" applyBorder="1" applyAlignment="1">
      <alignment horizontal="center" vertical="center" wrapText="1"/>
    </xf>
    <xf numFmtId="0" fontId="42" fillId="23" borderId="32" xfId="0" applyFont="1" applyFill="1" applyBorder="1" applyAlignment="1">
      <alignment horizontal="center" vertical="center" wrapText="1"/>
    </xf>
    <xf numFmtId="0" fontId="42" fillId="23" borderId="33" xfId="0" applyFont="1" applyFill="1" applyBorder="1" applyAlignment="1">
      <alignment horizontal="center" vertical="center" wrapText="1"/>
    </xf>
    <xf numFmtId="0" fontId="42" fillId="23" borderId="34" xfId="0" applyFont="1" applyFill="1" applyBorder="1" applyAlignment="1">
      <alignment horizontal="center" vertical="center" wrapText="1"/>
    </xf>
    <xf numFmtId="0" fontId="43" fillId="23" borderId="35" xfId="0" applyFont="1" applyFill="1" applyBorder="1" applyAlignment="1">
      <alignment horizontal="center" vertical="center" wrapText="1"/>
    </xf>
    <xf numFmtId="0" fontId="43" fillId="23" borderId="36" xfId="0" applyFont="1" applyFill="1" applyBorder="1" applyAlignment="1">
      <alignment horizontal="center" vertical="center" wrapText="1"/>
    </xf>
    <xf numFmtId="0" fontId="24" fillId="23" borderId="32" xfId="0" applyFont="1" applyFill="1" applyBorder="1" applyAlignment="1">
      <alignment horizontal="center" vertical="center" wrapText="1"/>
    </xf>
    <xf numFmtId="0" fontId="24" fillId="23" borderId="33" xfId="0" applyFont="1" applyFill="1" applyBorder="1" applyAlignment="1">
      <alignment horizontal="center" vertical="center" wrapText="1"/>
    </xf>
    <xf numFmtId="0" fontId="24" fillId="23" borderId="34" xfId="0" applyFont="1" applyFill="1" applyBorder="1" applyAlignment="1">
      <alignment horizontal="center" vertical="center" wrapText="1"/>
    </xf>
    <xf numFmtId="173" fontId="56" fillId="0" borderId="1" xfId="8" applyNumberFormat="1" applyFont="1" applyBorder="1" applyAlignment="1">
      <alignment horizontal="center" vertical="center" wrapText="1"/>
    </xf>
    <xf numFmtId="173" fontId="56" fillId="0" borderId="6" xfId="8" applyNumberFormat="1" applyFont="1" applyBorder="1" applyAlignment="1">
      <alignment horizontal="center" vertical="center" wrapText="1"/>
    </xf>
    <xf numFmtId="173" fontId="56" fillId="0" borderId="5" xfId="8" applyNumberFormat="1" applyFont="1" applyBorder="1" applyAlignment="1">
      <alignment horizontal="center" vertical="center" wrapText="1"/>
    </xf>
    <xf numFmtId="173" fontId="62" fillId="24" borderId="48" xfId="8" applyNumberFormat="1" applyFont="1" applyFill="1" applyBorder="1" applyAlignment="1">
      <alignment horizontal="center" vertical="center" wrapText="1"/>
    </xf>
    <xf numFmtId="173" fontId="62" fillId="24" borderId="49" xfId="8" applyNumberFormat="1" applyFont="1" applyFill="1" applyBorder="1" applyAlignment="1">
      <alignment horizontal="center" vertical="center" wrapText="1"/>
    </xf>
    <xf numFmtId="173" fontId="62" fillId="24" borderId="52" xfId="8" applyNumberFormat="1" applyFont="1" applyFill="1" applyBorder="1" applyAlignment="1">
      <alignment horizontal="center" vertical="center" wrapText="1"/>
    </xf>
    <xf numFmtId="173" fontId="62" fillId="24" borderId="50" xfId="8" applyNumberFormat="1" applyFont="1" applyFill="1" applyBorder="1" applyAlignment="1">
      <alignment horizontal="center" vertical="center" wrapText="1"/>
    </xf>
    <xf numFmtId="173" fontId="62" fillId="24" borderId="51" xfId="8" applyNumberFormat="1" applyFont="1" applyFill="1" applyBorder="1" applyAlignment="1">
      <alignment horizontal="center" vertical="center" wrapText="1"/>
    </xf>
    <xf numFmtId="173" fontId="62" fillId="24" borderId="53" xfId="8" applyNumberFormat="1" applyFont="1" applyFill="1" applyBorder="1" applyAlignment="1">
      <alignment horizontal="center" vertical="center" wrapText="1"/>
    </xf>
    <xf numFmtId="0" fontId="62" fillId="30" borderId="13" xfId="0" applyFont="1" applyFill="1" applyBorder="1" applyAlignment="1">
      <alignment horizontal="left" vertical="center" wrapText="1"/>
    </xf>
    <xf numFmtId="0" fontId="62" fillId="30" borderId="27" xfId="0" applyFont="1" applyFill="1" applyBorder="1" applyAlignment="1">
      <alignment horizontal="left" vertical="center" wrapText="1"/>
    </xf>
    <xf numFmtId="0" fontId="62" fillId="30" borderId="14" xfId="0" applyFont="1" applyFill="1" applyBorder="1" applyAlignment="1">
      <alignment horizontal="left" vertical="center" wrapText="1"/>
    </xf>
    <xf numFmtId="0" fontId="62" fillId="30" borderId="10" xfId="0" applyFont="1" applyFill="1" applyBorder="1" applyAlignment="1">
      <alignment horizontal="left" vertical="center" wrapText="1"/>
    </xf>
    <xf numFmtId="0" fontId="62" fillId="30" borderId="0" xfId="0" applyFont="1" applyFill="1" applyAlignment="1">
      <alignment horizontal="left" vertical="center" wrapText="1"/>
    </xf>
    <xf numFmtId="0" fontId="62" fillId="30" borderId="15" xfId="0" applyFont="1" applyFill="1" applyBorder="1" applyAlignment="1">
      <alignment horizontal="left" vertical="center" wrapText="1"/>
    </xf>
    <xf numFmtId="0" fontId="62" fillId="30" borderId="7" xfId="0" applyFont="1" applyFill="1" applyBorder="1" applyAlignment="1">
      <alignment horizontal="left" vertical="center" wrapText="1"/>
    </xf>
    <xf numFmtId="0" fontId="62" fillId="30" borderId="47" xfId="0" applyFont="1" applyFill="1" applyBorder="1" applyAlignment="1">
      <alignment horizontal="left" vertical="center" wrapText="1"/>
    </xf>
    <xf numFmtId="0" fontId="62" fillId="30" borderId="16" xfId="0" applyFont="1" applyFill="1" applyBorder="1" applyAlignment="1">
      <alignment horizontal="left" vertical="center" wrapText="1"/>
    </xf>
    <xf numFmtId="173" fontId="62" fillId="24" borderId="13" xfId="8" applyNumberFormat="1" applyFont="1" applyFill="1" applyBorder="1" applyAlignment="1">
      <alignment horizontal="center" vertical="center" wrapText="1"/>
    </xf>
    <xf numFmtId="173" fontId="62" fillId="24" borderId="14" xfId="8" applyNumberFormat="1" applyFont="1" applyFill="1" applyBorder="1" applyAlignment="1">
      <alignment horizontal="center" vertical="center" wrapText="1"/>
    </xf>
    <xf numFmtId="173" fontId="62" fillId="24" borderId="10" xfId="8" applyNumberFormat="1" applyFont="1" applyFill="1" applyBorder="1" applyAlignment="1">
      <alignment horizontal="center" vertical="center" wrapText="1"/>
    </xf>
    <xf numFmtId="173" fontId="62" fillId="24" borderId="15" xfId="8" applyNumberFormat="1" applyFont="1" applyFill="1" applyBorder="1" applyAlignment="1">
      <alignment horizontal="center" vertical="center" wrapText="1"/>
    </xf>
    <xf numFmtId="173" fontId="62" fillId="24" borderId="7" xfId="8" applyNumberFormat="1" applyFont="1" applyFill="1" applyBorder="1" applyAlignment="1">
      <alignment horizontal="center" vertical="center" wrapText="1"/>
    </xf>
    <xf numFmtId="173" fontId="62" fillId="24" borderId="16" xfId="8" applyNumberFormat="1" applyFont="1" applyFill="1" applyBorder="1" applyAlignment="1">
      <alignment horizontal="center" vertical="center" wrapText="1"/>
    </xf>
    <xf numFmtId="10" fontId="62" fillId="24" borderId="1" xfId="8" applyNumberFormat="1" applyFont="1" applyFill="1" applyBorder="1" applyAlignment="1">
      <alignment horizontal="center" vertical="center" wrapText="1"/>
    </xf>
    <xf numFmtId="10" fontId="62" fillId="24" borderId="6" xfId="8" applyNumberFormat="1" applyFont="1" applyFill="1" applyBorder="1" applyAlignment="1">
      <alignment horizontal="center" vertical="center" wrapText="1"/>
    </xf>
    <xf numFmtId="10" fontId="62" fillId="24" borderId="5" xfId="8" applyNumberFormat="1" applyFont="1" applyFill="1" applyBorder="1" applyAlignment="1">
      <alignment horizontal="center" vertical="center" wrapText="1"/>
    </xf>
    <xf numFmtId="0" fontId="61" fillId="30" borderId="2" xfId="0" applyFont="1" applyFill="1" applyBorder="1" applyAlignment="1">
      <alignment horizontal="center" vertical="center" wrapText="1"/>
    </xf>
    <xf numFmtId="173" fontId="57" fillId="24" borderId="2" xfId="8" applyNumberFormat="1" applyFont="1" applyFill="1" applyBorder="1" applyAlignment="1">
      <alignment horizontal="center" vertical="center" wrapText="1"/>
    </xf>
    <xf numFmtId="0" fontId="57" fillId="30" borderId="32" xfId="0" applyFont="1" applyFill="1" applyBorder="1" applyAlignment="1">
      <alignment horizontal="left" vertical="center" wrapText="1"/>
    </xf>
    <xf numFmtId="0" fontId="57" fillId="30" borderId="33" xfId="0" applyFont="1" applyFill="1" applyBorder="1" applyAlignment="1">
      <alignment horizontal="left" vertical="center" wrapText="1"/>
    </xf>
    <xf numFmtId="0" fontId="57" fillId="30" borderId="34" xfId="0" applyFont="1" applyFill="1" applyBorder="1" applyAlignment="1">
      <alignment horizontal="left" vertical="center" wrapText="1"/>
    </xf>
    <xf numFmtId="0" fontId="57" fillId="30" borderId="48" xfId="0" applyFont="1" applyFill="1" applyBorder="1" applyAlignment="1">
      <alignment horizontal="left" vertical="center" wrapText="1"/>
    </xf>
    <xf numFmtId="0" fontId="57" fillId="30" borderId="49" xfId="0" applyFont="1" applyFill="1" applyBorder="1" applyAlignment="1">
      <alignment horizontal="left" vertical="center" wrapText="1"/>
    </xf>
    <xf numFmtId="0" fontId="57" fillId="30" borderId="52" xfId="0" applyFont="1" applyFill="1" applyBorder="1" applyAlignment="1">
      <alignment horizontal="left" vertical="center" wrapText="1"/>
    </xf>
    <xf numFmtId="0" fontId="57" fillId="30" borderId="50" xfId="0" applyFont="1" applyFill="1" applyBorder="1" applyAlignment="1">
      <alignment horizontal="left" vertical="center" wrapText="1"/>
    </xf>
    <xf numFmtId="0" fontId="57" fillId="30" borderId="51" xfId="0" applyFont="1" applyFill="1" applyBorder="1" applyAlignment="1">
      <alignment horizontal="left" vertical="center" wrapText="1"/>
    </xf>
    <xf numFmtId="0" fontId="57" fillId="30" borderId="53" xfId="0" applyFont="1" applyFill="1" applyBorder="1" applyAlignment="1">
      <alignment horizontal="left" vertical="center" wrapText="1"/>
    </xf>
    <xf numFmtId="165" fontId="62" fillId="24" borderId="48" xfId="0" applyNumberFormat="1" applyFont="1" applyFill="1" applyBorder="1" applyAlignment="1">
      <alignment horizontal="center" vertical="center" wrapText="1"/>
    </xf>
    <xf numFmtId="0" fontId="62" fillId="24" borderId="49" xfId="0" applyFont="1" applyFill="1" applyBorder="1" applyAlignment="1">
      <alignment horizontal="center" vertical="center" wrapText="1"/>
    </xf>
    <xf numFmtId="0" fontId="62" fillId="24" borderId="52" xfId="0" applyFont="1" applyFill="1" applyBorder="1" applyAlignment="1">
      <alignment horizontal="center" vertical="center" wrapText="1"/>
    </xf>
    <xf numFmtId="0" fontId="62" fillId="24" borderId="50" xfId="0" applyFont="1" applyFill="1" applyBorder="1" applyAlignment="1">
      <alignment horizontal="center" vertical="center" wrapText="1"/>
    </xf>
    <xf numFmtId="0" fontId="62" fillId="24" borderId="51" xfId="0" applyFont="1" applyFill="1" applyBorder="1" applyAlignment="1">
      <alignment horizontal="center" vertical="center" wrapText="1"/>
    </xf>
    <xf numFmtId="0" fontId="62" fillId="24" borderId="53" xfId="0" applyFont="1" applyFill="1" applyBorder="1" applyAlignment="1">
      <alignment horizontal="center" vertical="center" wrapText="1"/>
    </xf>
    <xf numFmtId="165" fontId="62" fillId="24" borderId="32" xfId="0" applyNumberFormat="1" applyFont="1" applyFill="1" applyBorder="1" applyAlignment="1">
      <alignment horizontal="center" vertical="center" wrapText="1"/>
    </xf>
    <xf numFmtId="0" fontId="62" fillId="24" borderId="33" xfId="0" applyFont="1" applyFill="1" applyBorder="1" applyAlignment="1">
      <alignment horizontal="center" vertical="center" wrapText="1"/>
    </xf>
    <xf numFmtId="0" fontId="62" fillId="24" borderId="34" xfId="0" applyFont="1" applyFill="1" applyBorder="1" applyAlignment="1">
      <alignment horizontal="center" vertical="center" wrapText="1"/>
    </xf>
    <xf numFmtId="0" fontId="19" fillId="0" borderId="2" xfId="7" applyFont="1" applyBorder="1" applyAlignment="1">
      <alignment horizontal="center" vertical="center"/>
    </xf>
    <xf numFmtId="0" fontId="19" fillId="0" borderId="0" xfId="7" applyFont="1" applyAlignment="1">
      <alignment horizontal="center"/>
    </xf>
    <xf numFmtId="0" fontId="18" fillId="8" borderId="18" xfId="7" applyFont="1" applyFill="1" applyBorder="1" applyAlignment="1">
      <alignment horizontal="center" vertical="center"/>
    </xf>
    <xf numFmtId="0" fontId="19" fillId="0" borderId="2" xfId="7" applyFont="1" applyBorder="1" applyAlignment="1">
      <alignment horizontal="center" vertical="center" wrapText="1"/>
    </xf>
    <xf numFmtId="0" fontId="19" fillId="0" borderId="25" xfId="7" applyFont="1" applyBorder="1" applyAlignment="1">
      <alignment horizontal="center"/>
    </xf>
    <xf numFmtId="0" fontId="17" fillId="8" borderId="17" xfId="7" applyFont="1" applyFill="1" applyBorder="1" applyAlignment="1">
      <alignment horizontal="center" vertical="center"/>
    </xf>
    <xf numFmtId="0" fontId="17" fillId="8" borderId="18" xfId="7" applyFont="1" applyFill="1" applyBorder="1" applyAlignment="1">
      <alignment horizontal="center" vertical="center"/>
    </xf>
    <xf numFmtId="0" fontId="17" fillId="8" borderId="19" xfId="7" applyFont="1" applyFill="1" applyBorder="1" applyAlignment="1">
      <alignment horizontal="center" vertical="center"/>
    </xf>
    <xf numFmtId="0" fontId="18" fillId="8" borderId="2" xfId="7" applyFont="1" applyFill="1" applyBorder="1" applyAlignment="1">
      <alignment horizontal="center" vertical="center"/>
    </xf>
    <xf numFmtId="0" fontId="19" fillId="0" borderId="11" xfId="7" applyFont="1" applyBorder="1" applyAlignment="1">
      <alignment horizontal="center" vertical="center" wrapText="1"/>
    </xf>
    <xf numFmtId="0" fontId="19" fillId="0" borderId="22" xfId="7" applyFont="1" applyBorder="1" applyAlignment="1">
      <alignment horizontal="center" vertical="center" wrapText="1"/>
    </xf>
    <xf numFmtId="0" fontId="19" fillId="0" borderId="12" xfId="7" applyFont="1" applyBorder="1" applyAlignment="1">
      <alignment horizontal="center" vertical="center" wrapText="1"/>
    </xf>
    <xf numFmtId="0" fontId="19" fillId="0" borderId="11" xfId="7" applyFont="1" applyBorder="1" applyAlignment="1">
      <alignment horizontal="center"/>
    </xf>
    <xf numFmtId="0" fontId="19" fillId="0" borderId="22" xfId="7" applyFont="1" applyBorder="1" applyAlignment="1">
      <alignment horizontal="center"/>
    </xf>
    <xf numFmtId="0" fontId="19" fillId="0" borderId="12" xfId="7" applyFont="1" applyBorder="1" applyAlignment="1">
      <alignment horizontal="center"/>
    </xf>
    <xf numFmtId="49" fontId="4" fillId="0" borderId="2" xfId="2" applyBorder="1" applyAlignment="1" applyProtection="1">
      <alignment horizontal="left" vertical="center" wrapText="1"/>
    </xf>
    <xf numFmtId="0" fontId="3" fillId="2" borderId="2" xfId="1" applyBorder="1" applyProtection="1">
      <alignment horizontal="center" vertical="center"/>
    </xf>
  </cellXfs>
  <cellStyles count="11">
    <cellStyle name="BodyStyle" xfId="2" xr:uid="{00000000-0005-0000-0000-000000000000}"/>
    <cellStyle name="HeaderStyle" xfId="1" xr:uid="{00000000-0005-0000-0000-000001000000}"/>
    <cellStyle name="Hipervínculo" xfId="9" builtinId="8"/>
    <cellStyle name="Hyperlink" xfId="10" xr:uid="{00000000-0005-0000-0000-000003000000}"/>
    <cellStyle name="Millares" xfId="4" builtinId="3"/>
    <cellStyle name="Millares [0]" xfId="5" builtinId="6"/>
    <cellStyle name="Moneda" xfId="6" builtinId="4"/>
    <cellStyle name="Normal" xfId="0" builtinId="0"/>
    <cellStyle name="Normal 2" xfId="7" xr:uid="{00000000-0005-0000-0000-000008000000}"/>
    <cellStyle name="Numeric" xfId="3"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2</xdr:col>
      <xdr:colOff>476932</xdr:colOff>
      <xdr:row>6</xdr:row>
      <xdr:rowOff>401105</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alcart-my.sharepoint.com/:f:/g/personal/seguimientodemetasspds_cartagena_gov_co/EmJBC4Ip2RRNmr1JJNl9I5EBFhP2L22pAuwbi5l2YnNY8g?e=uao5gw" TargetMode="External"/><Relationship Id="rId299" Type="http://schemas.openxmlformats.org/officeDocument/2006/relationships/hyperlink" Target="https://alcart-my.sharepoint.com/:f:/g/personal/seguimientodemetasspds_cartagena_gov_co/ElE_-Nu_scJPsqriDln-yowBk6i9L-dDm5EJnPmNURm9xg?e=U6xd6Y" TargetMode="External"/><Relationship Id="rId21" Type="http://schemas.openxmlformats.org/officeDocument/2006/relationships/hyperlink" Target="https://alcart-my.sharepoint.com/:f:/g/personal/seguimientodemetasspds_cartagena_gov_co/EpuMekRiO5dAonoaem3YES8BkmBCwOvGCm6iOI6IGmHGIQ?e=rPQOda" TargetMode="External"/><Relationship Id="rId63" Type="http://schemas.openxmlformats.org/officeDocument/2006/relationships/hyperlink" Target="https://alcart-my.sharepoint.com/:f:/g/personal/seguimientodemetasspds_cartagena_gov_co/Ejmg7WV2QcVBoQ_-y4Cu0ssBUPuKtaUThMC0VjraMhsYCA?e=qhIhEg" TargetMode="External"/><Relationship Id="rId159" Type="http://schemas.openxmlformats.org/officeDocument/2006/relationships/hyperlink" Target="https://alcart-my.sharepoint.com/:f:/g/personal/seguimientodemetasspds_cartagena_gov_co/EpVaWupXgMNDrYYTpKMHyZ0BQkBhe59b_ZpolZfTTHKr9Q?e=ZNIrpP" TargetMode="External"/><Relationship Id="rId324" Type="http://schemas.openxmlformats.org/officeDocument/2006/relationships/hyperlink" Target="https://alcart-my.sharepoint.com/:f:/g/personal/seguimientodemetasspds_cartagena_gov_co/EvktlvLKnKtEmlkxXtRoq2sBnnw4LdAUk7RSm9gPqsEvEQ?e=8HgKgR" TargetMode="External"/><Relationship Id="rId170" Type="http://schemas.openxmlformats.org/officeDocument/2006/relationships/hyperlink" Target="https://alcart-my.sharepoint.com/:f:/g/personal/seguimientodemetasspds_cartagena_gov_co/EprImYwiDmlDvwZ5juqYH58BL_pQuOoNpg8rolTf23CMXg?e=Ou0pT1" TargetMode="External"/><Relationship Id="rId226" Type="http://schemas.openxmlformats.org/officeDocument/2006/relationships/hyperlink" Target="https://alcart-my.sharepoint.com/:f:/g/personal/seguimientodemetasspds_cartagena_gov_co/EkGBY8j4o_tAlSRVpia4VXABsHW6av1Lr5qqSodwnBJuDg?e=05lUP3" TargetMode="External"/><Relationship Id="rId268" Type="http://schemas.openxmlformats.org/officeDocument/2006/relationships/hyperlink" Target="https://alcart-my.sharepoint.com/:f:/g/personal/seguimientodemetasspds_cartagena_gov_co/EhIwZQlKsXxIvT2Q80qTEisBUdFxDESD1-tmnsHgBItK6w?e=HymW6V" TargetMode="External"/><Relationship Id="rId32" Type="http://schemas.openxmlformats.org/officeDocument/2006/relationships/hyperlink" Target="https://alcart-my.sharepoint.com/:f:/g/personal/seguimientodemetasspds_cartagena_gov_co/EuhEpnS8i9pGlpFZ2gwt0rsBDuM4QEN6Zpw5Dd4DWmoTSg?e=hZdmC3" TargetMode="External"/><Relationship Id="rId74" Type="http://schemas.openxmlformats.org/officeDocument/2006/relationships/hyperlink" Target="https://alcart-my.sharepoint.com/:f:/g/personal/seguimientodemetasspds_cartagena_gov_co/EtIvBQ22cg1MhR6tDZCvDuQB6KGW25pEeqLTI2D4WeC5Zg?e=AdjYbS" TargetMode="External"/><Relationship Id="rId128" Type="http://schemas.openxmlformats.org/officeDocument/2006/relationships/hyperlink" Target="https://alcart-my.sharepoint.com/:f:/g/personal/seguimientodemetasspds_cartagena_gov_co/EmlKgj080iBHpPq9jxxxCQcBQb3SygqPtE_YT01MtrBXsA?e=vXWuWK" TargetMode="External"/><Relationship Id="rId335" Type="http://schemas.openxmlformats.org/officeDocument/2006/relationships/hyperlink" Target="https://alcart-my.sharepoint.com/:f:/g/personal/seguimientodemetasspds_cartagena_gov_co/Ev7bq2JyfohMldnOycH_pQ8BaMSZ2pUOKitaUPcSt7huNQ?e=D3r2TG" TargetMode="External"/><Relationship Id="rId5" Type="http://schemas.openxmlformats.org/officeDocument/2006/relationships/hyperlink" Target="https://alcart-my.sharepoint.com/:f:/g/personal/seguimientodemetasspds_cartagena_gov_co/Egnw5HVd3t1ItzKM7omwUL8BYrVpsls7KCA0VNLk6CHVOw?e=0M9772" TargetMode="External"/><Relationship Id="rId181" Type="http://schemas.openxmlformats.org/officeDocument/2006/relationships/hyperlink" Target="https://alcart-my.sharepoint.com/:f:/g/personal/seguimientodemetasspds_cartagena_gov_co/EsOy9d2mlPtLlJmi31v39S8B1JEaaLz11M1L_78lbEFtdg?e=zWXIPg" TargetMode="External"/><Relationship Id="rId237" Type="http://schemas.openxmlformats.org/officeDocument/2006/relationships/hyperlink" Target="https://alcart-my.sharepoint.com/:f:/g/personal/seguimientodemetasspds_cartagena_gov_co/EvBl2ptTcIxBrGOTYsCx4pMBv-v0GHVf5nzgYPo-hOBCnA?e=WnQAJX" TargetMode="External"/><Relationship Id="rId279" Type="http://schemas.openxmlformats.org/officeDocument/2006/relationships/hyperlink" Target="https://alcart-my.sharepoint.com/:f:/g/personal/seguimientodemetasspds_cartagena_gov_co/Eg0A6ukluPBOjQ4mKwJt0UUBf6kSBYUhfZ0bMHSh_3S_Aw?e=zbUtVZ" TargetMode="External"/><Relationship Id="rId43" Type="http://schemas.openxmlformats.org/officeDocument/2006/relationships/hyperlink" Target="https://alcart-my.sharepoint.com/:f:/g/personal/seguimientodemetasspds_cartagena_gov_co/Elq6TiyZZC1Cjw0krVPVH9MBS7Sk0VCsODd0NZtc6yRRvA?e=lRlypV" TargetMode="External"/><Relationship Id="rId139" Type="http://schemas.openxmlformats.org/officeDocument/2006/relationships/hyperlink" Target="https://alcart-my.sharepoint.com/:f:/g/personal/seguimientodemetasspds_cartagena_gov_co/Eh6DA4vq8ONJuYwZjgANZ0YBXsRceg7D2UvpRmORnxL35A?e=tpcL7d" TargetMode="External"/><Relationship Id="rId290" Type="http://schemas.openxmlformats.org/officeDocument/2006/relationships/hyperlink" Target="https://alcart-my.sharepoint.com/:f:/g/personal/seguimientodemetasspds_cartagena_gov_co/Ev35DhVZo4VFgCxTtrx55DYBESERe9j88mzYcvJf8RArXg?e=b8UH2R" TargetMode="External"/><Relationship Id="rId304" Type="http://schemas.openxmlformats.org/officeDocument/2006/relationships/hyperlink" Target="https://alcart-my.sharepoint.com/:f:/g/personal/seguimientodemetasspds_cartagena_gov_co/Er0Lk6gPA3BIowRTj6Kte78BnQu5rbqBN3Ewsp6nZ1w5Iw?e=tzxFg1" TargetMode="External"/><Relationship Id="rId346" Type="http://schemas.openxmlformats.org/officeDocument/2006/relationships/hyperlink" Target="https://alcart-my.sharepoint.com/:f:/g/personal/seguimientodemetasspds_cartagena_gov_co/ErKWmA2Idl1Fk-sgNhM2-iMBAS1IGPGgoRN1ZaVkNL1lmQ?e=bRcgcS" TargetMode="External"/><Relationship Id="rId85" Type="http://schemas.openxmlformats.org/officeDocument/2006/relationships/hyperlink" Target="https://alcart-my.sharepoint.com/:f:/g/personal/seguimientodemetasspds_cartagena_gov_co/Etie6v_Z_91Loycqf9PfsKQBfIlBtoaabG4_LqDoFZWBpw?e=BQjLhx" TargetMode="External"/><Relationship Id="rId150" Type="http://schemas.openxmlformats.org/officeDocument/2006/relationships/hyperlink" Target="https://alcart-my.sharepoint.com/:f:/g/personal/seguimientodemetasspds_cartagena_gov_co/EoF02UVuJjxCqa6LBzvXyvgBaPKqIPgeP7boXtzIH11HcQ?e=E8x5bs" TargetMode="External"/><Relationship Id="rId192" Type="http://schemas.openxmlformats.org/officeDocument/2006/relationships/hyperlink" Target="https://alcart-my.sharepoint.com/:f:/g/personal/seguimientodemetasspds_cartagena_gov_co/EjvI_iHzFNVJiAqe-s-dy9wBsmVk5G151NyjGKVb-hvteA?e=tmXb1l" TargetMode="External"/><Relationship Id="rId206" Type="http://schemas.openxmlformats.org/officeDocument/2006/relationships/hyperlink" Target="https://alcart-my.sharepoint.com/:f:/g/personal/seguimientodemetasspds_cartagena_gov_co/Eg3Xjw6GY1tOmp5qaO4Ls88BzGnwPfW0isHomwQguAjsEg?e=m1MJo7" TargetMode="External"/><Relationship Id="rId248" Type="http://schemas.openxmlformats.org/officeDocument/2006/relationships/hyperlink" Target="https://alcart-my.sharepoint.com/:f:/g/personal/seguimientodemetasspds_cartagena_gov_co/EsqcKPuxNDlAvqVCEEVFj4IBMPVqHIrGR7ZlHvDX4Wc6Vw?e=VC5YXe" TargetMode="External"/><Relationship Id="rId12" Type="http://schemas.openxmlformats.org/officeDocument/2006/relationships/hyperlink" Target="https://alcart-my.sharepoint.com/:f:/g/personal/seguimientodemetasspds_cartagena_gov_co/EpvT4nRQVIZPrXEngdSzKTkBqhK-MK9JI9cckZ4eB2oLdA?e=EWVS61" TargetMode="External"/><Relationship Id="rId108" Type="http://schemas.openxmlformats.org/officeDocument/2006/relationships/hyperlink" Target="https://alcart-my.sharepoint.com/:f:/g/personal/seguimientodemetasspds_cartagena_gov_co/EktydyB_yQxOtCC-clGMkDoBe3sQWZdwwu5aeRqzIALyPA?e=NG2CX0" TargetMode="External"/><Relationship Id="rId315" Type="http://schemas.openxmlformats.org/officeDocument/2006/relationships/hyperlink" Target="https://alcart-my.sharepoint.com/:f:/g/personal/seguimientodemetasspds_cartagena_gov_co/Eo_T56UsgwVKgL3GonPpfAkBj3gysI-PBnzPNV-rGAxhEw?e=kSQ9Ne" TargetMode="External"/><Relationship Id="rId357" Type="http://schemas.openxmlformats.org/officeDocument/2006/relationships/printerSettings" Target="../printerSettings/printerSettings2.bin"/><Relationship Id="rId54" Type="http://schemas.openxmlformats.org/officeDocument/2006/relationships/hyperlink" Target="https://alcart-my.sharepoint.com/:f:/g/personal/seguimientodemetasspds_cartagena_gov_co/Em86m_M1X0hFgXzHwZoMvIgBYyFla7TUa5qfMNNJn75Gyw?e=yJsVtI" TargetMode="External"/><Relationship Id="rId96" Type="http://schemas.openxmlformats.org/officeDocument/2006/relationships/hyperlink" Target="https://community.secop.gov.co/Public/Common/GoogleReCaptcha/Index?previousUrl=https%3a%2f%2fcommunity.secop.gov.co%2fPublic%2fTendering%2fOpportunityDetail%2fIndex%3fnoticeUID%3dCO1.NTC.4129283%26isFromPublicArea%3dTrue%26isModal%3dFalse" TargetMode="External"/><Relationship Id="rId161" Type="http://schemas.openxmlformats.org/officeDocument/2006/relationships/hyperlink" Target="https://alcart-my.sharepoint.com/:f:/g/personal/seguimientodemetasspds_cartagena_gov_co/EroVrKeyCSpHrFR-tzikmToBHIgg85OxXV8cfiXVMpMbyg?e=fDF7jb" TargetMode="External"/><Relationship Id="rId217" Type="http://schemas.openxmlformats.org/officeDocument/2006/relationships/hyperlink" Target="https://alcart-my.sharepoint.com/:f:/g/personal/seguimientodemetasspds_cartagena_gov_co/EnjhEM642o9Nu5E58q4YwKgBU_HYp4tFuthkmy2gk8Oj1Q?e=bRq6SW" TargetMode="External"/><Relationship Id="rId259" Type="http://schemas.openxmlformats.org/officeDocument/2006/relationships/hyperlink" Target="https://alcart-my.sharepoint.com/:f:/g/personal/seguimientodemetasspds_cartagena_gov_co/Eu6nDuWkV1xHnI6Q0gc__aoBr90RLmfy93yTSKoB9qufzQ?e=UOzfJp" TargetMode="External"/><Relationship Id="rId23" Type="http://schemas.openxmlformats.org/officeDocument/2006/relationships/hyperlink" Target="https://alcart-my.sharepoint.com/:f:/g/personal/seguimientodemetasspds_cartagena_gov_co/Ek1AxpxT71hEvkeD1Jn16WEB2YUWMcYIr2PJTAmWNG9tsw?e=ZE0ca6" TargetMode="External"/><Relationship Id="rId119" Type="http://schemas.openxmlformats.org/officeDocument/2006/relationships/hyperlink" Target="https://alcart-my.sharepoint.com/:f:/g/personal/seguimientodemetasspds_cartagena_gov_co/EmMjh9d46LVNjKkwu0GkTNcB3r_T2MhFqZrf_ImyIBinHw?e=skhK8q" TargetMode="External"/><Relationship Id="rId270" Type="http://schemas.openxmlformats.org/officeDocument/2006/relationships/hyperlink" Target="https://alcart-my.sharepoint.com/:f:/g/personal/seguimientodemetasspds_cartagena_gov_co/EvhxdCT7itNGgD_Bosi_iYQBdq4BDZgYEE6xFn6vLG2n3g?e=WiZr7w" TargetMode="External"/><Relationship Id="rId326" Type="http://schemas.openxmlformats.org/officeDocument/2006/relationships/hyperlink" Target="https://alcart-my.sharepoint.com/:f:/g/personal/seguimientodemetasspds_cartagena_gov_co/EjrrPmyyyQ1KmSe2bDijRSsBgTHzEBxUUcbcb6CXJI-Tsg?e=hd3Paw" TargetMode="External"/><Relationship Id="rId65" Type="http://schemas.openxmlformats.org/officeDocument/2006/relationships/hyperlink" Target="https://alcart-my.sharepoint.com/:f:/g/personal/seguimientodemetasspds_cartagena_gov_co/EqLbkbNlVWVCqMQ4Pu_p_RcBkJZ6OZoKn_NWJmVwPfjk2w?e=Epynii" TargetMode="External"/><Relationship Id="rId130" Type="http://schemas.openxmlformats.org/officeDocument/2006/relationships/hyperlink" Target="https://alcart-my.sharepoint.com/:f:/g/personal/seguimientodemetasspds_cartagena_gov_co/Epq7TmsCD89AnHkJSqLl4AMBjiDsspgaG7rIKvF6y4aspw?e=plzekX" TargetMode="External"/><Relationship Id="rId172" Type="http://schemas.openxmlformats.org/officeDocument/2006/relationships/hyperlink" Target="https://alcart-my.sharepoint.com/:f:/g/personal/seguimientodemetasspds_cartagena_gov_co/EsNglGk2QW9Es0HKV6aT1mMBrhH8Fo5bEBC_tJEjwtiUgQ?e=c7UDgp" TargetMode="External"/><Relationship Id="rId228" Type="http://schemas.openxmlformats.org/officeDocument/2006/relationships/hyperlink" Target="https://alcart-my.sharepoint.com/:f:/g/personal/seguimientodemetasspds_cartagena_gov_co/Ev0FlITC-X9Eqw7ItkOxjmUBZ-KbRT2K85_elpaUINBOCQ?e=LcoYqS" TargetMode="External"/><Relationship Id="rId281" Type="http://schemas.openxmlformats.org/officeDocument/2006/relationships/hyperlink" Target="https://alcart-my.sharepoint.com/:f:/g/personal/seguimientodemetasspds_cartagena_gov_co/El8rkPlVovxMrAi-IpT8a5AB_dhb8uUMOxgzOGQ9E7HFyA?e=gxNSkK" TargetMode="External"/><Relationship Id="rId337" Type="http://schemas.openxmlformats.org/officeDocument/2006/relationships/hyperlink" Target="https://alcart-my.sharepoint.com/:f:/g/personal/seguimientodemetasspds_cartagena_gov_co/ErLjxvos3qxIu_rtBXzo9cIBn0-C0G6VGzwrCerDiahxeQ?e=qKqn7i" TargetMode="External"/><Relationship Id="rId34" Type="http://schemas.openxmlformats.org/officeDocument/2006/relationships/hyperlink" Target="https://alcart-my.sharepoint.com/:f:/g/personal/seguimientodemetasspds_cartagena_gov_co/EvXlQvml0PBGkUI76Sr1XaEBIroQNij9biFCQtvnK6ENGQ?e=jY1jev" TargetMode="External"/><Relationship Id="rId76" Type="http://schemas.openxmlformats.org/officeDocument/2006/relationships/hyperlink" Target="https://alcart-my.sharepoint.com/:f:/g/personal/seguimientodemetasspds_cartagena_gov_co/EmFIXklAmnRJh1yjV5Fc6CsBui5lJs6fCWrSB9YZKrl0UQ?e=lFqTd4" TargetMode="External"/><Relationship Id="rId141" Type="http://schemas.openxmlformats.org/officeDocument/2006/relationships/hyperlink" Target="https://alcart-my.sharepoint.com/:f:/g/personal/seguimientodemetasspds_cartagena_gov_co/EgYnd3OGdjFEvCybtTQj8qYB9y4zTk2Hvt230C9_mKsR_w?e=UBC4Vs" TargetMode="External"/><Relationship Id="rId7" Type="http://schemas.openxmlformats.org/officeDocument/2006/relationships/hyperlink" Target="https://alcart-my.sharepoint.com/:f:/g/personal/seguimientodemetasspds_cartagena_gov_co/EpiwlhvueAZBtF889aV16asBxjtkovenuwzmevOYgwxDWg?e=OENgXy" TargetMode="External"/><Relationship Id="rId183" Type="http://schemas.openxmlformats.org/officeDocument/2006/relationships/hyperlink" Target="https://alcart-my.sharepoint.com/:f:/g/personal/seguimientodemetasspds_cartagena_gov_co/Evxekv5wBiJCpd1HatIY_ecBdsGfafSk3KRcrDEfKgA5Xg?e=cyT2ym" TargetMode="External"/><Relationship Id="rId239" Type="http://schemas.openxmlformats.org/officeDocument/2006/relationships/hyperlink" Target="https://alcart-my.sharepoint.com/:f:/g/personal/seguimientodemetasspds_cartagena_gov_co/EiouXNV1fMFMn2LkQ82EbTQB7gp5-SYPO6JPxq3SFFhNxw?e=T9Xuji" TargetMode="External"/><Relationship Id="rId250" Type="http://schemas.openxmlformats.org/officeDocument/2006/relationships/hyperlink" Target="https://alcart-my.sharepoint.com/:f:/g/personal/seguimientodemetasspds_cartagena_gov_co/EjhDrMYlIelDjDfk2yru3REBgdb_7Bz7_PqpkM5wGryryA?e=lac6AR" TargetMode="External"/><Relationship Id="rId292" Type="http://schemas.openxmlformats.org/officeDocument/2006/relationships/hyperlink" Target="https://alcart-my.sharepoint.com/:f:/g/personal/seguimientodemetasspds_cartagena_gov_co/EhDxhwUNGlBCupNkHwlqD8oBuoCCTP7ImOHja8g8AQqh7A?e=HGILyn" TargetMode="External"/><Relationship Id="rId306" Type="http://schemas.openxmlformats.org/officeDocument/2006/relationships/hyperlink" Target="https://alcart-my.sharepoint.com/:f:/g/personal/seguimientodemetasspds_cartagena_gov_co/EjrpyeEBZQRMr1GVYEXkTyABR3clu50Je7JajoO9Ro082w?e=XshcQe" TargetMode="External"/><Relationship Id="rId45" Type="http://schemas.openxmlformats.org/officeDocument/2006/relationships/hyperlink" Target="https://alcart-my.sharepoint.com/:f:/g/personal/seguimientodemetasspds_cartagena_gov_co/EmPuafrIgFBAkeSvcn7SdocBILZMukpeUXQyww8DGNxY8A?e=227rSn" TargetMode="External"/><Relationship Id="rId87" Type="http://schemas.openxmlformats.org/officeDocument/2006/relationships/hyperlink" Target="https://alcart-my.sharepoint.com/:f:/g/personal/seguimientodemetasspds_cartagena_gov_co/Etv2yZTdLedDn_u95nFFHWMBeX8PwdnamZYbu3zB0ec4_A?e=d07bXk" TargetMode="External"/><Relationship Id="rId110" Type="http://schemas.openxmlformats.org/officeDocument/2006/relationships/hyperlink" Target="https://alcart-my.sharepoint.com/:f:/g/personal/seguimientodemetasspds_cartagena_gov_co/EtngZoCQgodJpUwRja_doLIBgZblg0ekDOtkm1bhSipvoQ?e=oRT4lk" TargetMode="External"/><Relationship Id="rId348" Type="http://schemas.openxmlformats.org/officeDocument/2006/relationships/hyperlink" Target="https://alcart-my.sharepoint.com/:f:/g/personal/seguimientodemetasspds_cartagena_gov_co/EqsWkVWt-lxCq6Nqe--0FVgBbaKrC_GdnD8g1cyzF5JTkA?e=iTGiKx" TargetMode="External"/><Relationship Id="rId152" Type="http://schemas.openxmlformats.org/officeDocument/2006/relationships/hyperlink" Target="https://alcart-my.sharepoint.com/:f:/g/personal/seguimientodemetasspds_cartagena_gov_co/Ei7QlRsINYpOpoWB-4KYBcUB0QHYfcqvX5UyyzbbYiF7GQ?e=wsPzYq" TargetMode="External"/><Relationship Id="rId194" Type="http://schemas.openxmlformats.org/officeDocument/2006/relationships/hyperlink" Target="https://alcart-my.sharepoint.com/:f:/g/personal/seguimientodemetasspds_cartagena_gov_co/EmZojD7MJFFAq-9QMAWhDo0BqnOCUS4sWytXx82BCXq3CA?e=gOi70G" TargetMode="External"/><Relationship Id="rId208" Type="http://schemas.openxmlformats.org/officeDocument/2006/relationships/hyperlink" Target="https://alcart-my.sharepoint.com/:f:/g/personal/seguimientodemetasspds_cartagena_gov_co/ElsiY-DTmOhBjUhFPwOfhE8B6ZXbYI0PNZKnB1wk9z-bHg?e=JsqePm" TargetMode="External"/><Relationship Id="rId261" Type="http://schemas.openxmlformats.org/officeDocument/2006/relationships/hyperlink" Target="https://alcart-my.sharepoint.com/:f:/g/personal/seguimientodemetasspds_cartagena_gov_co/Eh8cDu3dHq5KnsiMUAR0YPwBCHzvC2SVaedL9HAJw3WXuQ?e=XExp96" TargetMode="External"/><Relationship Id="rId14" Type="http://schemas.openxmlformats.org/officeDocument/2006/relationships/hyperlink" Target="https://alcart-my.sharepoint.com/:f:/g/personal/seguimientodemetasspds_cartagena_gov_co/ElxQHVU0is1IjeBd71TRfc8B4L_aP2anGk6rb42j65Gurw?e=fQZgl3" TargetMode="External"/><Relationship Id="rId56" Type="http://schemas.openxmlformats.org/officeDocument/2006/relationships/hyperlink" Target="https://alcart-my.sharepoint.com/:f:/g/personal/seguimientodemetasspds_cartagena_gov_co/Ekdq0zXtfeREj-CHvB1G914BJ6z4qlqI5hVNSOlho6Ma9Q?e=hVDwuf" TargetMode="External"/><Relationship Id="rId317" Type="http://schemas.openxmlformats.org/officeDocument/2006/relationships/hyperlink" Target="https://alcart-my.sharepoint.com/:f:/g/personal/seguimientodemetasspds_cartagena_gov_co/EsCb1rRF0OpOuLpZ0PtCSZoBWzxRGALmONUl-JAaEpxcsQ?e=6HQx9G" TargetMode="External"/><Relationship Id="rId359" Type="http://schemas.openxmlformats.org/officeDocument/2006/relationships/vmlDrawing" Target="../drawings/vmlDrawing2.vml"/><Relationship Id="rId98" Type="http://schemas.openxmlformats.org/officeDocument/2006/relationships/hyperlink" Target="https://alcart-my.sharepoint.com/:f:/g/personal/seguimientodemetasspds_cartagena_gov_co/ErG6ZFJx8j1Eq-lD8MTU17gBhNUUh6enAsNXf7gJIncguA?e=M9Iy8Z" TargetMode="External"/><Relationship Id="rId121" Type="http://schemas.openxmlformats.org/officeDocument/2006/relationships/hyperlink" Target="https://alcart-my.sharepoint.com/:f:/g/personal/seguimientodemetasspds_cartagena_gov_co/EkE2rNZAex1BjiN5Ef1c5mYB_SHfaytW3ShFPWelM5zFYQ?e=Y05d60" TargetMode="External"/><Relationship Id="rId163" Type="http://schemas.openxmlformats.org/officeDocument/2006/relationships/hyperlink" Target="https://alcart-my.sharepoint.com/:f:/g/personal/seguimientodemetasspds_cartagena_gov_co/EonY2vBQ-9hPuv9ZBDW0RBgBQSF3jw9VXp1AR8ni_cBF1Q?e=RL6ggA" TargetMode="External"/><Relationship Id="rId219" Type="http://schemas.openxmlformats.org/officeDocument/2006/relationships/hyperlink" Target="https://alcart-my.sharepoint.com/:f:/g/personal/seguimientodemetasspds_cartagena_gov_co/Eigp_TUjLc5CnaEYo3FjNUIBlH-rfwBzekMvXQ4V4HtDtg?e=V91UBs" TargetMode="External"/><Relationship Id="rId230" Type="http://schemas.openxmlformats.org/officeDocument/2006/relationships/hyperlink" Target="https://alcart-my.sharepoint.com/:f:/g/personal/seguimientodemetasspds_cartagena_gov_co/EgSIyyci-hVLt_oio8PSKewB4bjM2F7uLaQXgfypNbT9KA?e=FLBeF6" TargetMode="External"/><Relationship Id="rId25" Type="http://schemas.openxmlformats.org/officeDocument/2006/relationships/hyperlink" Target="https://alcart-my.sharepoint.com/:f:/g/personal/seguimientodemetasspds_cartagena_gov_co/EjBs-03QL95IhsQWC30Ud5sBtJAZujtvq_kwc30-gVgNtw?e=SBBcmH" TargetMode="External"/><Relationship Id="rId46" Type="http://schemas.openxmlformats.org/officeDocument/2006/relationships/hyperlink" Target="https://alcart-my.sharepoint.com/:f:/g/personal/seguimientodemetasspds_cartagena_gov_co/EjdPFDbB4sZLgBxLqvzRRg8BUCD2zQf87rGMaoaeo97Vfg?e=nIJDvD" TargetMode="External"/><Relationship Id="rId67" Type="http://schemas.openxmlformats.org/officeDocument/2006/relationships/hyperlink" Target="https://alcart-my.sharepoint.com/:f:/g/personal/seguimientodemetasspds_cartagena_gov_co/Eud7j8rWRwNBqWVBXQyzSvMBY2fq8nvcVwEHCI6trTmG0w?e=BBrScI" TargetMode="External"/><Relationship Id="rId272" Type="http://schemas.openxmlformats.org/officeDocument/2006/relationships/hyperlink" Target="https://alcart-my.sharepoint.com/:f:/g/personal/seguimientodemetasspds_cartagena_gov_co/EvhxdCT7itNGgD_Bosi_iYQBdq4BDZgYEE6xFn6vLG2n3g?e=WiZr7w" TargetMode="External"/><Relationship Id="rId293" Type="http://schemas.openxmlformats.org/officeDocument/2006/relationships/hyperlink" Target="https://alcart-my.sharepoint.com/:f:/g/personal/seguimientodemetasspds_cartagena_gov_co/EqcPlcX5NyhKubzicGHPUO8BO8CxeDDjau1EwLXX-HzlCA?e=Fc9SPe" TargetMode="External"/><Relationship Id="rId307" Type="http://schemas.openxmlformats.org/officeDocument/2006/relationships/hyperlink" Target="https://alcart-my.sharepoint.com/:f:/g/personal/seguimientodemetasspds_cartagena_gov_co/EitDpF9T5wlGjWKtvRmvHh0Bk75gJ2-9DFVlZZnmX1M1-Q?e=UpofwV" TargetMode="External"/><Relationship Id="rId328" Type="http://schemas.openxmlformats.org/officeDocument/2006/relationships/hyperlink" Target="https://alcart-my.sharepoint.com/:f:/g/personal/seguimientodemetasspds_cartagena_gov_co/EnELZn8CaOdOjdOVrBCxNw8Bx8ivTeUYImxWfJihZobKMA?e=jQTdlE" TargetMode="External"/><Relationship Id="rId349" Type="http://schemas.openxmlformats.org/officeDocument/2006/relationships/hyperlink" Target="https://alcart-my.sharepoint.com/:f:/g/personal/seguimientodemetasspds_cartagena_gov_co/EjyeIAa7wiZArNJYEkoKcwwBqQ4gD-R-Xec3zAlGkEsEww?e=xoiisU" TargetMode="External"/><Relationship Id="rId88" Type="http://schemas.openxmlformats.org/officeDocument/2006/relationships/hyperlink" Target="https://alcart-my.sharepoint.com/:f:/g/personal/seguimientodemetasspds_cartagena_gov_co/Etv2yZTdLedDn_u95nFFHWMBeX8PwdnamZYbu3zB0ec4_A?e=d07bXk" TargetMode="External"/><Relationship Id="rId111" Type="http://schemas.openxmlformats.org/officeDocument/2006/relationships/hyperlink" Target="https://alcart-my.sharepoint.com/:f:/g/personal/seguimientodemetasspds_cartagena_gov_co/EskPwXXu9bxHuGK3wqGS2N4BTtBrrZX91M4YjSaOEMSAtg?e=rECzgc" TargetMode="External"/><Relationship Id="rId132" Type="http://schemas.openxmlformats.org/officeDocument/2006/relationships/hyperlink" Target="https://alcart-my.sharepoint.com/:f:/g/personal/seguimientodemetasspds_cartagena_gov_co/EoPlIJ2MYb5HhCrwjVmt_PcBO879yjVYOQFgSZ0EniERjA?e=D0Pabn" TargetMode="External"/><Relationship Id="rId153" Type="http://schemas.openxmlformats.org/officeDocument/2006/relationships/hyperlink" Target="https://alcart-my.sharepoint.com/:f:/g/personal/seguimientodemetasspds_cartagena_gov_co/EvqP3XyQp79NiiQNOfN86WgB-6y-azpSjbFeH-4StvQS4Q?e=d4vO9y" TargetMode="External"/><Relationship Id="rId174" Type="http://schemas.openxmlformats.org/officeDocument/2006/relationships/hyperlink" Target="https://alcart-my.sharepoint.com/:f:/g/personal/seguimientodemetasspds_cartagena_gov_co/EvAcV7mpz6tAsOaUav14BooBBgbpsJbvVzWDJoXVUeR6Rg?e=N5GvBa" TargetMode="External"/><Relationship Id="rId195" Type="http://schemas.openxmlformats.org/officeDocument/2006/relationships/hyperlink" Target="https://alcart-my.sharepoint.com/:f:/g/personal/seguimientodemetasspds_cartagena_gov_co/Evwpakgn6oxKpFm4TZQSf8MB9bob7slBcUCEVuVdQ1SKfw?e=brEQpN" TargetMode="External"/><Relationship Id="rId209" Type="http://schemas.openxmlformats.org/officeDocument/2006/relationships/hyperlink" Target="https://alcart-my.sharepoint.com/:f:/g/personal/seguimientodemetasspds_cartagena_gov_co/EqNj0KHSvWhFh8dOZy6ctZcBPxgfq0UW3NWbcInR6k6vAQ?e=9T5u6t" TargetMode="External"/><Relationship Id="rId360" Type="http://schemas.openxmlformats.org/officeDocument/2006/relationships/comments" Target="../comments2.xml"/><Relationship Id="rId220" Type="http://schemas.openxmlformats.org/officeDocument/2006/relationships/hyperlink" Target="https://alcart-my.sharepoint.com/:f:/g/personal/seguimientodemetasspds_cartagena_gov_co/Ejx4KCoJ-i5JhDWZDuN1pd8BAnZw3fBuHrhDkDNrEHYOFQ?e=uK9Chw" TargetMode="External"/><Relationship Id="rId241" Type="http://schemas.openxmlformats.org/officeDocument/2006/relationships/hyperlink" Target="https://alcart-my.sharepoint.com/:f:/g/personal/seguimientodemetasspds_cartagena_gov_co/ElOYxZ4RkFtKspLWA1s2sygBvNvbXii26RRTaCDU6bYTaw?e=W6STOe" TargetMode="External"/><Relationship Id="rId15" Type="http://schemas.openxmlformats.org/officeDocument/2006/relationships/hyperlink" Target="https://alcart-my.sharepoint.com/:f:/g/personal/seguimientodemetasspds_cartagena_gov_co/EnkZinQygI1LsYFz-ULU2Q8B5L9J54SAW86l0ZLhIRhsnA?e=t6uuXN%7d" TargetMode="External"/><Relationship Id="rId36" Type="http://schemas.openxmlformats.org/officeDocument/2006/relationships/hyperlink" Target="https://alcart-my.sharepoint.com/:f:/g/personal/seguimientodemetasspds_cartagena_gov_co/EqIdMBfqmcdHnx8mcnu1MBIBl7ixRcYuw-A5lsPqyJ1LcQ?e=YfkDZw" TargetMode="External"/><Relationship Id="rId57" Type="http://schemas.openxmlformats.org/officeDocument/2006/relationships/hyperlink" Target="https://alcart-my.sharepoint.com/:f:/g/personal/seguimientodemetasspds_cartagena_gov_co/EuP9GtI_kX5Msdrkc8RL_64BARBZvk7ake7FT5prpqgpNA?e=ruEc45" TargetMode="External"/><Relationship Id="rId262" Type="http://schemas.openxmlformats.org/officeDocument/2006/relationships/hyperlink" Target="https://alcart-my.sharepoint.com/:f:/g/personal/seguimientodemetasspds_cartagena_gov_co/ErpmopWR7wBAgZs6x9J1kW8B47APIx9Ww6gJblgApsd10A?e=TIFRYw" TargetMode="External"/><Relationship Id="rId283" Type="http://schemas.openxmlformats.org/officeDocument/2006/relationships/hyperlink" Target="https://alcart-my.sharepoint.com/:f:/g/personal/seguimientodemetasspds_cartagena_gov_co/Er9-JFkmRLdJimcohkrm5KgBrP0QXTl0UfiVstr9gQn7WQ?e=DKwhhX" TargetMode="External"/><Relationship Id="rId318" Type="http://schemas.openxmlformats.org/officeDocument/2006/relationships/hyperlink" Target="https://alcart-my.sharepoint.com/:f:/g/personal/seguimientodemetasspds_cartagena_gov_co/EsCb1rRF0OpOuLpZ0PtCSZoBWzxRGALmONUl-JAaEpxcsQ?e=6HQx9G" TargetMode="External"/><Relationship Id="rId339" Type="http://schemas.openxmlformats.org/officeDocument/2006/relationships/hyperlink" Target="https://alcart-my.sharepoint.com/:f:/g/personal/seguimientodemetasspds_cartagena_gov_co/Ek9WY-Nx7jhOtiA4Kcb3WYsBhTKG3ZGnJkCgvwNAvGnjWw?e=jizTD5" TargetMode="External"/><Relationship Id="rId78" Type="http://schemas.openxmlformats.org/officeDocument/2006/relationships/hyperlink" Target="https://alcart-my.sharepoint.com/:f:/g/personal/seguimientodemetasspds_cartagena_gov_co/EjjRHn_ZgkZHhLwJYrR2HToBFF_Y-CYCqEx2y6LwaE3DWg?e=f3eBHi" TargetMode="External"/><Relationship Id="rId99" Type="http://schemas.openxmlformats.org/officeDocument/2006/relationships/hyperlink" Target="https://alcart-my.sharepoint.com/:f:/g/personal/seguimientodemetasspds_cartagena_gov_co/EtJ2AR92Tj1HmDFCNCBBPV8BqKqXnDWSTmR3zHwSmzqrNA?e=acbca0" TargetMode="External"/><Relationship Id="rId101" Type="http://schemas.openxmlformats.org/officeDocument/2006/relationships/hyperlink" Target="https://alcart-my.sharepoint.com/:f:/g/personal/seguimientodemetasspds_cartagena_gov_co/EpWfAXTveZJMkdRSN6D4RvgBLdBKa1w_El5_4qliBsBm6g?e=Fx2Mye" TargetMode="External"/><Relationship Id="rId122" Type="http://schemas.openxmlformats.org/officeDocument/2006/relationships/hyperlink" Target="https://alcart-my.sharepoint.com/:f:/g/personal/seguimientodemetasspds_cartagena_gov_co/EkndbZqkW_RBhxGqZWF1fccBjPu5Djx78tAdBmv9ALUTJA?e=Aoblfl" TargetMode="External"/><Relationship Id="rId143" Type="http://schemas.openxmlformats.org/officeDocument/2006/relationships/hyperlink" Target="https://alcart-my.sharepoint.com/:f:/g/personal/seguimientodemetasspds_cartagena_gov_co/EsPZvfrKyNtNoeW89EsdX6oBHypkx6nbM0otyksuFtvTBw?e=i0Sgwv" TargetMode="External"/><Relationship Id="rId164" Type="http://schemas.openxmlformats.org/officeDocument/2006/relationships/hyperlink" Target="https://alcart-my.sharepoint.com/:f:/g/personal/seguimientodemetasspds_cartagena_gov_co/Egcii4LAawpBsBBUnxBXGv4BmtDSw2yPh60jtaaL58HF_A?e=1sbcX6" TargetMode="External"/><Relationship Id="rId185" Type="http://schemas.openxmlformats.org/officeDocument/2006/relationships/hyperlink" Target="https://alcart-my.sharepoint.com/:f:/g/personal/seguimientodemetasspds_cartagena_gov_co/EkpkDs-jVRBFhKR867dEp-oBBMFOP-n38fonJapRz477jg?e=hl6MwX" TargetMode="External"/><Relationship Id="rId350" Type="http://schemas.openxmlformats.org/officeDocument/2006/relationships/hyperlink" Target="https://alcart-my.sharepoint.com/:f:/g/personal/seguimientodemetasspds_cartagena_gov_co/EisxV39s7IhNiOf9TbmQn_kBbIzFF3G1N43ITTSnysrqzw?e=j0GLZh" TargetMode="External"/><Relationship Id="rId9" Type="http://schemas.openxmlformats.org/officeDocument/2006/relationships/hyperlink" Target="https://alcart-my.sharepoint.com/:f:/g/personal/seguimientodemetasspds_cartagena_gov_co/EtO7ve6oYLlIknviimdyLrABVj1srQga24ZFwUttJqOnyw?e=J3nwm4" TargetMode="External"/><Relationship Id="rId210" Type="http://schemas.openxmlformats.org/officeDocument/2006/relationships/hyperlink" Target="https://alcart-my.sharepoint.com/:f:/g/personal/seguimientodemetasspds_cartagena_gov_co/EjR7ANpqMvVEgBjVZHXiOykBk7TSfl9v8IEeWnIo58sysw?e=DkEzC3" TargetMode="External"/><Relationship Id="rId26" Type="http://schemas.openxmlformats.org/officeDocument/2006/relationships/hyperlink" Target="https://alcart-my.sharepoint.com/:f:/g/personal/seguimientodemetasspds_cartagena_gov_co/EjBs-03QL95IhsQWC30Ud5sBtJAZujtvq_kwc30-gVgNtw?e=SBBcmH" TargetMode="External"/><Relationship Id="rId231" Type="http://schemas.openxmlformats.org/officeDocument/2006/relationships/hyperlink" Target="https://alcart-my.sharepoint.com/:f:/g/personal/seguimientodemetasspds_cartagena_gov_co/EusnUUYwzqlGptbhGVk3BScBUu2kvM7Jo2mP3MQYEdWMTg?e=8QTZU7" TargetMode="External"/><Relationship Id="rId252" Type="http://schemas.openxmlformats.org/officeDocument/2006/relationships/hyperlink" Target="https://alcart-my.sharepoint.com/:f:/g/personal/seguimientodemetasspds_cartagena_gov_co/Ej3EH6OfU8tKo0g1_eq2PcYBR-c1yrpTp7LUnpKaCezEeA?e=GbRxYN" TargetMode="External"/><Relationship Id="rId273" Type="http://schemas.openxmlformats.org/officeDocument/2006/relationships/hyperlink" Target="https://alcart-my.sharepoint.com/:f:/g/personal/seguimientodemetasspds_cartagena_gov_co/Eilw2xgfQzxBoSE90E3Hk1QBmxgGu5C0aGylxCxERwCWjA?e=noIPQP" TargetMode="External"/><Relationship Id="rId294" Type="http://schemas.openxmlformats.org/officeDocument/2006/relationships/hyperlink" Target="https://alcart-my.sharepoint.com/:f:/g/personal/seguimientodemetasspds_cartagena_gov_co/EvTNRUfypqVFqKqH5q8l_eEB3Vr2lXaQOYsBJTQNhwzviQ?e=lngznd" TargetMode="External"/><Relationship Id="rId308" Type="http://schemas.openxmlformats.org/officeDocument/2006/relationships/hyperlink" Target="https://alcart-my.sharepoint.com/:f:/g/personal/seguimientodemetasspds_cartagena_gov_co/Et0786tIDglFjnEE43V0nJQBJdjKouUR3vMJ8bxc2Xp-PQ?e=bVJ38B" TargetMode="External"/><Relationship Id="rId329" Type="http://schemas.openxmlformats.org/officeDocument/2006/relationships/hyperlink" Target="https://alcart-my.sharepoint.com/:f:/g/personal/seguimientodemetasspds_cartagena_gov_co/EvrYlcOwZl5CqaRbKwQPW4ABLN8CtpWQkayP5xs7T4Kk0Q?e=MtamNZ" TargetMode="External"/><Relationship Id="rId47" Type="http://schemas.openxmlformats.org/officeDocument/2006/relationships/hyperlink" Target="https://alcart-my.sharepoint.com/:f:/g/personal/seguimientodemetasspds_cartagena_gov_co/Ev0KCG68kPNOngV6QE8pT28Bb05s-b7LRqjEpA584U4s8g?e=9rzrna" TargetMode="External"/><Relationship Id="rId68" Type="http://schemas.openxmlformats.org/officeDocument/2006/relationships/hyperlink" Target="https://alcart-my.sharepoint.com/:f:/g/personal/seguimientodemetasspds_cartagena_gov_co/Ejl_ePz9XiZIgx8Sm5KmUV8BvBI9kJwBcsi65RASR6HXtQ?e=FJzf5Z" TargetMode="External"/><Relationship Id="rId89" Type="http://schemas.openxmlformats.org/officeDocument/2006/relationships/hyperlink" Target="https://alcart-my.sharepoint.com/:f:/g/personal/seguimientodemetasspds_cartagena_gov_co/EqXK6Pmk_GlHsAmDtsZ-_KgBj0RsIR9DkBoVKPS9oeUUAA?e=4488Tk" TargetMode="External"/><Relationship Id="rId112" Type="http://schemas.openxmlformats.org/officeDocument/2006/relationships/hyperlink" Target="https://alcart-my.sharepoint.com/:f:/g/personal/seguimientodemetasspds_cartagena_gov_co/EgAL3liACsVOgviuLrz68G8BqTwud36uVa2iFODbV2y_2A?e=bRNeua" TargetMode="External"/><Relationship Id="rId133" Type="http://schemas.openxmlformats.org/officeDocument/2006/relationships/hyperlink" Target="https://alcart-my.sharepoint.com/:f:/g/personal/seguimientodemetasspds_cartagena_gov_co/ElDWnkRWXVlGmBLUTJvLlp0B0v5Fb0IcHHGKT3xGMlTEEw?e=eu7wro" TargetMode="External"/><Relationship Id="rId154" Type="http://schemas.openxmlformats.org/officeDocument/2006/relationships/hyperlink" Target="https://alcart-my.sharepoint.com/:f:/g/personal/seguimientodemetasspds_cartagena_gov_co/EhgB5XewwWJBlCfr95lrg1EBHPgutb-KB9mBaj3Y9fNxNg?e=7UhFNB" TargetMode="External"/><Relationship Id="rId175" Type="http://schemas.openxmlformats.org/officeDocument/2006/relationships/hyperlink" Target="https://alcart-my.sharepoint.com/:f:/g/personal/seguimientodemetasspds_cartagena_gov_co/El8C-Jlt30lIly7x4kkLB78BxXoyMYdfk_cU31M3Te5Lqg?e=RMW4H5" TargetMode="External"/><Relationship Id="rId340" Type="http://schemas.openxmlformats.org/officeDocument/2006/relationships/hyperlink" Target="https://alcart-my.sharepoint.com/:f:/g/personal/seguimientodemetasspds_cartagena_gov_co/ErRHFOU_wWZIpKY6GxBFl60BoChkq9Yh3N5NKo-9UnlPxg?e=S6kFha" TargetMode="External"/><Relationship Id="rId196" Type="http://schemas.openxmlformats.org/officeDocument/2006/relationships/hyperlink" Target="https://alcart-my.sharepoint.com/:f:/g/personal/seguimientodemetasspds_cartagena_gov_co/Ek18sukVEsNBoNaVAYjw81gBzi08l8DWSLfGJzCltWDmIA?e=oMOEgs" TargetMode="External"/><Relationship Id="rId200" Type="http://schemas.openxmlformats.org/officeDocument/2006/relationships/hyperlink" Target="https://alcart-my.sharepoint.com/:f:/g/personal/seguimientodemetasspds_cartagena_gov_co/EhnAg6BLCChKsmyon9LoDxcBKeRWI8erYel4A0BM94nWWw?e=wttYVJ" TargetMode="External"/><Relationship Id="rId16" Type="http://schemas.openxmlformats.org/officeDocument/2006/relationships/hyperlink" Target="https://alcart-my.sharepoint.com/:f:/g/personal/seguimientodemetasspds_cartagena_gov_co/EjYM6xIch_tMne_y0ja2uCoBuR8LGTMroDcKJxkggM-h1g?e=lMP6f8" TargetMode="External"/><Relationship Id="rId221" Type="http://schemas.openxmlformats.org/officeDocument/2006/relationships/hyperlink" Target="https://alcart-my.sharepoint.com/:f:/g/personal/seguimientodemetasspds_cartagena_gov_co/EtaYFlOluMVDi8R5Txp8YWUB--NJrqPPUcyNPw3UV047LQ?e=LMl4yN" TargetMode="External"/><Relationship Id="rId242" Type="http://schemas.openxmlformats.org/officeDocument/2006/relationships/hyperlink" Target="https://alcart-my.sharepoint.com/:f:/g/personal/seguimientodemetasspds_cartagena_gov_co/EmXCKTLXtztFmk-BXqjFE5EBHqLWqJx73IbbcXyriwmtGA?e=k5KCZj" TargetMode="External"/><Relationship Id="rId263" Type="http://schemas.openxmlformats.org/officeDocument/2006/relationships/hyperlink" Target="https://alcart-my.sharepoint.com/:f:/g/personal/seguimientodemetasspds_cartagena_gov_co/EgCWXR3Xow5Bk_shDYBqEBEBJ2D_7-L9UII_KcKiJukJ-w?e=nMPdxT" TargetMode="External"/><Relationship Id="rId284" Type="http://schemas.openxmlformats.org/officeDocument/2006/relationships/hyperlink" Target="https://alcart-my.sharepoint.com/:f:/g/personal/seguimientodemetasspds_cartagena_gov_co/EgQCwkZrThROsC43BX4hrJABkX8eHgqrqxHjuXRWOxipMQ?e=1VZ1Ty" TargetMode="External"/><Relationship Id="rId319" Type="http://schemas.openxmlformats.org/officeDocument/2006/relationships/hyperlink" Target="https://alcart-my.sharepoint.com/:f:/g/personal/seguimientodemetasspds_cartagena_gov_co/EvjcAlCW7RZPn7_fuKkd7CkBk1l1PPrluOvjIcSn5Vhibw?e=XSAHSh" TargetMode="External"/><Relationship Id="rId37" Type="http://schemas.openxmlformats.org/officeDocument/2006/relationships/hyperlink" Target="https://alcart-my.sharepoint.com/:f:/g/personal/seguimientodemetasspds_cartagena_gov_co/EnU94cVSirlMqx7rDt-8B3QBSkWw42dk_7H54lru7I-jpQ?e=Lp1pOq" TargetMode="External"/><Relationship Id="rId58" Type="http://schemas.openxmlformats.org/officeDocument/2006/relationships/hyperlink" Target="https://alcart-my.sharepoint.com/:f:/g/personal/seguimientodemetasspds_cartagena_gov_co/Et7fVThTjVdJgzpLUhPAUwYBmm3VETQv2Qy6-HZAQrdzsw?e=ITlKfu" TargetMode="External"/><Relationship Id="rId79" Type="http://schemas.openxmlformats.org/officeDocument/2006/relationships/hyperlink" Target="https://alcart-my.sharepoint.com/:f:/g/personal/seguimientodemetasspds_cartagena_gov_co/EvQAmmcR3s1OnZJTv4OX9nsBx0cXoF-TOXzHU1yDO7397Q?e=9zavGl" TargetMode="External"/><Relationship Id="rId102" Type="http://schemas.openxmlformats.org/officeDocument/2006/relationships/hyperlink" Target="https://alcart-my.sharepoint.com/:f:/g/personal/seguimientodemetasspds_cartagena_gov_co/Eh0uGWayZO5Hop3Yu4JvpOIBBv7MEHV6exTvZvLrWzUlvw?e=8ZNBuG" TargetMode="External"/><Relationship Id="rId123" Type="http://schemas.openxmlformats.org/officeDocument/2006/relationships/hyperlink" Target="https://alcart-my.sharepoint.com/:f:/g/personal/seguimientodemetasspds_cartagena_gov_co/EvwiIbv7XglEhcfcHz_ZcMgB0rzKp8zxFBalbuD4aIq-Uw?e=fDIKBW" TargetMode="External"/><Relationship Id="rId144" Type="http://schemas.openxmlformats.org/officeDocument/2006/relationships/hyperlink" Target="https://alcart-my.sharepoint.com/:f:/g/personal/seguimientodemetasspds_cartagena_gov_co/EkeeCBu4tpNDp-SF7Wou_gABnQFNGUb5mXUa579H2de8vQ?e=oE2wOs" TargetMode="External"/><Relationship Id="rId330" Type="http://schemas.openxmlformats.org/officeDocument/2006/relationships/hyperlink" Target="https://alcart-my.sharepoint.com/:f:/g/personal/seguimientodemetasspds_cartagena_gov_co/Et7ZZRedxixEj6dS99DniDABgiMdrjVSBwqsmlroQ6X18w?e=yAhi9s" TargetMode="External"/><Relationship Id="rId90" Type="http://schemas.openxmlformats.org/officeDocument/2006/relationships/hyperlink" Target="https://alcart-my.sharepoint.com/:f:/g/personal/seguimientodemetasspds_cartagena_gov_co/Et0QPNxRnIlKpukAkEaPZLkBOO65v-pZ0Qwr_r3hmfjuOQ?e=dhrgSM" TargetMode="External"/><Relationship Id="rId165" Type="http://schemas.openxmlformats.org/officeDocument/2006/relationships/hyperlink" Target="https://alcart-my.sharepoint.com/:f:/g/personal/seguimientodemetasspds_cartagena_gov_co/Egcii4LAawpBsBBUnxBXGv4BmtDSw2yPh60jtaaL58HF_A?e=1sbcX6" TargetMode="External"/><Relationship Id="rId186" Type="http://schemas.openxmlformats.org/officeDocument/2006/relationships/hyperlink" Target="https://alcart-my.sharepoint.com/:f:/g/personal/seguimientodemetasspds_cartagena_gov_co/EigcKGH9gTVEi0VTCMGl8GgBLDEyRY25mWNo2ivU_EZ2Tw?e=qFkNpG" TargetMode="External"/><Relationship Id="rId351" Type="http://schemas.openxmlformats.org/officeDocument/2006/relationships/hyperlink" Target="https://alcart-my.sharepoint.com/:f:/g/personal/seguimientodemetasspds_cartagena_gov_co/ElAZT42MTBhOmO64jYq_OwoBk5U-4hZC-oLfx16ri3ZNAg?e=eEsxhN" TargetMode="External"/><Relationship Id="rId211" Type="http://schemas.openxmlformats.org/officeDocument/2006/relationships/hyperlink" Target="https://alcart-my.sharepoint.com/:f:/g/personal/seguimientodemetasspds_cartagena_gov_co/Ek7rdPRtdMlGvyRORDyYvmUB4Cb8M1FUGnag4tJeNTsCig?e=in6d6a" TargetMode="External"/><Relationship Id="rId232" Type="http://schemas.openxmlformats.org/officeDocument/2006/relationships/hyperlink" Target="https://alcart-my.sharepoint.com/:f:/g/personal/seguimientodemetasspds_cartagena_gov_co/Es68ZR3JHAxIkJfpcCBusKgBAul6LjtrDwMTQ3ALzjX4aw?e=e3JtNb" TargetMode="External"/><Relationship Id="rId253" Type="http://schemas.openxmlformats.org/officeDocument/2006/relationships/hyperlink" Target="https://alcart-my.sharepoint.com/:f:/g/personal/seguimientodemetasspds_cartagena_gov_co/EoaZk4Qh52xNm_5pnt0eP0QBZK7kj1Zoc4d3fpQjLG5kDg?e=fu3Urb" TargetMode="External"/><Relationship Id="rId274" Type="http://schemas.openxmlformats.org/officeDocument/2006/relationships/hyperlink" Target="https://alcart-my.sharepoint.com/:f:/g/personal/seguimientodemetasspds_cartagena_gov_co/EqZJVtVdKWBKkEkrzyKmn9wBqGtfrhipOIVCqAm7OCOvGw?e=36MJ3D" TargetMode="External"/><Relationship Id="rId295" Type="http://schemas.openxmlformats.org/officeDocument/2006/relationships/hyperlink" Target="https://alcart-my.sharepoint.com/:f:/g/personal/seguimientodemetasspds_cartagena_gov_co/EvASlUxBO-FBsXrUvKef60gB516_xzXQ5pRV1fwugHRHZQ?e=pO2x2X" TargetMode="External"/><Relationship Id="rId309" Type="http://schemas.openxmlformats.org/officeDocument/2006/relationships/hyperlink" Target="https://alcart-my.sharepoint.com/:f:/g/personal/seguimientodemetasspds_cartagena_gov_co/Et0786tIDglFjnEE43V0nJQBJdjKouUR3vMJ8bxc2Xp-PQ?e=bVJ38B" TargetMode="External"/><Relationship Id="rId27" Type="http://schemas.openxmlformats.org/officeDocument/2006/relationships/hyperlink" Target="https://alcart-my.sharepoint.com/:f:/g/personal/seguimientodemetasspds_cartagena_gov_co/EvE1qg43Y8hBnV0I2dvE0NwBKozsKNUV_0c6YHwPC5QQVw?e=K1Neyi" TargetMode="External"/><Relationship Id="rId48" Type="http://schemas.openxmlformats.org/officeDocument/2006/relationships/hyperlink" Target="https://alcart-my.sharepoint.com/:f:/g/personal/seguimientodemetasspds_cartagena_gov_co/Esc-XSOzg_VJgcwINNe0RnQBF4UA2j2cmfX0R9cq7Hj0Yw?e=unsTRZ" TargetMode="External"/><Relationship Id="rId69" Type="http://schemas.openxmlformats.org/officeDocument/2006/relationships/hyperlink" Target="https://alcart-my.sharepoint.com/:f:/g/personal/seguimientodemetasspds_cartagena_gov_co/EocWAdBT9VlPhw0CokaU-2ABxr4GgdcVB8w_ReRIjlsnUg?e=Oa2lMX" TargetMode="External"/><Relationship Id="rId113" Type="http://schemas.openxmlformats.org/officeDocument/2006/relationships/hyperlink" Target="https://alcart-my.sharepoint.com/:f:/g/personal/seguimientodemetasspds_cartagena_gov_co/Ehy2cYxy7ENMpQyALmVCXU4BZIixCSy65X0c7x3hKlS7RQ?e=fYMuI3" TargetMode="External"/><Relationship Id="rId134" Type="http://schemas.openxmlformats.org/officeDocument/2006/relationships/hyperlink" Target="https://alcart-my.sharepoint.com/:f:/g/personal/seguimientodemetasspds_cartagena_gov_co/Esj2hN8sTPRFoSn3NmEzXVcBSw-z0gMUc15EGE-awwksjA?e=lHDlt6" TargetMode="External"/><Relationship Id="rId320" Type="http://schemas.openxmlformats.org/officeDocument/2006/relationships/hyperlink" Target="https://alcart-my.sharepoint.com/:f:/g/personal/seguimientodemetasspds_cartagena_gov_co/Et_bSXamsBFErnk2YVmxU1ABoOGK2tygbbKnVragFUP0tA?e=aQKgLX" TargetMode="External"/><Relationship Id="rId80" Type="http://schemas.openxmlformats.org/officeDocument/2006/relationships/hyperlink" Target="https://alcart-my.sharepoint.com/:f:/g/personal/seguimientodemetasspds_cartagena_gov_co/EhahSEJ2Q6dGvtladKp-LTEBVtJL7rPGw13iyoqMEs-Lqg?e=zI2m1P" TargetMode="External"/><Relationship Id="rId155" Type="http://schemas.openxmlformats.org/officeDocument/2006/relationships/hyperlink" Target="https://alcart-my.sharepoint.com/:f:/g/personal/seguimientodemetasspds_cartagena_gov_co/ErkXucT8hR5Lg2ivmOljRX4BRxmx0vf1iRXkvyCU9LXUcA?e=FrPLab" TargetMode="External"/><Relationship Id="rId176" Type="http://schemas.openxmlformats.org/officeDocument/2006/relationships/hyperlink" Target="https://alcart-my.sharepoint.com/:f:/g/personal/seguimientodemetasspds_cartagena_gov_co/EhnLPddQ8gJLsPUem31avyEBJev_W2FrMX-yBBY_Lhting?e=9nLRy5" TargetMode="External"/><Relationship Id="rId197" Type="http://schemas.openxmlformats.org/officeDocument/2006/relationships/hyperlink" Target="https://alcart-my.sharepoint.com/:f:/g/personal/seguimientodemetasspds_cartagena_gov_co/EjaZtk5ocStDp4CV1lwT7cMB98QThATpXi-9Jm-dauLAqQ?e=5t8W8Y" TargetMode="External"/><Relationship Id="rId341" Type="http://schemas.openxmlformats.org/officeDocument/2006/relationships/hyperlink" Target="https://alcart-my.sharepoint.com/:f:/g/personal/seguimientodemetasspds_cartagena_gov_co/Es-XvZBiYuZJj77Ec35fqrgBARq8SUtpLVebXX-TKRdMeQ?e=5hZTdd" TargetMode="External"/><Relationship Id="rId201" Type="http://schemas.openxmlformats.org/officeDocument/2006/relationships/hyperlink" Target="https://alcart-my.sharepoint.com/:f:/g/personal/seguimientodemetasspds_cartagena_gov_co/EnSpmvswo6NKsYcIykkj3YoBUGYBep5-ZSfngeNrjo5yqA?e=ZPsaVR" TargetMode="External"/><Relationship Id="rId222" Type="http://schemas.openxmlformats.org/officeDocument/2006/relationships/hyperlink" Target="https://alcart-my.sharepoint.com/:f:/g/personal/seguimientodemetasspds_cartagena_gov_co/ElYqzh87QRFJnOIOqTAOVI0BUQmx9GEG5G_gseub1XyNUg?e=PSVD9s" TargetMode="External"/><Relationship Id="rId243" Type="http://schemas.openxmlformats.org/officeDocument/2006/relationships/hyperlink" Target="https://alcart-my.sharepoint.com/:f:/g/personal/seguimientodemetasspds_cartagena_gov_co/EnAYEHwQC4RAmGIruPyVGZwBOmyloubg9-dbrTLqQDqLRQ?e=DLUgzK" TargetMode="External"/><Relationship Id="rId264" Type="http://schemas.openxmlformats.org/officeDocument/2006/relationships/hyperlink" Target="https://alcart-my.sharepoint.com/:f:/g/personal/seguimientodemetasspds_cartagena_gov_co/EopsPoVja0hKlPMmza78PekBrTw23JPH9wrkAjCLaedzfw?e=OpIxfD" TargetMode="External"/><Relationship Id="rId285" Type="http://schemas.openxmlformats.org/officeDocument/2006/relationships/hyperlink" Target="https://alcart-my.sharepoint.com/:f:/g/personal/seguimientodemetasspds_cartagena_gov_co/ErZIwuaHxK9Mou4doplt88AB4dpYaP5u-MT8QGKP8tbYjQ?e=FsvCVj" TargetMode="External"/><Relationship Id="rId17" Type="http://schemas.openxmlformats.org/officeDocument/2006/relationships/hyperlink" Target="https://alcart-my.sharepoint.com/:f:/g/personal/seguimientodemetasspds_cartagena_gov_co/EheTBmLElQtMjzozkb8D1w8BVvUCEcxSF64c5Qs-EmyXHg?e=bgYmZI" TargetMode="External"/><Relationship Id="rId38" Type="http://schemas.openxmlformats.org/officeDocument/2006/relationships/hyperlink" Target="https://alcart-my.sharepoint.com/:f:/g/personal/seguimientodemetasspds_cartagena_gov_co/Evmg1ifVoetGsLQezzkx7H8BpLD6_yvc_Y-R_wGI1xTo-A?e=mhAdfc" TargetMode="External"/><Relationship Id="rId59" Type="http://schemas.openxmlformats.org/officeDocument/2006/relationships/hyperlink" Target="https://alcart-my.sharepoint.com/:f:/g/personal/seguimientodemetasspds_cartagena_gov_co/Epc5fzoZv75OitsNYR23wj4BEdCCSTIOEvlJwl2apLRI4Q?e=d3nXBg" TargetMode="External"/><Relationship Id="rId103" Type="http://schemas.openxmlformats.org/officeDocument/2006/relationships/hyperlink" Target="https://alcart-my.sharepoint.com/:f:/g/personal/seguimientodemetasspds_cartagena_gov_co/Ep2fwOLmShNDvQGL1Loo4wMBX8750NoxYnnBFreFCah2UQ?e=h8bKIX" TargetMode="External"/><Relationship Id="rId124" Type="http://schemas.openxmlformats.org/officeDocument/2006/relationships/hyperlink" Target="https://alcart-my.sharepoint.com/:f:/g/personal/seguimientodemetasspds_cartagena_gov_co/EuxuVEjK39JIgygmP8bVbRUBQ6gCHv4Vx4R6w3FUEZpO3g?e=Hdxoz9" TargetMode="External"/><Relationship Id="rId310" Type="http://schemas.openxmlformats.org/officeDocument/2006/relationships/hyperlink" Target="https://alcart-my.sharepoint.com/:f:/g/personal/seguimientodemetasspds_cartagena_gov_co/En0b-CRnu5ROlMdl3hLA908Bcgt90oFFlBk4b24ZjJvMRA?e=v71bxz" TargetMode="External"/><Relationship Id="rId70" Type="http://schemas.openxmlformats.org/officeDocument/2006/relationships/hyperlink" Target="https://alcart-my.sharepoint.com/:f:/g/personal/seguimientodemetasspds_cartagena_gov_co/ErZG80bDLXNBkmLZaw1fujkBpHqhwPK-ujXhAhgFUdIF2Q?e=auf3eO" TargetMode="External"/><Relationship Id="rId91" Type="http://schemas.openxmlformats.org/officeDocument/2006/relationships/hyperlink" Target="https://alcart-my.sharepoint.com/:f:/g/personal/seguimientodemetasspds_cartagena_gov_co/EgpQEAnFqTdLg9bvUDnQ0AEB_NYHFSxoSvHmbWURJJZQbg?e=OWXBL4" TargetMode="External"/><Relationship Id="rId145" Type="http://schemas.openxmlformats.org/officeDocument/2006/relationships/hyperlink" Target="https://alcart-my.sharepoint.com/:f:/g/personal/seguimientodemetasspds_cartagena_gov_co/Eu3jSCDhJyBApU4tHpOpf3kB5ioW9wzpOFiMPoqR-mFyxA?e=NQo1N7" TargetMode="External"/><Relationship Id="rId166" Type="http://schemas.openxmlformats.org/officeDocument/2006/relationships/hyperlink" Target="https://alcart-my.sharepoint.com/:f:/g/personal/seguimientodemetasspds_cartagena_gov_co/EnVpaR2B72ZEmsETOpZJfqkB_IhJ8CgbpURNb7Jli2xUNg?e=kfH0ck" TargetMode="External"/><Relationship Id="rId187" Type="http://schemas.openxmlformats.org/officeDocument/2006/relationships/hyperlink" Target="https://alcart-my.sharepoint.com/:f:/g/personal/seguimientodemetasspds_cartagena_gov_co/EmEIdgToyAlBv6Oa4SxWon8BYDTbXEYyX4X465DZZBxcVQ?e=nugXLf" TargetMode="External"/><Relationship Id="rId331" Type="http://schemas.openxmlformats.org/officeDocument/2006/relationships/hyperlink" Target="https://alcart-my.sharepoint.com/:f:/g/personal/seguimientodemetasspds_cartagena_gov_co/EhDHnW6qiPBKpbNIPDEO7RwB2sqJ9rk_IZpkTCxRYB3DEA?e=BrtiYq" TargetMode="External"/><Relationship Id="rId352" Type="http://schemas.openxmlformats.org/officeDocument/2006/relationships/hyperlink" Target="https://alcart-my.sharepoint.com/:f:/g/personal/seguimientodemetasspds_cartagena_gov_co/EprnxmLqPE9Avp5W9vj8RfsBpNScW-rOxpDE0VYn1FVWvg?e=8uNMtg" TargetMode="External"/><Relationship Id="rId1" Type="http://schemas.openxmlformats.org/officeDocument/2006/relationships/hyperlink" Target="https://alcart-my.sharepoint.com/:f:/g/personal/seguimientodemetasspds_cartagena_gov_co/Eivz13Fk84ZMg2bj90FwyPgB2vI6_kF8A3hiTN5Sw63AHg?e=KqxuXJ" TargetMode="External"/><Relationship Id="rId212" Type="http://schemas.openxmlformats.org/officeDocument/2006/relationships/hyperlink" Target="https://alcart-my.sharepoint.com/:f:/g/personal/seguimientodemetasspds_cartagena_gov_co/EvBYNHNUliFGoj3QtC_Ua3oB8wDdWDk9rSzHZrIeCXa22Q?e=hedt65" TargetMode="External"/><Relationship Id="rId233" Type="http://schemas.openxmlformats.org/officeDocument/2006/relationships/hyperlink" Target="https://alcart-my.sharepoint.com/:f:/g/personal/seguimientodemetasspds_cartagena_gov_co/ElvToWH-FFhFiej-plOAxlcBpJZ7NKI-4HWAEco-GpaawA?e=S2uuMi" TargetMode="External"/><Relationship Id="rId254" Type="http://schemas.openxmlformats.org/officeDocument/2006/relationships/hyperlink" Target="https://alcart-my.sharepoint.com/:f:/g/personal/seguimientodemetasspds_cartagena_gov_co/EtcPwjZp2I5JoNnFNmyAFIcB1fKA9cjQYrZ29PNqiukUig?e=iUwXT7" TargetMode="External"/><Relationship Id="rId28" Type="http://schemas.openxmlformats.org/officeDocument/2006/relationships/hyperlink" Target="https://alcart-my.sharepoint.com/:f:/g/personal/seguimientodemetasspds_cartagena_gov_co/Eqe3qwctnwxFmL1362cQBIEBty0uqe7pvoZn14MibP9xzw?e=bWatX3" TargetMode="External"/><Relationship Id="rId49" Type="http://schemas.openxmlformats.org/officeDocument/2006/relationships/hyperlink" Target="https://alcart-my.sharepoint.com/:f:/g/personal/seguimientodemetasspds_cartagena_gov_co/EsiFjM64lM5PhmX0lGnemJsBX9M4mCXhERyX0odz218kZw?e=FFKfAc" TargetMode="External"/><Relationship Id="rId114" Type="http://schemas.openxmlformats.org/officeDocument/2006/relationships/hyperlink" Target="https://alcart-my.sharepoint.com/:f:/g/personal/seguimientodemetasspds_cartagena_gov_co/EkyRlzc6-cpJuyEVjeYo4q4BWSb6LnCnHwcnQ2dEBSEVzQ?e=lfHoWX" TargetMode="External"/><Relationship Id="rId275" Type="http://schemas.openxmlformats.org/officeDocument/2006/relationships/hyperlink" Target="https://alcart-my.sharepoint.com/:f:/g/personal/seguimientodemetasspds_cartagena_gov_co/EsnQn7rqZipIlXQfbSzNDRsBcSbURrROysJysLCaKXUauA?e=KsVyjG" TargetMode="External"/><Relationship Id="rId296" Type="http://schemas.openxmlformats.org/officeDocument/2006/relationships/hyperlink" Target="https://alcart-my.sharepoint.com/:f:/g/personal/seguimientodemetasspds_cartagena_gov_co/EiEPbqPongVDlFMwLlDe5XkBnrdlrLcsCP5LnRJvyUdZZw?e=JahXBB" TargetMode="External"/><Relationship Id="rId300" Type="http://schemas.openxmlformats.org/officeDocument/2006/relationships/hyperlink" Target="https://alcart-my.sharepoint.com/:f:/g/personal/seguimientodemetasspds_cartagena_gov_co/Ehu9eC7RcNVFvcOL5aiPEQ4BRuSWCFWBEG_S8IvAlO6xDw?e=cpakVp" TargetMode="External"/><Relationship Id="rId60" Type="http://schemas.openxmlformats.org/officeDocument/2006/relationships/hyperlink" Target="https://alcart-my.sharepoint.com/:f:/g/personal/seguimientodemetasspds_cartagena_gov_co/Ei3kahCtbclIt9kL0WN7SEoBlnCYyXb-KZpfLxNfsqblxg?e=c49j2d" TargetMode="External"/><Relationship Id="rId81" Type="http://schemas.openxmlformats.org/officeDocument/2006/relationships/hyperlink" Target="https://alcart-my.sharepoint.com/:f:/g/personal/seguimientodemetasspds_cartagena_gov_co/EqZDUF1Yf25Kg6Tdbf1SJhUBZElN1YCysGwYGZR7EJCq0w?e=YAw7JC" TargetMode="External"/><Relationship Id="rId135" Type="http://schemas.openxmlformats.org/officeDocument/2006/relationships/hyperlink" Target="https://alcart-my.sharepoint.com/:f:/g/personal/seguimientodemetasspds_cartagena_gov_co/EtG3IzfEi_ZFugC60ZMulDoBnSuv305IHmWNlz6RRSyc3w?e=g8Q4l5" TargetMode="External"/><Relationship Id="rId156" Type="http://schemas.openxmlformats.org/officeDocument/2006/relationships/hyperlink" Target="https://alcart-my.sharepoint.com/:f:/g/personal/seguimientodemetasspds_cartagena_gov_co/ErkXucT8hR5Lg2ivmOljRX4BRxmx0vf1iRXkvyCU9LXUcA?e=FrPLab" TargetMode="External"/><Relationship Id="rId177" Type="http://schemas.openxmlformats.org/officeDocument/2006/relationships/hyperlink" Target="https://alcart-my.sharepoint.com/:f:/g/personal/seguimientodemetasspds_cartagena_gov_co/EmcNMsbYtAtGh8g75v4Y3_EB-Ga1JcuDB4mfxnuNXTnf6A?e=NLuNE3" TargetMode="External"/><Relationship Id="rId198" Type="http://schemas.openxmlformats.org/officeDocument/2006/relationships/hyperlink" Target="https://alcart-my.sharepoint.com/:f:/g/personal/seguimientodemetasspds_cartagena_gov_co/EuARVRevYZxKl_WRUDbnSskBsvhH-Ei6012FnPGhI7JC2g?e=r0RvB5" TargetMode="External"/><Relationship Id="rId321" Type="http://schemas.openxmlformats.org/officeDocument/2006/relationships/hyperlink" Target="https://alcart-my.sharepoint.com/:f:/g/personal/seguimientodemetasspds_cartagena_gov_co/Ej5M-oiwaAFEkRBlmc3XZ18ByWTR63JuFTZeCpafE6T3JA?e=sbxTd7" TargetMode="External"/><Relationship Id="rId342" Type="http://schemas.openxmlformats.org/officeDocument/2006/relationships/hyperlink" Target="https://alcart-my.sharepoint.com/:f:/g/personal/seguimientodemetasspds_cartagena_gov_co/EgLeQHQ1Z7dHj1qtbP96xQIBPc6SwqdguDorfM5w8agFIw?e=NHRY2d" TargetMode="External"/><Relationship Id="rId202" Type="http://schemas.openxmlformats.org/officeDocument/2006/relationships/hyperlink" Target="https://alcart-my.sharepoint.com/:f:/g/personal/seguimientodemetasspds_cartagena_gov_co/Eoc4EdAfA-tEuiYTkH9RVlEBqBiLtWuKVaxlJsJEmHeXLA?e=zwOtWM" TargetMode="External"/><Relationship Id="rId223" Type="http://schemas.openxmlformats.org/officeDocument/2006/relationships/hyperlink" Target="https://alcart-my.sharepoint.com/:f:/g/personal/seguimientodemetasspds_cartagena_gov_co/EtUGO3Nz8KhHkgaYT5kBTGMBRx7UCvomQbaj-dq6j9-tGw?e=0Ei4rP" TargetMode="External"/><Relationship Id="rId244" Type="http://schemas.openxmlformats.org/officeDocument/2006/relationships/hyperlink" Target="https://alcart-my.sharepoint.com/:f:/g/personal/seguimientodemetasspds_cartagena_gov_co/ErG-_OQavDRAgioh183iyOMBldA8FNFvnXWfQ-3okQTJow?e=gPiByX" TargetMode="External"/><Relationship Id="rId18" Type="http://schemas.openxmlformats.org/officeDocument/2006/relationships/hyperlink" Target="https://alcart-my.sharepoint.com/:f:/g/personal/seguimientodemetasspds_cartagena_gov_co/Eku45sjJlylCq56D989qQO4B2WdLdR0sP0lVjf1U9WZD2w?e=Keczdm" TargetMode="External"/><Relationship Id="rId39" Type="http://schemas.openxmlformats.org/officeDocument/2006/relationships/hyperlink" Target="https://alcart-my.sharepoint.com/:f:/g/personal/seguimientodemetasspds_cartagena_gov_co/EsaM-fBGl0VHtB5Va9kXEWUBkcdgzz_b2zvPeqzomxTcLw?e=1t5lUY" TargetMode="External"/><Relationship Id="rId265" Type="http://schemas.openxmlformats.org/officeDocument/2006/relationships/hyperlink" Target="https://alcart-my.sharepoint.com/:f:/g/personal/seguimientodemetasspds_cartagena_gov_co/Eof9QOxcrR1Jicaevzd7SlEBSfiB0Bi_lQTytOlodX5d6Q?e=4B8Jxa" TargetMode="External"/><Relationship Id="rId286" Type="http://schemas.openxmlformats.org/officeDocument/2006/relationships/hyperlink" Target="https://alcart-my.sharepoint.com/:f:/g/personal/seguimientodemetasspds_cartagena_gov_co/ErtTdAMAovxInMSTBVhQRJcBCz6QTnQsAOD8ZozwT29tkA?e=QmyjQd" TargetMode="External"/><Relationship Id="rId50" Type="http://schemas.openxmlformats.org/officeDocument/2006/relationships/hyperlink" Target="https://alcart-my.sharepoint.com/:f:/g/personal/seguimientodemetasspds_cartagena_gov_co/Eu8lP4bx_-xIhMdK_mn6nRIBAv6clKxtp3oEyX-jlr35ww?e=cgvyUU" TargetMode="External"/><Relationship Id="rId104" Type="http://schemas.openxmlformats.org/officeDocument/2006/relationships/hyperlink" Target="https://alcart-my.sharepoint.com/:f:/g/personal/seguimientodemetasspds_cartagena_gov_co/ErUYmjqL081HiwubjVjSXL8BbJChUis6sTcf-FKH9I3BbQ?e=1IK8Cs" TargetMode="External"/><Relationship Id="rId125" Type="http://schemas.openxmlformats.org/officeDocument/2006/relationships/hyperlink" Target="https://alcart-my.sharepoint.com/:f:/g/personal/seguimientodemetasspds_cartagena_gov_co/Ej7aRck4W0RCm5dNi9EczkUBi9P6uNgrXgbNJ3xVC2Meew?e=NPi3WO" TargetMode="External"/><Relationship Id="rId146" Type="http://schemas.openxmlformats.org/officeDocument/2006/relationships/hyperlink" Target="https://alcart-my.sharepoint.com/:f:/g/personal/seguimientodemetasspds_cartagena_gov_co/EkRqNb1bzQtNsEt9syDohRsBpHohiNAZMlAxKsCaOXh5-g?e=DzRV4D" TargetMode="External"/><Relationship Id="rId167" Type="http://schemas.openxmlformats.org/officeDocument/2006/relationships/hyperlink" Target="https://alcart-my.sharepoint.com/:f:/g/personal/seguimientodemetasspds_cartagena_gov_co/EitoqLmFW4FJvKKiF_xNKvwBoBfK_z_QSGqHUUv07jYO9Q?e=9oYx8g" TargetMode="External"/><Relationship Id="rId188" Type="http://schemas.openxmlformats.org/officeDocument/2006/relationships/hyperlink" Target="https://alcart-my.sharepoint.com/:f:/g/personal/seguimientodemetasspds_cartagena_gov_co/Eu8_PY7_EopJj86QrzTlp00BFPaHrhyVQOzC9AV1-kEj1A?e=CfxUZA" TargetMode="External"/><Relationship Id="rId311" Type="http://schemas.openxmlformats.org/officeDocument/2006/relationships/hyperlink" Target="https://alcart-my.sharepoint.com/:f:/g/personal/seguimientodemetasspds_cartagena_gov_co/EgDYrYstUsZFiDSUz26yCu4BYb-YKTU0KkAdkHwKEZ9B5g?e=Vf3JSM" TargetMode="External"/><Relationship Id="rId332" Type="http://schemas.openxmlformats.org/officeDocument/2006/relationships/hyperlink" Target="https://alcart-my.sharepoint.com/:f:/g/personal/seguimientodemetasspds_cartagena_gov_co/EtV4-x69AoRMkCzXhdXgtWcB1kuNfAl9_5iSd3oGUwvFPw?e=WF4EQT" TargetMode="External"/><Relationship Id="rId353" Type="http://schemas.openxmlformats.org/officeDocument/2006/relationships/hyperlink" Target="https://alcart-my.sharepoint.com/:f:/g/personal/seguimientodemetasspds_cartagena_gov_co/Es9IcOq4tpNAiV3DFsYHw3AB9PWAHMBNfoylqwjyuJ4zUA?e=9fODJK" TargetMode="External"/><Relationship Id="rId71" Type="http://schemas.openxmlformats.org/officeDocument/2006/relationships/hyperlink" Target="https://alcart-my.sharepoint.com/:f:/g/personal/seguimientodemetasspds_cartagena_gov_co/EpiUXrxbKytOk5nik0ced7YBg1jPydl5ONMCPy6o5G8xjA?e=zNLSje" TargetMode="External"/><Relationship Id="rId92" Type="http://schemas.openxmlformats.org/officeDocument/2006/relationships/hyperlink" Target="https://alcart-my.sharepoint.com/:f:/g/personal/seguimientodemetasspds_cartagena_gov_co/EupQ3RholQxEhmkIEW6t7TMBmads9fGus7s_vQL2PabHcQ?e=wdG1Ph" TargetMode="External"/><Relationship Id="rId213" Type="http://schemas.openxmlformats.org/officeDocument/2006/relationships/hyperlink" Target="https://alcart-my.sharepoint.com/:f:/g/personal/seguimientodemetasspds_cartagena_gov_co/EsJB5h3EWGdAriWNES6yTtwBd-rrocIrhcI_Op1IAg9KcA?e=PhfFWa" TargetMode="External"/><Relationship Id="rId234" Type="http://schemas.openxmlformats.org/officeDocument/2006/relationships/hyperlink" Target="https://alcart-my.sharepoint.com/:f:/g/personal/seguimientodemetasspds_cartagena_gov_co/Eoww5_gaE7dPrYjD7yIQWq0BOQqEDo7mb4C2AN_-vDl2uw?e=bGgK3L" TargetMode="External"/><Relationship Id="rId2" Type="http://schemas.openxmlformats.org/officeDocument/2006/relationships/hyperlink" Target="https://alcart-my.sharepoint.com/:f:/g/personal/seguimientodemetasspds_cartagena_gov_co/EmK8hqqVhuVIvk2Kc3GTzEkB5FymCPXYF00MoBmD7dwjjQ?e=rgF1Z8" TargetMode="External"/><Relationship Id="rId29" Type="http://schemas.openxmlformats.org/officeDocument/2006/relationships/hyperlink" Target="https://alcart-my.sharepoint.com/:f:/g/personal/seguimientodemetasspds_cartagena_gov_co/EoDs6mwWpiVKu9ggO6G9ZgEBmiuby7XLzsyzb3bb5WLd0A?e=5ywntI" TargetMode="External"/><Relationship Id="rId255" Type="http://schemas.openxmlformats.org/officeDocument/2006/relationships/hyperlink" Target="https://alcart-my.sharepoint.com/:f:/g/personal/seguimientodemetasspds_cartagena_gov_co/Ep-6KIJtwWVJub88q9rsJrQBdhVqTlPJR5Fi2xNRj1VXdQ?e=Qu98tu" TargetMode="External"/><Relationship Id="rId276" Type="http://schemas.openxmlformats.org/officeDocument/2006/relationships/hyperlink" Target="https://alcart-my.sharepoint.com/:f:/g/personal/seguimientodemetasspds_cartagena_gov_co/Ent4cAPRMO9Cm9CSl3rwe90BGjdtqBYsA4-dB7c6XP3n4w?e=cAX76K" TargetMode="External"/><Relationship Id="rId297" Type="http://schemas.openxmlformats.org/officeDocument/2006/relationships/hyperlink" Target="https://alcart-my.sharepoint.com/:f:/g/personal/seguimientodemetasspds_cartagena_gov_co/Ejx5CWfAlihNqZtdXaE0-eMB2f-QcFb00R5aNM2FyhyHXQ?e=HILcT7" TargetMode="External"/><Relationship Id="rId40" Type="http://schemas.openxmlformats.org/officeDocument/2006/relationships/hyperlink" Target="https://alcart-my.sharepoint.com/:f:/g/personal/seguimientodemetasspds_cartagena_gov_co/EoTBVgnHiqFEtU3PP80oTwwBjf7o1cyMKEq171P3VA2oIw?e=pslzZ5" TargetMode="External"/><Relationship Id="rId115" Type="http://schemas.openxmlformats.org/officeDocument/2006/relationships/hyperlink" Target="https://alcart-my.sharepoint.com/:f:/g/personal/seguimientodemetasspds_cartagena_gov_co/EmQH-mK3AKRIntm7jC5Uz_YB6oS2sOGIcrhZL_UNpz08vA?e=YPafT0" TargetMode="External"/><Relationship Id="rId136" Type="http://schemas.openxmlformats.org/officeDocument/2006/relationships/hyperlink" Target="https://alcart-my.sharepoint.com/:f:/g/personal/seguimientodemetasspds_cartagena_gov_co/Eto6Y9DpwfJOv3KOqdMd7roBr8eBqGTlz7ASA2TGZmUApw?e=QYNU1f" TargetMode="External"/><Relationship Id="rId157" Type="http://schemas.openxmlformats.org/officeDocument/2006/relationships/hyperlink" Target="https://alcart-my.sharepoint.com/:f:/g/personal/seguimientodemetasspds_cartagena_gov_co/EkivmaVnju1JhLwV3VxTUGUBCRyOJU3GNvG-LOtb2lnR1Q?e=B5bqob" TargetMode="External"/><Relationship Id="rId178" Type="http://schemas.openxmlformats.org/officeDocument/2006/relationships/hyperlink" Target="https://alcart-my.sharepoint.com/:f:/g/personal/seguimientodemetasspds_cartagena_gov_co/EuSxek3LrzZOlmUr7dDXSTwBuG7eraXesm1lG3vM5SWncA?e=ZvHIyN" TargetMode="External"/><Relationship Id="rId301" Type="http://schemas.openxmlformats.org/officeDocument/2006/relationships/hyperlink" Target="https://alcart-my.sharepoint.com/:f:/g/personal/seguimientodemetasspds_cartagena_gov_co/Elvbxk29c19PmsnA2SYTz6gBcpHIcCNV0qbMmgACE8KqtA?e=jswixq" TargetMode="External"/><Relationship Id="rId322" Type="http://schemas.openxmlformats.org/officeDocument/2006/relationships/hyperlink" Target="https://alcart-my.sharepoint.com/:f:/g/personal/seguimientodemetasspds_cartagena_gov_co/EpIwsWzQrEFGneACwPhEpnABqpI-TpACvR0DUzyTUVAgOw?e=62b3co" TargetMode="External"/><Relationship Id="rId343" Type="http://schemas.openxmlformats.org/officeDocument/2006/relationships/hyperlink" Target="https://alcart-my.sharepoint.com/:f:/g/personal/seguimientodemetasspds_cartagena_gov_co/EgonCKyfapFHqvQxZamCOhsBqxTYE8YUQqxt1vgDXM1K9g?e=2SYs7h" TargetMode="External"/><Relationship Id="rId61" Type="http://schemas.openxmlformats.org/officeDocument/2006/relationships/hyperlink" Target="https://alcart-my.sharepoint.com/:f:/g/personal/seguimientodemetasspds_cartagena_gov_co/Ei3kahCtbclIt9kL0WN7SEoBlnCYyXb-KZpfLxNfsqblxg?e=c49j2d" TargetMode="External"/><Relationship Id="rId82" Type="http://schemas.openxmlformats.org/officeDocument/2006/relationships/hyperlink" Target="https://alcart-my.sharepoint.com/:f:/g/personal/seguimientodemetasspds_cartagena_gov_co/EnO7ZFxMkvlNkbSV2DqsMS0BhHIo2eUZh2kOMzSykdVW2w?e=sNBdmC" TargetMode="External"/><Relationship Id="rId199" Type="http://schemas.openxmlformats.org/officeDocument/2006/relationships/hyperlink" Target="https://alcart-my.sharepoint.com/:f:/g/personal/seguimientodemetasspds_cartagena_gov_co/EskHLEWmDPxPgv0E5iZ4KgoBFj6ekmUzsZ489IGzQvcMaQ?e=TjRSeQ" TargetMode="External"/><Relationship Id="rId203" Type="http://schemas.openxmlformats.org/officeDocument/2006/relationships/hyperlink" Target="https://alcart-my.sharepoint.com/:f:/g/personal/seguimientodemetasspds_cartagena_gov_co/EmvnwWYxIDNPtlbJvwaUzwUBzBuxG_X-OWE0GmM8nPfl9w?e=tzmcF8" TargetMode="External"/><Relationship Id="rId19" Type="http://schemas.openxmlformats.org/officeDocument/2006/relationships/hyperlink" Target="https://alcart-my.sharepoint.com/:f:/g/personal/seguimientodemetasspds_cartagena_gov_co/EvOk9HJGOodCnSNol6N8vAgBzIa5kf8cGr0y66zvPjs4vg?e=FEOvW1" TargetMode="External"/><Relationship Id="rId224" Type="http://schemas.openxmlformats.org/officeDocument/2006/relationships/hyperlink" Target="https://alcart-my.sharepoint.com/:f:/g/personal/seguimientodemetasspds_cartagena_gov_co/EhnMHr1YrEVClYBiaaRmCNgBSTNgyWFQXQyBn22kCe0SaQ?e=Srfvqv" TargetMode="External"/><Relationship Id="rId245" Type="http://schemas.openxmlformats.org/officeDocument/2006/relationships/hyperlink" Target="https://alcart-my.sharepoint.com/:f:/g/personal/seguimientodemetasspds_cartagena_gov_co/Epvgh2Z2ah1PmXw2jFJo2v0BcZjTDGjBSKtfn879GcYbpA?e=BM9LWO" TargetMode="External"/><Relationship Id="rId266" Type="http://schemas.openxmlformats.org/officeDocument/2006/relationships/hyperlink" Target="https://alcart-my.sharepoint.com/:f:/g/personal/seguimientodemetasspds_cartagena_gov_co/ErEMiG_K5slGvbd9nsKtt-kBqEiITsU4PV52pZ828iMFMg?e=2ZLAy6" TargetMode="External"/><Relationship Id="rId287" Type="http://schemas.openxmlformats.org/officeDocument/2006/relationships/hyperlink" Target="https://alcart-my.sharepoint.com/:f:/g/personal/seguimientodemetasspds_cartagena_gov_co/EvZt477y1zhPnyCj_gyjcD0BWWlbbSG6dPX9p0mHa0EVBw?e=Xy2Kyx" TargetMode="External"/><Relationship Id="rId30" Type="http://schemas.openxmlformats.org/officeDocument/2006/relationships/hyperlink" Target="https://alcart-my.sharepoint.com/:f:/g/personal/seguimientodemetasspds_cartagena_gov_co/EscBLYAK-6tJulhLIwNIytkB7XjBckBvpV6hg9P5piGC4Q?e=6NdD72" TargetMode="External"/><Relationship Id="rId105" Type="http://schemas.openxmlformats.org/officeDocument/2006/relationships/hyperlink" Target="https://www.instagram.com/p/CtJ81u9sGS1/" TargetMode="External"/><Relationship Id="rId126" Type="http://schemas.openxmlformats.org/officeDocument/2006/relationships/hyperlink" Target="https://alcart-my.sharepoint.com/:f:/g/personal/seguimientodemetasspds_cartagena_gov_co/EtU6vMIymq1NnVWpomjUcLoBLmngGTGmY5yfl9RJRqe_gw?e=iv6xma" TargetMode="External"/><Relationship Id="rId147" Type="http://schemas.openxmlformats.org/officeDocument/2006/relationships/hyperlink" Target="https://alcart-my.sharepoint.com/:f:/g/personal/seguimientodemetasspds_cartagena_gov_co/EljKgQLM9nVPkiBpG2GCxRgBUy4pwO0gUA2hTPDxrZDBNQ?e=u8kZKl" TargetMode="External"/><Relationship Id="rId168" Type="http://schemas.openxmlformats.org/officeDocument/2006/relationships/hyperlink" Target="https://alcart-my.sharepoint.com/:f:/g/personal/seguimientodemetasspds_cartagena_gov_co/EgmqUoIfpqRNsxls5pN72LUBVJGdCgD9Wz4AvV5ik6oTZQ?e=HWDqhs" TargetMode="External"/><Relationship Id="rId312" Type="http://schemas.openxmlformats.org/officeDocument/2006/relationships/hyperlink" Target="https://alcart-my.sharepoint.com/:f:/g/personal/seguimientodemetasspds_cartagena_gov_co/Eo_EXke_MS5Om2J4TQg0SBEBKqw33JhjMNelr3JGnALjbQ?e=2baNof" TargetMode="External"/><Relationship Id="rId333" Type="http://schemas.openxmlformats.org/officeDocument/2006/relationships/hyperlink" Target="https://alcart-my.sharepoint.com/:f:/g/personal/seguimientodemetasspds_cartagena_gov_co/EgBHug_aC7NNkbc6XO1q8QEBS41EZ74CQcG25UcTtPe20A?e=TEHAIN" TargetMode="External"/><Relationship Id="rId354" Type="http://schemas.openxmlformats.org/officeDocument/2006/relationships/hyperlink" Target="https://alcart-my.sharepoint.com/:f:/g/personal/seguimientodemetasspds_cartagena_gov_co/ErPcfHkLMMVChtWe3Au0VhMBHUaArDH9SnDPA6EHdbnJFA?e=WsN4hg" TargetMode="External"/><Relationship Id="rId51" Type="http://schemas.openxmlformats.org/officeDocument/2006/relationships/hyperlink" Target="https://alcart-my.sharepoint.com/:f:/g/personal/seguimientodemetasspds_cartagena_gov_co/EiFeaWlxUaZHlb9OJUdFAuMBL8xmFjs-FOe10BaARYpNXA?e=QcCgCe" TargetMode="External"/><Relationship Id="rId72" Type="http://schemas.openxmlformats.org/officeDocument/2006/relationships/hyperlink" Target="https://alcart-my.sharepoint.com/:f:/g/personal/seguimientodemetasspds_cartagena_gov_co/EvU445lu_FNCqB4G-__Lq8wBSGPLwWA2E5LI1Gv4mdK9-g?e=ZqtmYI" TargetMode="External"/><Relationship Id="rId93" Type="http://schemas.openxmlformats.org/officeDocument/2006/relationships/hyperlink" Target="https://alcart-my.sharepoint.com/:f:/g/personal/seguimientodemetasspds_cartagena_gov_co/Eku4RY8KrAFGiWAOKYoqJNwBYJ9FsFUZ6kB4YuNG8xIh9w?e=JKCS4E" TargetMode="External"/><Relationship Id="rId189" Type="http://schemas.openxmlformats.org/officeDocument/2006/relationships/hyperlink" Target="https://alcart-my.sharepoint.com/:f:/g/personal/seguimientodemetasspds_cartagena_gov_co/EnzeCnWE56dIuOt76ueMAQYBcKBv0bnUDXH8n6TH3VFK_g?e=wNgkhy" TargetMode="External"/><Relationship Id="rId3" Type="http://schemas.openxmlformats.org/officeDocument/2006/relationships/hyperlink" Target="https://alcart-my.sharepoint.com/:f:/g/personal/seguimientodemetasspds_cartagena_gov_co/EhGUpqhcCSVInbvdOAWIS2EBD8fXiEL-xlt-vJShZVhEzQ?e=9abAAG" TargetMode="External"/><Relationship Id="rId214" Type="http://schemas.openxmlformats.org/officeDocument/2006/relationships/hyperlink" Target="https://alcart-my.sharepoint.com/:f:/g/personal/seguimientodemetasspds_cartagena_gov_co/EkNZ2EBq-fBEiwUIQczE41MBDeLj4zym_6tPXrBSyc48Jg?e=MIJg6a" TargetMode="External"/><Relationship Id="rId235" Type="http://schemas.openxmlformats.org/officeDocument/2006/relationships/hyperlink" Target="https://alcart-my.sharepoint.com/:f:/g/personal/seguimientodemetasspds_cartagena_gov_co/Ekjmf37UqkpBidN9C6N92PABouzPvlhjh9Iua4P6BB-JOQ?e=fZVXui" TargetMode="External"/><Relationship Id="rId256" Type="http://schemas.openxmlformats.org/officeDocument/2006/relationships/hyperlink" Target="https://alcart-my.sharepoint.com/:f:/g/personal/seguimientodemetasspds_cartagena_gov_co/EpLa69BXj1tGrMmO71sAbVQBBOWMem75DRSVQhJ0JkKvKw?e=TcP7SN" TargetMode="External"/><Relationship Id="rId277" Type="http://schemas.openxmlformats.org/officeDocument/2006/relationships/hyperlink" Target="https://alcart-my.sharepoint.com/:f:/g/personal/seguimientodemetasspds_cartagena_gov_co/EkTCpJQMStpIvMTOvWlJsUMBXi-jAmjk3NDf3GNmB_cf0w?e=fpJynu" TargetMode="External"/><Relationship Id="rId298" Type="http://schemas.openxmlformats.org/officeDocument/2006/relationships/hyperlink" Target="https://alcart-my.sharepoint.com/:f:/g/personal/seguimientodemetasspds_cartagena_gov_co/EpcU87XdHYJNhSKdW1ckrCMBbtq8FRYWBn5syMQoWlSxfQ?e=VvtjZg" TargetMode="External"/><Relationship Id="rId116" Type="http://schemas.openxmlformats.org/officeDocument/2006/relationships/hyperlink" Target="https://alcart-my.sharepoint.com/:f:/g/personal/seguimientodemetasspds_cartagena_gov_co/EvIpBejCexBCmT6YDVclHIUBs5GyTa8BLELNvPEJqM4ffw?e=HSCLMv" TargetMode="External"/><Relationship Id="rId137" Type="http://schemas.openxmlformats.org/officeDocument/2006/relationships/hyperlink" Target="https://alcart-my.sharepoint.com/:f:/g/personal/seguimientodemetasspds_cartagena_gov_co/EsBKKsNXXoBCkuUC9REO5cUBM54RbhlnvAcFLiT1SgHOCg?e=v3WmFV" TargetMode="External"/><Relationship Id="rId158" Type="http://schemas.openxmlformats.org/officeDocument/2006/relationships/hyperlink" Target="https://alcart-my.sharepoint.com/:f:/g/personal/seguimientodemetasspds_cartagena_gov_co/ElWc40EEu39OipT05Iw_tboBO9ABx-wsVi_DfdS4L9PLug?e=hb5Vib" TargetMode="External"/><Relationship Id="rId302" Type="http://schemas.openxmlformats.org/officeDocument/2006/relationships/hyperlink" Target="https://alcart-my.sharepoint.com/:f:/g/personal/seguimientodemetasspds_cartagena_gov_co/EozcR9Bl9bpMrq5XnclG0AoB7dF1MR0QxHCBv4BUnFMzeA?e=aCa95J" TargetMode="External"/><Relationship Id="rId323" Type="http://schemas.openxmlformats.org/officeDocument/2006/relationships/hyperlink" Target="https://alcart-my.sharepoint.com/:f:/g/personal/seguimientodemetasspds_cartagena_gov_co/EjFfZd1fLVBEllF-gL43IDUBhhAEl1DdZ2qCfGgCwJzJtw?e=JxiK2W" TargetMode="External"/><Relationship Id="rId344" Type="http://schemas.openxmlformats.org/officeDocument/2006/relationships/hyperlink" Target="https://alcart-my.sharepoint.com/:f:/g/personal/seguimientodemetasspds_cartagena_gov_co/EkB5th1oRlNKlxKyrECcid8BA7m46GaPfXVAagbyoa7B6Q?e=q0MJrj" TargetMode="External"/><Relationship Id="rId20" Type="http://schemas.openxmlformats.org/officeDocument/2006/relationships/hyperlink" Target="https://alcart-my.sharepoint.com/:f:/g/personal/seguimientodemetasspds_cartagena_gov_co/EswdDEV2GAhOgj6Gz_0e2dwBrOjTunSoIWUHVSTVFTCc8Q?e=eULk9p" TargetMode="External"/><Relationship Id="rId41" Type="http://schemas.openxmlformats.org/officeDocument/2006/relationships/hyperlink" Target="https://alcart-my.sharepoint.com/:f:/g/personal/seguimientodemetasspds_cartagena_gov_co/Eqgs1LJXT-VNqhJGbLfpc9MBlZwjACBuXpDfe5V7G4LP8w?e=2AFhok" TargetMode="External"/><Relationship Id="rId62" Type="http://schemas.openxmlformats.org/officeDocument/2006/relationships/hyperlink" Target="https://alcart-my.sharepoint.com/:f:/g/personal/seguimientodemetasspds_cartagena_gov_co/EhuScVA9IyNPpq_IL0-oTK4BGfMyZMgfsugQGrnIcmD__g?e=GGpSnp" TargetMode="External"/><Relationship Id="rId83" Type="http://schemas.openxmlformats.org/officeDocument/2006/relationships/hyperlink" Target="https://alcart-my.sharepoint.com/:f:/g/personal/seguimientodemetasspds_cartagena_gov_co/EuyPPbIw2kxClEoCTMA1cGQBd7UXHGUZYuaapJYEe9yp_A?e=fbWMd5" TargetMode="External"/><Relationship Id="rId179" Type="http://schemas.openxmlformats.org/officeDocument/2006/relationships/hyperlink" Target="https://alcart-my.sharepoint.com/:f:/g/personal/seguimientodemetasspds_cartagena_gov_co/Em2RPjrzFw5BtznZSCCW1WgBS-egQRONM7i-sV0iPs507Q?e=bgNeDo" TargetMode="External"/><Relationship Id="rId190" Type="http://schemas.openxmlformats.org/officeDocument/2006/relationships/hyperlink" Target="https://alcart-my.sharepoint.com/:f:/g/personal/seguimientodemetasspds_cartagena_gov_co/EvCZb4tFCu5Ivqe8XiIIt7sB06dKqfvR0AXcYM7OGRme4g?e=XBllU0" TargetMode="External"/><Relationship Id="rId204" Type="http://schemas.openxmlformats.org/officeDocument/2006/relationships/hyperlink" Target="https://alcart-my.sharepoint.com/:f:/g/personal/seguimientodemetasspds_cartagena_gov_co/Eq2AAyutKChBmNv7zdJwyQIB2u2IXi8Mo2h1LVL32I1-Gw?e=P3v9of" TargetMode="External"/><Relationship Id="rId225" Type="http://schemas.openxmlformats.org/officeDocument/2006/relationships/hyperlink" Target="https://alcart-my.sharepoint.com/:f:/g/personal/seguimientodemetasspds_cartagena_gov_co/EpKTfA5zdDZAonNjoXK2-QABmEQWPsYqUxntI6pdMOoq5g?e=dBLa6D" TargetMode="External"/><Relationship Id="rId246" Type="http://schemas.openxmlformats.org/officeDocument/2006/relationships/hyperlink" Target="https://alcart-my.sharepoint.com/:f:/g/personal/seguimientodemetasspds_cartagena_gov_co/EivJkYDhGoZJrK2YOWRq7c4BbJ2VQ6guKweXvHOMD-0CGA?e=IkxN7i" TargetMode="External"/><Relationship Id="rId267" Type="http://schemas.openxmlformats.org/officeDocument/2006/relationships/hyperlink" Target="https://alcart-my.sharepoint.com/:f:/g/personal/seguimientodemetasspds_cartagena_gov_co/Eq_SQoo5IgNLgCHOcXnbjRkB6EqRut6e2YT6NMGprRkFHQ?e=ExCAty" TargetMode="External"/><Relationship Id="rId288" Type="http://schemas.openxmlformats.org/officeDocument/2006/relationships/hyperlink" Target="https://alcart-my.sharepoint.com/:f:/g/personal/seguimientodemetasspds_cartagena_gov_co/EmUvwrnbvl1CmDpuSXLfw8kBXkBtmBlwnKAUoYHLRjGP-w?e=Vvboto" TargetMode="External"/><Relationship Id="rId106" Type="http://schemas.openxmlformats.org/officeDocument/2006/relationships/hyperlink" Target="https://alcart-my.sharepoint.com/:f:/g/personal/seguimientodemetasspds_cartagena_gov_co/EtCev4MEilhHpB1mA0XVv7wBLpIe-u562OXGUCKOu9NjnA?e=3whvSS" TargetMode="External"/><Relationship Id="rId127" Type="http://schemas.openxmlformats.org/officeDocument/2006/relationships/hyperlink" Target="https://alcart-my.sharepoint.com/:f:/g/personal/seguimientodemetasspds_cartagena_gov_co/Ek1Dhm-oATZDqSW7VAtX2ZQBG4AsZFxL0Obz7-AWeMUdhg?e=x27nEt" TargetMode="External"/><Relationship Id="rId313" Type="http://schemas.openxmlformats.org/officeDocument/2006/relationships/hyperlink" Target="https://alcart-my.sharepoint.com/:f:/g/personal/seguimientodemetasspds_cartagena_gov_co/Egv77cAVmGpOswTwL9Rej9IBYy8VAVtYYY1EdASLrR-jTA?e=R3idDH" TargetMode="External"/><Relationship Id="rId10" Type="http://schemas.openxmlformats.org/officeDocument/2006/relationships/hyperlink" Target="https://alcart-my.sharepoint.com/:f:/g/personal/seguimientodemetasspds_cartagena_gov_co/En242f4KillLgrzkSxVaooABk7BSQ8YfjmrU607XHKWtOg?e=JL2EaX" TargetMode="External"/><Relationship Id="rId31" Type="http://schemas.openxmlformats.org/officeDocument/2006/relationships/hyperlink" Target="https://alcart-my.sharepoint.com/:f:/g/personal/seguimientodemetasspds_cartagena_gov_co/ElGTXNFoOsROn6OadFfU2vYB4Pbbfch7pTwl-KSK-zMd3g?e=Vmveod" TargetMode="External"/><Relationship Id="rId52" Type="http://schemas.openxmlformats.org/officeDocument/2006/relationships/hyperlink" Target="https://alcart-my.sharepoint.com/:f:/g/personal/seguimientodemetasspds_cartagena_gov_co/EphijYLoKUtMnP-p3jFQHRkBf4fK8-EU5jKxOiY9vN48tQ?e=xd9biA" TargetMode="External"/><Relationship Id="rId73" Type="http://schemas.openxmlformats.org/officeDocument/2006/relationships/hyperlink" Target="https://alcart-my.sharepoint.com/:f:/g/personal/seguimientodemetasspds_cartagena_gov_co/EtZlC-aocNZNrx8yMDe70p0B1TSW7cH9DNzArZRLrRRNIg?e=A4nGtE" TargetMode="External"/><Relationship Id="rId94" Type="http://schemas.openxmlformats.org/officeDocument/2006/relationships/hyperlink" Target="https://alcart-my.sharepoint.com/:f:/g/personal/seguimientodemetasspds_cartagena_gov_co/ElS7uoLrH2pJkAhaY5h_OdEBzxT10RsljDSah-gQpLcqSw?e=H7bsCO" TargetMode="External"/><Relationship Id="rId148" Type="http://schemas.openxmlformats.org/officeDocument/2006/relationships/hyperlink" Target="https://alcart-my.sharepoint.com/:f:/g/personal/seguimientodemetasspds_cartagena_gov_co/EmptqeJCZChArJihvdSf5AQBmRGAaUvI1SkZrYSVhjC_Jw?e=8T9MPo" TargetMode="External"/><Relationship Id="rId169" Type="http://schemas.openxmlformats.org/officeDocument/2006/relationships/hyperlink" Target="https://alcart-my.sharepoint.com/:f:/g/personal/seguimientodemetasspds_cartagena_gov_co/EtQaax54VHBIkF0plurz1u0BydOdgsfif5LH5wjEg7TYrw?e=U7obWT" TargetMode="External"/><Relationship Id="rId334" Type="http://schemas.openxmlformats.org/officeDocument/2006/relationships/hyperlink" Target="https://alcart-my.sharepoint.com/:f:/g/personal/seguimientodemetasspds_cartagena_gov_co/Ejegm5Z2oJNKiwo_yCfCxjIBnoudwgxwBFXTr4n28CFPug?e=Zy2aF7" TargetMode="External"/><Relationship Id="rId355" Type="http://schemas.openxmlformats.org/officeDocument/2006/relationships/hyperlink" Target="https://alcart-my.sharepoint.com/:f:/g/personal/seguimientodemetasspds_cartagena_gov_co/ErPcfHkLMMVChtWe3Au0VhMBHUaArDH9SnDPA6EHdbnJFA?e=WsN4hg" TargetMode="External"/><Relationship Id="rId4" Type="http://schemas.openxmlformats.org/officeDocument/2006/relationships/hyperlink" Target="https://alcart-my.sharepoint.com/:f:/g/personal/seguimientodemetasspds_cartagena_gov_co/EnyCC5JS6wdOh69EoOL42GQB7crHPRsyW_b4KHzFSyXDoQ?e=ravt5D" TargetMode="External"/><Relationship Id="rId180" Type="http://schemas.openxmlformats.org/officeDocument/2006/relationships/hyperlink" Target="https://alcart-my.sharepoint.com/:f:/g/personal/seguimientodemetasspds_cartagena_gov_co/EpWQOnbylX1KrEiqhvlbeg4Bl6i-oQC2JPY1tQjKiX59pw?e=SKTt4x" TargetMode="External"/><Relationship Id="rId215" Type="http://schemas.openxmlformats.org/officeDocument/2006/relationships/hyperlink" Target="https://alcart-my.sharepoint.com/:f:/g/personal/seguimientodemetasspds_cartagena_gov_co/Eluf09s4D7NGsgyd5VFVrrgBwQ5OpnCy_ttcW_1rvZaLQQ?e=JOzWi9" TargetMode="External"/><Relationship Id="rId236" Type="http://schemas.openxmlformats.org/officeDocument/2006/relationships/hyperlink" Target="https://alcart-my.sharepoint.com/:f:/g/personal/seguimientodemetasspds_cartagena_gov_co/Ekjmf37UqkpBidN9C6N92PABouzPvlhjh9Iua4P6BB-JOQ?e=fZVXui" TargetMode="External"/><Relationship Id="rId257" Type="http://schemas.openxmlformats.org/officeDocument/2006/relationships/hyperlink" Target="https://alcart-my.sharepoint.com/:f:/g/personal/seguimientodemetasspds_cartagena_gov_co/EmP1Y-5SzH5Gu9bwMoRve6IBBKF9qTxdQUlayACkFhs6xA?e=2MXY7F" TargetMode="External"/><Relationship Id="rId278" Type="http://schemas.openxmlformats.org/officeDocument/2006/relationships/hyperlink" Target="https://alcart-my.sharepoint.com/:f:/g/personal/seguimientodemetasspds_cartagena_gov_co/Eg0A6ukluPBOjQ4mKwJt0UUBf6kSBYUhfZ0bMHSh_3S_Aw?e=zbUtVZ" TargetMode="External"/><Relationship Id="rId303" Type="http://schemas.openxmlformats.org/officeDocument/2006/relationships/hyperlink" Target="https://alcart-my.sharepoint.com/:f:/g/personal/seguimientodemetasspds_cartagena_gov_co/EtRtVlhUzTVGvC2fmw84g8oBa90HjDMxD0AaCcwID88iRQ?e=GxD6f9" TargetMode="External"/><Relationship Id="rId42" Type="http://schemas.openxmlformats.org/officeDocument/2006/relationships/hyperlink" Target="https://alcart-my.sharepoint.com/:f:/g/personal/seguimientodemetasspds_cartagena_gov_co/Emzs2aGwUvtPsb-dJ72PRbcBJtR5BDjB-UOMTvWDkxO_Uw?e=WZxIMG" TargetMode="External"/><Relationship Id="rId84" Type="http://schemas.openxmlformats.org/officeDocument/2006/relationships/hyperlink" Target="https://alcart-my.sharepoint.com/:f:/g/personal/seguimientodemetasspds_cartagena_gov_co/El62dA-k2f5NtYWLECw7OOIBk3C9u-LyT6yo235pukQLNQ?e=c3hJ33" TargetMode="External"/><Relationship Id="rId138" Type="http://schemas.openxmlformats.org/officeDocument/2006/relationships/hyperlink" Target="https://alcart-my.sharepoint.com/:f:/g/personal/seguimientodemetasspds_cartagena_gov_co/Eskh0fL7JkxLvNmVLI7XkF4BUkga8oKxoBpRl55tN1ZFTQ?e=b9Crq7" TargetMode="External"/><Relationship Id="rId345" Type="http://schemas.openxmlformats.org/officeDocument/2006/relationships/hyperlink" Target="https://alcart-my.sharepoint.com/:f:/g/personal/seguimientodemetasspds_cartagena_gov_co/EiawLZW4pgdBsIr0kFa-aioBVukvBGRYV49dKU7n2hOd7Q?e=ddbPhB" TargetMode="External"/><Relationship Id="rId191" Type="http://schemas.openxmlformats.org/officeDocument/2006/relationships/hyperlink" Target="https://alcart-my.sharepoint.com/:f:/g/personal/seguimientodemetasspds_cartagena_gov_co/Ev11Ib2Bse5AorGXyCIsuc4B2-YFiuOXmktOYMYPLDJVfw?e=8mLNaN" TargetMode="External"/><Relationship Id="rId205" Type="http://schemas.openxmlformats.org/officeDocument/2006/relationships/hyperlink" Target="https://alcart-my.sharepoint.com/:f:/g/personal/seguimientodemetasspds_cartagena_gov_co/EjCdBaOwyEVJnuQsnPxWctYB5BPBHX2ReZ25hkeHseHNYQ?e=CZ4mGu" TargetMode="External"/><Relationship Id="rId247" Type="http://schemas.openxmlformats.org/officeDocument/2006/relationships/hyperlink" Target="https://alcart-my.sharepoint.com/:f:/g/personal/seguimientodemetasspds_cartagena_gov_co/EuCnC1iU5M1CugAJt4j5o_0Bd4M51wlPSwzfNAcWy-lC3A?e=8fNLMv" TargetMode="External"/><Relationship Id="rId107" Type="http://schemas.openxmlformats.org/officeDocument/2006/relationships/hyperlink" Target="https://alcart-my.sharepoint.com/:f:/g/personal/seguimientodemetasspds_cartagena_gov_co/EpVHopp5yG9GmAeV5JECFdoB88oV84MU2B8n53Cw2riYow?e=DabZQg" TargetMode="External"/><Relationship Id="rId289" Type="http://schemas.openxmlformats.org/officeDocument/2006/relationships/hyperlink" Target="https://alcart-my.sharepoint.com/:f:/g/personal/seguimientodemetasspds_cartagena_gov_co/Ejq1fRo1VjdCukLVdJPwGpQBKBMf4JXCpQQFmY_MX-1flw?e=4DmAqJ" TargetMode="External"/><Relationship Id="rId11" Type="http://schemas.openxmlformats.org/officeDocument/2006/relationships/hyperlink" Target="https://alcart-my.sharepoint.com/:f:/g/personal/seguimientodemetasspds_cartagena_gov_co/Eo5ncA8QrfFMsjzJAh1lEzoBtDHXIg2SJZX8cruYcjnvKg?e=fgPayu" TargetMode="External"/><Relationship Id="rId53" Type="http://schemas.openxmlformats.org/officeDocument/2006/relationships/hyperlink" Target="https://alcart-my.sharepoint.com/:f:/g/personal/seguimientodemetasspds_cartagena_gov_co/EoWhPQuQG4dBjgnx-ml6SJMBgVLkPepKyy8l0dqka-xGHg?e=Nfzpdx" TargetMode="External"/><Relationship Id="rId149" Type="http://schemas.openxmlformats.org/officeDocument/2006/relationships/hyperlink" Target="https://alcart-my.sharepoint.com/:f:/g/personal/seguimientodemetasspds_cartagena_gov_co/EnO3sbOsfudIviYNCUPGloYBs24WB_JRFRVRnHt9DU-3Mg?e=CQBXuP" TargetMode="External"/><Relationship Id="rId314" Type="http://schemas.openxmlformats.org/officeDocument/2006/relationships/hyperlink" Target="https://alcart-my.sharepoint.com/:f:/g/personal/seguimientodemetasspds_cartagena_gov_co/EjhV6Ec0QxtGvI1ObiYpI8UBHmjjZmhhZaulZX5TSIt7LA?e=NxbiZT" TargetMode="External"/><Relationship Id="rId356" Type="http://schemas.openxmlformats.org/officeDocument/2006/relationships/hyperlink" Target="https://alcart-my.sharepoint.com/:f:/g/personal/seguimientodemetasspds_cartagena_gov_co/ErtFcnhugndNk0C4QqzmUwgBdrPDMc1pkoVZ3qTKtxkBpw?e=GWQkKi" TargetMode="External"/><Relationship Id="rId95" Type="http://schemas.openxmlformats.org/officeDocument/2006/relationships/hyperlink" Target="https://alcart-my.sharepoint.com/:f:/g/personal/seguimientodemetasspds_cartagena_gov_co/EtUduPVJRcxMnKcEHJfrEB0BQazWc7hlUpat3SalZdONjA?e=a5jQRe" TargetMode="External"/><Relationship Id="rId160" Type="http://schemas.openxmlformats.org/officeDocument/2006/relationships/hyperlink" Target="https://alcart-my.sharepoint.com/:f:/g/personal/seguimientodemetasspds_cartagena_gov_co/Es1-T1iwVKpPodXTKrig9oQBrNKQAkmm6bwxHzPvcy99hw?e=NC2IaK" TargetMode="External"/><Relationship Id="rId216" Type="http://schemas.openxmlformats.org/officeDocument/2006/relationships/hyperlink" Target="https://alcart-my.sharepoint.com/:f:/g/personal/seguimientodemetasspds_cartagena_gov_co/EgmUadlh6HFMt7fmvckAbbMBYcfAnzp15G_Zg7tC99NYGQ?e=9gGh15" TargetMode="External"/><Relationship Id="rId258" Type="http://schemas.openxmlformats.org/officeDocument/2006/relationships/hyperlink" Target="https://alcart-my.sharepoint.com/:f:/g/personal/seguimientodemetasspds_cartagena_gov_co/EjKqWWMLpmBCpLtmLIC5yoMBZGgxNkmOkBclDstifO-rmA?e=CfHEq1" TargetMode="External"/><Relationship Id="rId22" Type="http://schemas.openxmlformats.org/officeDocument/2006/relationships/hyperlink" Target="https://alcart-my.sharepoint.com/:f:/g/personal/seguimientodemetasspds_cartagena_gov_co/EjGd9XJOQJVAnwOMI9VVlSEBCKjp-DiymDpgViSKMOOIsw?e=Abf7yE" TargetMode="External"/><Relationship Id="rId64" Type="http://schemas.openxmlformats.org/officeDocument/2006/relationships/hyperlink" Target="https://alcart-my.sharepoint.com/:f:/g/personal/seguimientodemetasspds_cartagena_gov_co/EnLoXIkOdZBErqD23L_e-bkByqDSLQd-xgIBVSwZOw2gzA?e=ZvvKag%7d" TargetMode="External"/><Relationship Id="rId118" Type="http://schemas.openxmlformats.org/officeDocument/2006/relationships/hyperlink" Target="https://alcart-my.sharepoint.com/:f:/g/personal/seguimientodemetasspds_cartagena_gov_co/EjSvCr-I7dFKlrU47QeS-lgBIiKclkjtkEDY2LblIrJE2w?e=ynUORp" TargetMode="External"/><Relationship Id="rId325" Type="http://schemas.openxmlformats.org/officeDocument/2006/relationships/hyperlink" Target="https://alcart-my.sharepoint.com/:f:/g/personal/seguimientodemetasspds_cartagena_gov_co/EjKJyslrrUtHqx-YWPRSo6IBuz9gGEZjxgkp2BCOxRbbiA?e=IeCXHa" TargetMode="External"/><Relationship Id="rId171" Type="http://schemas.openxmlformats.org/officeDocument/2006/relationships/hyperlink" Target="https://alcart-my.sharepoint.com/:f:/g/personal/seguimientodemetasspds_cartagena_gov_co/EsNFTOPLcZJDn4yIBlwC43cBRNpwqrcAqthEqQNRPnAjIQ?e=GAYaGT" TargetMode="External"/><Relationship Id="rId227" Type="http://schemas.openxmlformats.org/officeDocument/2006/relationships/hyperlink" Target="https://alcart-my.sharepoint.com/:f:/g/personal/seguimientodemetasspds_cartagena_gov_co/EsEXQ_p2_GpGvBGRZPk8ktABdoNw9OZKmCFgIQwhs7Oarg?e=1posAE" TargetMode="External"/><Relationship Id="rId269" Type="http://schemas.openxmlformats.org/officeDocument/2006/relationships/hyperlink" Target="https://alcart-my.sharepoint.com/:f:/g/personal/seguimientodemetasspds_cartagena_gov_co/Eg1Otf8rdYVIlyg4YpZPNoMBErBk3FBG-bBtxaGMFLUUcw?e=cMYlO6" TargetMode="External"/><Relationship Id="rId33" Type="http://schemas.openxmlformats.org/officeDocument/2006/relationships/hyperlink" Target="https://alcart-my.sharepoint.com/:f:/g/personal/seguimientodemetasspds_cartagena_gov_co/ElZ0dLr9GnJBoxJAG3Pzsq8Bf5zBHNKb0agfMOxx1a6WwA?e=7x69oB" TargetMode="External"/><Relationship Id="rId129" Type="http://schemas.openxmlformats.org/officeDocument/2006/relationships/hyperlink" Target="https://alcart-my.sharepoint.com/:f:/g/personal/seguimientodemetasspds_cartagena_gov_co/EsAjJdPekLBOtfiGiViVUuYBAaJhMdPBNhB0cLqj-BWUhg?e=z1zoWE" TargetMode="External"/><Relationship Id="rId280" Type="http://schemas.openxmlformats.org/officeDocument/2006/relationships/hyperlink" Target="https://alcart-my.sharepoint.com/:f:/g/personal/seguimientodemetasspds_cartagena_gov_co/EuQcikMzSZFIisK2IOaLoJgBUmvAw98xIQgTWc9GApY_YA?e=3gTa7F" TargetMode="External"/><Relationship Id="rId336" Type="http://schemas.openxmlformats.org/officeDocument/2006/relationships/hyperlink" Target="https://alcart-my.sharepoint.com/:f:/g/personal/seguimientodemetasspds_cartagena_gov_co/EqPURtNWditJgQlSCz6ml58BU4HK1NLPP9W0KjdrmDJRfQ?e=KA9jGd" TargetMode="External"/><Relationship Id="rId75" Type="http://schemas.openxmlformats.org/officeDocument/2006/relationships/hyperlink" Target="https://alcart-my.sharepoint.com/:f:/g/personal/seguimientodemetasspds_cartagena_gov_co/Emduxwl6r55Jqag1SyB6tZoBDmoNtTI-0enQOep4djaidw?e=5WS5o6" TargetMode="External"/><Relationship Id="rId140" Type="http://schemas.openxmlformats.org/officeDocument/2006/relationships/hyperlink" Target="https://alcart-my.sharepoint.com/:f:/g/personal/seguimientodemetasspds_cartagena_gov_co/Eobosq4pbLtGlEvRkcIITcQBICoor5QDjM0aA49khWmc8g?e=JMjjw9" TargetMode="External"/><Relationship Id="rId182" Type="http://schemas.openxmlformats.org/officeDocument/2006/relationships/hyperlink" Target="https://alcart-my.sharepoint.com/:f:/g/personal/seguimientodemetasspds_cartagena_gov_co/Er89C_mEW55FrUabJUQMLYwBukwUOFu2fV53VE9thuliKw?e=cfc06D" TargetMode="External"/><Relationship Id="rId6" Type="http://schemas.openxmlformats.org/officeDocument/2006/relationships/hyperlink" Target="https://alcart-my.sharepoint.com/:f:/g/personal/seguimientodemetasspds_cartagena_gov_co/Egnw5HVd3t1ItzKM7omwUL8BYrVpsls7KCA0VNLk6CHVOw?e=0M9772" TargetMode="External"/><Relationship Id="rId238" Type="http://schemas.openxmlformats.org/officeDocument/2006/relationships/hyperlink" Target="https://alcart-my.sharepoint.com/:f:/g/personal/seguimientodemetasspds_cartagena_gov_co/Es9DUdVuRw9AiDLYgykRFlsBNg-PYFl9-zzK1iJmpigW9g?e=991VwR" TargetMode="External"/><Relationship Id="rId291" Type="http://schemas.openxmlformats.org/officeDocument/2006/relationships/hyperlink" Target="https://alcart-my.sharepoint.com/:f:/g/personal/seguimientodemetasspds_cartagena_gov_co/EvaoiS8Y-cRBqqd9ecZgiI8B5QBH9RSy_Xt6QJGTlmXygA?e=Eq4qCe" TargetMode="External"/><Relationship Id="rId305" Type="http://schemas.openxmlformats.org/officeDocument/2006/relationships/hyperlink" Target="https://alcart-my.sharepoint.com/:f:/g/personal/seguimientodemetasspds_cartagena_gov_co/EnwrKBqzQ_NPiSJ3XJdhWBoBuhLelPCyNJFKp8UwwWfpBQ?e=4Qst5m" TargetMode="External"/><Relationship Id="rId347" Type="http://schemas.openxmlformats.org/officeDocument/2006/relationships/hyperlink" Target="https://alcart-my.sharepoint.com/:f:/g/personal/seguimientodemetasspds_cartagena_gov_co/EjXpN_DcdO9KhlxIzA8cqrYBr3yWaEOUmPjbwRAxS2ONVQ?e=mQmhlo" TargetMode="External"/><Relationship Id="rId44" Type="http://schemas.openxmlformats.org/officeDocument/2006/relationships/hyperlink" Target="https://alcart-my.sharepoint.com/:f:/g/personal/seguimientodemetasspds_cartagena_gov_co/Er1xHyrwXRZJkqWfmzSoK_oBq9hLutwrFstkjzMSMxqYJg?e=l2Nhfy" TargetMode="External"/><Relationship Id="rId86" Type="http://schemas.openxmlformats.org/officeDocument/2006/relationships/hyperlink" Target="https://alcart-my.sharepoint.com/:f:/g/personal/seguimientodemetasspds_cartagena_gov_co/Etv2yZTdLedDn_u95nFFHWMBeX8PwdnamZYbu3zB0ec4_A?e=d07bXk" TargetMode="External"/><Relationship Id="rId151" Type="http://schemas.openxmlformats.org/officeDocument/2006/relationships/hyperlink" Target="https://alcart-my.sharepoint.com/:f:/g/personal/seguimientodemetasspds_cartagena_gov_co/EiNG0R8E3KpJp2CnGqnpOhQBxmv63nKrbyicjdGTUBfOOQ?e=AgsroV" TargetMode="External"/><Relationship Id="rId193" Type="http://schemas.openxmlformats.org/officeDocument/2006/relationships/hyperlink" Target="https://alcart-my.sharepoint.com/:f:/g/personal/seguimientodemetasspds_cartagena_gov_co/Ejxy7yaPSghLmKjcRPBgwJYBLqA16QEoydurZ6XIhHF2IA?e=FHw0Hb" TargetMode="External"/><Relationship Id="rId207" Type="http://schemas.openxmlformats.org/officeDocument/2006/relationships/hyperlink" Target="https://alcart-my.sharepoint.com/:f:/g/personal/seguimientodemetasspds_cartagena_gov_co/EmEBDNZ1QzNPljZ3nxdh4OEBsJ-FEAKNEcdKwvVa8Z9lpQ?e=gENR1X" TargetMode="External"/><Relationship Id="rId249" Type="http://schemas.openxmlformats.org/officeDocument/2006/relationships/hyperlink" Target="https://alcart-my.sharepoint.com/:f:/g/personal/seguimientodemetasspds_cartagena_gov_co/En9C3CxwhapKqzJ_r6dkPJoBw81oTzDtpU09QscoDyJLeQ?e=xtQ36e" TargetMode="External"/><Relationship Id="rId13" Type="http://schemas.openxmlformats.org/officeDocument/2006/relationships/hyperlink" Target="https://alcart-my.sharepoint.com/:f:/g/personal/seguimientodemetasspds_cartagena_gov_co/EpvT4nRQVIZPrXEngdSzKTkBqhK-MK9JI9cckZ4eB2oLdA?e=EbcdL2" TargetMode="External"/><Relationship Id="rId109" Type="http://schemas.openxmlformats.org/officeDocument/2006/relationships/hyperlink" Target="https://alcart-my.sharepoint.com/:f:/g/personal/seguimientodemetasspds_cartagena_gov_co/EhqFiDKhPXRAst_X4rkYJQABr7AxzK_AhdA19vn_nu-4VQ?e=cePdys" TargetMode="External"/><Relationship Id="rId260" Type="http://schemas.openxmlformats.org/officeDocument/2006/relationships/hyperlink" Target="https://alcart-my.sharepoint.com/:f:/g/personal/seguimientodemetasspds_cartagena_gov_co/EtbYMwuuvC5EshXYjaMYfRUBiqZu-GErvlKPOMkb4AAMJA?e=zw0rZi" TargetMode="External"/><Relationship Id="rId316" Type="http://schemas.openxmlformats.org/officeDocument/2006/relationships/hyperlink" Target="https://alcart-my.sharepoint.com/:f:/g/personal/seguimientodemetasspds_cartagena_gov_co/Esgsay0ys69LlV4nopvy_YoBm31b-kXl21WA_lDRmBGoPw?e=GDlRGX" TargetMode="External"/><Relationship Id="rId55" Type="http://schemas.openxmlformats.org/officeDocument/2006/relationships/hyperlink" Target="https://alcart-my.sharepoint.com/:f:/g/personal/seguimientodemetasspds_cartagena_gov_co/Et75xAbmbUBDquSQThFyNDEBZg-Wz6eRCful9f63DTeT0w?e=ITNHeu" TargetMode="External"/><Relationship Id="rId97" Type="http://schemas.openxmlformats.org/officeDocument/2006/relationships/hyperlink" Target="https://alcart-my.sharepoint.com/:f:/g/personal/seguimientodemetasspds_cartagena_gov_co/EhlTYOptYNBCjc8b6O8nkl0BRHKa10bZ3GOIRoFhCDOzOg?e=Qf6Gaf" TargetMode="External"/><Relationship Id="rId120" Type="http://schemas.openxmlformats.org/officeDocument/2006/relationships/hyperlink" Target="https://alcart-my.sharepoint.com/:f:/g/personal/seguimientodemetasspds_cartagena_gov_co/Ep41TUTpZolAvepfJO_aHKUBmnOQ4rFkfC-LkzQfIdzDpg?e=btVwig" TargetMode="External"/><Relationship Id="rId358" Type="http://schemas.openxmlformats.org/officeDocument/2006/relationships/drawing" Target="../drawings/drawing1.xml"/><Relationship Id="rId162" Type="http://schemas.openxmlformats.org/officeDocument/2006/relationships/hyperlink" Target="https://alcart-my.sharepoint.com/:f:/g/personal/seguimientodemetasspds_cartagena_gov_co/Ej4ZPhIa9otLnNjIGNoTM7sBw7RfJDq7dTvaxYTVaOM-6A?e=dHmvm5" TargetMode="External"/><Relationship Id="rId218" Type="http://schemas.openxmlformats.org/officeDocument/2006/relationships/hyperlink" Target="https://alcart-my.sharepoint.com/:f:/g/personal/seguimientodemetasspds_cartagena_gov_co/EitPqejeL69EmL1Z1y_UnHkBBQ5sxt5Y44FsDzacmBguDw?e=sUifcZ" TargetMode="External"/><Relationship Id="rId271" Type="http://schemas.openxmlformats.org/officeDocument/2006/relationships/hyperlink" Target="https://alcart-my.sharepoint.com/:f:/g/personal/seguimientodemetasspds_cartagena_gov_co/ElDs6v3xF25JvHc7OlURQUgBQLdyaawtuP_jlLkodfi6uQ?e=sRLKQ7" TargetMode="External"/><Relationship Id="rId24" Type="http://schemas.openxmlformats.org/officeDocument/2006/relationships/hyperlink" Target="https://alcart-my.sharepoint.com/:f:/g/personal/seguimientodemetasspds_cartagena_gov_co/Eqfvb32Cab9PlmRJBJC9wT4BEIKNA51B247Sc85UHaZUgw?e=yvfeRr" TargetMode="External"/><Relationship Id="rId66" Type="http://schemas.openxmlformats.org/officeDocument/2006/relationships/hyperlink" Target="https://alcart-my.sharepoint.com/:f:/g/personal/seguimientodemetasspds_cartagena_gov_co/Eu1wHq4E8VRDsq42I8xE9R0B52bFTCWMv7HXfIR6j7jgMQ?e=fYCsHy" TargetMode="External"/><Relationship Id="rId131" Type="http://schemas.openxmlformats.org/officeDocument/2006/relationships/hyperlink" Target="https://alcart-my.sharepoint.com/:f:/g/personal/seguimientodemetasspds_cartagena_gov_co/EjqljG0jJgtElwTOOiUUbZUBlNBbHAMBQCZ5O3h53LidAQ?e=CPTSiV" TargetMode="External"/><Relationship Id="rId327" Type="http://schemas.openxmlformats.org/officeDocument/2006/relationships/hyperlink" Target="https://alcart-my.sharepoint.com/:f:/g/personal/seguimientodemetasspds_cartagena_gov_co/EsFSdKzNBhZNrVtTeYr97cwBadDwWKsNP_59d7f4E2a4qw?e=93M2ce" TargetMode="External"/><Relationship Id="rId173" Type="http://schemas.openxmlformats.org/officeDocument/2006/relationships/hyperlink" Target="https://alcart-my.sharepoint.com/:f:/g/personal/seguimientodemetasspds_cartagena_gov_co/EgPvSFSXsMZAvlBM98uRuowBuXQ2K4L4UKx4wc22KHSHiQ?e=gJcPOw" TargetMode="External"/><Relationship Id="rId229" Type="http://schemas.openxmlformats.org/officeDocument/2006/relationships/hyperlink" Target="https://alcart-my.sharepoint.com/:f:/g/personal/seguimientodemetasspds_cartagena_gov_co/EgqzIkXClKNJhMUa_s5twocBKERdlJU1NSG-3OYJv74ZyQ?e=11ec8A" TargetMode="External"/><Relationship Id="rId240" Type="http://schemas.openxmlformats.org/officeDocument/2006/relationships/hyperlink" Target="https://alcart-my.sharepoint.com/:f:/g/personal/seguimientodemetasspds_cartagena_gov_co/EiouXNV1fMFMn2LkQ82EbTQB7gp5-SYPO6JPxq3SFFhNxw?e=T9Xuji" TargetMode="External"/><Relationship Id="rId35" Type="http://schemas.openxmlformats.org/officeDocument/2006/relationships/hyperlink" Target="https://alcart-my.sharepoint.com/:f:/g/personal/seguimientodemetasspds_cartagena_gov_co/Epm9IF5NnAlLhKQVmhcBJukBMc8RcpouIpn7qqrYarM0xg?e=AYnpa5" TargetMode="External"/><Relationship Id="rId77" Type="http://schemas.openxmlformats.org/officeDocument/2006/relationships/hyperlink" Target="https://alcart-my.sharepoint.com/:f:/g/personal/seguimientodemetasspds_cartagena_gov_co/Eoe0EBzqKx1Jm7hJoBegMIoBBmNqub_2yKAe7X4749ZAMw?e=HhJGao" TargetMode="External"/><Relationship Id="rId100" Type="http://schemas.openxmlformats.org/officeDocument/2006/relationships/hyperlink" Target="https://alcart-my.sharepoint.com/:f:/g/personal/seguimientodemetasspds_cartagena_gov_co/EjyK2vVJRWJNkksTcf6D2ioBwaVjJswhmWchiES7R2DeMg?e=coYSbh" TargetMode="External"/><Relationship Id="rId282" Type="http://schemas.openxmlformats.org/officeDocument/2006/relationships/hyperlink" Target="https://alcart-my.sharepoint.com/:f:/g/personal/seguimientodemetasspds_cartagena_gov_co/El8rkPlVovxMrAi-IpT8a5AB_dhb8uUMOxgzOGQ9E7HFyA?e=gxNSkK" TargetMode="External"/><Relationship Id="rId338" Type="http://schemas.openxmlformats.org/officeDocument/2006/relationships/hyperlink" Target="https://alcart-my.sharepoint.com/:f:/g/personal/seguimientodemetasspds_cartagena_gov_co/El8UcNEMf05Cj9TIQGj4w3IBL8rP1ygVDAHpGrThLEkMfA?e=1OjMsq" TargetMode="External"/><Relationship Id="rId8" Type="http://schemas.openxmlformats.org/officeDocument/2006/relationships/hyperlink" Target="https://alcart-my.sharepoint.com/:f:/g/personal/seguimientodemetasspds_cartagena_gov_co/Eg8CsSMtXuNJsuNdwZThJzwBsEH-Wl5DQrp3EZI1iBbnUg?e=Ov53Hs" TargetMode="External"/><Relationship Id="rId142" Type="http://schemas.openxmlformats.org/officeDocument/2006/relationships/hyperlink" Target="https://alcart-my.sharepoint.com/:f:/g/personal/seguimientodemetasspds_cartagena_gov_co/EiZjbqNbnddEmatm8aC_jrwBKZQJwIAD-lxY9NVlCYfEVQ?e=6ESUlO" TargetMode="External"/><Relationship Id="rId184" Type="http://schemas.openxmlformats.org/officeDocument/2006/relationships/hyperlink" Target="https://alcart-my.sharepoint.com/:f:/g/personal/seguimientodemetasspds_cartagena_gov_co/EjVahhMA5J5GiD5rBoHxHNAB3iiGpn1X9UL9ZJQlxOAcIQ?e=YJbqXh" TargetMode="External"/><Relationship Id="rId251" Type="http://schemas.openxmlformats.org/officeDocument/2006/relationships/hyperlink" Target="https://alcart-my.sharepoint.com/:f:/g/personal/seguimientodemetasspds_cartagena_gov_co/EiuIY6yhAytMtmfLbG0HAcwBKsMiQh8pNJfugFEs-h4cLA?e=Q4ELL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opLeftCell="A28" zoomScale="80" zoomScaleNormal="80" workbookViewId="0">
      <selection activeCell="B36" sqref="B36:H36"/>
    </sheetView>
  </sheetViews>
  <sheetFormatPr baseColWidth="10" defaultColWidth="10.81640625" defaultRowHeight="15.5" x14ac:dyDescent="0.35"/>
  <cols>
    <col min="1" max="1" width="26.54296875" style="103" customWidth="1"/>
    <col min="2" max="2" width="10.81640625" style="42"/>
    <col min="3" max="3" width="28.54296875" style="42" customWidth="1"/>
    <col min="4" max="4" width="21.54296875" style="42" customWidth="1"/>
    <col min="5" max="5" width="19.453125" style="42" customWidth="1"/>
    <col min="6" max="6" width="27.54296875" style="42" customWidth="1"/>
    <col min="7" max="7" width="17.1796875" style="42" customWidth="1"/>
    <col min="8" max="8" width="27.453125" style="42" customWidth="1"/>
    <col min="9" max="9" width="15.7265625" style="42" customWidth="1"/>
    <col min="10" max="10" width="17.7265625" style="42" customWidth="1"/>
    <col min="11" max="11" width="19.453125" style="42" customWidth="1"/>
    <col min="12" max="12" width="25.453125" style="42" customWidth="1"/>
    <col min="13" max="13" width="20.7265625" style="42" customWidth="1"/>
    <col min="14" max="15" width="10.81640625" style="42"/>
    <col min="16" max="16" width="16.7265625" style="42" customWidth="1"/>
    <col min="17" max="17" width="20.54296875" style="42" customWidth="1"/>
    <col min="18" max="18" width="18.7265625" style="42" customWidth="1"/>
    <col min="19" max="19" width="22.81640625" style="42" customWidth="1"/>
    <col min="20" max="20" width="22.1796875" style="42" customWidth="1"/>
    <col min="21" max="21" width="25.54296875" style="42" customWidth="1"/>
    <col min="22" max="22" width="21.1796875" style="42" customWidth="1"/>
    <col min="23" max="23" width="19.1796875" style="42" customWidth="1"/>
    <col min="24" max="24" width="17.453125" style="42" customWidth="1"/>
    <col min="25" max="25" width="16.54296875" style="42" customWidth="1"/>
    <col min="26" max="26" width="16.453125" style="42" customWidth="1"/>
    <col min="27" max="27" width="28.7265625" style="42" customWidth="1"/>
    <col min="28" max="28" width="19.54296875" style="42" customWidth="1"/>
    <col min="29" max="29" width="21.1796875" style="42" customWidth="1"/>
    <col min="30" max="30" width="21.7265625" style="42" customWidth="1"/>
    <col min="31" max="31" width="25.54296875" style="42" customWidth="1"/>
    <col min="32" max="32" width="22.26953125" style="42" customWidth="1"/>
    <col min="33" max="33" width="29.7265625" style="42" customWidth="1"/>
    <col min="34" max="34" width="18.7265625" style="42" customWidth="1"/>
    <col min="35" max="35" width="18.26953125" style="42" customWidth="1"/>
    <col min="36" max="36" width="22.26953125" style="42" customWidth="1"/>
    <col min="37" max="16384" width="10.81640625" style="42"/>
  </cols>
  <sheetData>
    <row r="1" spans="1:50" ht="54.75" customHeight="1" x14ac:dyDescent="0.35">
      <c r="A1" s="407" t="s">
        <v>0</v>
      </c>
      <c r="B1" s="407"/>
      <c r="C1" s="407"/>
      <c r="D1" s="407"/>
      <c r="E1" s="407"/>
      <c r="F1" s="407"/>
      <c r="G1" s="407"/>
      <c r="H1" s="407"/>
    </row>
    <row r="2" spans="1:50" ht="21" x14ac:dyDescent="0.35">
      <c r="A2" s="100"/>
      <c r="B2" s="98"/>
      <c r="C2" s="98"/>
      <c r="D2" s="98"/>
      <c r="E2" s="98"/>
      <c r="F2" s="98"/>
      <c r="G2" s="98"/>
      <c r="H2" s="98"/>
    </row>
    <row r="3" spans="1:50" ht="33" customHeight="1" x14ac:dyDescent="0.35">
      <c r="A3" s="402" t="s">
        <v>1</v>
      </c>
      <c r="B3" s="402"/>
      <c r="C3" s="402"/>
      <c r="D3" s="402"/>
      <c r="E3" s="402"/>
      <c r="F3" s="402"/>
      <c r="G3" s="402"/>
      <c r="H3" s="402"/>
      <c r="I3" s="74"/>
      <c r="J3" s="74"/>
      <c r="K3" s="74"/>
      <c r="L3" s="74"/>
      <c r="M3" s="74"/>
      <c r="N3" s="74"/>
      <c r="O3" s="74"/>
      <c r="P3" s="74"/>
      <c r="Q3" s="74"/>
      <c r="R3" s="74"/>
      <c r="S3" s="74"/>
      <c r="T3" s="74"/>
      <c r="U3" s="74"/>
      <c r="V3" s="74"/>
      <c r="W3" s="74"/>
      <c r="X3" s="74"/>
      <c r="Y3" s="74"/>
      <c r="Z3" s="74"/>
      <c r="AA3" s="75"/>
      <c r="AB3" s="75"/>
      <c r="AC3" s="75"/>
      <c r="AD3" s="75"/>
      <c r="AE3" s="75"/>
      <c r="AF3" s="75"/>
      <c r="AG3" s="76"/>
      <c r="AH3" s="76"/>
      <c r="AI3" s="76"/>
      <c r="AJ3" s="76"/>
      <c r="AK3" s="76"/>
      <c r="AL3" s="76"/>
      <c r="AM3" s="76"/>
      <c r="AN3" s="76"/>
      <c r="AO3" s="76"/>
      <c r="AP3" s="76"/>
      <c r="AQ3" s="74"/>
      <c r="AR3" s="74"/>
      <c r="AS3" s="74"/>
      <c r="AT3" s="74"/>
      <c r="AU3" s="74"/>
      <c r="AV3" s="74"/>
      <c r="AW3" s="77"/>
      <c r="AX3" s="77"/>
    </row>
    <row r="4" spans="1:50" ht="48" customHeight="1" x14ac:dyDescent="0.35">
      <c r="A4" s="99" t="s">
        <v>2</v>
      </c>
      <c r="B4" s="395" t="s">
        <v>3</v>
      </c>
      <c r="C4" s="395"/>
      <c r="D4" s="395"/>
      <c r="E4" s="395"/>
      <c r="F4" s="395"/>
      <c r="G4" s="395"/>
      <c r="H4" s="395"/>
    </row>
    <row r="5" spans="1:50" ht="31.5" customHeight="1" x14ac:dyDescent="0.35">
      <c r="A5" s="83" t="s">
        <v>4</v>
      </c>
      <c r="B5" s="395" t="s">
        <v>5</v>
      </c>
      <c r="C5" s="395"/>
      <c r="D5" s="395"/>
      <c r="E5" s="395"/>
      <c r="F5" s="395"/>
      <c r="G5" s="395"/>
      <c r="H5" s="395"/>
    </row>
    <row r="6" spans="1:50" ht="40.5" customHeight="1" x14ac:dyDescent="0.35">
      <c r="A6" s="99" t="s">
        <v>6</v>
      </c>
      <c r="B6" s="395" t="s">
        <v>7</v>
      </c>
      <c r="C6" s="395"/>
      <c r="D6" s="395"/>
      <c r="E6" s="395"/>
      <c r="F6" s="395"/>
      <c r="G6" s="395"/>
      <c r="H6" s="395"/>
    </row>
    <row r="7" spans="1:50" ht="41.15" customHeight="1" x14ac:dyDescent="0.35">
      <c r="A7" s="83" t="s">
        <v>8</v>
      </c>
      <c r="B7" s="395" t="s">
        <v>9</v>
      </c>
      <c r="C7" s="395"/>
      <c r="D7" s="395"/>
      <c r="E7" s="395"/>
      <c r="F7" s="395"/>
      <c r="G7" s="395"/>
      <c r="H7" s="395"/>
    </row>
    <row r="8" spans="1:50" ht="31" x14ac:dyDescent="0.35">
      <c r="A8" s="83" t="s">
        <v>10</v>
      </c>
      <c r="B8" s="395" t="s">
        <v>11</v>
      </c>
      <c r="C8" s="395"/>
      <c r="D8" s="395"/>
      <c r="E8" s="395"/>
      <c r="F8" s="395"/>
      <c r="G8" s="395"/>
      <c r="H8" s="395"/>
    </row>
    <row r="9" spans="1:50" ht="31" x14ac:dyDescent="0.35">
      <c r="A9" s="83" t="s">
        <v>12</v>
      </c>
      <c r="B9" s="395" t="s">
        <v>13</v>
      </c>
      <c r="C9" s="395"/>
      <c r="D9" s="395"/>
      <c r="E9" s="395"/>
      <c r="F9" s="395"/>
      <c r="G9" s="395"/>
      <c r="H9" s="395"/>
    </row>
    <row r="10" spans="1:50" ht="31" x14ac:dyDescent="0.35">
      <c r="A10" s="99" t="s">
        <v>14</v>
      </c>
      <c r="B10" s="395" t="s">
        <v>15</v>
      </c>
      <c r="C10" s="395"/>
      <c r="D10" s="395"/>
      <c r="E10" s="395"/>
      <c r="F10" s="395"/>
      <c r="G10" s="395"/>
      <c r="H10" s="395"/>
    </row>
    <row r="11" spans="1:50" ht="31" x14ac:dyDescent="0.35">
      <c r="A11" s="99" t="s">
        <v>16</v>
      </c>
      <c r="B11" s="395" t="s">
        <v>17</v>
      </c>
      <c r="C11" s="395"/>
      <c r="D11" s="395"/>
      <c r="E11" s="395"/>
      <c r="F11" s="395"/>
      <c r="G11" s="395"/>
      <c r="H11" s="395"/>
    </row>
    <row r="12" spans="1:50" ht="31" x14ac:dyDescent="0.35">
      <c r="A12" s="99" t="s">
        <v>18</v>
      </c>
      <c r="B12" s="395" t="s">
        <v>19</v>
      </c>
      <c r="C12" s="395"/>
      <c r="D12" s="395"/>
      <c r="E12" s="395"/>
      <c r="F12" s="395"/>
      <c r="G12" s="395"/>
      <c r="H12" s="395"/>
    </row>
    <row r="13" spans="1:50" ht="58.5" customHeight="1" x14ac:dyDescent="0.35">
      <c r="A13" s="83" t="s">
        <v>20</v>
      </c>
      <c r="B13" s="395" t="s">
        <v>21</v>
      </c>
      <c r="C13" s="395"/>
      <c r="D13" s="395"/>
      <c r="E13" s="395"/>
      <c r="F13" s="395"/>
      <c r="G13" s="395"/>
      <c r="H13" s="395"/>
    </row>
    <row r="14" spans="1:50" ht="31" x14ac:dyDescent="0.35">
      <c r="A14" s="83" t="s">
        <v>22</v>
      </c>
      <c r="B14" s="395" t="s">
        <v>23</v>
      </c>
      <c r="C14" s="395"/>
      <c r="D14" s="395"/>
      <c r="E14" s="395"/>
      <c r="F14" s="395"/>
      <c r="G14" s="395"/>
      <c r="H14" s="395"/>
    </row>
    <row r="15" spans="1:50" ht="31" x14ac:dyDescent="0.35">
      <c r="A15" s="83" t="s">
        <v>24</v>
      </c>
      <c r="B15" s="395" t="s">
        <v>25</v>
      </c>
      <c r="C15" s="395"/>
      <c r="D15" s="395"/>
      <c r="E15" s="395"/>
      <c r="F15" s="395"/>
      <c r="G15" s="395"/>
      <c r="H15" s="395"/>
    </row>
    <row r="16" spans="1:50" ht="45" customHeight="1" x14ac:dyDescent="0.35">
      <c r="A16" s="83" t="s">
        <v>26</v>
      </c>
      <c r="B16" s="395" t="s">
        <v>27</v>
      </c>
      <c r="C16" s="395"/>
      <c r="D16" s="395"/>
      <c r="E16" s="395"/>
      <c r="F16" s="395"/>
      <c r="G16" s="395"/>
      <c r="H16" s="395"/>
    </row>
    <row r="17" spans="1:8" ht="31" x14ac:dyDescent="0.35">
      <c r="A17" s="83" t="s">
        <v>28</v>
      </c>
      <c r="B17" s="395" t="s">
        <v>29</v>
      </c>
      <c r="C17" s="395"/>
      <c r="D17" s="395"/>
      <c r="E17" s="395"/>
      <c r="F17" s="395"/>
      <c r="G17" s="395"/>
      <c r="H17" s="395"/>
    </row>
    <row r="18" spans="1:8" ht="31" x14ac:dyDescent="0.35">
      <c r="A18" s="99" t="s">
        <v>30</v>
      </c>
      <c r="B18" s="395" t="s">
        <v>31</v>
      </c>
      <c r="C18" s="395"/>
      <c r="D18" s="395"/>
      <c r="E18" s="395"/>
      <c r="F18" s="395"/>
      <c r="G18" s="395"/>
      <c r="H18" s="395"/>
    </row>
    <row r="19" spans="1:8" ht="60" customHeight="1" x14ac:dyDescent="0.35">
      <c r="A19" s="99" t="s">
        <v>32</v>
      </c>
      <c r="B19" s="395" t="s">
        <v>33</v>
      </c>
      <c r="C19" s="395"/>
      <c r="D19" s="395"/>
      <c r="E19" s="395"/>
      <c r="F19" s="395"/>
      <c r="G19" s="395"/>
      <c r="H19" s="395"/>
    </row>
    <row r="20" spans="1:8" ht="31" x14ac:dyDescent="0.35">
      <c r="A20" s="83" t="s">
        <v>34</v>
      </c>
      <c r="B20" s="395" t="s">
        <v>35</v>
      </c>
      <c r="C20" s="395"/>
      <c r="D20" s="395"/>
      <c r="E20" s="395"/>
      <c r="F20" s="395"/>
      <c r="G20" s="395"/>
      <c r="H20" s="395"/>
    </row>
    <row r="21" spans="1:8" ht="31" x14ac:dyDescent="0.35">
      <c r="A21" s="83" t="s">
        <v>36</v>
      </c>
      <c r="B21" s="395" t="s">
        <v>37</v>
      </c>
      <c r="C21" s="395"/>
      <c r="D21" s="395"/>
      <c r="E21" s="395"/>
      <c r="F21" s="395"/>
      <c r="G21" s="395"/>
      <c r="H21" s="395"/>
    </row>
    <row r="22" spans="1:8" ht="31" x14ac:dyDescent="0.35">
      <c r="A22" s="83" t="s">
        <v>38</v>
      </c>
      <c r="B22" s="395" t="s">
        <v>39</v>
      </c>
      <c r="C22" s="395"/>
      <c r="D22" s="395"/>
      <c r="E22" s="395"/>
      <c r="F22" s="395"/>
      <c r="G22" s="395"/>
      <c r="H22" s="395"/>
    </row>
    <row r="23" spans="1:8" x14ac:dyDescent="0.35">
      <c r="A23" s="403"/>
      <c r="B23" s="404"/>
      <c r="C23" s="404"/>
      <c r="D23" s="404"/>
      <c r="E23" s="404"/>
      <c r="F23" s="404"/>
      <c r="G23" s="404"/>
      <c r="H23" s="404"/>
    </row>
    <row r="24" spans="1:8" ht="33" customHeight="1" x14ac:dyDescent="0.35">
      <c r="A24" s="402" t="s">
        <v>40</v>
      </c>
      <c r="B24" s="402"/>
      <c r="C24" s="402"/>
      <c r="D24" s="402"/>
      <c r="E24" s="402"/>
      <c r="F24" s="402"/>
      <c r="G24" s="402"/>
      <c r="H24" s="402"/>
    </row>
    <row r="25" spans="1:8" ht="102" customHeight="1" x14ac:dyDescent="0.35">
      <c r="A25" s="406" t="s">
        <v>41</v>
      </c>
      <c r="B25" s="406"/>
      <c r="C25" s="406"/>
      <c r="D25" s="406"/>
      <c r="E25" s="406"/>
      <c r="F25" s="406"/>
      <c r="G25" s="406"/>
      <c r="H25" s="406"/>
    </row>
    <row r="26" spans="1:8" ht="148" customHeight="1" x14ac:dyDescent="0.35">
      <c r="A26" s="99" t="s">
        <v>42</v>
      </c>
      <c r="B26" s="395" t="s">
        <v>43</v>
      </c>
      <c r="C26" s="395"/>
      <c r="D26" s="395"/>
      <c r="E26" s="395"/>
      <c r="F26" s="395"/>
      <c r="G26" s="395"/>
      <c r="H26" s="395"/>
    </row>
    <row r="27" spans="1:8" ht="59.5" customHeight="1" x14ac:dyDescent="0.35">
      <c r="A27" s="99" t="s">
        <v>44</v>
      </c>
      <c r="B27" s="395" t="s">
        <v>45</v>
      </c>
      <c r="C27" s="395"/>
      <c r="D27" s="395"/>
      <c r="E27" s="395"/>
      <c r="F27" s="395"/>
      <c r="G27" s="395"/>
      <c r="H27" s="395"/>
    </row>
    <row r="28" spans="1:8" ht="42" customHeight="1" x14ac:dyDescent="0.35">
      <c r="A28" s="99" t="s">
        <v>46</v>
      </c>
      <c r="B28" s="395" t="s">
        <v>47</v>
      </c>
      <c r="C28" s="395"/>
      <c r="D28" s="395"/>
      <c r="E28" s="395"/>
      <c r="F28" s="395"/>
      <c r="G28" s="395"/>
      <c r="H28" s="395"/>
    </row>
    <row r="29" spans="1:8" ht="28.5" customHeight="1" x14ac:dyDescent="0.35">
      <c r="A29" s="99" t="s">
        <v>48</v>
      </c>
      <c r="B29" s="395" t="s">
        <v>49</v>
      </c>
      <c r="C29" s="395"/>
      <c r="D29" s="395"/>
      <c r="E29" s="395"/>
      <c r="F29" s="395"/>
      <c r="G29" s="395"/>
      <c r="H29" s="395"/>
    </row>
    <row r="30" spans="1:8" x14ac:dyDescent="0.35">
      <c r="A30" s="405"/>
      <c r="B30" s="405"/>
      <c r="C30" s="405"/>
      <c r="D30" s="405"/>
      <c r="E30" s="405"/>
      <c r="F30" s="405"/>
      <c r="G30" s="405"/>
      <c r="H30" s="405"/>
    </row>
    <row r="31" spans="1:8" ht="33" customHeight="1" x14ac:dyDescent="0.35">
      <c r="A31" s="402" t="s">
        <v>50</v>
      </c>
      <c r="B31" s="402"/>
      <c r="C31" s="402"/>
      <c r="D31" s="402"/>
      <c r="E31" s="402"/>
      <c r="F31" s="402"/>
      <c r="G31" s="402"/>
      <c r="H31" s="402"/>
    </row>
    <row r="32" spans="1:8" ht="42" customHeight="1" x14ac:dyDescent="0.35">
      <c r="A32" s="83" t="s">
        <v>51</v>
      </c>
      <c r="B32" s="391" t="s">
        <v>52</v>
      </c>
      <c r="C32" s="392"/>
      <c r="D32" s="392"/>
      <c r="E32" s="392"/>
      <c r="F32" s="392"/>
      <c r="G32" s="392"/>
      <c r="H32" s="393"/>
    </row>
    <row r="33" spans="1:8" ht="43.5" customHeight="1" x14ac:dyDescent="0.35">
      <c r="A33" s="83" t="s">
        <v>53</v>
      </c>
      <c r="B33" s="391" t="s">
        <v>54</v>
      </c>
      <c r="C33" s="392"/>
      <c r="D33" s="392"/>
      <c r="E33" s="392"/>
      <c r="F33" s="392"/>
      <c r="G33" s="392"/>
      <c r="H33" s="393"/>
    </row>
    <row r="34" spans="1:8" ht="40.5" customHeight="1" x14ac:dyDescent="0.35">
      <c r="A34" s="83" t="s">
        <v>55</v>
      </c>
      <c r="B34" s="391" t="s">
        <v>56</v>
      </c>
      <c r="C34" s="392"/>
      <c r="D34" s="392"/>
      <c r="E34" s="392"/>
      <c r="F34" s="392"/>
      <c r="G34" s="392"/>
      <c r="H34" s="393"/>
    </row>
    <row r="35" spans="1:8" ht="75.75" customHeight="1" x14ac:dyDescent="0.35">
      <c r="A35" s="101" t="s">
        <v>57</v>
      </c>
      <c r="B35" s="398" t="s">
        <v>58</v>
      </c>
      <c r="C35" s="399"/>
      <c r="D35" s="399"/>
      <c r="E35" s="399"/>
      <c r="F35" s="399"/>
      <c r="G35" s="399"/>
      <c r="H35" s="400"/>
    </row>
    <row r="36" spans="1:8" ht="27.65" customHeight="1" x14ac:dyDescent="0.35">
      <c r="A36" s="101" t="s">
        <v>59</v>
      </c>
      <c r="B36" s="381" t="s">
        <v>60</v>
      </c>
      <c r="C36" s="382"/>
      <c r="D36" s="382"/>
      <c r="E36" s="382"/>
      <c r="F36" s="382"/>
      <c r="G36" s="382"/>
      <c r="H36" s="383"/>
    </row>
    <row r="37" spans="1:8" ht="47.5" customHeight="1" x14ac:dyDescent="0.35">
      <c r="A37" s="101" t="s">
        <v>61</v>
      </c>
      <c r="B37" s="381" t="s">
        <v>62</v>
      </c>
      <c r="C37" s="382"/>
      <c r="D37" s="382"/>
      <c r="E37" s="382"/>
      <c r="F37" s="382"/>
      <c r="G37" s="382"/>
      <c r="H37" s="383"/>
    </row>
    <row r="38" spans="1:8" ht="57.65" customHeight="1" x14ac:dyDescent="0.35">
      <c r="A38" s="101" t="s">
        <v>63</v>
      </c>
      <c r="B38" s="381" t="s">
        <v>64</v>
      </c>
      <c r="C38" s="382"/>
      <c r="D38" s="382"/>
      <c r="E38" s="382"/>
      <c r="F38" s="382"/>
      <c r="G38" s="382"/>
      <c r="H38" s="383"/>
    </row>
    <row r="39" spans="1:8" ht="45.75" customHeight="1" x14ac:dyDescent="0.35">
      <c r="A39" s="102" t="s">
        <v>65</v>
      </c>
      <c r="B39" s="381" t="s">
        <v>66</v>
      </c>
      <c r="C39" s="382"/>
      <c r="D39" s="382"/>
      <c r="E39" s="382"/>
      <c r="F39" s="382"/>
      <c r="G39" s="382"/>
      <c r="H39" s="383"/>
    </row>
    <row r="40" spans="1:8" ht="39.75" customHeight="1" x14ac:dyDescent="0.35">
      <c r="A40" s="102" t="s">
        <v>67</v>
      </c>
      <c r="B40" s="381" t="s">
        <v>68</v>
      </c>
      <c r="C40" s="382"/>
      <c r="D40" s="382"/>
      <c r="E40" s="382"/>
      <c r="F40" s="382"/>
      <c r="G40" s="382"/>
      <c r="H40" s="383"/>
    </row>
    <row r="41" spans="1:8" ht="41.5" customHeight="1" x14ac:dyDescent="0.35">
      <c r="A41" s="84" t="s">
        <v>69</v>
      </c>
      <c r="B41" s="385" t="s">
        <v>70</v>
      </c>
      <c r="C41" s="386"/>
      <c r="D41" s="386"/>
      <c r="E41" s="386"/>
      <c r="F41" s="386"/>
      <c r="G41" s="386"/>
      <c r="H41" s="387"/>
    </row>
    <row r="43" spans="1:8" ht="33" customHeight="1" x14ac:dyDescent="0.35">
      <c r="A43" s="384" t="s">
        <v>71</v>
      </c>
      <c r="B43" s="384"/>
      <c r="C43" s="384"/>
      <c r="D43" s="384"/>
      <c r="E43" s="384"/>
      <c r="F43" s="384"/>
      <c r="G43" s="384"/>
      <c r="H43" s="384"/>
    </row>
    <row r="44" spans="1:8" ht="40" customHeight="1" x14ac:dyDescent="0.35">
      <c r="A44" s="84" t="s">
        <v>72</v>
      </c>
      <c r="B44" s="385" t="s">
        <v>73</v>
      </c>
      <c r="C44" s="386"/>
      <c r="D44" s="386"/>
      <c r="E44" s="386"/>
      <c r="F44" s="386"/>
      <c r="G44" s="386"/>
      <c r="H44" s="387"/>
    </row>
    <row r="45" spans="1:8" ht="40" customHeight="1" x14ac:dyDescent="0.35">
      <c r="A45" s="84" t="s">
        <v>74</v>
      </c>
      <c r="B45" s="385" t="s">
        <v>75</v>
      </c>
      <c r="C45" s="386"/>
      <c r="D45" s="386"/>
      <c r="E45" s="386"/>
      <c r="F45" s="386"/>
      <c r="G45" s="386"/>
      <c r="H45" s="387"/>
    </row>
    <row r="46" spans="1:8" ht="40" customHeight="1" x14ac:dyDescent="0.35">
      <c r="A46" s="84" t="s">
        <v>76</v>
      </c>
      <c r="B46" s="385" t="s">
        <v>77</v>
      </c>
      <c r="C46" s="386"/>
      <c r="D46" s="386"/>
      <c r="E46" s="386"/>
      <c r="F46" s="386"/>
      <c r="G46" s="386"/>
      <c r="H46" s="387"/>
    </row>
    <row r="47" spans="1:8" ht="40" customHeight="1" x14ac:dyDescent="0.35">
      <c r="A47" s="84" t="s">
        <v>78</v>
      </c>
      <c r="B47" s="385" t="s">
        <v>79</v>
      </c>
      <c r="C47" s="386"/>
      <c r="D47" s="386"/>
      <c r="E47" s="386"/>
      <c r="F47" s="386"/>
      <c r="G47" s="386"/>
      <c r="H47" s="387"/>
    </row>
    <row r="48" spans="1:8" ht="40" customHeight="1" x14ac:dyDescent="0.35">
      <c r="A48" s="84" t="s">
        <v>80</v>
      </c>
      <c r="B48" s="385" t="s">
        <v>81</v>
      </c>
      <c r="C48" s="386"/>
      <c r="D48" s="386"/>
      <c r="E48" s="386"/>
      <c r="F48" s="386"/>
      <c r="G48" s="386"/>
      <c r="H48" s="387"/>
    </row>
    <row r="49" spans="1:8" x14ac:dyDescent="0.35">
      <c r="A49" s="401"/>
      <c r="B49" s="401"/>
      <c r="C49" s="401"/>
      <c r="D49" s="401"/>
      <c r="E49" s="401"/>
      <c r="F49" s="401"/>
      <c r="G49" s="401"/>
      <c r="H49" s="401"/>
    </row>
    <row r="50" spans="1:8" ht="33" customHeight="1" x14ac:dyDescent="0.35">
      <c r="A50" s="384" t="s">
        <v>82</v>
      </c>
      <c r="B50" s="384"/>
      <c r="C50" s="384"/>
      <c r="D50" s="384"/>
      <c r="E50" s="384"/>
      <c r="F50" s="384"/>
      <c r="G50" s="384"/>
      <c r="H50" s="384"/>
    </row>
    <row r="51" spans="1:8" ht="44.25" customHeight="1" x14ac:dyDescent="0.35">
      <c r="A51" s="84" t="s">
        <v>83</v>
      </c>
      <c r="B51" s="388" t="s">
        <v>84</v>
      </c>
      <c r="C51" s="389"/>
      <c r="D51" s="389"/>
      <c r="E51" s="389"/>
      <c r="F51" s="389"/>
      <c r="G51" s="389"/>
      <c r="H51" s="390"/>
    </row>
    <row r="52" spans="1:8" ht="91" customHeight="1" x14ac:dyDescent="0.35">
      <c r="A52" s="84" t="s">
        <v>85</v>
      </c>
      <c r="B52" s="391" t="s">
        <v>86</v>
      </c>
      <c r="C52" s="392"/>
      <c r="D52" s="392"/>
      <c r="E52" s="392"/>
      <c r="F52" s="392"/>
      <c r="G52" s="392"/>
      <c r="H52" s="393"/>
    </row>
    <row r="53" spans="1:8" ht="40.5" customHeight="1" x14ac:dyDescent="0.35">
      <c r="A53" s="84" t="s">
        <v>87</v>
      </c>
      <c r="B53" s="388" t="s">
        <v>88</v>
      </c>
      <c r="C53" s="389"/>
      <c r="D53" s="389"/>
      <c r="E53" s="389"/>
      <c r="F53" s="389"/>
      <c r="G53" s="389"/>
      <c r="H53" s="390"/>
    </row>
    <row r="54" spans="1:8" ht="32.25" customHeight="1" x14ac:dyDescent="0.35">
      <c r="A54" s="84" t="s">
        <v>89</v>
      </c>
      <c r="B54" s="388" t="s">
        <v>90</v>
      </c>
      <c r="C54" s="389"/>
      <c r="D54" s="389"/>
      <c r="E54" s="389"/>
      <c r="F54" s="389"/>
      <c r="G54" s="389"/>
      <c r="H54" s="390"/>
    </row>
    <row r="55" spans="1:8" ht="35.15" customHeight="1" x14ac:dyDescent="0.35">
      <c r="A55" s="83" t="s">
        <v>91</v>
      </c>
      <c r="B55" s="388" t="s">
        <v>92</v>
      </c>
      <c r="C55" s="389"/>
      <c r="D55" s="389"/>
      <c r="E55" s="389"/>
      <c r="F55" s="389"/>
      <c r="G55" s="389"/>
      <c r="H55" s="390"/>
    </row>
    <row r="56" spans="1:8" ht="40.5" customHeight="1" x14ac:dyDescent="0.35">
      <c r="A56" s="99" t="s">
        <v>93</v>
      </c>
      <c r="B56" s="388" t="s">
        <v>94</v>
      </c>
      <c r="C56" s="389"/>
      <c r="D56" s="389"/>
      <c r="E56" s="389"/>
      <c r="F56" s="389"/>
      <c r="G56" s="389"/>
      <c r="H56" s="390"/>
    </row>
    <row r="57" spans="1:8" ht="40.5" customHeight="1" x14ac:dyDescent="0.35">
      <c r="A57" s="99" t="s">
        <v>95</v>
      </c>
      <c r="B57" s="388" t="s">
        <v>96</v>
      </c>
      <c r="C57" s="389"/>
      <c r="D57" s="389"/>
      <c r="E57" s="389"/>
      <c r="F57" s="389"/>
      <c r="G57" s="389"/>
      <c r="H57" s="390"/>
    </row>
    <row r="58" spans="1:8" ht="35.15" customHeight="1" x14ac:dyDescent="0.35">
      <c r="A58" s="99" t="s">
        <v>97</v>
      </c>
      <c r="B58" s="388" t="s">
        <v>98</v>
      </c>
      <c r="C58" s="389"/>
      <c r="D58" s="389"/>
      <c r="E58" s="389"/>
      <c r="F58" s="389"/>
      <c r="G58" s="389"/>
      <c r="H58" s="390"/>
    </row>
    <row r="59" spans="1:8" ht="36" customHeight="1" x14ac:dyDescent="0.35">
      <c r="A59" s="99" t="s">
        <v>99</v>
      </c>
      <c r="B59" s="388" t="s">
        <v>100</v>
      </c>
      <c r="C59" s="389"/>
      <c r="D59" s="389"/>
      <c r="E59" s="389"/>
      <c r="F59" s="389"/>
      <c r="G59" s="389"/>
      <c r="H59" s="390"/>
    </row>
    <row r="60" spans="1:8" ht="54.75" customHeight="1" x14ac:dyDescent="0.35">
      <c r="A60" s="83" t="s">
        <v>101</v>
      </c>
      <c r="B60" s="388" t="s">
        <v>102</v>
      </c>
      <c r="C60" s="389"/>
      <c r="D60" s="389"/>
      <c r="E60" s="389"/>
      <c r="F60" s="389"/>
      <c r="G60" s="389"/>
      <c r="H60" s="390"/>
    </row>
    <row r="62" spans="1:8" ht="134.5" customHeight="1" x14ac:dyDescent="0.35">
      <c r="A62" s="396" t="s">
        <v>103</v>
      </c>
      <c r="B62" s="397"/>
      <c r="C62" s="397"/>
      <c r="D62" s="397"/>
      <c r="E62" s="397"/>
      <c r="F62" s="397"/>
      <c r="G62" s="397"/>
      <c r="H62" s="397"/>
    </row>
    <row r="63" spans="1:8" ht="64.5" customHeight="1" x14ac:dyDescent="0.35">
      <c r="A63" s="394" t="s">
        <v>104</v>
      </c>
      <c r="B63" s="394"/>
      <c r="C63" s="395" t="s">
        <v>105</v>
      </c>
      <c r="D63" s="395"/>
      <c r="E63" s="395"/>
      <c r="F63" s="395"/>
      <c r="G63" s="395"/>
      <c r="H63" s="395"/>
    </row>
    <row r="64" spans="1:8" ht="49.5" customHeight="1" x14ac:dyDescent="0.35">
      <c r="A64" s="394" t="s">
        <v>106</v>
      </c>
      <c r="B64" s="394"/>
      <c r="C64" s="395" t="s">
        <v>107</v>
      </c>
      <c r="D64" s="395"/>
      <c r="E64" s="395"/>
      <c r="F64" s="395"/>
      <c r="G64" s="395"/>
      <c r="H64" s="395"/>
    </row>
  </sheetData>
  <mergeCells count="63">
    <mergeCell ref="B7:H7"/>
    <mergeCell ref="A1:H1"/>
    <mergeCell ref="A3:H3"/>
    <mergeCell ref="B4:H4"/>
    <mergeCell ref="B5:H5"/>
    <mergeCell ref="B6:H6"/>
    <mergeCell ref="B19:H19"/>
    <mergeCell ref="B8:H8"/>
    <mergeCell ref="B9:H9"/>
    <mergeCell ref="B10:H10"/>
    <mergeCell ref="B11:H11"/>
    <mergeCell ref="B12:H12"/>
    <mergeCell ref="B13:H13"/>
    <mergeCell ref="B14:H14"/>
    <mergeCell ref="B15:H15"/>
    <mergeCell ref="B16:H16"/>
    <mergeCell ref="B17:H17"/>
    <mergeCell ref="B18:H18"/>
    <mergeCell ref="A31:H31"/>
    <mergeCell ref="B28:H28"/>
    <mergeCell ref="B29:H29"/>
    <mergeCell ref="B20:H20"/>
    <mergeCell ref="B21:H21"/>
    <mergeCell ref="B22:H22"/>
    <mergeCell ref="A23:H23"/>
    <mergeCell ref="A24:H24"/>
    <mergeCell ref="A30:H30"/>
    <mergeCell ref="A25:H25"/>
    <mergeCell ref="B26:H26"/>
    <mergeCell ref="B27:H27"/>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64:B64"/>
    <mergeCell ref="C64:H64"/>
    <mergeCell ref="A62:H62"/>
    <mergeCell ref="A63:B63"/>
    <mergeCell ref="C63:H63"/>
    <mergeCell ref="B54:H54"/>
    <mergeCell ref="B53:H53"/>
    <mergeCell ref="B52:H52"/>
    <mergeCell ref="B51:H51"/>
    <mergeCell ref="B44:H44"/>
    <mergeCell ref="B38:H38"/>
    <mergeCell ref="B37:H37"/>
    <mergeCell ref="B36:H36"/>
    <mergeCell ref="A43:H43"/>
    <mergeCell ref="B39:H39"/>
    <mergeCell ref="B40:H40"/>
    <mergeCell ref="B41:H41"/>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261"/>
  <sheetViews>
    <sheetView tabSelected="1" topLeftCell="AZ1" zoomScale="50" zoomScaleNormal="50" workbookViewId="0">
      <pane ySplit="8" topLeftCell="A48" activePane="bottomLeft" state="frozen"/>
      <selection pane="bottomLeft" activeCell="BJ38" sqref="BJ38:BJ64"/>
    </sheetView>
  </sheetViews>
  <sheetFormatPr baseColWidth="10" defaultColWidth="10.81640625" defaultRowHeight="14.5" x14ac:dyDescent="0.35"/>
  <cols>
    <col min="1" max="1" width="15.453125" style="123" customWidth="1"/>
    <col min="2" max="2" width="11.81640625" style="55" customWidth="1"/>
    <col min="3" max="3" width="25" style="55" customWidth="1"/>
    <col min="4" max="4" width="24.54296875" style="55" customWidth="1"/>
    <col min="5" max="5" width="23.26953125" style="55" customWidth="1"/>
    <col min="6" max="6" width="26.7265625" style="55" customWidth="1"/>
    <col min="7" max="7" width="14.7265625" style="90" customWidth="1"/>
    <col min="8" max="8" width="17.54296875" style="55" customWidth="1"/>
    <col min="9" max="9" width="21.453125" style="90" customWidth="1"/>
    <col min="10" max="10" width="19.7265625" style="71" customWidth="1"/>
    <col min="11" max="11" width="29.81640625" style="131" customWidth="1"/>
    <col min="12" max="12" width="18.7265625" style="55" customWidth="1"/>
    <col min="13" max="13" width="25.1796875" style="55" customWidth="1"/>
    <col min="14" max="14" width="28.81640625" style="131" customWidth="1"/>
    <col min="15" max="16" width="13.81640625" style="55" customWidth="1"/>
    <col min="17" max="17" width="20.54296875" style="55" customWidth="1"/>
    <col min="18" max="18" width="17.453125" style="90" customWidth="1"/>
    <col min="19" max="19" width="17" style="95" customWidth="1"/>
    <col min="20" max="24" width="18.54296875" style="96" customWidth="1"/>
    <col min="25" max="25" width="22.81640625" style="96" customWidth="1"/>
    <col min="26" max="26" width="23.26953125" style="96" customWidth="1"/>
    <col min="27" max="27" width="21.81640625" style="90" customWidth="1"/>
    <col min="28" max="28" width="37.54296875" style="96" customWidth="1"/>
    <col min="29" max="30" width="18.54296875" style="135" customWidth="1"/>
    <col min="31" max="31" width="23.54296875" style="136" customWidth="1"/>
    <col min="32" max="32" width="27.54296875" style="136" customWidth="1"/>
    <col min="33" max="33" width="36.1796875" style="94" customWidth="1"/>
    <col min="34" max="34" width="20.54296875" style="23" customWidth="1"/>
    <col min="35" max="35" width="35.1796875" style="54" customWidth="1"/>
    <col min="36" max="36" width="61.26953125" style="132" customWidth="1"/>
    <col min="37" max="37" width="31" style="91" customWidth="1"/>
    <col min="38" max="43" width="17.54296875" style="92" customWidth="1"/>
    <col min="44" max="44" width="27.54296875" style="92" customWidth="1"/>
    <col min="45" max="45" width="28" style="92" customWidth="1"/>
    <col min="46" max="47" width="17.54296875" style="109" customWidth="1"/>
    <col min="48" max="48" width="17.54296875" style="89" customWidth="1"/>
    <col min="49" max="49" width="17.54296875" style="90" customWidth="1"/>
    <col min="50" max="50" width="17.54296875" style="116" customWidth="1"/>
    <col min="51" max="51" width="19.7265625" style="55" customWidth="1"/>
    <col min="52" max="52" width="19.7265625" style="123" customWidth="1"/>
    <col min="53" max="53" width="30.54296875" style="133" customWidth="1"/>
    <col min="54" max="55" width="19.7265625" style="133" customWidth="1"/>
    <col min="56" max="56" width="19.7265625" style="123" customWidth="1"/>
    <col min="57" max="57" width="23.453125" style="123" customWidth="1"/>
    <col min="58" max="58" width="29.1796875" style="123" customWidth="1"/>
    <col min="59" max="60" width="25.81640625" style="123" customWidth="1"/>
    <col min="61" max="61" width="77.26953125" style="123" customWidth="1"/>
    <col min="62" max="62" width="64.54296875" style="123" customWidth="1"/>
    <col min="63" max="63" width="74.1796875" style="123" customWidth="1"/>
    <col min="64" max="64" width="53.7265625" style="123" customWidth="1"/>
    <col min="65" max="65" width="57.1796875" style="123" customWidth="1"/>
    <col min="66" max="66" width="21.1796875" style="55" customWidth="1"/>
    <col min="67" max="67" width="30.81640625" style="123" customWidth="1"/>
    <col min="68" max="68" width="28" style="123" customWidth="1"/>
    <col min="69" max="69" width="19.54296875" style="55" customWidth="1"/>
    <col min="70" max="70" width="23.1796875" style="55" customWidth="1"/>
    <col min="71" max="73" width="70.54296875" style="198" customWidth="1"/>
    <col min="74" max="74" width="70.54296875" style="125" customWidth="1"/>
    <col min="75" max="75" width="5.7265625" style="125" customWidth="1"/>
    <col min="76" max="77" width="40.81640625" style="211" customWidth="1"/>
    <col min="78" max="79" width="40.81640625" style="125" customWidth="1"/>
    <col min="80" max="80" width="48.453125" style="55" customWidth="1"/>
    <col min="81" max="81" width="123.453125" style="131" customWidth="1"/>
    <col min="82" max="16384" width="10.81640625" style="140"/>
  </cols>
  <sheetData>
    <row r="1" spans="1:81" ht="19.5" hidden="1" x14ac:dyDescent="0.35">
      <c r="B1" s="580" t="s">
        <v>108</v>
      </c>
      <c r="C1" s="580"/>
      <c r="D1" s="581" t="s">
        <v>109</v>
      </c>
      <c r="E1" s="582"/>
      <c r="F1" s="582"/>
      <c r="G1" s="582"/>
      <c r="H1" s="582"/>
      <c r="I1" s="582"/>
      <c r="J1" s="583"/>
      <c r="K1" s="584"/>
      <c r="L1" s="582"/>
      <c r="M1" s="582"/>
      <c r="N1" s="584"/>
      <c r="O1" s="582"/>
      <c r="P1" s="582"/>
      <c r="Q1" s="585"/>
      <c r="R1" s="582"/>
      <c r="S1" s="582"/>
      <c r="T1" s="582"/>
      <c r="U1" s="582"/>
      <c r="V1" s="582"/>
      <c r="W1" s="582"/>
      <c r="X1" s="582"/>
      <c r="Y1" s="582"/>
      <c r="Z1" s="582"/>
      <c r="AA1" s="582"/>
      <c r="AB1" s="582"/>
      <c r="AC1" s="586"/>
      <c r="AD1" s="586"/>
      <c r="AE1" s="585"/>
      <c r="AF1" s="585"/>
      <c r="AG1" s="583"/>
      <c r="AH1" s="583"/>
      <c r="AI1" s="582"/>
      <c r="AJ1" s="584"/>
      <c r="AK1" s="585"/>
      <c r="AL1" s="582"/>
      <c r="AM1" s="582"/>
      <c r="AN1" s="582"/>
      <c r="AO1" s="582"/>
      <c r="AP1" s="582"/>
      <c r="AQ1" s="582"/>
      <c r="AR1" s="582"/>
      <c r="AS1" s="582"/>
      <c r="AT1" s="587"/>
      <c r="AU1" s="587"/>
      <c r="AV1" s="588"/>
      <c r="AW1" s="588"/>
      <c r="AX1" s="588"/>
      <c r="AY1" s="583"/>
      <c r="AZ1" s="583"/>
      <c r="BA1" s="582"/>
      <c r="BB1" s="583"/>
      <c r="BC1" s="583"/>
      <c r="BD1" s="583"/>
      <c r="BE1" s="583"/>
      <c r="BF1" s="583"/>
      <c r="BG1" s="583"/>
      <c r="BH1" s="583"/>
      <c r="BI1" s="583"/>
      <c r="BJ1" s="583"/>
      <c r="BK1" s="583"/>
      <c r="BL1" s="583"/>
      <c r="BM1" s="583"/>
      <c r="BN1" s="589"/>
      <c r="BO1" s="148" t="s">
        <v>110</v>
      </c>
      <c r="BV1" s="124"/>
      <c r="BW1" s="124"/>
      <c r="BX1" s="198"/>
      <c r="BY1" s="198"/>
      <c r="BZ1" s="124"/>
      <c r="CA1" s="124"/>
      <c r="CB1" s="72"/>
      <c r="CC1" s="143"/>
    </row>
    <row r="2" spans="1:81" ht="19.5" hidden="1" x14ac:dyDescent="0.35">
      <c r="B2" s="580"/>
      <c r="C2" s="580"/>
      <c r="D2" s="581" t="s">
        <v>111</v>
      </c>
      <c r="E2" s="582"/>
      <c r="F2" s="582"/>
      <c r="G2" s="582"/>
      <c r="H2" s="582"/>
      <c r="I2" s="582"/>
      <c r="J2" s="583"/>
      <c r="K2" s="584"/>
      <c r="L2" s="582"/>
      <c r="M2" s="582"/>
      <c r="N2" s="584"/>
      <c r="O2" s="582"/>
      <c r="P2" s="582"/>
      <c r="Q2" s="585"/>
      <c r="R2" s="582"/>
      <c r="S2" s="582"/>
      <c r="T2" s="582"/>
      <c r="U2" s="582"/>
      <c r="V2" s="582"/>
      <c r="W2" s="582"/>
      <c r="X2" s="582"/>
      <c r="Y2" s="582"/>
      <c r="Z2" s="582"/>
      <c r="AA2" s="582"/>
      <c r="AB2" s="582"/>
      <c r="AC2" s="586"/>
      <c r="AD2" s="586"/>
      <c r="AE2" s="585"/>
      <c r="AF2" s="585"/>
      <c r="AG2" s="583"/>
      <c r="AH2" s="583"/>
      <c r="AI2" s="582"/>
      <c r="AJ2" s="584"/>
      <c r="AK2" s="585"/>
      <c r="AL2" s="582"/>
      <c r="AM2" s="582"/>
      <c r="AN2" s="582"/>
      <c r="AO2" s="582"/>
      <c r="AP2" s="582"/>
      <c r="AQ2" s="582"/>
      <c r="AR2" s="582"/>
      <c r="AS2" s="582"/>
      <c r="AT2" s="587"/>
      <c r="AU2" s="587"/>
      <c r="AV2" s="588"/>
      <c r="AW2" s="588"/>
      <c r="AX2" s="588"/>
      <c r="AY2" s="583"/>
      <c r="AZ2" s="583"/>
      <c r="BA2" s="582"/>
      <c r="BB2" s="583"/>
      <c r="BC2" s="583"/>
      <c r="BD2" s="583"/>
      <c r="BE2" s="583"/>
      <c r="BF2" s="583"/>
      <c r="BG2" s="583"/>
      <c r="BH2" s="583"/>
      <c r="BI2" s="583"/>
      <c r="BJ2" s="583"/>
      <c r="BK2" s="583"/>
      <c r="BL2" s="583"/>
      <c r="BM2" s="583"/>
      <c r="BN2" s="589"/>
      <c r="BO2" s="148" t="s">
        <v>112</v>
      </c>
      <c r="BV2" s="124"/>
      <c r="BW2" s="124"/>
      <c r="BX2" s="198"/>
      <c r="BY2" s="198"/>
      <c r="BZ2" s="124"/>
      <c r="CA2" s="124"/>
      <c r="CB2" s="72"/>
      <c r="CC2" s="143"/>
    </row>
    <row r="3" spans="1:81" ht="19.5" hidden="1" x14ac:dyDescent="0.35">
      <c r="B3" s="580"/>
      <c r="C3" s="580"/>
      <c r="D3" s="581" t="s">
        <v>113</v>
      </c>
      <c r="E3" s="582"/>
      <c r="F3" s="582"/>
      <c r="G3" s="582"/>
      <c r="H3" s="582"/>
      <c r="I3" s="582"/>
      <c r="J3" s="583"/>
      <c r="K3" s="584"/>
      <c r="L3" s="582"/>
      <c r="M3" s="582"/>
      <c r="N3" s="584"/>
      <c r="O3" s="582"/>
      <c r="P3" s="582"/>
      <c r="Q3" s="585"/>
      <c r="R3" s="582"/>
      <c r="S3" s="582"/>
      <c r="T3" s="582"/>
      <c r="U3" s="582"/>
      <c r="V3" s="582"/>
      <c r="W3" s="582"/>
      <c r="X3" s="582"/>
      <c r="Y3" s="582"/>
      <c r="Z3" s="582"/>
      <c r="AA3" s="582"/>
      <c r="AB3" s="582"/>
      <c r="AC3" s="586"/>
      <c r="AD3" s="586"/>
      <c r="AE3" s="585"/>
      <c r="AF3" s="585"/>
      <c r="AG3" s="583"/>
      <c r="AH3" s="583"/>
      <c r="AI3" s="582"/>
      <c r="AJ3" s="584"/>
      <c r="AK3" s="585"/>
      <c r="AL3" s="582"/>
      <c r="AM3" s="582"/>
      <c r="AN3" s="582"/>
      <c r="AO3" s="582"/>
      <c r="AP3" s="582"/>
      <c r="AQ3" s="582"/>
      <c r="AR3" s="582"/>
      <c r="AS3" s="582"/>
      <c r="AT3" s="587"/>
      <c r="AU3" s="587"/>
      <c r="AV3" s="588"/>
      <c r="AW3" s="588"/>
      <c r="AX3" s="588"/>
      <c r="AY3" s="583"/>
      <c r="AZ3" s="583"/>
      <c r="BA3" s="582"/>
      <c r="BB3" s="583"/>
      <c r="BC3" s="583"/>
      <c r="BD3" s="583"/>
      <c r="BE3" s="583"/>
      <c r="BF3" s="583"/>
      <c r="BG3" s="583"/>
      <c r="BH3" s="583"/>
      <c r="BI3" s="583"/>
      <c r="BJ3" s="583"/>
      <c r="BK3" s="583"/>
      <c r="BL3" s="583"/>
      <c r="BM3" s="583"/>
      <c r="BN3" s="589"/>
      <c r="BO3" s="148" t="s">
        <v>114</v>
      </c>
      <c r="BV3" s="124"/>
      <c r="BW3" s="124"/>
      <c r="BX3" s="198"/>
      <c r="BY3" s="198"/>
      <c r="BZ3" s="124"/>
      <c r="CA3" s="124"/>
      <c r="CB3" s="72"/>
      <c r="CC3" s="143"/>
    </row>
    <row r="4" spans="1:81" ht="19.5" hidden="1" x14ac:dyDescent="0.35">
      <c r="B4" s="580"/>
      <c r="C4" s="580"/>
      <c r="D4" s="581" t="s">
        <v>115</v>
      </c>
      <c r="E4" s="582"/>
      <c r="F4" s="582"/>
      <c r="G4" s="582"/>
      <c r="H4" s="582"/>
      <c r="I4" s="582"/>
      <c r="J4" s="583"/>
      <c r="K4" s="584"/>
      <c r="L4" s="582"/>
      <c r="M4" s="582"/>
      <c r="N4" s="584"/>
      <c r="O4" s="582"/>
      <c r="P4" s="582"/>
      <c r="Q4" s="585"/>
      <c r="R4" s="582"/>
      <c r="S4" s="582"/>
      <c r="T4" s="582"/>
      <c r="U4" s="582"/>
      <c r="V4" s="582"/>
      <c r="W4" s="582"/>
      <c r="X4" s="582"/>
      <c r="Y4" s="582"/>
      <c r="Z4" s="582"/>
      <c r="AA4" s="582"/>
      <c r="AB4" s="582"/>
      <c r="AC4" s="586"/>
      <c r="AD4" s="586"/>
      <c r="AE4" s="585"/>
      <c r="AF4" s="585"/>
      <c r="AG4" s="583"/>
      <c r="AH4" s="583"/>
      <c r="AI4" s="582"/>
      <c r="AJ4" s="584"/>
      <c r="AK4" s="585"/>
      <c r="AL4" s="582"/>
      <c r="AM4" s="582"/>
      <c r="AN4" s="582"/>
      <c r="AO4" s="582"/>
      <c r="AP4" s="582"/>
      <c r="AQ4" s="582"/>
      <c r="AR4" s="582"/>
      <c r="AS4" s="582"/>
      <c r="AT4" s="587"/>
      <c r="AU4" s="587"/>
      <c r="AV4" s="588"/>
      <c r="AW4" s="588"/>
      <c r="AX4" s="588"/>
      <c r="AY4" s="583"/>
      <c r="AZ4" s="583"/>
      <c r="BA4" s="582"/>
      <c r="BB4" s="583"/>
      <c r="BC4" s="583"/>
      <c r="BD4" s="583"/>
      <c r="BE4" s="583"/>
      <c r="BF4" s="583"/>
      <c r="BG4" s="583"/>
      <c r="BH4" s="583"/>
      <c r="BI4" s="583"/>
      <c r="BJ4" s="583"/>
      <c r="BK4" s="583"/>
      <c r="BL4" s="583"/>
      <c r="BM4" s="583"/>
      <c r="BN4" s="589"/>
      <c r="BO4" s="148" t="s">
        <v>116</v>
      </c>
      <c r="BV4" s="124"/>
      <c r="BW4" s="124"/>
      <c r="BX4" s="198"/>
      <c r="BY4" s="198"/>
      <c r="BZ4" s="124"/>
      <c r="CA4" s="124"/>
      <c r="CB4" s="72"/>
      <c r="CC4" s="143"/>
    </row>
    <row r="5" spans="1:81" ht="69" hidden="1" customHeight="1" thickBot="1" x14ac:dyDescent="0.4">
      <c r="B5" s="590" t="s">
        <v>117</v>
      </c>
      <c r="C5" s="590"/>
      <c r="D5" s="591" t="s">
        <v>118</v>
      </c>
      <c r="E5" s="592"/>
      <c r="F5" s="592"/>
      <c r="G5" s="592"/>
      <c r="H5" s="592"/>
      <c r="I5" s="592"/>
      <c r="J5" s="593"/>
      <c r="K5" s="594"/>
      <c r="L5" s="592"/>
      <c r="M5" s="592"/>
      <c r="N5" s="594"/>
      <c r="O5" s="592"/>
      <c r="P5" s="592"/>
      <c r="Q5" s="595"/>
      <c r="R5" s="592"/>
      <c r="S5" s="592"/>
      <c r="T5" s="592"/>
      <c r="U5" s="592"/>
      <c r="V5" s="592"/>
      <c r="W5" s="592"/>
      <c r="X5" s="592"/>
      <c r="Y5" s="592"/>
      <c r="Z5" s="592"/>
      <c r="AA5" s="592"/>
      <c r="AB5" s="592"/>
      <c r="AC5" s="596"/>
      <c r="AD5" s="596"/>
      <c r="AE5" s="595"/>
      <c r="AF5" s="595"/>
      <c r="AG5" s="593"/>
      <c r="AH5" s="593"/>
      <c r="AI5" s="592"/>
      <c r="AJ5" s="594"/>
      <c r="AK5" s="595"/>
      <c r="AL5" s="592"/>
      <c r="AM5" s="592"/>
      <c r="AN5" s="592"/>
      <c r="AO5" s="592"/>
      <c r="AP5" s="592"/>
      <c r="AQ5" s="592"/>
      <c r="AR5" s="592"/>
      <c r="AS5" s="592"/>
      <c r="AT5" s="597"/>
      <c r="AU5" s="597"/>
      <c r="AV5" s="592"/>
      <c r="AW5" s="592"/>
      <c r="AX5" s="592"/>
      <c r="AY5" s="593"/>
      <c r="AZ5" s="593"/>
      <c r="BA5" s="592"/>
      <c r="BB5" s="593"/>
      <c r="BC5" s="593"/>
      <c r="BD5" s="593"/>
      <c r="BE5" s="593"/>
      <c r="BF5" s="593"/>
      <c r="BG5" s="593"/>
      <c r="BH5" s="593"/>
      <c r="BI5" s="593"/>
      <c r="BJ5" s="593"/>
      <c r="BK5" s="593"/>
      <c r="BL5" s="593"/>
      <c r="BM5" s="593"/>
      <c r="BN5" s="598"/>
      <c r="BO5" s="151"/>
      <c r="BV5" s="124"/>
      <c r="BW5" s="124"/>
      <c r="BX5" s="198"/>
      <c r="BY5" s="198"/>
      <c r="BZ5" s="124"/>
      <c r="CA5" s="124"/>
      <c r="CB5" s="72"/>
      <c r="CC5" s="143"/>
    </row>
    <row r="6" spans="1:81" ht="48.75" customHeight="1" thickBot="1" x14ac:dyDescent="0.4">
      <c r="A6" s="556" t="s">
        <v>1</v>
      </c>
      <c r="B6" s="557"/>
      <c r="C6" s="557"/>
      <c r="D6" s="557"/>
      <c r="E6" s="557"/>
      <c r="F6" s="557"/>
      <c r="G6" s="558"/>
      <c r="H6" s="557"/>
      <c r="I6" s="558"/>
      <c r="J6" s="559"/>
      <c r="K6" s="560"/>
      <c r="L6" s="557"/>
      <c r="M6" s="557"/>
      <c r="N6" s="560"/>
      <c r="O6" s="557"/>
      <c r="P6" s="557"/>
      <c r="Q6" s="561"/>
      <c r="R6" s="558"/>
      <c r="S6" s="558"/>
      <c r="T6" s="558"/>
      <c r="U6" s="165"/>
      <c r="V6" s="165"/>
      <c r="W6" s="165"/>
      <c r="X6" s="165"/>
      <c r="Y6" s="728" t="s">
        <v>119</v>
      </c>
      <c r="Z6" s="729"/>
      <c r="AA6" s="729"/>
      <c r="AB6" s="730"/>
      <c r="AC6" s="562" t="s">
        <v>120</v>
      </c>
      <c r="AD6" s="563"/>
      <c r="AE6" s="564"/>
      <c r="AF6" s="565"/>
      <c r="AG6" s="562" t="s">
        <v>121</v>
      </c>
      <c r="AH6" s="566"/>
      <c r="AI6" s="567"/>
      <c r="AJ6" s="568"/>
      <c r="AK6" s="564"/>
      <c r="AL6" s="569"/>
      <c r="AM6" s="569"/>
      <c r="AN6" s="569"/>
      <c r="AO6" s="569"/>
      <c r="AP6" s="569"/>
      <c r="AQ6" s="569"/>
      <c r="AR6" s="569"/>
      <c r="AS6" s="569"/>
      <c r="AT6" s="570"/>
      <c r="AU6" s="570"/>
      <c r="AV6" s="569"/>
      <c r="AW6" s="569"/>
      <c r="AX6" s="569"/>
      <c r="AY6" s="571"/>
      <c r="AZ6" s="572"/>
      <c r="BA6" s="573" t="s">
        <v>71</v>
      </c>
      <c r="BB6" s="558"/>
      <c r="BC6" s="558"/>
      <c r="BD6" s="557"/>
      <c r="BE6" s="557"/>
      <c r="BF6" s="574"/>
      <c r="BG6" s="167"/>
      <c r="BH6" s="167"/>
      <c r="BI6" s="723" t="s">
        <v>122</v>
      </c>
      <c r="BJ6" s="724"/>
      <c r="BK6" s="724"/>
      <c r="BL6" s="724"/>
      <c r="BM6" s="725"/>
      <c r="BN6" s="575" t="s">
        <v>82</v>
      </c>
      <c r="BO6" s="576"/>
      <c r="BP6" s="576"/>
      <c r="BQ6" s="576"/>
      <c r="BR6" s="577"/>
      <c r="BS6" s="207"/>
      <c r="BT6" s="207"/>
      <c r="BU6" s="207"/>
      <c r="BV6" s="47"/>
      <c r="BW6" s="47"/>
      <c r="BX6" s="212"/>
      <c r="BY6" s="212"/>
      <c r="BZ6" s="47"/>
      <c r="CA6" s="47"/>
      <c r="CB6" s="578" t="s">
        <v>123</v>
      </c>
      <c r="CC6" s="579"/>
    </row>
    <row r="7" spans="1:81" s="269" customFormat="1" ht="61.5" customHeight="1" thickBot="1" x14ac:dyDescent="0.35">
      <c r="A7" s="614" t="s">
        <v>2</v>
      </c>
      <c r="B7" s="551" t="s">
        <v>4</v>
      </c>
      <c r="C7" s="551" t="s">
        <v>6</v>
      </c>
      <c r="D7" s="551" t="s">
        <v>124</v>
      </c>
      <c r="E7" s="551" t="s">
        <v>10</v>
      </c>
      <c r="F7" s="551" t="s">
        <v>12</v>
      </c>
      <c r="G7" s="551" t="s">
        <v>14</v>
      </c>
      <c r="H7" s="551" t="s">
        <v>16</v>
      </c>
      <c r="I7" s="551" t="s">
        <v>18</v>
      </c>
      <c r="J7" s="551" t="s">
        <v>125</v>
      </c>
      <c r="K7" s="551" t="s">
        <v>22</v>
      </c>
      <c r="L7" s="551" t="s">
        <v>24</v>
      </c>
      <c r="M7" s="551" t="s">
        <v>26</v>
      </c>
      <c r="N7" s="551" t="s">
        <v>28</v>
      </c>
      <c r="O7" s="599" t="s">
        <v>126</v>
      </c>
      <c r="P7" s="600"/>
      <c r="Q7" s="500" t="s">
        <v>32</v>
      </c>
      <c r="R7" s="551" t="s">
        <v>34</v>
      </c>
      <c r="S7" s="551" t="s">
        <v>36</v>
      </c>
      <c r="T7" s="551" t="s">
        <v>38</v>
      </c>
      <c r="U7" s="602" t="s">
        <v>127</v>
      </c>
      <c r="V7" s="602" t="s">
        <v>128</v>
      </c>
      <c r="W7" s="602" t="s">
        <v>129</v>
      </c>
      <c r="X7" s="602" t="s">
        <v>130</v>
      </c>
      <c r="Y7" s="608" t="s">
        <v>131</v>
      </c>
      <c r="Z7" s="610" t="s">
        <v>132</v>
      </c>
      <c r="AA7" s="612" t="s">
        <v>133</v>
      </c>
      <c r="AB7" s="610" t="s">
        <v>134</v>
      </c>
      <c r="AC7" s="489" t="s">
        <v>42</v>
      </c>
      <c r="AD7" s="489" t="s">
        <v>44</v>
      </c>
      <c r="AE7" s="489" t="s">
        <v>46</v>
      </c>
      <c r="AF7" s="489" t="s">
        <v>48</v>
      </c>
      <c r="AG7" s="551" t="s">
        <v>51</v>
      </c>
      <c r="AH7" s="551" t="s">
        <v>53</v>
      </c>
      <c r="AI7" s="551" t="s">
        <v>55</v>
      </c>
      <c r="AJ7" s="553" t="s">
        <v>135</v>
      </c>
      <c r="AK7" s="553" t="s">
        <v>59</v>
      </c>
      <c r="AL7" s="553" t="s">
        <v>61</v>
      </c>
      <c r="AM7" s="553" t="s">
        <v>63</v>
      </c>
      <c r="AN7" s="604" t="s">
        <v>136</v>
      </c>
      <c r="AO7" s="604" t="s">
        <v>137</v>
      </c>
      <c r="AP7" s="604" t="s">
        <v>138</v>
      </c>
      <c r="AQ7" s="604" t="s">
        <v>139</v>
      </c>
      <c r="AR7" s="606" t="s">
        <v>140</v>
      </c>
      <c r="AS7" s="606" t="s">
        <v>141</v>
      </c>
      <c r="AT7" s="553" t="s">
        <v>65</v>
      </c>
      <c r="AU7" s="553" t="s">
        <v>67</v>
      </c>
      <c r="AV7" s="500" t="s">
        <v>69</v>
      </c>
      <c r="AW7" s="500" t="s">
        <v>72</v>
      </c>
      <c r="AX7" s="500" t="s">
        <v>74</v>
      </c>
      <c r="AY7" s="500" t="s">
        <v>76</v>
      </c>
      <c r="AZ7" s="500" t="s">
        <v>78</v>
      </c>
      <c r="BA7" s="551" t="s">
        <v>80</v>
      </c>
      <c r="BB7" s="491" t="s">
        <v>83</v>
      </c>
      <c r="BC7" s="491" t="s">
        <v>142</v>
      </c>
      <c r="BD7" s="500" t="s">
        <v>85</v>
      </c>
      <c r="BE7" s="500" t="s">
        <v>87</v>
      </c>
      <c r="BF7" s="500" t="s">
        <v>89</v>
      </c>
      <c r="BG7" s="491" t="s">
        <v>143</v>
      </c>
      <c r="BH7" s="491" t="s">
        <v>144</v>
      </c>
      <c r="BI7" s="726" t="s">
        <v>145</v>
      </c>
      <c r="BJ7" s="726" t="s">
        <v>146</v>
      </c>
      <c r="BK7" s="726" t="s">
        <v>147</v>
      </c>
      <c r="BL7" s="726" t="s">
        <v>148</v>
      </c>
      <c r="BM7" s="726" t="s">
        <v>149</v>
      </c>
      <c r="BN7" s="489" t="s">
        <v>91</v>
      </c>
      <c r="BO7" s="489" t="s">
        <v>93</v>
      </c>
      <c r="BP7" s="489" t="s">
        <v>95</v>
      </c>
      <c r="BQ7" s="489" t="s">
        <v>97</v>
      </c>
      <c r="BR7" s="489" t="s">
        <v>99</v>
      </c>
      <c r="BS7" s="478" t="s">
        <v>150</v>
      </c>
      <c r="BT7" s="478" t="s">
        <v>151</v>
      </c>
      <c r="BU7" s="478" t="s">
        <v>152</v>
      </c>
      <c r="BV7" s="478" t="s">
        <v>153</v>
      </c>
      <c r="BW7" s="478" t="s">
        <v>154</v>
      </c>
      <c r="BX7" s="481" t="s">
        <v>155</v>
      </c>
      <c r="BY7" s="481" t="s">
        <v>156</v>
      </c>
      <c r="BZ7" s="481" t="s">
        <v>157</v>
      </c>
      <c r="CA7" s="481" t="s">
        <v>158</v>
      </c>
      <c r="CB7" s="489" t="s">
        <v>104</v>
      </c>
      <c r="CC7" s="489" t="s">
        <v>106</v>
      </c>
    </row>
    <row r="8" spans="1:81" s="269" customFormat="1" ht="61.5" customHeight="1" thickBot="1" x14ac:dyDescent="0.35">
      <c r="A8" s="615"/>
      <c r="B8" s="552"/>
      <c r="C8" s="552"/>
      <c r="D8" s="552"/>
      <c r="E8" s="552"/>
      <c r="F8" s="552"/>
      <c r="G8" s="552"/>
      <c r="H8" s="552"/>
      <c r="I8" s="552"/>
      <c r="J8" s="552"/>
      <c r="K8" s="552"/>
      <c r="L8" s="552"/>
      <c r="M8" s="552"/>
      <c r="N8" s="552"/>
      <c r="O8" s="154" t="s">
        <v>159</v>
      </c>
      <c r="P8" s="154" t="s">
        <v>160</v>
      </c>
      <c r="Q8" s="501"/>
      <c r="R8" s="552"/>
      <c r="S8" s="552"/>
      <c r="T8" s="552"/>
      <c r="U8" s="603"/>
      <c r="V8" s="603"/>
      <c r="W8" s="603"/>
      <c r="X8" s="603"/>
      <c r="Y8" s="609"/>
      <c r="Z8" s="611"/>
      <c r="AA8" s="613"/>
      <c r="AB8" s="611"/>
      <c r="AC8" s="490"/>
      <c r="AD8" s="490"/>
      <c r="AE8" s="490"/>
      <c r="AF8" s="490"/>
      <c r="AG8" s="552"/>
      <c r="AH8" s="552"/>
      <c r="AI8" s="552"/>
      <c r="AJ8" s="554"/>
      <c r="AK8" s="554"/>
      <c r="AL8" s="554"/>
      <c r="AM8" s="554"/>
      <c r="AN8" s="605"/>
      <c r="AO8" s="605"/>
      <c r="AP8" s="605"/>
      <c r="AQ8" s="605"/>
      <c r="AR8" s="607"/>
      <c r="AS8" s="607"/>
      <c r="AT8" s="554"/>
      <c r="AU8" s="554"/>
      <c r="AV8" s="501"/>
      <c r="AW8" s="501"/>
      <c r="AX8" s="501"/>
      <c r="AY8" s="501"/>
      <c r="AZ8" s="501"/>
      <c r="BA8" s="552"/>
      <c r="BB8" s="492"/>
      <c r="BC8" s="492"/>
      <c r="BD8" s="501"/>
      <c r="BE8" s="501"/>
      <c r="BF8" s="501"/>
      <c r="BG8" s="492"/>
      <c r="BH8" s="492"/>
      <c r="BI8" s="727"/>
      <c r="BJ8" s="727"/>
      <c r="BK8" s="727"/>
      <c r="BL8" s="727"/>
      <c r="BM8" s="727"/>
      <c r="BN8" s="490"/>
      <c r="BO8" s="490"/>
      <c r="BP8" s="490"/>
      <c r="BQ8" s="490"/>
      <c r="BR8" s="490"/>
      <c r="BS8" s="479"/>
      <c r="BT8" s="479"/>
      <c r="BU8" s="479"/>
      <c r="BV8" s="479"/>
      <c r="BW8" s="480"/>
      <c r="BX8" s="482"/>
      <c r="BY8" s="482"/>
      <c r="BZ8" s="482"/>
      <c r="CA8" s="482"/>
      <c r="CB8" s="601"/>
      <c r="CC8" s="601"/>
    </row>
    <row r="9" spans="1:81" ht="23" x14ac:dyDescent="0.35">
      <c r="A9" s="6"/>
      <c r="B9" s="43"/>
      <c r="C9" s="43"/>
      <c r="D9" s="44"/>
      <c r="E9" s="45"/>
      <c r="F9" s="44"/>
      <c r="G9" s="68"/>
      <c r="H9" s="44"/>
      <c r="I9" s="68"/>
      <c r="J9" s="68"/>
      <c r="K9" s="48"/>
      <c r="L9" s="44"/>
      <c r="M9" s="44"/>
      <c r="N9" s="48"/>
      <c r="O9" s="44"/>
      <c r="P9" s="44"/>
      <c r="Q9" s="44"/>
      <c r="R9" s="68"/>
      <c r="S9" s="68"/>
      <c r="T9" s="68"/>
      <c r="U9" s="68"/>
      <c r="V9" s="68"/>
      <c r="W9" s="68"/>
      <c r="X9" s="68"/>
      <c r="Y9" s="68"/>
      <c r="Z9" s="68"/>
      <c r="AA9" s="68"/>
      <c r="AB9" s="68"/>
      <c r="AC9" s="56"/>
      <c r="AD9" s="56"/>
      <c r="AE9" s="44"/>
      <c r="AF9" s="44"/>
      <c r="AG9" s="68"/>
      <c r="AH9" s="44"/>
      <c r="AI9" s="44"/>
      <c r="AJ9" s="48"/>
      <c r="AK9" s="44"/>
      <c r="AL9" s="68"/>
      <c r="AM9" s="68"/>
      <c r="AN9" s="68"/>
      <c r="AO9" s="68"/>
      <c r="AP9" s="68"/>
      <c r="AQ9" s="68"/>
      <c r="AR9" s="68"/>
      <c r="AS9" s="68"/>
      <c r="AT9" s="104"/>
      <c r="AU9" s="104"/>
      <c r="AV9" s="56"/>
      <c r="AW9" s="68"/>
      <c r="AX9" s="56"/>
      <c r="AY9" s="44"/>
      <c r="AZ9" s="44"/>
      <c r="BA9" s="56"/>
      <c r="BB9" s="56"/>
      <c r="BC9" s="56"/>
      <c r="BD9" s="44"/>
      <c r="BE9" s="44"/>
      <c r="BF9" s="44"/>
      <c r="BG9" s="44"/>
      <c r="BH9" s="44"/>
      <c r="BI9" s="44"/>
      <c r="BJ9" s="44"/>
      <c r="BK9" s="44"/>
      <c r="BL9" s="44"/>
      <c r="BM9" s="44"/>
      <c r="BN9" s="4"/>
      <c r="BO9" s="4"/>
      <c r="BP9" s="4"/>
      <c r="BQ9" s="4"/>
      <c r="BR9" s="4"/>
      <c r="BS9" s="204"/>
      <c r="BT9" s="204"/>
      <c r="BU9" s="204"/>
      <c r="BV9" s="137"/>
      <c r="BW9" s="175"/>
      <c r="BX9" s="208"/>
      <c r="BY9" s="208"/>
      <c r="BZ9" s="137"/>
      <c r="CA9" s="137"/>
      <c r="CB9" s="4"/>
      <c r="CC9" s="21"/>
    </row>
    <row r="10" spans="1:81" ht="102" customHeight="1" x14ac:dyDescent="0.35">
      <c r="A10" s="532" t="s">
        <v>161</v>
      </c>
      <c r="B10" s="532" t="s">
        <v>162</v>
      </c>
      <c r="C10" s="532" t="s">
        <v>163</v>
      </c>
      <c r="D10" s="412" t="s">
        <v>164</v>
      </c>
      <c r="E10" s="412" t="s">
        <v>165</v>
      </c>
      <c r="F10" s="412" t="s">
        <v>166</v>
      </c>
      <c r="G10" s="455">
        <v>1</v>
      </c>
      <c r="H10" s="412" t="s">
        <v>167</v>
      </c>
      <c r="I10" s="455">
        <v>1</v>
      </c>
      <c r="J10" s="540" t="s">
        <v>168</v>
      </c>
      <c r="K10" s="5" t="s">
        <v>169</v>
      </c>
      <c r="L10" s="8" t="s">
        <v>170</v>
      </c>
      <c r="M10" s="8" t="s">
        <v>171</v>
      </c>
      <c r="N10" s="9" t="s">
        <v>172</v>
      </c>
      <c r="O10" s="10" t="s">
        <v>173</v>
      </c>
      <c r="P10" s="10"/>
      <c r="Q10" s="8" t="s">
        <v>174</v>
      </c>
      <c r="R10" s="57">
        <v>1</v>
      </c>
      <c r="S10" s="97" t="s">
        <v>175</v>
      </c>
      <c r="T10" s="57">
        <v>1</v>
      </c>
      <c r="U10" s="189" t="s">
        <v>176</v>
      </c>
      <c r="V10" s="195" t="s">
        <v>176</v>
      </c>
      <c r="W10" s="189" t="s">
        <v>176</v>
      </c>
      <c r="X10" s="195" t="s">
        <v>176</v>
      </c>
      <c r="Y10" s="240"/>
      <c r="Z10" s="240"/>
      <c r="AA10" s="239">
        <v>1</v>
      </c>
      <c r="AB10" s="240">
        <v>1</v>
      </c>
      <c r="AC10" s="459" t="s">
        <v>177</v>
      </c>
      <c r="AD10" s="459" t="s">
        <v>178</v>
      </c>
      <c r="AE10" s="435" t="s">
        <v>179</v>
      </c>
      <c r="AF10" s="435" t="s">
        <v>180</v>
      </c>
      <c r="AG10" s="455" t="s">
        <v>181</v>
      </c>
      <c r="AH10" s="470">
        <v>2020130010103</v>
      </c>
      <c r="AI10" s="412" t="s">
        <v>182</v>
      </c>
      <c r="AJ10" s="5" t="s">
        <v>183</v>
      </c>
      <c r="AK10" s="8" t="s">
        <v>184</v>
      </c>
      <c r="AL10" s="13" t="s">
        <v>175</v>
      </c>
      <c r="AM10" s="69"/>
      <c r="AN10" s="192" t="s">
        <v>176</v>
      </c>
      <c r="AO10" s="192" t="s">
        <v>176</v>
      </c>
      <c r="AP10" s="192" t="s">
        <v>176</v>
      </c>
      <c r="AQ10" s="168" t="s">
        <v>176</v>
      </c>
      <c r="AR10" s="234"/>
      <c r="AS10" s="236"/>
      <c r="AT10" s="105"/>
      <c r="AU10" s="105"/>
      <c r="AV10" s="82"/>
      <c r="AW10" s="64"/>
      <c r="AX10" s="82"/>
      <c r="AY10" s="467" t="s">
        <v>185</v>
      </c>
      <c r="AZ10" s="423" t="s">
        <v>186</v>
      </c>
      <c r="BA10" s="409" t="s">
        <v>187</v>
      </c>
      <c r="BB10" s="485">
        <v>460000000</v>
      </c>
      <c r="BC10" s="485">
        <v>700000000</v>
      </c>
      <c r="BD10" s="412" t="s">
        <v>188</v>
      </c>
      <c r="BE10" s="502" t="s">
        <v>189</v>
      </c>
      <c r="BF10" s="502" t="s">
        <v>190</v>
      </c>
      <c r="BG10" s="485">
        <v>409200000</v>
      </c>
      <c r="BH10" s="485">
        <v>104600000</v>
      </c>
      <c r="BI10" s="504">
        <v>700000000</v>
      </c>
      <c r="BJ10" s="504">
        <v>104600000</v>
      </c>
      <c r="BK10" s="504">
        <v>104600000</v>
      </c>
      <c r="BL10" s="731">
        <f>+BJ10/BI10</f>
        <v>0.14942857142857144</v>
      </c>
      <c r="BM10" s="731">
        <f>+BK10/BI10</f>
        <v>0.14942857142857144</v>
      </c>
      <c r="BN10" s="72"/>
      <c r="BO10" s="129"/>
      <c r="BP10" s="129"/>
      <c r="BQ10" s="72"/>
      <c r="BR10" s="72"/>
      <c r="BS10" s="213"/>
      <c r="BT10" s="213"/>
      <c r="BU10" s="213"/>
      <c r="BV10" s="138"/>
      <c r="BW10" s="176"/>
      <c r="BX10" s="139"/>
      <c r="BY10" s="139"/>
      <c r="BZ10" s="138"/>
      <c r="CA10" s="138"/>
      <c r="CB10" s="72" t="s">
        <v>191</v>
      </c>
      <c r="CC10" s="143" t="s">
        <v>192</v>
      </c>
    </row>
    <row r="11" spans="1:81" ht="114" customHeight="1" x14ac:dyDescent="0.35">
      <c r="A11" s="533"/>
      <c r="B11" s="533"/>
      <c r="C11" s="533"/>
      <c r="D11" s="411"/>
      <c r="E11" s="411"/>
      <c r="F11" s="411"/>
      <c r="G11" s="415"/>
      <c r="H11" s="411"/>
      <c r="I11" s="415"/>
      <c r="J11" s="541"/>
      <c r="K11" s="12" t="s">
        <v>193</v>
      </c>
      <c r="L11" s="7" t="s">
        <v>194</v>
      </c>
      <c r="M11" s="8" t="s">
        <v>195</v>
      </c>
      <c r="N11" s="5" t="s">
        <v>196</v>
      </c>
      <c r="O11" s="13"/>
      <c r="P11" s="13" t="s">
        <v>173</v>
      </c>
      <c r="Q11" s="8" t="s">
        <v>197</v>
      </c>
      <c r="R11" s="58">
        <v>15000</v>
      </c>
      <c r="S11" s="58">
        <v>3282</v>
      </c>
      <c r="T11" s="58">
        <v>11718</v>
      </c>
      <c r="U11" s="190">
        <f>324+70+54+320</f>
        <v>768</v>
      </c>
      <c r="V11" s="190">
        <v>462</v>
      </c>
      <c r="W11" s="190">
        <v>2764</v>
      </c>
      <c r="X11" s="190"/>
      <c r="Y11" s="235">
        <f>+U11+V11+W11</f>
        <v>3994</v>
      </c>
      <c r="Z11" s="303">
        <v>1</v>
      </c>
      <c r="AA11" s="235">
        <f>+Y11+T11</f>
        <v>15712</v>
      </c>
      <c r="AB11" s="303">
        <v>1</v>
      </c>
      <c r="AC11" s="460"/>
      <c r="AD11" s="460"/>
      <c r="AE11" s="436"/>
      <c r="AF11" s="436"/>
      <c r="AG11" s="415"/>
      <c r="AH11" s="471"/>
      <c r="AI11" s="411"/>
      <c r="AJ11" s="12" t="s">
        <v>198</v>
      </c>
      <c r="AK11" s="7" t="s">
        <v>197</v>
      </c>
      <c r="AL11" s="64">
        <v>100</v>
      </c>
      <c r="AM11" s="69">
        <v>0.1</v>
      </c>
      <c r="AN11" s="192">
        <v>3</v>
      </c>
      <c r="AO11" s="192">
        <v>14</v>
      </c>
      <c r="AP11" s="192">
        <v>30</v>
      </c>
      <c r="AQ11" s="168"/>
      <c r="AR11" s="234">
        <f>+AP11+AO11+AN11</f>
        <v>47</v>
      </c>
      <c r="AS11" s="236">
        <f>+AR11/AL11</f>
        <v>0.47</v>
      </c>
      <c r="AT11" s="105">
        <v>44958</v>
      </c>
      <c r="AU11" s="105">
        <v>45291</v>
      </c>
      <c r="AV11" s="82">
        <f>AU11-AT11</f>
        <v>333</v>
      </c>
      <c r="AW11" s="64">
        <v>2500</v>
      </c>
      <c r="AX11" s="82"/>
      <c r="AY11" s="467"/>
      <c r="AZ11" s="423"/>
      <c r="BA11" s="410"/>
      <c r="BB11" s="486"/>
      <c r="BC11" s="486"/>
      <c r="BD11" s="411"/>
      <c r="BE11" s="503"/>
      <c r="BF11" s="503"/>
      <c r="BG11" s="486"/>
      <c r="BH11" s="486"/>
      <c r="BI11" s="505"/>
      <c r="BJ11" s="505"/>
      <c r="BK11" s="505"/>
      <c r="BL11" s="732"/>
      <c r="BM11" s="732"/>
      <c r="BN11" s="72" t="s">
        <v>199</v>
      </c>
      <c r="BO11" s="129" t="s">
        <v>200</v>
      </c>
      <c r="BP11" s="129" t="s">
        <v>201</v>
      </c>
      <c r="BQ11" s="72" t="s">
        <v>187</v>
      </c>
      <c r="BR11" s="141">
        <f>AT11</f>
        <v>44958</v>
      </c>
      <c r="BS11" s="213" t="s">
        <v>202</v>
      </c>
      <c r="BT11" s="198" t="s">
        <v>203</v>
      </c>
      <c r="BU11" s="213" t="s">
        <v>204</v>
      </c>
      <c r="BV11" s="138"/>
      <c r="BW11" s="177">
        <v>1</v>
      </c>
      <c r="BX11" s="209" t="s">
        <v>205</v>
      </c>
      <c r="BY11" s="209" t="s">
        <v>206</v>
      </c>
      <c r="BZ11" s="496" t="s">
        <v>207</v>
      </c>
      <c r="CA11" s="138"/>
      <c r="CB11" s="72" t="s">
        <v>208</v>
      </c>
      <c r="CC11" s="143" t="s">
        <v>209</v>
      </c>
    </row>
    <row r="12" spans="1:81" ht="72.5" x14ac:dyDescent="0.35">
      <c r="A12" s="533"/>
      <c r="B12" s="533"/>
      <c r="C12" s="533"/>
      <c r="D12" s="411"/>
      <c r="E12" s="411"/>
      <c r="F12" s="411"/>
      <c r="G12" s="415"/>
      <c r="H12" s="411"/>
      <c r="I12" s="415"/>
      <c r="J12" s="541"/>
      <c r="K12" s="515" t="s">
        <v>210</v>
      </c>
      <c r="L12" s="512" t="s">
        <v>211</v>
      </c>
      <c r="M12" s="512" t="s">
        <v>212</v>
      </c>
      <c r="N12" s="515" t="s">
        <v>213</v>
      </c>
      <c r="O12" s="518"/>
      <c r="P12" s="518" t="s">
        <v>173</v>
      </c>
      <c r="Q12" s="512" t="s">
        <v>214</v>
      </c>
      <c r="R12" s="455">
        <v>5000</v>
      </c>
      <c r="S12" s="455">
        <v>250</v>
      </c>
      <c r="T12" s="455">
        <v>597</v>
      </c>
      <c r="U12" s="453">
        <v>0</v>
      </c>
      <c r="V12" s="453">
        <v>0</v>
      </c>
      <c r="W12" s="453">
        <v>0</v>
      </c>
      <c r="X12" s="453"/>
      <c r="Y12" s="619">
        <v>0</v>
      </c>
      <c r="Z12" s="526">
        <v>0</v>
      </c>
      <c r="AA12" s="619">
        <f>+T12</f>
        <v>597</v>
      </c>
      <c r="AB12" s="620">
        <f>+AA12/R12</f>
        <v>0.11940000000000001</v>
      </c>
      <c r="AC12" s="460"/>
      <c r="AD12" s="460"/>
      <c r="AE12" s="436"/>
      <c r="AF12" s="436"/>
      <c r="AG12" s="415"/>
      <c r="AH12" s="471"/>
      <c r="AI12" s="411"/>
      <c r="AJ12" s="5" t="s">
        <v>215</v>
      </c>
      <c r="AK12" s="8" t="s">
        <v>216</v>
      </c>
      <c r="AL12" s="64">
        <v>400</v>
      </c>
      <c r="AM12" s="69">
        <v>0.1</v>
      </c>
      <c r="AN12" s="192">
        <f>70+54</f>
        <v>124</v>
      </c>
      <c r="AO12" s="192">
        <v>462</v>
      </c>
      <c r="AP12" s="192">
        <v>857</v>
      </c>
      <c r="AQ12" s="168"/>
      <c r="AR12" s="234">
        <f t="shared" ref="AR12:AR23" si="0">+AP12+AO12+AN12</f>
        <v>1443</v>
      </c>
      <c r="AS12" s="236">
        <v>1</v>
      </c>
      <c r="AT12" s="105">
        <v>44958</v>
      </c>
      <c r="AU12" s="105">
        <v>45291</v>
      </c>
      <c r="AV12" s="82">
        <f t="shared" ref="AV12:AV21" si="1">AU12-AT12</f>
        <v>333</v>
      </c>
      <c r="AW12" s="64">
        <v>400</v>
      </c>
      <c r="AX12" s="82"/>
      <c r="AY12" s="467"/>
      <c r="AZ12" s="423"/>
      <c r="BA12" s="410"/>
      <c r="BB12" s="486"/>
      <c r="BC12" s="486"/>
      <c r="BD12" s="411"/>
      <c r="BE12" s="503"/>
      <c r="BF12" s="503"/>
      <c r="BG12" s="486"/>
      <c r="BH12" s="486"/>
      <c r="BI12" s="505"/>
      <c r="BJ12" s="505"/>
      <c r="BK12" s="505"/>
      <c r="BL12" s="732"/>
      <c r="BM12" s="732"/>
      <c r="BN12" s="72" t="s">
        <v>199</v>
      </c>
      <c r="BO12" s="129" t="s">
        <v>200</v>
      </c>
      <c r="BP12" s="129" t="s">
        <v>201</v>
      </c>
      <c r="BQ12" s="72" t="s">
        <v>187</v>
      </c>
      <c r="BR12" s="141">
        <f t="shared" ref="BR12:BR21" si="2">AT12</f>
        <v>44958</v>
      </c>
      <c r="BS12" s="213" t="s">
        <v>217</v>
      </c>
      <c r="BT12" s="213"/>
      <c r="BU12" s="213"/>
      <c r="BV12" s="138"/>
      <c r="BW12" s="177">
        <v>2</v>
      </c>
      <c r="BX12" s="209" t="s">
        <v>218</v>
      </c>
      <c r="BY12" s="209" t="s">
        <v>219</v>
      </c>
      <c r="BZ12" s="497"/>
      <c r="CA12" s="138"/>
      <c r="CB12" s="424"/>
      <c r="CC12" s="670"/>
    </row>
    <row r="13" spans="1:81" ht="87" x14ac:dyDescent="0.35">
      <c r="A13" s="533"/>
      <c r="B13" s="533"/>
      <c r="C13" s="533"/>
      <c r="D13" s="411"/>
      <c r="E13" s="411"/>
      <c r="F13" s="411"/>
      <c r="G13" s="415"/>
      <c r="H13" s="411"/>
      <c r="I13" s="415"/>
      <c r="J13" s="541"/>
      <c r="K13" s="516"/>
      <c r="L13" s="513" t="s">
        <v>220</v>
      </c>
      <c r="M13" s="513"/>
      <c r="N13" s="516"/>
      <c r="O13" s="519"/>
      <c r="P13" s="519"/>
      <c r="Q13" s="513"/>
      <c r="R13" s="415"/>
      <c r="S13" s="415"/>
      <c r="T13" s="415"/>
      <c r="U13" s="454"/>
      <c r="V13" s="454"/>
      <c r="W13" s="454"/>
      <c r="X13" s="454"/>
      <c r="Y13" s="701"/>
      <c r="Z13" s="618"/>
      <c r="AA13" s="701"/>
      <c r="AB13" s="701"/>
      <c r="AC13" s="460"/>
      <c r="AD13" s="460"/>
      <c r="AE13" s="436"/>
      <c r="AF13" s="436"/>
      <c r="AG13" s="415"/>
      <c r="AH13" s="471"/>
      <c r="AI13" s="411"/>
      <c r="AJ13" s="5" t="s">
        <v>221</v>
      </c>
      <c r="AK13" s="8" t="s">
        <v>222</v>
      </c>
      <c r="AL13" s="64">
        <v>60</v>
      </c>
      <c r="AM13" s="69">
        <v>0.1</v>
      </c>
      <c r="AN13" s="192">
        <v>0</v>
      </c>
      <c r="AO13" s="192">
        <v>11</v>
      </c>
      <c r="AP13" s="192">
        <v>22</v>
      </c>
      <c r="AQ13" s="168"/>
      <c r="AR13" s="234">
        <f t="shared" si="0"/>
        <v>33</v>
      </c>
      <c r="AS13" s="236">
        <f t="shared" ref="AS13:AS21" si="3">+AR13/AL13</f>
        <v>0.55000000000000004</v>
      </c>
      <c r="AT13" s="105">
        <v>44958</v>
      </c>
      <c r="AU13" s="105">
        <v>45291</v>
      </c>
      <c r="AV13" s="82">
        <f t="shared" si="1"/>
        <v>333</v>
      </c>
      <c r="AW13" s="64">
        <v>1000</v>
      </c>
      <c r="AX13" s="82"/>
      <c r="AY13" s="467"/>
      <c r="AZ13" s="423"/>
      <c r="BA13" s="410"/>
      <c r="BB13" s="486"/>
      <c r="BC13" s="486"/>
      <c r="BD13" s="411"/>
      <c r="BE13" s="503"/>
      <c r="BF13" s="503"/>
      <c r="BG13" s="486"/>
      <c r="BH13" s="486"/>
      <c r="BI13" s="505"/>
      <c r="BJ13" s="505"/>
      <c r="BK13" s="505"/>
      <c r="BL13" s="732"/>
      <c r="BM13" s="732"/>
      <c r="BN13" s="72" t="s">
        <v>199</v>
      </c>
      <c r="BO13" s="129" t="s">
        <v>200</v>
      </c>
      <c r="BP13" s="129" t="s">
        <v>201</v>
      </c>
      <c r="BQ13" s="72" t="s">
        <v>187</v>
      </c>
      <c r="BR13" s="141">
        <f t="shared" si="2"/>
        <v>44958</v>
      </c>
      <c r="BS13" s="213"/>
      <c r="BT13" s="213" t="s">
        <v>223</v>
      </c>
      <c r="BU13" s="213" t="s">
        <v>224</v>
      </c>
      <c r="BV13" s="138"/>
      <c r="BW13" s="177">
        <v>3</v>
      </c>
      <c r="BX13" s="139"/>
      <c r="BY13" s="209" t="s">
        <v>225</v>
      </c>
      <c r="BZ13" s="220" t="s">
        <v>207</v>
      </c>
      <c r="CA13" s="138"/>
      <c r="CB13" s="425"/>
      <c r="CC13" s="671"/>
    </row>
    <row r="14" spans="1:81" ht="72.5" x14ac:dyDescent="0.35">
      <c r="A14" s="533"/>
      <c r="B14" s="533"/>
      <c r="C14" s="533"/>
      <c r="D14" s="411"/>
      <c r="E14" s="411"/>
      <c r="F14" s="411"/>
      <c r="G14" s="415"/>
      <c r="H14" s="411"/>
      <c r="I14" s="415"/>
      <c r="J14" s="541"/>
      <c r="K14" s="516"/>
      <c r="L14" s="513" t="s">
        <v>220</v>
      </c>
      <c r="M14" s="513"/>
      <c r="N14" s="516"/>
      <c r="O14" s="519"/>
      <c r="P14" s="519"/>
      <c r="Q14" s="513"/>
      <c r="R14" s="415"/>
      <c r="S14" s="415"/>
      <c r="T14" s="415"/>
      <c r="U14" s="454"/>
      <c r="V14" s="454"/>
      <c r="W14" s="454"/>
      <c r="X14" s="454"/>
      <c r="Y14" s="701"/>
      <c r="Z14" s="618"/>
      <c r="AA14" s="701"/>
      <c r="AB14" s="701"/>
      <c r="AC14" s="460"/>
      <c r="AD14" s="460"/>
      <c r="AE14" s="436"/>
      <c r="AF14" s="436"/>
      <c r="AG14" s="415"/>
      <c r="AH14" s="471"/>
      <c r="AI14" s="411"/>
      <c r="AJ14" s="5" t="s">
        <v>226</v>
      </c>
      <c r="AK14" s="8" t="s">
        <v>174</v>
      </c>
      <c r="AL14" s="64">
        <v>200</v>
      </c>
      <c r="AM14" s="69">
        <v>0.1</v>
      </c>
      <c r="AN14" s="192">
        <v>0</v>
      </c>
      <c r="AO14" s="192">
        <v>401</v>
      </c>
      <c r="AP14" s="192">
        <v>323</v>
      </c>
      <c r="AQ14" s="168"/>
      <c r="AR14" s="234">
        <f t="shared" si="0"/>
        <v>724</v>
      </c>
      <c r="AS14" s="236">
        <v>1</v>
      </c>
      <c r="AT14" s="105">
        <v>44986</v>
      </c>
      <c r="AU14" s="105">
        <v>45291</v>
      </c>
      <c r="AV14" s="82">
        <f t="shared" si="1"/>
        <v>305</v>
      </c>
      <c r="AW14" s="90">
        <v>300</v>
      </c>
      <c r="AX14" s="82"/>
      <c r="AY14" s="467"/>
      <c r="AZ14" s="423"/>
      <c r="BA14" s="410"/>
      <c r="BB14" s="486"/>
      <c r="BC14" s="486"/>
      <c r="BD14" s="411"/>
      <c r="BE14" s="503"/>
      <c r="BF14" s="503"/>
      <c r="BG14" s="486"/>
      <c r="BH14" s="486"/>
      <c r="BI14" s="505"/>
      <c r="BJ14" s="505"/>
      <c r="BK14" s="505"/>
      <c r="BL14" s="732"/>
      <c r="BM14" s="732"/>
      <c r="BN14" s="72" t="s">
        <v>199</v>
      </c>
      <c r="BO14" s="129" t="s">
        <v>200</v>
      </c>
      <c r="BP14" s="129" t="s">
        <v>201</v>
      </c>
      <c r="BQ14" s="72" t="s">
        <v>187</v>
      </c>
      <c r="BR14" s="141">
        <f t="shared" si="2"/>
        <v>44986</v>
      </c>
      <c r="BS14" s="213"/>
      <c r="BT14" s="213" t="s">
        <v>227</v>
      </c>
      <c r="BU14" s="213" t="s">
        <v>228</v>
      </c>
      <c r="BV14" s="138"/>
      <c r="BW14" s="177">
        <v>4</v>
      </c>
      <c r="BX14" s="139"/>
      <c r="BY14" s="209" t="s">
        <v>229</v>
      </c>
      <c r="BZ14" s="220" t="s">
        <v>230</v>
      </c>
      <c r="CA14" s="138"/>
      <c r="CB14" s="425"/>
      <c r="CC14" s="671"/>
    </row>
    <row r="15" spans="1:81" ht="145" x14ac:dyDescent="0.35">
      <c r="A15" s="533"/>
      <c r="B15" s="533"/>
      <c r="C15" s="533"/>
      <c r="D15" s="411"/>
      <c r="E15" s="411"/>
      <c r="F15" s="411"/>
      <c r="G15" s="415"/>
      <c r="H15" s="411"/>
      <c r="I15" s="415"/>
      <c r="J15" s="541"/>
      <c r="K15" s="517"/>
      <c r="L15" s="514"/>
      <c r="M15" s="514"/>
      <c r="N15" s="517"/>
      <c r="O15" s="520"/>
      <c r="P15" s="520"/>
      <c r="Q15" s="514"/>
      <c r="R15" s="416"/>
      <c r="S15" s="416"/>
      <c r="T15" s="416"/>
      <c r="U15" s="472"/>
      <c r="V15" s="472"/>
      <c r="W15" s="472"/>
      <c r="X15" s="472"/>
      <c r="Y15" s="525"/>
      <c r="Z15" s="527"/>
      <c r="AA15" s="525"/>
      <c r="AB15" s="525"/>
      <c r="AC15" s="460"/>
      <c r="AD15" s="460"/>
      <c r="AE15" s="436"/>
      <c r="AF15" s="436"/>
      <c r="AG15" s="415"/>
      <c r="AH15" s="471"/>
      <c r="AI15" s="411"/>
      <c r="AJ15" s="5" t="s">
        <v>231</v>
      </c>
      <c r="AK15" s="8" t="s">
        <v>214</v>
      </c>
      <c r="AL15" s="64">
        <v>250</v>
      </c>
      <c r="AM15" s="69">
        <v>0.2</v>
      </c>
      <c r="AN15" s="192">
        <v>0</v>
      </c>
      <c r="AO15" s="192">
        <v>0</v>
      </c>
      <c r="AP15" s="192">
        <v>0</v>
      </c>
      <c r="AQ15" s="168"/>
      <c r="AR15" s="234">
        <f t="shared" si="0"/>
        <v>0</v>
      </c>
      <c r="AS15" s="236">
        <f t="shared" si="3"/>
        <v>0</v>
      </c>
      <c r="AT15" s="105">
        <v>45108</v>
      </c>
      <c r="AU15" s="105">
        <v>45291</v>
      </c>
      <c r="AV15" s="82">
        <f t="shared" si="1"/>
        <v>183</v>
      </c>
      <c r="AW15" s="64">
        <v>300</v>
      </c>
      <c r="AX15" s="82"/>
      <c r="AY15" s="467"/>
      <c r="AZ15" s="423"/>
      <c r="BA15" s="410"/>
      <c r="BB15" s="486"/>
      <c r="BC15" s="486"/>
      <c r="BD15" s="411"/>
      <c r="BE15" s="503"/>
      <c r="BF15" s="503"/>
      <c r="BG15" s="486"/>
      <c r="BH15" s="486"/>
      <c r="BI15" s="505"/>
      <c r="BJ15" s="505"/>
      <c r="BK15" s="505"/>
      <c r="BL15" s="732"/>
      <c r="BM15" s="732"/>
      <c r="BN15" s="72" t="s">
        <v>199</v>
      </c>
      <c r="BO15" s="129" t="s">
        <v>232</v>
      </c>
      <c r="BP15" s="129" t="s">
        <v>201</v>
      </c>
      <c r="BQ15" s="72" t="s">
        <v>187</v>
      </c>
      <c r="BR15" s="141">
        <f t="shared" si="2"/>
        <v>45108</v>
      </c>
      <c r="BS15" s="213" t="s">
        <v>233</v>
      </c>
      <c r="BT15" s="213" t="s">
        <v>234</v>
      </c>
      <c r="BU15" s="213" t="s">
        <v>235</v>
      </c>
      <c r="BV15" s="138"/>
      <c r="BW15" s="177">
        <v>5</v>
      </c>
      <c r="BX15" s="209" t="s">
        <v>236</v>
      </c>
      <c r="BY15" s="209" t="s">
        <v>237</v>
      </c>
      <c r="BZ15" s="138"/>
      <c r="CA15" s="138"/>
      <c r="CB15" s="425"/>
      <c r="CC15" s="671"/>
    </row>
    <row r="16" spans="1:81" ht="85.5" customHeight="1" x14ac:dyDescent="0.35">
      <c r="A16" s="533"/>
      <c r="B16" s="533"/>
      <c r="C16" s="533"/>
      <c r="D16" s="411"/>
      <c r="E16" s="411"/>
      <c r="F16" s="411"/>
      <c r="G16" s="415"/>
      <c r="H16" s="411" t="s">
        <v>238</v>
      </c>
      <c r="I16" s="415"/>
      <c r="J16" s="541"/>
      <c r="K16" s="432" t="s">
        <v>239</v>
      </c>
      <c r="L16" s="412" t="s">
        <v>194</v>
      </c>
      <c r="M16" s="412" t="s">
        <v>212</v>
      </c>
      <c r="N16" s="432" t="s">
        <v>240</v>
      </c>
      <c r="O16" s="430"/>
      <c r="P16" s="430" t="s">
        <v>173</v>
      </c>
      <c r="Q16" s="412" t="s">
        <v>241</v>
      </c>
      <c r="R16" s="455">
        <v>2500</v>
      </c>
      <c r="S16" s="455">
        <v>200</v>
      </c>
      <c r="T16" s="455">
        <v>1174</v>
      </c>
      <c r="U16" s="453">
        <v>0</v>
      </c>
      <c r="V16" s="453">
        <v>0</v>
      </c>
      <c r="W16" s="453">
        <v>1183</v>
      </c>
      <c r="X16" s="453"/>
      <c r="Y16" s="619">
        <f>+U16+V16+W16</f>
        <v>1183</v>
      </c>
      <c r="Z16" s="620">
        <v>1</v>
      </c>
      <c r="AA16" s="619">
        <f>+Y16+T16</f>
        <v>2357</v>
      </c>
      <c r="AB16" s="620">
        <f>+AA16/R16</f>
        <v>0.94279999999999997</v>
      </c>
      <c r="AC16" s="460"/>
      <c r="AD16" s="460"/>
      <c r="AE16" s="436"/>
      <c r="AF16" s="436"/>
      <c r="AG16" s="415"/>
      <c r="AH16" s="471"/>
      <c r="AI16" s="411"/>
      <c r="AJ16" s="24" t="s">
        <v>242</v>
      </c>
      <c r="AK16" s="144" t="s">
        <v>216</v>
      </c>
      <c r="AL16" s="81">
        <v>400</v>
      </c>
      <c r="AM16" s="110">
        <v>0.05</v>
      </c>
      <c r="AN16" s="192">
        <v>300</v>
      </c>
      <c r="AO16" s="192">
        <v>483</v>
      </c>
      <c r="AP16" s="192">
        <v>0</v>
      </c>
      <c r="AQ16" s="174"/>
      <c r="AR16" s="234">
        <f t="shared" si="0"/>
        <v>783</v>
      </c>
      <c r="AS16" s="236">
        <v>1</v>
      </c>
      <c r="AT16" s="105">
        <v>44958</v>
      </c>
      <c r="AU16" s="105">
        <v>45291</v>
      </c>
      <c r="AV16" s="82">
        <f t="shared" si="1"/>
        <v>333</v>
      </c>
      <c r="AW16" s="64">
        <v>400</v>
      </c>
      <c r="AX16" s="82"/>
      <c r="AY16" s="467"/>
      <c r="AZ16" s="423"/>
      <c r="BA16" s="410"/>
      <c r="BB16" s="486"/>
      <c r="BC16" s="486"/>
      <c r="BD16" s="411"/>
      <c r="BE16" s="503"/>
      <c r="BF16" s="503"/>
      <c r="BG16" s="486"/>
      <c r="BH16" s="486"/>
      <c r="BI16" s="505"/>
      <c r="BJ16" s="505"/>
      <c r="BK16" s="505"/>
      <c r="BL16" s="732"/>
      <c r="BM16" s="732"/>
      <c r="BN16" s="72" t="s">
        <v>199</v>
      </c>
      <c r="BO16" s="129" t="s">
        <v>243</v>
      </c>
      <c r="BP16" s="129" t="s">
        <v>244</v>
      </c>
      <c r="BQ16" s="72" t="s">
        <v>187</v>
      </c>
      <c r="BR16" s="141">
        <f t="shared" si="2"/>
        <v>44958</v>
      </c>
      <c r="BS16" s="213" t="s">
        <v>245</v>
      </c>
      <c r="BT16" s="213" t="s">
        <v>246</v>
      </c>
      <c r="BU16" s="213"/>
      <c r="BV16" s="138"/>
      <c r="BW16" s="177">
        <v>6</v>
      </c>
      <c r="BX16" s="209" t="s">
        <v>247</v>
      </c>
      <c r="BY16" s="209" t="s">
        <v>248</v>
      </c>
      <c r="BZ16" s="220" t="s">
        <v>249</v>
      </c>
      <c r="CA16" s="138"/>
      <c r="CB16" s="425"/>
      <c r="CC16" s="671"/>
    </row>
    <row r="17" spans="1:81" ht="52.5" customHeight="1" x14ac:dyDescent="0.35">
      <c r="A17" s="533"/>
      <c r="B17" s="533"/>
      <c r="C17" s="533"/>
      <c r="D17" s="411"/>
      <c r="E17" s="411"/>
      <c r="F17" s="411"/>
      <c r="G17" s="415"/>
      <c r="H17" s="411"/>
      <c r="I17" s="415"/>
      <c r="J17" s="541"/>
      <c r="K17" s="528"/>
      <c r="L17" s="413"/>
      <c r="M17" s="413"/>
      <c r="N17" s="528"/>
      <c r="O17" s="431"/>
      <c r="P17" s="431"/>
      <c r="Q17" s="413"/>
      <c r="R17" s="416"/>
      <c r="S17" s="416"/>
      <c r="T17" s="416"/>
      <c r="U17" s="472"/>
      <c r="V17" s="472"/>
      <c r="W17" s="472"/>
      <c r="X17" s="472"/>
      <c r="Y17" s="525"/>
      <c r="Z17" s="525"/>
      <c r="AA17" s="525"/>
      <c r="AB17" s="525"/>
      <c r="AC17" s="460"/>
      <c r="AD17" s="460"/>
      <c r="AE17" s="436"/>
      <c r="AF17" s="436"/>
      <c r="AG17" s="415"/>
      <c r="AH17" s="471"/>
      <c r="AI17" s="411"/>
      <c r="AJ17" s="5" t="s">
        <v>250</v>
      </c>
      <c r="AK17" s="8" t="s">
        <v>197</v>
      </c>
      <c r="AL17" s="64">
        <v>30</v>
      </c>
      <c r="AM17" s="69">
        <v>0.1</v>
      </c>
      <c r="AN17" s="192">
        <v>0</v>
      </c>
      <c r="AO17" s="192">
        <v>0</v>
      </c>
      <c r="AP17" s="192">
        <v>0</v>
      </c>
      <c r="AQ17" s="168"/>
      <c r="AR17" s="234">
        <f t="shared" si="0"/>
        <v>0</v>
      </c>
      <c r="AS17" s="236">
        <f t="shared" si="3"/>
        <v>0</v>
      </c>
      <c r="AT17" s="105">
        <v>45017</v>
      </c>
      <c r="AU17" s="105">
        <v>45291</v>
      </c>
      <c r="AV17" s="82">
        <f t="shared" si="1"/>
        <v>274</v>
      </c>
      <c r="AW17" s="64">
        <v>60</v>
      </c>
      <c r="AX17" s="82"/>
      <c r="AY17" s="467"/>
      <c r="AZ17" s="423"/>
      <c r="BA17" s="410"/>
      <c r="BB17" s="486"/>
      <c r="BC17" s="486"/>
      <c r="BD17" s="411"/>
      <c r="BE17" s="503"/>
      <c r="BF17" s="503"/>
      <c r="BG17" s="486"/>
      <c r="BH17" s="486"/>
      <c r="BI17" s="505"/>
      <c r="BJ17" s="505"/>
      <c r="BK17" s="505"/>
      <c r="BL17" s="732"/>
      <c r="BM17" s="732"/>
      <c r="BN17" s="72" t="s">
        <v>199</v>
      </c>
      <c r="BO17" s="129" t="s">
        <v>232</v>
      </c>
      <c r="BP17" s="129" t="s">
        <v>201</v>
      </c>
      <c r="BQ17" s="72" t="s">
        <v>187</v>
      </c>
      <c r="BR17" s="141">
        <f t="shared" si="2"/>
        <v>45017</v>
      </c>
      <c r="BS17" s="213"/>
      <c r="BT17" s="213"/>
      <c r="BU17" s="213"/>
      <c r="BV17" s="138"/>
      <c r="BW17" s="177">
        <v>7</v>
      </c>
      <c r="BX17" s="139"/>
      <c r="BY17" s="139"/>
      <c r="BZ17" s="138"/>
      <c r="CA17" s="138"/>
      <c r="CB17" s="425"/>
      <c r="CC17" s="671"/>
    </row>
    <row r="18" spans="1:81" ht="72.5" x14ac:dyDescent="0.35">
      <c r="A18" s="533"/>
      <c r="B18" s="533"/>
      <c r="C18" s="533"/>
      <c r="D18" s="411"/>
      <c r="E18" s="411"/>
      <c r="F18" s="411"/>
      <c r="G18" s="415"/>
      <c r="H18" s="411"/>
      <c r="I18" s="415"/>
      <c r="J18" s="541"/>
      <c r="K18" s="5" t="s">
        <v>251</v>
      </c>
      <c r="L18" s="8" t="s">
        <v>194</v>
      </c>
      <c r="M18" s="8" t="s">
        <v>252</v>
      </c>
      <c r="N18" s="5" t="s">
        <v>253</v>
      </c>
      <c r="O18" s="13"/>
      <c r="P18" s="13" t="s">
        <v>173</v>
      </c>
      <c r="Q18" s="8" t="s">
        <v>222</v>
      </c>
      <c r="R18" s="57">
        <v>1500</v>
      </c>
      <c r="S18" s="97" t="s">
        <v>175</v>
      </c>
      <c r="T18" s="57">
        <v>148</v>
      </c>
      <c r="U18" s="189" t="s">
        <v>176</v>
      </c>
      <c r="V18" s="195" t="s">
        <v>176</v>
      </c>
      <c r="W18" s="189">
        <v>1137</v>
      </c>
      <c r="X18" s="195" t="s">
        <v>176</v>
      </c>
      <c r="Y18" s="306">
        <f>+W18</f>
        <v>1137</v>
      </c>
      <c r="Z18" s="236"/>
      <c r="AA18" s="235">
        <f>+Y18+T18</f>
        <v>1285</v>
      </c>
      <c r="AB18" s="236">
        <f>+AA18/R18</f>
        <v>0.85666666666666669</v>
      </c>
      <c r="AC18" s="460"/>
      <c r="AD18" s="460"/>
      <c r="AE18" s="436"/>
      <c r="AF18" s="436"/>
      <c r="AG18" s="415"/>
      <c r="AH18" s="471"/>
      <c r="AI18" s="411"/>
      <c r="AJ18" s="5" t="s">
        <v>183</v>
      </c>
      <c r="AK18" s="8"/>
      <c r="AL18" s="13" t="s">
        <v>175</v>
      </c>
      <c r="AM18" s="64"/>
      <c r="AN18" s="192" t="s">
        <v>176</v>
      </c>
      <c r="AO18" s="192" t="s">
        <v>176</v>
      </c>
      <c r="AP18" s="192" t="s">
        <v>176</v>
      </c>
      <c r="AQ18" s="168" t="s">
        <v>176</v>
      </c>
      <c r="AR18" s="234"/>
      <c r="AS18" s="236"/>
      <c r="AT18" s="105"/>
      <c r="AU18" s="105"/>
      <c r="AV18" s="82"/>
      <c r="AW18" s="64"/>
      <c r="AX18" s="82"/>
      <c r="AY18" s="467"/>
      <c r="AZ18" s="423"/>
      <c r="BA18" s="410"/>
      <c r="BB18" s="486"/>
      <c r="BC18" s="486"/>
      <c r="BD18" s="411"/>
      <c r="BE18" s="503"/>
      <c r="BF18" s="503"/>
      <c r="BG18" s="486"/>
      <c r="BH18" s="486"/>
      <c r="BI18" s="505"/>
      <c r="BJ18" s="505"/>
      <c r="BK18" s="505"/>
      <c r="BL18" s="732"/>
      <c r="BM18" s="732"/>
      <c r="BN18" s="72"/>
      <c r="BO18" s="129"/>
      <c r="BP18" s="129"/>
      <c r="BQ18" s="72"/>
      <c r="BR18" s="141" t="s">
        <v>238</v>
      </c>
      <c r="BS18" s="213"/>
      <c r="BT18" s="213"/>
      <c r="BU18" s="213"/>
      <c r="BV18" s="138"/>
      <c r="BW18" s="177">
        <v>8</v>
      </c>
      <c r="BX18" s="139"/>
      <c r="BY18" s="139"/>
      <c r="BZ18" s="220" t="s">
        <v>254</v>
      </c>
      <c r="CA18" s="138"/>
      <c r="CB18" s="425"/>
      <c r="CC18" s="671"/>
    </row>
    <row r="19" spans="1:81" ht="72.5" x14ac:dyDescent="0.35">
      <c r="A19" s="533"/>
      <c r="B19" s="533"/>
      <c r="C19" s="533"/>
      <c r="D19" s="411"/>
      <c r="E19" s="411"/>
      <c r="F19" s="411"/>
      <c r="G19" s="415"/>
      <c r="H19" s="411"/>
      <c r="I19" s="415"/>
      <c r="J19" s="541"/>
      <c r="K19" s="432" t="s">
        <v>255</v>
      </c>
      <c r="L19" s="412" t="s">
        <v>256</v>
      </c>
      <c r="M19" s="616">
        <v>0</v>
      </c>
      <c r="N19" s="432" t="s">
        <v>257</v>
      </c>
      <c r="O19" s="430"/>
      <c r="P19" s="430" t="s">
        <v>173</v>
      </c>
      <c r="Q19" s="412" t="s">
        <v>216</v>
      </c>
      <c r="R19" s="420">
        <v>4</v>
      </c>
      <c r="S19" s="420">
        <v>1</v>
      </c>
      <c r="T19" s="420">
        <v>3</v>
      </c>
      <c r="U19" s="418">
        <v>0</v>
      </c>
      <c r="V19" s="418">
        <v>0</v>
      </c>
      <c r="W19" s="418">
        <v>0</v>
      </c>
      <c r="X19" s="418"/>
      <c r="Y19" s="448">
        <v>0</v>
      </c>
      <c r="Z19" s="526">
        <v>0</v>
      </c>
      <c r="AA19" s="448">
        <f>+T19</f>
        <v>3</v>
      </c>
      <c r="AB19" s="526">
        <f>+AA19/R19</f>
        <v>0.75</v>
      </c>
      <c r="AC19" s="460"/>
      <c r="AD19" s="460"/>
      <c r="AE19" s="436"/>
      <c r="AF19" s="436"/>
      <c r="AG19" s="415"/>
      <c r="AH19" s="471"/>
      <c r="AI19" s="411"/>
      <c r="AJ19" s="5" t="s">
        <v>258</v>
      </c>
      <c r="AK19" s="8" t="s">
        <v>259</v>
      </c>
      <c r="AL19" s="64">
        <v>50</v>
      </c>
      <c r="AM19" s="69">
        <v>0.05</v>
      </c>
      <c r="AN19" s="192">
        <v>0</v>
      </c>
      <c r="AO19" s="192">
        <v>0</v>
      </c>
      <c r="AP19" s="192">
        <v>0</v>
      </c>
      <c r="AQ19" s="168"/>
      <c r="AR19" s="234">
        <f t="shared" si="0"/>
        <v>0</v>
      </c>
      <c r="AS19" s="236">
        <f t="shared" si="3"/>
        <v>0</v>
      </c>
      <c r="AT19" s="105">
        <v>44986</v>
      </c>
      <c r="AU19" s="105">
        <v>45291</v>
      </c>
      <c r="AV19" s="82">
        <f t="shared" si="1"/>
        <v>305</v>
      </c>
      <c r="AW19" s="64">
        <v>200</v>
      </c>
      <c r="AX19" s="82"/>
      <c r="AY19" s="467"/>
      <c r="AZ19" s="423"/>
      <c r="BA19" s="410"/>
      <c r="BB19" s="486"/>
      <c r="BC19" s="486"/>
      <c r="BD19" s="411"/>
      <c r="BE19" s="503"/>
      <c r="BF19" s="503"/>
      <c r="BG19" s="486"/>
      <c r="BH19" s="486"/>
      <c r="BI19" s="505"/>
      <c r="BJ19" s="505"/>
      <c r="BK19" s="505"/>
      <c r="BL19" s="732"/>
      <c r="BM19" s="732"/>
      <c r="BN19" s="72" t="s">
        <v>199</v>
      </c>
      <c r="BO19" s="129" t="s">
        <v>243</v>
      </c>
      <c r="BP19" s="129" t="s">
        <v>244</v>
      </c>
      <c r="BQ19" s="72" t="s">
        <v>187</v>
      </c>
      <c r="BR19" s="141">
        <f t="shared" si="2"/>
        <v>44986</v>
      </c>
      <c r="BS19" s="213"/>
      <c r="BT19" s="213" t="s">
        <v>260</v>
      </c>
      <c r="BU19" s="216" t="s">
        <v>260</v>
      </c>
      <c r="BV19" s="138"/>
      <c r="BW19" s="177">
        <v>9</v>
      </c>
      <c r="BX19" s="139"/>
      <c r="BY19" s="496" t="s">
        <v>237</v>
      </c>
      <c r="BZ19" s="138"/>
      <c r="CA19" s="138"/>
      <c r="CB19" s="425"/>
      <c r="CC19" s="671"/>
    </row>
    <row r="20" spans="1:81" ht="96" customHeight="1" x14ac:dyDescent="0.35">
      <c r="A20" s="533"/>
      <c r="B20" s="533"/>
      <c r="C20" s="533"/>
      <c r="D20" s="411"/>
      <c r="E20" s="411"/>
      <c r="F20" s="411"/>
      <c r="G20" s="415"/>
      <c r="H20" s="411"/>
      <c r="I20" s="415"/>
      <c r="J20" s="541"/>
      <c r="K20" s="528"/>
      <c r="L20" s="413"/>
      <c r="M20" s="617"/>
      <c r="N20" s="528"/>
      <c r="O20" s="431"/>
      <c r="P20" s="431"/>
      <c r="Q20" s="413"/>
      <c r="R20" s="422"/>
      <c r="S20" s="422"/>
      <c r="T20" s="422"/>
      <c r="U20" s="419"/>
      <c r="V20" s="419"/>
      <c r="W20" s="419"/>
      <c r="X20" s="419"/>
      <c r="Y20" s="450"/>
      <c r="Z20" s="527"/>
      <c r="AA20" s="525"/>
      <c r="AB20" s="527"/>
      <c r="AC20" s="460"/>
      <c r="AD20" s="460"/>
      <c r="AE20" s="436"/>
      <c r="AF20" s="436"/>
      <c r="AG20" s="415"/>
      <c r="AH20" s="471"/>
      <c r="AI20" s="411"/>
      <c r="AJ20" s="5" t="s">
        <v>261</v>
      </c>
      <c r="AK20" s="8" t="s">
        <v>216</v>
      </c>
      <c r="AL20" s="64">
        <v>1</v>
      </c>
      <c r="AM20" s="69">
        <v>0.1</v>
      </c>
      <c r="AN20" s="192">
        <v>0</v>
      </c>
      <c r="AO20" s="192">
        <v>0</v>
      </c>
      <c r="AP20" s="192">
        <v>0</v>
      </c>
      <c r="AQ20" s="168"/>
      <c r="AR20" s="234">
        <f t="shared" si="0"/>
        <v>0</v>
      </c>
      <c r="AS20" s="236">
        <f t="shared" si="3"/>
        <v>0</v>
      </c>
      <c r="AT20" s="105">
        <v>45108</v>
      </c>
      <c r="AU20" s="105">
        <v>45291</v>
      </c>
      <c r="AV20" s="82">
        <f t="shared" si="1"/>
        <v>183</v>
      </c>
      <c r="AW20" s="64">
        <v>150</v>
      </c>
      <c r="AX20" s="82"/>
      <c r="AY20" s="467"/>
      <c r="AZ20" s="423"/>
      <c r="BA20" s="410"/>
      <c r="BB20" s="486"/>
      <c r="BC20" s="486"/>
      <c r="BD20" s="411"/>
      <c r="BE20" s="503"/>
      <c r="BF20" s="503"/>
      <c r="BG20" s="486"/>
      <c r="BH20" s="486"/>
      <c r="BI20" s="505"/>
      <c r="BJ20" s="505"/>
      <c r="BK20" s="505"/>
      <c r="BL20" s="732"/>
      <c r="BM20" s="732"/>
      <c r="BN20" s="72" t="s">
        <v>199</v>
      </c>
      <c r="BO20" s="129" t="s">
        <v>200</v>
      </c>
      <c r="BP20" s="129" t="s">
        <v>201</v>
      </c>
      <c r="BQ20" s="72" t="s">
        <v>187</v>
      </c>
      <c r="BR20" s="141">
        <f t="shared" si="2"/>
        <v>45108</v>
      </c>
      <c r="BS20" s="213" t="s">
        <v>233</v>
      </c>
      <c r="BT20" s="213" t="s">
        <v>262</v>
      </c>
      <c r="BU20" s="216" t="s">
        <v>263</v>
      </c>
      <c r="BV20" s="138"/>
      <c r="BW20" s="177">
        <v>10</v>
      </c>
      <c r="BX20" s="209" t="s">
        <v>236</v>
      </c>
      <c r="BY20" s="498"/>
      <c r="BZ20" s="138"/>
      <c r="CA20" s="138"/>
      <c r="CB20" s="425"/>
      <c r="CC20" s="671"/>
    </row>
    <row r="21" spans="1:81" ht="79.5" customHeight="1" x14ac:dyDescent="0.35">
      <c r="A21" s="533"/>
      <c r="B21" s="533"/>
      <c r="C21" s="533"/>
      <c r="D21" s="411"/>
      <c r="E21" s="411"/>
      <c r="F21" s="411"/>
      <c r="G21" s="415"/>
      <c r="H21" s="411"/>
      <c r="I21" s="415"/>
      <c r="J21" s="541"/>
      <c r="K21" s="5" t="s">
        <v>264</v>
      </c>
      <c r="L21" s="8" t="s">
        <v>211</v>
      </c>
      <c r="M21" s="15">
        <v>522</v>
      </c>
      <c r="N21" s="5" t="s">
        <v>265</v>
      </c>
      <c r="O21" s="13"/>
      <c r="P21" s="13" t="s">
        <v>173</v>
      </c>
      <c r="Q21" s="8" t="s">
        <v>266</v>
      </c>
      <c r="R21" s="57">
        <v>800</v>
      </c>
      <c r="S21" s="57">
        <v>200</v>
      </c>
      <c r="T21" s="57">
        <v>393</v>
      </c>
      <c r="U21" s="189">
        <v>14</v>
      </c>
      <c r="V21" s="189">
        <v>0</v>
      </c>
      <c r="W21" s="189">
        <v>0</v>
      </c>
      <c r="X21" s="189"/>
      <c r="Y21" s="235">
        <f>+W21+V21+U21</f>
        <v>14</v>
      </c>
      <c r="Z21" s="303">
        <f>+Y21/S21</f>
        <v>7.0000000000000007E-2</v>
      </c>
      <c r="AA21" s="235">
        <f>+Y21+T21</f>
        <v>407</v>
      </c>
      <c r="AB21" s="303">
        <f>+AA21/R21</f>
        <v>0.50875000000000004</v>
      </c>
      <c r="AC21" s="460"/>
      <c r="AD21" s="460"/>
      <c r="AE21" s="436"/>
      <c r="AF21" s="436"/>
      <c r="AG21" s="415"/>
      <c r="AH21" s="471"/>
      <c r="AI21" s="411"/>
      <c r="AJ21" s="5" t="s">
        <v>267</v>
      </c>
      <c r="AK21" s="8" t="s">
        <v>214</v>
      </c>
      <c r="AL21" s="64">
        <v>150</v>
      </c>
      <c r="AM21" s="69">
        <v>0.1</v>
      </c>
      <c r="AN21" s="192">
        <v>14</v>
      </c>
      <c r="AO21" s="192">
        <v>0</v>
      </c>
      <c r="AP21" s="192">
        <v>0</v>
      </c>
      <c r="AQ21" s="168"/>
      <c r="AR21" s="234">
        <f t="shared" si="0"/>
        <v>14</v>
      </c>
      <c r="AS21" s="236">
        <f t="shared" si="3"/>
        <v>9.3333333333333338E-2</v>
      </c>
      <c r="AT21" s="105">
        <v>45108</v>
      </c>
      <c r="AU21" s="105">
        <v>45291</v>
      </c>
      <c r="AV21" s="82">
        <f t="shared" si="1"/>
        <v>183</v>
      </c>
      <c r="AW21" s="64">
        <v>200</v>
      </c>
      <c r="AX21" s="82"/>
      <c r="AY21" s="467"/>
      <c r="AZ21" s="423"/>
      <c r="BA21" s="410"/>
      <c r="BB21" s="486"/>
      <c r="BC21" s="486"/>
      <c r="BD21" s="411"/>
      <c r="BE21" s="503"/>
      <c r="BF21" s="503"/>
      <c r="BG21" s="486"/>
      <c r="BH21" s="486"/>
      <c r="BI21" s="505"/>
      <c r="BJ21" s="505"/>
      <c r="BK21" s="505"/>
      <c r="BL21" s="732"/>
      <c r="BM21" s="732"/>
      <c r="BN21" s="72" t="s">
        <v>199</v>
      </c>
      <c r="BO21" s="129" t="s">
        <v>243</v>
      </c>
      <c r="BP21" s="129" t="s">
        <v>244</v>
      </c>
      <c r="BQ21" s="72" t="s">
        <v>187</v>
      </c>
      <c r="BR21" s="141">
        <f t="shared" si="2"/>
        <v>45108</v>
      </c>
      <c r="BS21" s="213" t="s">
        <v>268</v>
      </c>
      <c r="BT21" s="213" t="s">
        <v>262</v>
      </c>
      <c r="BU21" s="216" t="s">
        <v>262</v>
      </c>
      <c r="BV21" s="138"/>
      <c r="BW21" s="177">
        <v>11</v>
      </c>
      <c r="BX21" s="209" t="s">
        <v>269</v>
      </c>
      <c r="BY21" s="499"/>
      <c r="BZ21" s="138"/>
      <c r="CA21" s="138"/>
      <c r="CB21" s="425"/>
      <c r="CC21" s="671"/>
    </row>
    <row r="22" spans="1:81" ht="66" customHeight="1" x14ac:dyDescent="0.35">
      <c r="A22" s="533"/>
      <c r="B22" s="533"/>
      <c r="C22" s="533"/>
      <c r="D22" s="411"/>
      <c r="E22" s="411"/>
      <c r="F22" s="411"/>
      <c r="G22" s="415"/>
      <c r="H22" s="411"/>
      <c r="I22" s="415"/>
      <c r="J22" s="541"/>
      <c r="K22" s="5" t="s">
        <v>270</v>
      </c>
      <c r="L22" s="8" t="s">
        <v>211</v>
      </c>
      <c r="M22" s="15" t="s">
        <v>252</v>
      </c>
      <c r="N22" s="5" t="s">
        <v>271</v>
      </c>
      <c r="O22" s="13"/>
      <c r="P22" s="13" t="s">
        <v>173</v>
      </c>
      <c r="Q22" s="8" t="s">
        <v>266</v>
      </c>
      <c r="R22" s="57">
        <v>100</v>
      </c>
      <c r="S22" s="57">
        <v>5</v>
      </c>
      <c r="T22" s="57">
        <v>0</v>
      </c>
      <c r="U22" s="189">
        <v>0</v>
      </c>
      <c r="V22" s="189">
        <v>0</v>
      </c>
      <c r="W22" s="189">
        <v>0</v>
      </c>
      <c r="X22" s="189"/>
      <c r="Y22" s="235">
        <f t="shared" ref="Y22:Y23" si="4">+W22+V22+U22</f>
        <v>0</v>
      </c>
      <c r="Z22" s="303">
        <f t="shared" ref="Z22:Z23" si="5">+Y22/S22</f>
        <v>0</v>
      </c>
      <c r="AA22" s="235">
        <f t="shared" ref="AA22:AA23" si="6">+Y22+T22</f>
        <v>0</v>
      </c>
      <c r="AB22" s="303">
        <f t="shared" ref="AB22" si="7">+AA22/R22</f>
        <v>0</v>
      </c>
      <c r="AC22" s="460"/>
      <c r="AD22" s="460"/>
      <c r="AE22" s="436"/>
      <c r="AF22" s="436"/>
      <c r="AG22" s="415"/>
      <c r="AH22" s="471"/>
      <c r="AI22" s="411"/>
      <c r="AJ22" s="5" t="s">
        <v>272</v>
      </c>
      <c r="AK22" s="8"/>
      <c r="AL22" s="64"/>
      <c r="AM22" s="64"/>
      <c r="AN22" s="192">
        <v>0</v>
      </c>
      <c r="AO22" s="192">
        <v>0</v>
      </c>
      <c r="AP22" s="192">
        <v>0</v>
      </c>
      <c r="AQ22" s="172"/>
      <c r="AR22" s="234">
        <f t="shared" si="0"/>
        <v>0</v>
      </c>
      <c r="AS22" s="236"/>
      <c r="AT22" s="105"/>
      <c r="AU22" s="105"/>
      <c r="AV22" s="82"/>
      <c r="AW22" s="64"/>
      <c r="AX22" s="82"/>
      <c r="AY22" s="467"/>
      <c r="AZ22" s="423"/>
      <c r="BA22" s="410"/>
      <c r="BB22" s="486"/>
      <c r="BC22" s="486"/>
      <c r="BD22" s="411"/>
      <c r="BE22" s="503"/>
      <c r="BF22" s="503"/>
      <c r="BG22" s="486"/>
      <c r="BH22" s="486"/>
      <c r="BI22" s="505"/>
      <c r="BJ22" s="505"/>
      <c r="BK22" s="505"/>
      <c r="BL22" s="732"/>
      <c r="BM22" s="732"/>
      <c r="BN22" s="72"/>
      <c r="BO22" s="129"/>
      <c r="BP22" s="129"/>
      <c r="BQ22" s="72"/>
      <c r="BR22" s="72"/>
      <c r="BS22" s="213"/>
      <c r="BT22" s="213"/>
      <c r="BU22" s="216" t="s">
        <v>262</v>
      </c>
      <c r="BV22" s="138"/>
      <c r="BW22" s="177">
        <v>12</v>
      </c>
      <c r="BX22" s="139"/>
      <c r="BY22" s="139"/>
      <c r="BZ22" s="138"/>
      <c r="CA22" s="138"/>
      <c r="CB22" s="425"/>
      <c r="CC22" s="671"/>
    </row>
    <row r="23" spans="1:81" ht="60" customHeight="1" x14ac:dyDescent="0.35">
      <c r="A23" s="533"/>
      <c r="B23" s="533"/>
      <c r="C23" s="533"/>
      <c r="D23" s="411"/>
      <c r="E23" s="411"/>
      <c r="F23" s="413"/>
      <c r="G23" s="416"/>
      <c r="H23" s="413"/>
      <c r="I23" s="416"/>
      <c r="J23" s="541"/>
      <c r="K23" s="12" t="s">
        <v>273</v>
      </c>
      <c r="L23" s="7" t="s">
        <v>274</v>
      </c>
      <c r="M23" s="258">
        <v>0</v>
      </c>
      <c r="N23" s="12" t="s">
        <v>275</v>
      </c>
      <c r="O23" s="11"/>
      <c r="P23" s="11" t="s">
        <v>173</v>
      </c>
      <c r="Q23" s="7" t="s">
        <v>174</v>
      </c>
      <c r="R23" s="58">
        <v>1</v>
      </c>
      <c r="S23" s="58">
        <v>1</v>
      </c>
      <c r="T23" s="58">
        <v>1</v>
      </c>
      <c r="U23" s="190">
        <v>0</v>
      </c>
      <c r="V23" s="190">
        <v>0</v>
      </c>
      <c r="W23" s="190">
        <v>1</v>
      </c>
      <c r="X23" s="190"/>
      <c r="Y23" s="235">
        <f t="shared" si="4"/>
        <v>1</v>
      </c>
      <c r="Z23" s="303">
        <f t="shared" si="5"/>
        <v>1</v>
      </c>
      <c r="AA23" s="235">
        <f t="shared" si="6"/>
        <v>2</v>
      </c>
      <c r="AB23" s="303">
        <v>1</v>
      </c>
      <c r="AC23" s="461"/>
      <c r="AD23" s="461"/>
      <c r="AE23" s="524"/>
      <c r="AF23" s="524"/>
      <c r="AG23" s="415"/>
      <c r="AH23" s="471"/>
      <c r="AI23" s="413"/>
      <c r="AJ23" s="5" t="s">
        <v>276</v>
      </c>
      <c r="AK23" s="8"/>
      <c r="AL23" s="64"/>
      <c r="AM23" s="64"/>
      <c r="AN23" s="193">
        <v>0</v>
      </c>
      <c r="AO23" s="193">
        <v>0</v>
      </c>
      <c r="AP23" s="193">
        <v>1</v>
      </c>
      <c r="AQ23" s="172"/>
      <c r="AR23" s="234">
        <f t="shared" si="0"/>
        <v>1</v>
      </c>
      <c r="AS23" s="236"/>
      <c r="AT23" s="105"/>
      <c r="AU23" s="105"/>
      <c r="AV23" s="82"/>
      <c r="AW23" s="64"/>
      <c r="AX23" s="82"/>
      <c r="AY23" s="467"/>
      <c r="AZ23" s="423"/>
      <c r="BA23" s="469"/>
      <c r="BB23" s="487"/>
      <c r="BC23" s="487"/>
      <c r="BD23" s="413"/>
      <c r="BE23" s="503"/>
      <c r="BF23" s="503"/>
      <c r="BG23" s="487"/>
      <c r="BH23" s="487"/>
      <c r="BI23" s="505"/>
      <c r="BJ23" s="505"/>
      <c r="BK23" s="505"/>
      <c r="BL23" s="732"/>
      <c r="BM23" s="732"/>
      <c r="BN23" s="72"/>
      <c r="BO23" s="129"/>
      <c r="BP23" s="129"/>
      <c r="BQ23" s="72"/>
      <c r="BR23" s="72"/>
      <c r="BS23" s="213"/>
      <c r="BT23" s="213" t="s">
        <v>277</v>
      </c>
      <c r="BU23" s="213"/>
      <c r="BV23" s="138"/>
      <c r="BW23" s="177">
        <v>13</v>
      </c>
      <c r="BX23" s="139"/>
      <c r="BY23" s="209" t="s">
        <v>278</v>
      </c>
      <c r="BZ23" s="138"/>
      <c r="CA23" s="138"/>
      <c r="CB23" s="426"/>
      <c r="CC23" s="672"/>
    </row>
    <row r="24" spans="1:81" ht="78.75" customHeight="1" x14ac:dyDescent="0.35">
      <c r="A24" s="6"/>
      <c r="B24" s="43"/>
      <c r="C24" s="43"/>
      <c r="D24" s="44"/>
      <c r="E24" s="45"/>
      <c r="F24" s="44"/>
      <c r="G24" s="68"/>
      <c r="H24" s="44"/>
      <c r="I24" s="68"/>
      <c r="J24" s="720" t="s">
        <v>168</v>
      </c>
      <c r="K24" s="720"/>
      <c r="L24" s="720"/>
      <c r="M24" s="720"/>
      <c r="N24" s="720"/>
      <c r="O24" s="720"/>
      <c r="P24" s="720"/>
      <c r="Q24" s="720"/>
      <c r="R24" s="720"/>
      <c r="S24" s="720"/>
      <c r="T24" s="720"/>
      <c r="U24" s="720"/>
      <c r="V24" s="720"/>
      <c r="W24" s="720"/>
      <c r="X24" s="720"/>
      <c r="Y24" s="202"/>
      <c r="Z24" s="307">
        <f>AVERAGE(Z10:Z23)</f>
        <v>0.43857142857142856</v>
      </c>
      <c r="AA24" s="307"/>
      <c r="AB24" s="308">
        <f>AVERAGE(AB10:AB23)</f>
        <v>0.68640185185185187</v>
      </c>
      <c r="AC24" s="56"/>
      <c r="AD24" s="56"/>
      <c r="AE24" s="44"/>
      <c r="AF24" s="44"/>
      <c r="AG24" s="68"/>
      <c r="AH24" s="44"/>
      <c r="AI24" s="44"/>
      <c r="AJ24" s="48"/>
      <c r="AK24" s="44"/>
      <c r="AL24" s="68"/>
      <c r="AM24" s="68"/>
      <c r="AN24" s="68"/>
      <c r="AO24" s="68"/>
      <c r="AP24" s="68"/>
      <c r="AQ24" s="68"/>
      <c r="AR24" s="68"/>
      <c r="AS24" s="319">
        <f>AVERAGE(AS10:AS23)</f>
        <v>0.41133333333333333</v>
      </c>
      <c r="AT24" s="104"/>
      <c r="AU24" s="104"/>
      <c r="AV24" s="56"/>
      <c r="AW24" s="68"/>
      <c r="AX24" s="56"/>
      <c r="AY24" s="44"/>
      <c r="AZ24" s="44"/>
      <c r="BA24" s="56"/>
      <c r="BB24" s="56"/>
      <c r="BC24" s="56"/>
      <c r="BD24" s="44"/>
      <c r="BE24" s="44"/>
      <c r="BF24" s="44"/>
      <c r="BG24" s="44"/>
      <c r="BH24" s="44"/>
      <c r="BI24" s="506"/>
      <c r="BJ24" s="506"/>
      <c r="BK24" s="506"/>
      <c r="BL24" s="733"/>
      <c r="BM24" s="733"/>
      <c r="BN24" s="4"/>
      <c r="BO24" s="4"/>
      <c r="BP24" s="4"/>
      <c r="BQ24" s="4"/>
      <c r="BR24" s="4"/>
      <c r="BS24" s="205"/>
      <c r="BT24" s="205"/>
      <c r="BU24" s="205"/>
      <c r="BV24" s="4"/>
      <c r="BW24" s="175"/>
      <c r="BX24" s="21"/>
      <c r="BY24" s="21"/>
      <c r="BZ24" s="4"/>
      <c r="CA24" s="4"/>
      <c r="CB24" s="4"/>
      <c r="CC24" s="21"/>
    </row>
    <row r="25" spans="1:81" ht="94.5" customHeight="1" x14ac:dyDescent="0.35">
      <c r="A25" s="529" t="s">
        <v>161</v>
      </c>
      <c r="B25" s="529" t="s">
        <v>162</v>
      </c>
      <c r="C25" s="529" t="s">
        <v>279</v>
      </c>
      <c r="D25" s="467" t="s">
        <v>280</v>
      </c>
      <c r="E25" s="467" t="s">
        <v>165</v>
      </c>
      <c r="F25" s="467" t="s">
        <v>166</v>
      </c>
      <c r="G25" s="439">
        <v>1</v>
      </c>
      <c r="H25" s="467" t="s">
        <v>167</v>
      </c>
      <c r="I25" s="439">
        <v>1</v>
      </c>
      <c r="J25" s="555" t="s">
        <v>281</v>
      </c>
      <c r="K25" s="417" t="s">
        <v>282</v>
      </c>
      <c r="L25" s="467" t="s">
        <v>283</v>
      </c>
      <c r="M25" s="467" t="s">
        <v>284</v>
      </c>
      <c r="N25" s="417" t="s">
        <v>285</v>
      </c>
      <c r="O25" s="549"/>
      <c r="P25" s="549" t="s">
        <v>173</v>
      </c>
      <c r="Q25" s="467" t="s">
        <v>222</v>
      </c>
      <c r="R25" s="408">
        <v>1010</v>
      </c>
      <c r="S25" s="408">
        <v>362</v>
      </c>
      <c r="T25" s="408">
        <v>648</v>
      </c>
      <c r="U25" s="511">
        <v>72</v>
      </c>
      <c r="V25" s="511">
        <v>85</v>
      </c>
      <c r="W25" s="511">
        <v>130</v>
      </c>
      <c r="X25" s="511"/>
      <c r="Y25" s="448">
        <f>+W25+V25+U25</f>
        <v>287</v>
      </c>
      <c r="Z25" s="451">
        <f>+Y25/S25</f>
        <v>0.79281767955801108</v>
      </c>
      <c r="AA25" s="448">
        <f>+Y25+T25</f>
        <v>935</v>
      </c>
      <c r="AB25" s="526">
        <f>+AA25/R25</f>
        <v>0.92574257425742579</v>
      </c>
      <c r="AC25" s="459" t="s">
        <v>177</v>
      </c>
      <c r="AD25" s="459" t="s">
        <v>178</v>
      </c>
      <c r="AE25" s="435" t="s">
        <v>179</v>
      </c>
      <c r="AF25" s="435" t="s">
        <v>180</v>
      </c>
      <c r="AG25" s="439" t="s">
        <v>286</v>
      </c>
      <c r="AH25" s="462">
        <v>2020130010102</v>
      </c>
      <c r="AI25" s="412" t="s">
        <v>287</v>
      </c>
      <c r="AJ25" s="5" t="s">
        <v>288</v>
      </c>
      <c r="AK25" s="8" t="s">
        <v>222</v>
      </c>
      <c r="AL25" s="64">
        <v>362</v>
      </c>
      <c r="AM25" s="69">
        <v>0.3</v>
      </c>
      <c r="AN25" s="193">
        <v>72</v>
      </c>
      <c r="AO25" s="193">
        <v>85</v>
      </c>
      <c r="AP25" s="192">
        <v>130</v>
      </c>
      <c r="AQ25" s="168"/>
      <c r="AR25" s="234">
        <f>+AP25+AO25+AN25</f>
        <v>287</v>
      </c>
      <c r="AS25" s="236">
        <f>+AR25/AL25</f>
        <v>0.79281767955801108</v>
      </c>
      <c r="AT25" s="105">
        <v>44986</v>
      </c>
      <c r="AU25" s="105">
        <v>45291</v>
      </c>
      <c r="AV25" s="82">
        <f t="shared" ref="AV25:AV28" si="8">AU25-AT25</f>
        <v>305</v>
      </c>
      <c r="AW25" s="64">
        <v>362</v>
      </c>
      <c r="AX25" s="85"/>
      <c r="AY25" s="423" t="s">
        <v>289</v>
      </c>
      <c r="AZ25" s="423" t="s">
        <v>290</v>
      </c>
      <c r="BA25" s="441" t="s">
        <v>187</v>
      </c>
      <c r="BB25" s="442">
        <v>123500000</v>
      </c>
      <c r="BC25" s="442">
        <v>123500000</v>
      </c>
      <c r="BD25" s="423" t="s">
        <v>188</v>
      </c>
      <c r="BE25" s="427" t="s">
        <v>291</v>
      </c>
      <c r="BF25" s="427" t="s">
        <v>292</v>
      </c>
      <c r="BG25" s="442">
        <v>94900000</v>
      </c>
      <c r="BH25" s="442">
        <v>18200000</v>
      </c>
      <c r="BI25" s="504">
        <v>100100000</v>
      </c>
      <c r="BJ25" s="504">
        <v>18200000</v>
      </c>
      <c r="BK25" s="504">
        <v>18200000</v>
      </c>
      <c r="BL25" s="731">
        <f>+BJ25/BI25</f>
        <v>0.18181818181818182</v>
      </c>
      <c r="BM25" s="731">
        <f>+BK25/BI25</f>
        <v>0.18181818181818182</v>
      </c>
      <c r="BN25" s="72" t="s">
        <v>199</v>
      </c>
      <c r="BO25" s="129" t="s">
        <v>200</v>
      </c>
      <c r="BP25" s="129" t="s">
        <v>201</v>
      </c>
      <c r="BQ25" s="72" t="s">
        <v>187</v>
      </c>
      <c r="BR25" s="141">
        <f>AT25</f>
        <v>44986</v>
      </c>
      <c r="BS25" s="213" t="s">
        <v>293</v>
      </c>
      <c r="BT25" s="213"/>
      <c r="BU25" s="228" t="s">
        <v>294</v>
      </c>
      <c r="BV25" s="138"/>
      <c r="BW25" s="178">
        <v>1</v>
      </c>
      <c r="BX25" s="210" t="s">
        <v>295</v>
      </c>
      <c r="BY25" s="209" t="s">
        <v>296</v>
      </c>
      <c r="BZ25" s="220" t="s">
        <v>297</v>
      </c>
      <c r="CA25" s="138"/>
      <c r="CB25" s="72" t="s">
        <v>191</v>
      </c>
      <c r="CC25" s="143" t="s">
        <v>298</v>
      </c>
    </row>
    <row r="26" spans="1:81" ht="73.5" customHeight="1" x14ac:dyDescent="0.35">
      <c r="A26" s="529"/>
      <c r="B26" s="529"/>
      <c r="C26" s="529"/>
      <c r="D26" s="467"/>
      <c r="E26" s="467"/>
      <c r="F26" s="467"/>
      <c r="G26" s="439"/>
      <c r="H26" s="467"/>
      <c r="I26" s="439"/>
      <c r="J26" s="555"/>
      <c r="K26" s="417"/>
      <c r="L26" s="467"/>
      <c r="M26" s="467"/>
      <c r="N26" s="417"/>
      <c r="O26" s="549"/>
      <c r="P26" s="549"/>
      <c r="Q26" s="467"/>
      <c r="R26" s="408"/>
      <c r="S26" s="408"/>
      <c r="T26" s="408"/>
      <c r="U26" s="511"/>
      <c r="V26" s="511"/>
      <c r="W26" s="511"/>
      <c r="X26" s="511"/>
      <c r="Y26" s="449"/>
      <c r="Z26" s="716"/>
      <c r="AA26" s="701"/>
      <c r="AB26" s="618"/>
      <c r="AC26" s="460"/>
      <c r="AD26" s="460"/>
      <c r="AE26" s="436"/>
      <c r="AF26" s="436"/>
      <c r="AG26" s="439"/>
      <c r="AH26" s="462"/>
      <c r="AI26" s="411"/>
      <c r="AJ26" s="5" t="s">
        <v>299</v>
      </c>
      <c r="AK26" s="8" t="s">
        <v>300</v>
      </c>
      <c r="AL26" s="81">
        <v>40</v>
      </c>
      <c r="AM26" s="70">
        <v>0.35</v>
      </c>
      <c r="AN26" s="193">
        <v>0</v>
      </c>
      <c r="AO26" s="193">
        <v>0</v>
      </c>
      <c r="AP26" s="192">
        <v>0</v>
      </c>
      <c r="AQ26" s="170"/>
      <c r="AR26" s="234">
        <f>+AP26+AO26+AN26</f>
        <v>0</v>
      </c>
      <c r="AS26" s="236">
        <f>+AR26/AL26</f>
        <v>0</v>
      </c>
      <c r="AT26" s="105">
        <v>45108</v>
      </c>
      <c r="AU26" s="105">
        <v>45291</v>
      </c>
      <c r="AV26" s="82">
        <f t="shared" si="8"/>
        <v>183</v>
      </c>
      <c r="AW26" s="64">
        <v>40</v>
      </c>
      <c r="AX26" s="113"/>
      <c r="AY26" s="423"/>
      <c r="AZ26" s="423"/>
      <c r="BA26" s="441"/>
      <c r="BB26" s="442"/>
      <c r="BC26" s="442"/>
      <c r="BD26" s="423"/>
      <c r="BE26" s="427"/>
      <c r="BF26" s="427"/>
      <c r="BG26" s="442"/>
      <c r="BH26" s="442"/>
      <c r="BI26" s="505"/>
      <c r="BJ26" s="505"/>
      <c r="BK26" s="505"/>
      <c r="BL26" s="732"/>
      <c r="BM26" s="732"/>
      <c r="BN26" s="72" t="s">
        <v>199</v>
      </c>
      <c r="BO26" s="129" t="s">
        <v>243</v>
      </c>
      <c r="BP26" s="129" t="s">
        <v>244</v>
      </c>
      <c r="BQ26" s="72" t="s">
        <v>187</v>
      </c>
      <c r="BR26" s="141">
        <f t="shared" ref="BR26:BR28" si="9">AT26</f>
        <v>45108</v>
      </c>
      <c r="BS26" s="213" t="s">
        <v>301</v>
      </c>
      <c r="BT26" s="213" t="s">
        <v>302</v>
      </c>
      <c r="BU26" s="244" t="s">
        <v>303</v>
      </c>
      <c r="BV26" s="138"/>
      <c r="BW26" s="178">
        <v>2</v>
      </c>
      <c r="BX26" s="209" t="s">
        <v>304</v>
      </c>
      <c r="BY26" s="209" t="s">
        <v>305</v>
      </c>
      <c r="BZ26" s="138"/>
      <c r="CA26" s="138"/>
      <c r="CB26" s="72" t="s">
        <v>208</v>
      </c>
      <c r="CC26" s="143" t="s">
        <v>306</v>
      </c>
    </row>
    <row r="27" spans="1:81" ht="51" customHeight="1" x14ac:dyDescent="0.35">
      <c r="A27" s="529"/>
      <c r="B27" s="529"/>
      <c r="C27" s="529"/>
      <c r="D27" s="467"/>
      <c r="E27" s="467"/>
      <c r="F27" s="467"/>
      <c r="G27" s="439"/>
      <c r="H27" s="467"/>
      <c r="I27" s="439"/>
      <c r="J27" s="555"/>
      <c r="K27" s="417"/>
      <c r="L27" s="467" t="s">
        <v>220</v>
      </c>
      <c r="M27" s="467"/>
      <c r="N27" s="417"/>
      <c r="O27" s="549"/>
      <c r="P27" s="549"/>
      <c r="Q27" s="467"/>
      <c r="R27" s="408"/>
      <c r="S27" s="408"/>
      <c r="T27" s="408"/>
      <c r="U27" s="511"/>
      <c r="V27" s="511"/>
      <c r="W27" s="511"/>
      <c r="X27" s="511"/>
      <c r="Y27" s="450"/>
      <c r="Z27" s="452"/>
      <c r="AA27" s="525"/>
      <c r="AB27" s="527"/>
      <c r="AC27" s="460"/>
      <c r="AD27" s="460"/>
      <c r="AE27" s="436"/>
      <c r="AF27" s="436"/>
      <c r="AG27" s="439"/>
      <c r="AH27" s="462"/>
      <c r="AI27" s="411"/>
      <c r="AJ27" s="5" t="s">
        <v>307</v>
      </c>
      <c r="AK27" s="8"/>
      <c r="AL27" s="64">
        <v>1</v>
      </c>
      <c r="AM27" s="69">
        <v>0.05</v>
      </c>
      <c r="AN27" s="193">
        <v>0</v>
      </c>
      <c r="AO27" s="193">
        <v>1</v>
      </c>
      <c r="AP27" s="192">
        <v>0</v>
      </c>
      <c r="AQ27" s="168"/>
      <c r="AR27" s="234">
        <f>+AP27+AO27+AN27</f>
        <v>1</v>
      </c>
      <c r="AS27" s="236">
        <f>+AR27/AL27</f>
        <v>1</v>
      </c>
      <c r="AT27" s="105">
        <v>44958</v>
      </c>
      <c r="AU27" s="105">
        <v>45291</v>
      </c>
      <c r="AV27" s="82">
        <f t="shared" si="8"/>
        <v>333</v>
      </c>
      <c r="AW27" s="64"/>
      <c r="AX27" s="114"/>
      <c r="AY27" s="423"/>
      <c r="AZ27" s="423"/>
      <c r="BA27" s="441"/>
      <c r="BB27" s="442"/>
      <c r="BC27" s="442"/>
      <c r="BD27" s="423"/>
      <c r="BE27" s="427"/>
      <c r="BF27" s="427"/>
      <c r="BG27" s="442"/>
      <c r="BH27" s="442"/>
      <c r="BI27" s="505"/>
      <c r="BJ27" s="505"/>
      <c r="BK27" s="505"/>
      <c r="BL27" s="732"/>
      <c r="BM27" s="732"/>
      <c r="BN27" s="72" t="s">
        <v>199</v>
      </c>
      <c r="BO27" s="129" t="s">
        <v>308</v>
      </c>
      <c r="BP27" s="142" t="s">
        <v>309</v>
      </c>
      <c r="BQ27" s="72" t="s">
        <v>187</v>
      </c>
      <c r="BR27" s="141">
        <f t="shared" si="9"/>
        <v>44958</v>
      </c>
      <c r="BS27" s="213"/>
      <c r="BT27" s="213"/>
      <c r="BU27" s="244"/>
      <c r="BV27" s="138"/>
      <c r="BW27" s="178">
        <v>3</v>
      </c>
      <c r="BX27" s="209"/>
      <c r="BY27" s="209" t="s">
        <v>310</v>
      </c>
      <c r="BZ27" s="138"/>
      <c r="CA27" s="138"/>
      <c r="CB27" s="424"/>
      <c r="CC27" s="670"/>
    </row>
    <row r="28" spans="1:81" ht="88.5" customHeight="1" x14ac:dyDescent="0.35">
      <c r="A28" s="529"/>
      <c r="B28" s="529"/>
      <c r="C28" s="529"/>
      <c r="D28" s="467"/>
      <c r="E28" s="467"/>
      <c r="F28" s="467"/>
      <c r="G28" s="439"/>
      <c r="H28" s="467"/>
      <c r="I28" s="439"/>
      <c r="J28" s="555"/>
      <c r="K28" s="5" t="s">
        <v>311</v>
      </c>
      <c r="L28" s="8" t="s">
        <v>283</v>
      </c>
      <c r="M28" s="8" t="s">
        <v>312</v>
      </c>
      <c r="N28" s="5" t="s">
        <v>313</v>
      </c>
      <c r="O28" s="13"/>
      <c r="P28" s="13" t="s">
        <v>173</v>
      </c>
      <c r="Q28" s="8" t="s">
        <v>222</v>
      </c>
      <c r="R28" s="57">
        <v>600</v>
      </c>
      <c r="S28" s="57">
        <v>271</v>
      </c>
      <c r="T28" s="57">
        <v>329</v>
      </c>
      <c r="U28" s="189">
        <v>0</v>
      </c>
      <c r="V28" s="189">
        <v>122</v>
      </c>
      <c r="W28" s="189">
        <v>77</v>
      </c>
      <c r="X28" s="189"/>
      <c r="Y28" s="235">
        <f>+W28+V28+U28</f>
        <v>199</v>
      </c>
      <c r="Z28" s="303">
        <f>+Y28/S28</f>
        <v>0.73431734317343178</v>
      </c>
      <c r="AA28" s="235">
        <f>+Y28+T28</f>
        <v>528</v>
      </c>
      <c r="AB28" s="303">
        <f>+AA28/R28</f>
        <v>0.88</v>
      </c>
      <c r="AC28" s="460"/>
      <c r="AD28" s="460"/>
      <c r="AE28" s="436"/>
      <c r="AF28" s="436"/>
      <c r="AG28" s="439"/>
      <c r="AH28" s="462"/>
      <c r="AI28" s="411"/>
      <c r="AJ28" s="5" t="s">
        <v>314</v>
      </c>
      <c r="AK28" s="8" t="s">
        <v>222</v>
      </c>
      <c r="AL28" s="64">
        <v>271</v>
      </c>
      <c r="AM28" s="69">
        <v>0.3</v>
      </c>
      <c r="AN28" s="193">
        <v>0</v>
      </c>
      <c r="AO28" s="193">
        <v>122</v>
      </c>
      <c r="AP28" s="192">
        <v>77</v>
      </c>
      <c r="AQ28" s="168"/>
      <c r="AR28" s="234">
        <f>+AP28+AO28+AN28</f>
        <v>199</v>
      </c>
      <c r="AS28" s="236">
        <f>+AR28/AL28</f>
        <v>0.73431734317343178</v>
      </c>
      <c r="AT28" s="105">
        <v>45017</v>
      </c>
      <c r="AU28" s="105">
        <v>45291</v>
      </c>
      <c r="AV28" s="82">
        <f t="shared" si="8"/>
        <v>274</v>
      </c>
      <c r="AW28" s="64">
        <v>271</v>
      </c>
      <c r="AX28" s="114"/>
      <c r="AY28" s="423"/>
      <c r="AZ28" s="423"/>
      <c r="BA28" s="441"/>
      <c r="BB28" s="442"/>
      <c r="BC28" s="442"/>
      <c r="BD28" s="423"/>
      <c r="BE28" s="427"/>
      <c r="BF28" s="427"/>
      <c r="BG28" s="442"/>
      <c r="BH28" s="442"/>
      <c r="BI28" s="505"/>
      <c r="BJ28" s="505"/>
      <c r="BK28" s="505"/>
      <c r="BL28" s="732"/>
      <c r="BM28" s="732"/>
      <c r="BN28" s="72" t="s">
        <v>199</v>
      </c>
      <c r="BO28" s="129" t="s">
        <v>200</v>
      </c>
      <c r="BP28" s="129" t="s">
        <v>201</v>
      </c>
      <c r="BQ28" s="72" t="s">
        <v>187</v>
      </c>
      <c r="BR28" s="141">
        <f t="shared" si="9"/>
        <v>45017</v>
      </c>
      <c r="BS28" s="213"/>
      <c r="BT28" s="213" t="s">
        <v>315</v>
      </c>
      <c r="BU28" s="244" t="s">
        <v>316</v>
      </c>
      <c r="BV28" s="138"/>
      <c r="BW28" s="178">
        <v>4</v>
      </c>
      <c r="BX28" s="209"/>
      <c r="BY28" s="209" t="s">
        <v>317</v>
      </c>
      <c r="BZ28" s="220" t="s">
        <v>318</v>
      </c>
      <c r="CA28" s="138"/>
      <c r="CB28" s="425"/>
      <c r="CC28" s="671"/>
    </row>
    <row r="29" spans="1:81" ht="58.5" customHeight="1" x14ac:dyDescent="0.35">
      <c r="A29" s="529"/>
      <c r="B29" s="529"/>
      <c r="C29" s="529"/>
      <c r="D29" s="467"/>
      <c r="E29" s="467"/>
      <c r="F29" s="467"/>
      <c r="G29" s="439"/>
      <c r="H29" s="467"/>
      <c r="I29" s="439"/>
      <c r="J29" s="555"/>
      <c r="K29" s="5" t="s">
        <v>319</v>
      </c>
      <c r="L29" s="8" t="s">
        <v>283</v>
      </c>
      <c r="M29" s="8" t="s">
        <v>320</v>
      </c>
      <c r="N29" s="5" t="s">
        <v>321</v>
      </c>
      <c r="O29" s="13"/>
      <c r="P29" s="13" t="s">
        <v>173</v>
      </c>
      <c r="Q29" s="8" t="s">
        <v>216</v>
      </c>
      <c r="R29" s="57">
        <v>100</v>
      </c>
      <c r="S29" s="57">
        <v>33</v>
      </c>
      <c r="T29" s="57">
        <v>67</v>
      </c>
      <c r="U29" s="190">
        <v>310</v>
      </c>
      <c r="V29" s="189">
        <v>0</v>
      </c>
      <c r="W29" s="190">
        <v>7</v>
      </c>
      <c r="X29" s="189"/>
      <c r="Y29" s="235">
        <f>+W29+V29+U29</f>
        <v>317</v>
      </c>
      <c r="Z29" s="303">
        <v>1</v>
      </c>
      <c r="AA29" s="235">
        <f>+Y29+T29</f>
        <v>384</v>
      </c>
      <c r="AB29" s="303">
        <v>1</v>
      </c>
      <c r="AC29" s="461"/>
      <c r="AD29" s="461"/>
      <c r="AE29" s="436"/>
      <c r="AF29" s="436"/>
      <c r="AG29" s="439"/>
      <c r="AH29" s="462"/>
      <c r="AI29" s="411"/>
      <c r="AJ29" s="24" t="s">
        <v>322</v>
      </c>
      <c r="AK29" s="8"/>
      <c r="AL29" s="81"/>
      <c r="AM29" s="70"/>
      <c r="AN29" s="193">
        <v>310</v>
      </c>
      <c r="AO29" s="193">
        <v>0</v>
      </c>
      <c r="AP29" s="193">
        <v>7</v>
      </c>
      <c r="AQ29" s="174"/>
      <c r="AR29" s="316"/>
      <c r="AS29" s="241"/>
      <c r="AT29" s="106"/>
      <c r="AU29" s="106"/>
      <c r="AV29" s="86"/>
      <c r="AW29" s="81"/>
      <c r="AX29" s="86"/>
      <c r="AY29" s="423"/>
      <c r="AZ29" s="423"/>
      <c r="BA29" s="441"/>
      <c r="BB29" s="442"/>
      <c r="BC29" s="442"/>
      <c r="BD29" s="423"/>
      <c r="BE29" s="427"/>
      <c r="BF29" s="427"/>
      <c r="BG29" s="442"/>
      <c r="BH29" s="442"/>
      <c r="BI29" s="505"/>
      <c r="BJ29" s="505"/>
      <c r="BK29" s="505"/>
      <c r="BL29" s="732"/>
      <c r="BM29" s="732"/>
      <c r="BN29" s="72"/>
      <c r="BO29" s="129"/>
      <c r="BP29" s="129"/>
      <c r="BQ29" s="72"/>
      <c r="BR29" s="72"/>
      <c r="BS29" s="213" t="s">
        <v>323</v>
      </c>
      <c r="BT29" s="213"/>
      <c r="BU29" s="244" t="s">
        <v>324</v>
      </c>
      <c r="BV29" s="138"/>
      <c r="BW29" s="178">
        <v>5</v>
      </c>
      <c r="BX29" s="209" t="s">
        <v>325</v>
      </c>
      <c r="BY29" s="209"/>
      <c r="BZ29" s="220" t="s">
        <v>326</v>
      </c>
      <c r="CA29" s="138"/>
      <c r="CB29" s="426"/>
      <c r="CC29" s="672"/>
    </row>
    <row r="30" spans="1:81" ht="96" customHeight="1" x14ac:dyDescent="0.35">
      <c r="A30" s="6"/>
      <c r="B30" s="43"/>
      <c r="C30" s="43"/>
      <c r="D30" s="44"/>
      <c r="E30" s="45"/>
      <c r="F30" s="44"/>
      <c r="G30" s="68"/>
      <c r="H30" s="44"/>
      <c r="I30" s="68"/>
      <c r="J30" s="720" t="s">
        <v>281</v>
      </c>
      <c r="K30" s="720"/>
      <c r="L30" s="720"/>
      <c r="M30" s="720"/>
      <c r="N30" s="720"/>
      <c r="O30" s="720"/>
      <c r="P30" s="720"/>
      <c r="Q30" s="720"/>
      <c r="R30" s="720"/>
      <c r="S30" s="720"/>
      <c r="T30" s="720"/>
      <c r="U30" s="720"/>
      <c r="V30" s="720"/>
      <c r="W30" s="720"/>
      <c r="X30" s="720"/>
      <c r="Y30" s="202"/>
      <c r="Z30" s="307">
        <f>AVERAGE(Z25:Z29)</f>
        <v>0.84237834091048092</v>
      </c>
      <c r="AA30" s="307"/>
      <c r="AB30" s="308">
        <f>AVERAGE(AB25:AB29)</f>
        <v>0.9352475247524753</v>
      </c>
      <c r="AC30" s="56"/>
      <c r="AD30" s="56"/>
      <c r="AE30" s="44"/>
      <c r="AF30" s="44"/>
      <c r="AG30" s="68"/>
      <c r="AH30" s="44"/>
      <c r="AI30" s="44"/>
      <c r="AJ30" s="48"/>
      <c r="AK30" s="44"/>
      <c r="AL30" s="68"/>
      <c r="AM30" s="68"/>
      <c r="AN30" s="68"/>
      <c r="AO30" s="68"/>
      <c r="AP30" s="68"/>
      <c r="AQ30" s="68"/>
      <c r="AR30" s="68"/>
      <c r="AS30" s="319">
        <f>AVERAGE(AS25:AS29)</f>
        <v>0.63178375568286071</v>
      </c>
      <c r="AT30" s="104"/>
      <c r="AU30" s="104"/>
      <c r="AV30" s="56"/>
      <c r="AW30" s="68"/>
      <c r="AX30" s="56"/>
      <c r="AY30" s="44"/>
      <c r="AZ30" s="44"/>
      <c r="BA30" s="56"/>
      <c r="BB30" s="56"/>
      <c r="BC30" s="56"/>
      <c r="BD30" s="44"/>
      <c r="BE30" s="44"/>
      <c r="BF30" s="44"/>
      <c r="BG30" s="56"/>
      <c r="BH30" s="56"/>
      <c r="BI30" s="506"/>
      <c r="BJ30" s="506"/>
      <c r="BK30" s="506"/>
      <c r="BL30" s="733"/>
      <c r="BM30" s="733"/>
      <c r="BN30" s="4"/>
      <c r="BO30" s="4"/>
      <c r="BP30" s="4"/>
      <c r="BQ30" s="4"/>
      <c r="BR30" s="4"/>
      <c r="BS30" s="205"/>
      <c r="BT30" s="205"/>
      <c r="BU30" s="245"/>
      <c r="BV30" s="4"/>
      <c r="BW30" s="175"/>
      <c r="BX30" s="21"/>
      <c r="BY30" s="21"/>
      <c r="BZ30" s="4"/>
      <c r="CA30" s="4"/>
      <c r="CB30" s="4"/>
      <c r="CC30" s="21"/>
    </row>
    <row r="31" spans="1:81" ht="79.5" customHeight="1" x14ac:dyDescent="0.35">
      <c r="A31" s="532" t="s">
        <v>161</v>
      </c>
      <c r="B31" s="532" t="s">
        <v>162</v>
      </c>
      <c r="C31" s="532" t="s">
        <v>163</v>
      </c>
      <c r="D31" s="412" t="s">
        <v>327</v>
      </c>
      <c r="E31" s="412" t="s">
        <v>328</v>
      </c>
      <c r="F31" s="412" t="s">
        <v>329</v>
      </c>
      <c r="G31" s="621">
        <v>0.16</v>
      </c>
      <c r="H31" s="412" t="s">
        <v>330</v>
      </c>
      <c r="I31" s="624">
        <v>0.17</v>
      </c>
      <c r="J31" s="540" t="s">
        <v>331</v>
      </c>
      <c r="K31" s="5" t="s">
        <v>332</v>
      </c>
      <c r="L31" s="8" t="s">
        <v>333</v>
      </c>
      <c r="M31" s="17" t="s">
        <v>334</v>
      </c>
      <c r="N31" s="5" t="s">
        <v>335</v>
      </c>
      <c r="O31" s="13"/>
      <c r="P31" s="13" t="s">
        <v>173</v>
      </c>
      <c r="Q31" s="8" t="s">
        <v>241</v>
      </c>
      <c r="R31" s="57">
        <v>800</v>
      </c>
      <c r="S31" s="57">
        <v>270</v>
      </c>
      <c r="T31" s="57">
        <v>66</v>
      </c>
      <c r="U31" s="189">
        <v>0</v>
      </c>
      <c r="V31" s="189">
        <v>0</v>
      </c>
      <c r="W31" s="189">
        <v>722</v>
      </c>
      <c r="X31" s="189"/>
      <c r="Y31" s="235">
        <f>+W31+V31+U31</f>
        <v>722</v>
      </c>
      <c r="Z31" s="309">
        <v>1</v>
      </c>
      <c r="AA31" s="235">
        <f>+Y31+T31</f>
        <v>788</v>
      </c>
      <c r="AB31" s="309">
        <f>+AA31/R31</f>
        <v>0.98499999999999999</v>
      </c>
      <c r="AC31" s="459" t="s">
        <v>177</v>
      </c>
      <c r="AD31" s="459" t="s">
        <v>178</v>
      </c>
      <c r="AE31" s="435" t="s">
        <v>179</v>
      </c>
      <c r="AF31" s="435" t="s">
        <v>180</v>
      </c>
      <c r="AG31" s="455" t="s">
        <v>336</v>
      </c>
      <c r="AH31" s="456">
        <v>2020130010101</v>
      </c>
      <c r="AI31" s="412" t="s">
        <v>337</v>
      </c>
      <c r="AJ31" s="5" t="s">
        <v>338</v>
      </c>
      <c r="AK31" s="8"/>
      <c r="AL31" s="64"/>
      <c r="AM31" s="64"/>
      <c r="AN31" s="192">
        <v>0</v>
      </c>
      <c r="AO31" s="192">
        <v>0</v>
      </c>
      <c r="AP31" s="192">
        <v>722</v>
      </c>
      <c r="AQ31" s="172"/>
      <c r="AR31" s="234">
        <f>+AN31+AO31+AP31</f>
        <v>722</v>
      </c>
      <c r="AS31" s="303"/>
      <c r="AT31" s="105"/>
      <c r="AU31" s="105"/>
      <c r="AV31" s="82"/>
      <c r="AW31" s="64"/>
      <c r="AX31" s="82"/>
      <c r="AY31" s="423" t="s">
        <v>339</v>
      </c>
      <c r="AZ31" s="423" t="s">
        <v>340</v>
      </c>
      <c r="BA31" s="441" t="s">
        <v>187</v>
      </c>
      <c r="BB31" s="442">
        <v>100000000</v>
      </c>
      <c r="BC31" s="442">
        <v>100000000</v>
      </c>
      <c r="BD31" s="423" t="s">
        <v>188</v>
      </c>
      <c r="BE31" s="427" t="s">
        <v>341</v>
      </c>
      <c r="BF31" s="427" t="s">
        <v>342</v>
      </c>
      <c r="BG31" s="442">
        <v>91466666</v>
      </c>
      <c r="BH31" s="442">
        <v>12000000</v>
      </c>
      <c r="BI31" s="504">
        <v>100000000</v>
      </c>
      <c r="BJ31" s="504">
        <v>12000000</v>
      </c>
      <c r="BK31" s="504">
        <v>12000000</v>
      </c>
      <c r="BL31" s="731">
        <f>+BJ31/BI31</f>
        <v>0.12</v>
      </c>
      <c r="BM31" s="731">
        <f>+BK31/BI31</f>
        <v>0.12</v>
      </c>
      <c r="BN31" s="72"/>
      <c r="BO31" s="129"/>
      <c r="BP31" s="129"/>
      <c r="BQ31" s="72"/>
      <c r="BR31" s="72"/>
      <c r="BS31" s="213" t="s">
        <v>343</v>
      </c>
      <c r="BT31" s="213" t="s">
        <v>344</v>
      </c>
      <c r="BU31" s="246" t="s">
        <v>345</v>
      </c>
      <c r="BV31" s="138"/>
      <c r="BW31" s="179">
        <v>1</v>
      </c>
      <c r="BX31" s="209" t="s">
        <v>346</v>
      </c>
      <c r="BY31" s="209" t="s">
        <v>347</v>
      </c>
      <c r="BZ31" s="220" t="s">
        <v>348</v>
      </c>
      <c r="CA31" s="138"/>
      <c r="CB31" s="72" t="s">
        <v>191</v>
      </c>
      <c r="CC31" s="143" t="s">
        <v>298</v>
      </c>
    </row>
    <row r="32" spans="1:81" ht="85.5" customHeight="1" x14ac:dyDescent="0.35">
      <c r="A32" s="533"/>
      <c r="B32" s="533"/>
      <c r="C32" s="533"/>
      <c r="D32" s="411"/>
      <c r="E32" s="411"/>
      <c r="F32" s="411"/>
      <c r="G32" s="622"/>
      <c r="H32" s="411"/>
      <c r="I32" s="410"/>
      <c r="J32" s="541"/>
      <c r="K32" s="5" t="s">
        <v>349</v>
      </c>
      <c r="L32" s="8" t="s">
        <v>350</v>
      </c>
      <c r="M32" s="8" t="s">
        <v>351</v>
      </c>
      <c r="N32" s="5" t="s">
        <v>352</v>
      </c>
      <c r="O32" s="13"/>
      <c r="P32" s="13" t="s">
        <v>173</v>
      </c>
      <c r="Q32" s="8" t="s">
        <v>353</v>
      </c>
      <c r="R32" s="57">
        <v>500</v>
      </c>
      <c r="S32" s="57">
        <v>160</v>
      </c>
      <c r="T32" s="57">
        <v>100</v>
      </c>
      <c r="U32" s="189">
        <v>0</v>
      </c>
      <c r="V32" s="189">
        <v>23</v>
      </c>
      <c r="W32" s="189">
        <v>0</v>
      </c>
      <c r="X32" s="189"/>
      <c r="Y32" s="235">
        <f>+W32+V32+U32</f>
        <v>23</v>
      </c>
      <c r="Z32" s="309">
        <f>+Y32/S32</f>
        <v>0.14374999999999999</v>
      </c>
      <c r="AA32" s="311">
        <f>+Y32+T32</f>
        <v>123</v>
      </c>
      <c r="AB32" s="310">
        <f>+AA32/R32</f>
        <v>0.246</v>
      </c>
      <c r="AC32" s="460"/>
      <c r="AD32" s="460"/>
      <c r="AE32" s="436"/>
      <c r="AF32" s="436"/>
      <c r="AG32" s="415"/>
      <c r="AH32" s="457"/>
      <c r="AI32" s="411"/>
      <c r="AJ32" s="5" t="s">
        <v>354</v>
      </c>
      <c r="AK32" s="8" t="s">
        <v>353</v>
      </c>
      <c r="AL32" s="64">
        <v>160</v>
      </c>
      <c r="AM32" s="69">
        <v>0.2</v>
      </c>
      <c r="AN32" s="192">
        <v>0</v>
      </c>
      <c r="AO32" s="192">
        <v>23</v>
      </c>
      <c r="AP32" s="192">
        <v>0</v>
      </c>
      <c r="AQ32" s="168"/>
      <c r="AR32" s="234">
        <f>+AN32+AO32+AP32</f>
        <v>23</v>
      </c>
      <c r="AS32" s="303">
        <f>+AR32/AL32</f>
        <v>0.14374999999999999</v>
      </c>
      <c r="AT32" s="105">
        <v>44986</v>
      </c>
      <c r="AU32" s="105">
        <v>45291</v>
      </c>
      <c r="AV32" s="82">
        <f t="shared" ref="AV32:AV34" si="10">AU32-AT32</f>
        <v>305</v>
      </c>
      <c r="AW32" s="64">
        <v>160</v>
      </c>
      <c r="AX32" s="82"/>
      <c r="AY32" s="423"/>
      <c r="AZ32" s="423"/>
      <c r="BA32" s="441"/>
      <c r="BB32" s="442"/>
      <c r="BC32" s="442"/>
      <c r="BD32" s="423"/>
      <c r="BE32" s="427"/>
      <c r="BF32" s="427"/>
      <c r="BG32" s="442"/>
      <c r="BH32" s="442"/>
      <c r="BI32" s="505"/>
      <c r="BJ32" s="505"/>
      <c r="BK32" s="505"/>
      <c r="BL32" s="732"/>
      <c r="BM32" s="732"/>
      <c r="BN32" s="72" t="s">
        <v>199</v>
      </c>
      <c r="BO32" s="129" t="s">
        <v>232</v>
      </c>
      <c r="BP32" s="129" t="s">
        <v>201</v>
      </c>
      <c r="BQ32" s="72" t="s">
        <v>187</v>
      </c>
      <c r="BR32" s="141">
        <f>AT32</f>
        <v>44986</v>
      </c>
      <c r="BS32" s="198" t="s">
        <v>355</v>
      </c>
      <c r="BT32" s="213" t="s">
        <v>356</v>
      </c>
      <c r="BU32" s="244" t="s">
        <v>357</v>
      </c>
      <c r="BV32" s="138"/>
      <c r="BW32" s="179">
        <v>2</v>
      </c>
      <c r="BX32" s="209" t="s">
        <v>358</v>
      </c>
      <c r="BY32" s="209" t="s">
        <v>359</v>
      </c>
      <c r="BZ32" s="138"/>
      <c r="CA32" s="138"/>
      <c r="CB32" s="72" t="s">
        <v>208</v>
      </c>
      <c r="CC32" s="143" t="s">
        <v>306</v>
      </c>
    </row>
    <row r="33" spans="1:81" ht="72.5" x14ac:dyDescent="0.35">
      <c r="A33" s="533"/>
      <c r="B33" s="533"/>
      <c r="C33" s="533"/>
      <c r="D33" s="411"/>
      <c r="E33" s="411"/>
      <c r="F33" s="411"/>
      <c r="G33" s="622"/>
      <c r="H33" s="411"/>
      <c r="I33" s="410"/>
      <c r="J33" s="541"/>
      <c r="K33" s="432" t="s">
        <v>360</v>
      </c>
      <c r="L33" s="412" t="s">
        <v>333</v>
      </c>
      <c r="M33" s="412" t="s">
        <v>361</v>
      </c>
      <c r="N33" s="432" t="s">
        <v>362</v>
      </c>
      <c r="O33" s="430"/>
      <c r="P33" s="430" t="s">
        <v>173</v>
      </c>
      <c r="Q33" s="412" t="s">
        <v>222</v>
      </c>
      <c r="R33" s="455">
        <v>2200</v>
      </c>
      <c r="S33" s="455">
        <v>194</v>
      </c>
      <c r="T33" s="455">
        <v>2006</v>
      </c>
      <c r="U33" s="453">
        <v>72</v>
      </c>
      <c r="V33" s="453">
        <v>44</v>
      </c>
      <c r="W33" s="453">
        <v>121</v>
      </c>
      <c r="X33" s="453"/>
      <c r="Y33" s="619">
        <f>+W33+V33+U33</f>
        <v>237</v>
      </c>
      <c r="Z33" s="620">
        <v>1</v>
      </c>
      <c r="AA33" s="619">
        <f>+Y33+T33</f>
        <v>2243</v>
      </c>
      <c r="AB33" s="620">
        <v>1</v>
      </c>
      <c r="AC33" s="460"/>
      <c r="AD33" s="460"/>
      <c r="AE33" s="436"/>
      <c r="AF33" s="436"/>
      <c r="AG33" s="415"/>
      <c r="AH33" s="457"/>
      <c r="AI33" s="411"/>
      <c r="AJ33" s="5" t="s">
        <v>363</v>
      </c>
      <c r="AK33" s="8" t="s">
        <v>222</v>
      </c>
      <c r="AL33" s="64">
        <v>194</v>
      </c>
      <c r="AM33" s="69">
        <v>0.4</v>
      </c>
      <c r="AN33" s="192">
        <v>72</v>
      </c>
      <c r="AO33" s="192">
        <v>44</v>
      </c>
      <c r="AP33" s="192">
        <v>121</v>
      </c>
      <c r="AQ33" s="168"/>
      <c r="AR33" s="234">
        <f>+AN33+AO33+AP33</f>
        <v>237</v>
      </c>
      <c r="AS33" s="303">
        <v>1</v>
      </c>
      <c r="AT33" s="105">
        <v>44986</v>
      </c>
      <c r="AU33" s="105">
        <v>45291</v>
      </c>
      <c r="AV33" s="82">
        <f t="shared" si="10"/>
        <v>305</v>
      </c>
      <c r="AW33" s="64">
        <v>194</v>
      </c>
      <c r="AX33" s="82"/>
      <c r="AY33" s="423"/>
      <c r="AZ33" s="423"/>
      <c r="BA33" s="441"/>
      <c r="BB33" s="442"/>
      <c r="BC33" s="442"/>
      <c r="BD33" s="423"/>
      <c r="BE33" s="427"/>
      <c r="BF33" s="427"/>
      <c r="BG33" s="442"/>
      <c r="BH33" s="442"/>
      <c r="BI33" s="505"/>
      <c r="BJ33" s="505"/>
      <c r="BK33" s="505"/>
      <c r="BL33" s="732"/>
      <c r="BM33" s="732"/>
      <c r="BN33" s="72" t="s">
        <v>199</v>
      </c>
      <c r="BO33" s="129" t="s">
        <v>200</v>
      </c>
      <c r="BP33" s="129" t="s">
        <v>201</v>
      </c>
      <c r="BQ33" s="72" t="s">
        <v>187</v>
      </c>
      <c r="BR33" s="141">
        <f t="shared" ref="BR33:BR34" si="11">AT33</f>
        <v>44986</v>
      </c>
      <c r="BS33" s="216" t="s">
        <v>364</v>
      </c>
      <c r="BT33" s="222" t="s">
        <v>365</v>
      </c>
      <c r="BU33" s="246" t="s">
        <v>366</v>
      </c>
      <c r="BV33" s="138"/>
      <c r="BW33" s="179">
        <v>3</v>
      </c>
      <c r="BX33" s="209" t="s">
        <v>367</v>
      </c>
      <c r="BY33" s="209" t="s">
        <v>368</v>
      </c>
      <c r="BZ33" s="220" t="s">
        <v>369</v>
      </c>
      <c r="CA33" s="138"/>
      <c r="CB33" s="424"/>
      <c r="CC33" s="550"/>
    </row>
    <row r="34" spans="1:81" ht="84" customHeight="1" x14ac:dyDescent="0.35">
      <c r="A34" s="534"/>
      <c r="B34" s="534"/>
      <c r="C34" s="534"/>
      <c r="D34" s="413"/>
      <c r="E34" s="413"/>
      <c r="F34" s="413"/>
      <c r="G34" s="623"/>
      <c r="H34" s="413"/>
      <c r="I34" s="469"/>
      <c r="J34" s="542"/>
      <c r="K34" s="528"/>
      <c r="L34" s="413"/>
      <c r="M34" s="413"/>
      <c r="N34" s="528"/>
      <c r="O34" s="431"/>
      <c r="P34" s="431" t="s">
        <v>173</v>
      </c>
      <c r="Q34" s="413"/>
      <c r="R34" s="416"/>
      <c r="S34" s="416"/>
      <c r="T34" s="416"/>
      <c r="U34" s="454"/>
      <c r="V34" s="472"/>
      <c r="W34" s="454"/>
      <c r="X34" s="472"/>
      <c r="Y34" s="525"/>
      <c r="Z34" s="525"/>
      <c r="AA34" s="525"/>
      <c r="AB34" s="525"/>
      <c r="AC34" s="461"/>
      <c r="AD34" s="461"/>
      <c r="AE34" s="436"/>
      <c r="AF34" s="436"/>
      <c r="AG34" s="416"/>
      <c r="AH34" s="458"/>
      <c r="AI34" s="411"/>
      <c r="AJ34" s="5" t="s">
        <v>370</v>
      </c>
      <c r="AK34" s="8" t="s">
        <v>214</v>
      </c>
      <c r="AL34" s="64">
        <v>3</v>
      </c>
      <c r="AM34" s="69">
        <v>0.4</v>
      </c>
      <c r="AN34" s="193">
        <v>0</v>
      </c>
      <c r="AO34" s="193">
        <v>0</v>
      </c>
      <c r="AP34" s="193">
        <v>0</v>
      </c>
      <c r="AQ34" s="168"/>
      <c r="AR34" s="234">
        <f>+AN34+AO34+AP34</f>
        <v>0</v>
      </c>
      <c r="AS34" s="303">
        <f>+AR34/AL34</f>
        <v>0</v>
      </c>
      <c r="AT34" s="105">
        <v>45047</v>
      </c>
      <c r="AU34" s="105">
        <v>45291</v>
      </c>
      <c r="AV34" s="82">
        <f t="shared" si="10"/>
        <v>244</v>
      </c>
      <c r="AW34" s="64">
        <v>40</v>
      </c>
      <c r="AX34" s="80"/>
      <c r="AY34" s="423"/>
      <c r="AZ34" s="423"/>
      <c r="BA34" s="441"/>
      <c r="BB34" s="442"/>
      <c r="BC34" s="442"/>
      <c r="BD34" s="423"/>
      <c r="BE34" s="427"/>
      <c r="BF34" s="427"/>
      <c r="BG34" s="442"/>
      <c r="BH34" s="442"/>
      <c r="BI34" s="505"/>
      <c r="BJ34" s="505"/>
      <c r="BK34" s="505"/>
      <c r="BL34" s="732"/>
      <c r="BM34" s="732"/>
      <c r="BN34" s="72" t="s">
        <v>199</v>
      </c>
      <c r="BO34" s="129" t="s">
        <v>243</v>
      </c>
      <c r="BP34" s="129" t="s">
        <v>244</v>
      </c>
      <c r="BQ34" s="72" t="s">
        <v>187</v>
      </c>
      <c r="BR34" s="141">
        <f t="shared" si="11"/>
        <v>45047</v>
      </c>
      <c r="BS34" s="216"/>
      <c r="BT34" s="222"/>
      <c r="BU34" s="244"/>
      <c r="BV34" s="138"/>
      <c r="BW34" s="179">
        <v>4</v>
      </c>
      <c r="BX34" s="139"/>
      <c r="BY34" s="139"/>
      <c r="BZ34" s="138"/>
      <c r="CA34" s="138"/>
      <c r="CB34" s="426"/>
      <c r="CC34" s="550"/>
    </row>
    <row r="35" spans="1:81" ht="44.25" customHeight="1" x14ac:dyDescent="0.35">
      <c r="A35" s="6"/>
      <c r="B35" s="43"/>
      <c r="C35" s="43"/>
      <c r="D35" s="44"/>
      <c r="E35" s="45"/>
      <c r="F35" s="44"/>
      <c r="G35" s="68"/>
      <c r="H35" s="44"/>
      <c r="I35" s="68"/>
      <c r="J35" s="633" t="s">
        <v>331</v>
      </c>
      <c r="K35" s="634"/>
      <c r="L35" s="634"/>
      <c r="M35" s="634"/>
      <c r="N35" s="634"/>
      <c r="O35" s="634"/>
      <c r="P35" s="634"/>
      <c r="Q35" s="634"/>
      <c r="R35" s="634"/>
      <c r="S35" s="634"/>
      <c r="T35" s="634"/>
      <c r="U35" s="634"/>
      <c r="V35" s="634"/>
      <c r="W35" s="634"/>
      <c r="X35" s="634"/>
      <c r="Y35" s="635"/>
      <c r="Z35" s="307">
        <f>AVERAGE(Z31:Z34)</f>
        <v>0.71458333333333324</v>
      </c>
      <c r="AA35" s="307"/>
      <c r="AB35" s="308">
        <f>AVERAGE(AB31:AB34)</f>
        <v>0.74366666666666659</v>
      </c>
      <c r="AC35" s="56"/>
      <c r="AD35" s="56"/>
      <c r="AE35" s="44"/>
      <c r="AF35" s="44"/>
      <c r="AG35" s="68"/>
      <c r="AH35" s="44"/>
      <c r="AI35" s="44"/>
      <c r="AJ35" s="48"/>
      <c r="AK35" s="44"/>
      <c r="AL35" s="68"/>
      <c r="AM35" s="68"/>
      <c r="AN35" s="68"/>
      <c r="AO35" s="68"/>
      <c r="AP35" s="68"/>
      <c r="AQ35" s="68"/>
      <c r="AR35" s="68"/>
      <c r="AS35" s="319">
        <f>AVERAGE(AS31:AS34)</f>
        <v>0.38125000000000003</v>
      </c>
      <c r="AT35" s="104"/>
      <c r="AU35" s="104"/>
      <c r="AV35" s="56"/>
      <c r="AW35" s="68"/>
      <c r="AX35" s="56"/>
      <c r="AY35" s="44"/>
      <c r="AZ35" s="44"/>
      <c r="BA35" s="56"/>
      <c r="BB35" s="56"/>
      <c r="BC35" s="56"/>
      <c r="BD35" s="44"/>
      <c r="BE35" s="44"/>
      <c r="BF35" s="44"/>
      <c r="BG35" s="56"/>
      <c r="BH35" s="56"/>
      <c r="BI35" s="506"/>
      <c r="BJ35" s="506"/>
      <c r="BK35" s="506"/>
      <c r="BL35" s="733"/>
      <c r="BM35" s="733"/>
      <c r="BN35" s="4"/>
      <c r="BO35" s="4"/>
      <c r="BP35" s="4"/>
      <c r="BQ35" s="4"/>
      <c r="BR35" s="4"/>
      <c r="BS35" s="205"/>
      <c r="BT35" s="205"/>
      <c r="BU35" s="245"/>
      <c r="BV35" s="4"/>
      <c r="BW35" s="175"/>
      <c r="BX35" s="21"/>
      <c r="BY35" s="21"/>
      <c r="BZ35" s="4"/>
      <c r="CA35" s="4"/>
      <c r="CB35" s="4"/>
      <c r="CC35" s="21"/>
    </row>
    <row r="36" spans="1:81" ht="33.75" customHeight="1" x14ac:dyDescent="0.35">
      <c r="A36" s="273"/>
      <c r="B36" s="274"/>
      <c r="C36" s="636" t="s">
        <v>163</v>
      </c>
      <c r="D36" s="637"/>
      <c r="E36" s="637"/>
      <c r="F36" s="637"/>
      <c r="G36" s="637"/>
      <c r="H36" s="637"/>
      <c r="I36" s="637"/>
      <c r="J36" s="637"/>
      <c r="K36" s="637"/>
      <c r="L36" s="637"/>
      <c r="M36" s="637"/>
      <c r="N36" s="637"/>
      <c r="O36" s="637"/>
      <c r="P36" s="637"/>
      <c r="Q36" s="637"/>
      <c r="R36" s="637"/>
      <c r="S36" s="637"/>
      <c r="T36" s="637"/>
      <c r="U36" s="637"/>
      <c r="V36" s="637"/>
      <c r="W36" s="637"/>
      <c r="X36" s="637"/>
      <c r="Y36" s="638"/>
      <c r="Z36" s="307">
        <f>+(Z24+Z30+Z35+Z225)/4</f>
        <v>0.49888327570381064</v>
      </c>
      <c r="AA36" s="307"/>
      <c r="AB36" s="308">
        <f>+(AB24+AB30+AB35+AB225)/4</f>
        <v>0.74757901081774847</v>
      </c>
      <c r="AC36" s="270"/>
      <c r="AD36" s="270"/>
      <c r="AE36" s="271"/>
      <c r="AF36" s="271"/>
      <c r="AG36" s="272"/>
      <c r="AH36" s="271"/>
      <c r="AI36" s="271"/>
      <c r="AJ36" s="48"/>
      <c r="AK36" s="44"/>
      <c r="AL36" s="68"/>
      <c r="AM36" s="68"/>
      <c r="AN36" s="272"/>
      <c r="AO36" s="272"/>
      <c r="AP36" s="68"/>
      <c r="AQ36" s="68"/>
      <c r="AR36" s="68"/>
      <c r="AS36" s="68"/>
      <c r="AT36" s="104"/>
      <c r="AU36" s="104"/>
      <c r="AV36" s="56"/>
      <c r="AW36" s="68"/>
      <c r="AX36" s="56"/>
      <c r="AY36" s="271"/>
      <c r="AZ36" s="271"/>
      <c r="BA36" s="270"/>
      <c r="BB36" s="270"/>
      <c r="BC36" s="270"/>
      <c r="BD36" s="271"/>
      <c r="BE36" s="271"/>
      <c r="BF36" s="271"/>
      <c r="BG36" s="270"/>
      <c r="BH36" s="270"/>
      <c r="BI36" s="270"/>
      <c r="BJ36" s="270"/>
      <c r="BK36" s="270"/>
      <c r="BL36" s="270"/>
      <c r="BM36" s="270"/>
      <c r="BN36" s="4"/>
      <c r="BO36" s="4"/>
      <c r="BP36" s="4"/>
      <c r="BQ36" s="4"/>
      <c r="BR36" s="4"/>
      <c r="BS36" s="205"/>
      <c r="BT36" s="205"/>
      <c r="BU36" s="245"/>
      <c r="BV36" s="4"/>
      <c r="BW36" s="175"/>
      <c r="BX36" s="21"/>
      <c r="BY36" s="21"/>
      <c r="BZ36" s="4"/>
      <c r="CA36" s="4"/>
      <c r="CB36" s="4"/>
      <c r="CC36" s="21"/>
    </row>
    <row r="37" spans="1:81" ht="33" customHeight="1" x14ac:dyDescent="0.35">
      <c r="A37" s="273"/>
      <c r="B37" s="717" t="s">
        <v>162</v>
      </c>
      <c r="C37" s="718"/>
      <c r="D37" s="718"/>
      <c r="E37" s="718"/>
      <c r="F37" s="718"/>
      <c r="G37" s="718"/>
      <c r="H37" s="718"/>
      <c r="I37" s="718"/>
      <c r="J37" s="718"/>
      <c r="K37" s="718"/>
      <c r="L37" s="718"/>
      <c r="M37" s="718"/>
      <c r="N37" s="718"/>
      <c r="O37" s="718"/>
      <c r="P37" s="718"/>
      <c r="Q37" s="718"/>
      <c r="R37" s="718"/>
      <c r="S37" s="718"/>
      <c r="T37" s="718"/>
      <c r="U37" s="718"/>
      <c r="V37" s="718"/>
      <c r="W37" s="718"/>
      <c r="X37" s="718"/>
      <c r="Y37" s="719"/>
      <c r="Z37" s="307">
        <f>+(Z36+Z234)/2</f>
        <v>0.74944163785190532</v>
      </c>
      <c r="AA37" s="307"/>
      <c r="AB37" s="308">
        <f>+(AB36+AB234)/2</f>
        <v>0.87378950540887423</v>
      </c>
      <c r="AC37" s="270"/>
      <c r="AD37" s="270"/>
      <c r="AE37" s="271"/>
      <c r="AF37" s="271"/>
      <c r="AG37" s="272"/>
      <c r="AH37" s="271"/>
      <c r="AI37" s="271"/>
      <c r="AJ37" s="48"/>
      <c r="AK37" s="44"/>
      <c r="AL37" s="68"/>
      <c r="AM37" s="68"/>
      <c r="AN37" s="272"/>
      <c r="AO37" s="272"/>
      <c r="AP37" s="68"/>
      <c r="AQ37" s="68"/>
      <c r="AR37" s="68"/>
      <c r="AS37" s="68"/>
      <c r="AT37" s="104"/>
      <c r="AU37" s="104"/>
      <c r="AV37" s="56"/>
      <c r="AW37" s="68"/>
      <c r="AX37" s="56"/>
      <c r="AY37" s="271"/>
      <c r="AZ37" s="271"/>
      <c r="BA37" s="270"/>
      <c r="BB37" s="270"/>
      <c r="BC37" s="270"/>
      <c r="BD37" s="271"/>
      <c r="BE37" s="271"/>
      <c r="BF37" s="271"/>
      <c r="BG37" s="270"/>
      <c r="BH37" s="270"/>
      <c r="BI37" s="270"/>
      <c r="BJ37" s="270"/>
      <c r="BK37" s="270"/>
      <c r="BL37" s="270"/>
      <c r="BM37" s="270"/>
      <c r="BN37" s="4"/>
      <c r="BO37" s="4"/>
      <c r="BP37" s="4"/>
      <c r="BQ37" s="4"/>
      <c r="BR37" s="4"/>
      <c r="BS37" s="205"/>
      <c r="BT37" s="205"/>
      <c r="BU37" s="245"/>
      <c r="BV37" s="4"/>
      <c r="BW37" s="175"/>
      <c r="BX37" s="21"/>
      <c r="BY37" s="21"/>
      <c r="BZ37" s="4"/>
      <c r="CA37" s="4"/>
      <c r="CB37" s="4"/>
      <c r="CC37" s="21"/>
    </row>
    <row r="38" spans="1:81" ht="94.5" customHeight="1" x14ac:dyDescent="0.35">
      <c r="A38" s="532" t="s">
        <v>371</v>
      </c>
      <c r="B38" s="532" t="s">
        <v>372</v>
      </c>
      <c r="C38" s="532" t="s">
        <v>373</v>
      </c>
      <c r="D38" s="412" t="s">
        <v>374</v>
      </c>
      <c r="E38" s="412" t="s">
        <v>375</v>
      </c>
      <c r="F38" s="8" t="s">
        <v>376</v>
      </c>
      <c r="G38" s="69">
        <v>1</v>
      </c>
      <c r="H38" s="8" t="s">
        <v>330</v>
      </c>
      <c r="I38" s="69">
        <v>1</v>
      </c>
      <c r="J38" s="540" t="s">
        <v>377</v>
      </c>
      <c r="K38" s="417" t="s">
        <v>378</v>
      </c>
      <c r="L38" s="8" t="s">
        <v>379</v>
      </c>
      <c r="M38" s="412" t="s">
        <v>380</v>
      </c>
      <c r="N38" s="5" t="s">
        <v>381</v>
      </c>
      <c r="O38" s="13"/>
      <c r="P38" s="13" t="s">
        <v>173</v>
      </c>
      <c r="Q38" s="8" t="s">
        <v>382</v>
      </c>
      <c r="R38" s="57">
        <v>427</v>
      </c>
      <c r="S38" s="57">
        <v>79</v>
      </c>
      <c r="T38" s="57">
        <v>348</v>
      </c>
      <c r="U38" s="189">
        <v>37</v>
      </c>
      <c r="V38" s="189">
        <v>30</v>
      </c>
      <c r="W38" s="189">
        <v>48</v>
      </c>
      <c r="X38" s="189"/>
      <c r="Y38" s="235">
        <f>+W38+V38+U38</f>
        <v>115</v>
      </c>
      <c r="Z38" s="303">
        <v>1</v>
      </c>
      <c r="AA38" s="235">
        <f>+Y38+T38</f>
        <v>463</v>
      </c>
      <c r="AB38" s="303">
        <v>1</v>
      </c>
      <c r="AC38" s="459" t="s">
        <v>177</v>
      </c>
      <c r="AD38" s="459" t="s">
        <v>178</v>
      </c>
      <c r="AE38" s="435" t="s">
        <v>383</v>
      </c>
      <c r="AF38" s="435" t="s">
        <v>384</v>
      </c>
      <c r="AG38" s="455" t="s">
        <v>385</v>
      </c>
      <c r="AH38" s="456">
        <v>2021130010221</v>
      </c>
      <c r="AI38" s="412" t="s">
        <v>386</v>
      </c>
      <c r="AJ38" s="5" t="s">
        <v>387</v>
      </c>
      <c r="AK38" s="8" t="s">
        <v>382</v>
      </c>
      <c r="AL38" s="64">
        <v>79</v>
      </c>
      <c r="AM38" s="69">
        <v>0.2</v>
      </c>
      <c r="AN38" s="193">
        <v>37</v>
      </c>
      <c r="AO38" s="193">
        <v>30</v>
      </c>
      <c r="AP38" s="192">
        <v>48</v>
      </c>
      <c r="AQ38" s="168"/>
      <c r="AR38" s="234">
        <f>+AN38+AO38+AP38</f>
        <v>115</v>
      </c>
      <c r="AS38" s="236">
        <v>1</v>
      </c>
      <c r="AT38" s="87">
        <v>44927</v>
      </c>
      <c r="AU38" s="87">
        <v>45291</v>
      </c>
      <c r="AV38" s="46">
        <f>+AU38-AT38</f>
        <v>364</v>
      </c>
      <c r="AW38" s="88">
        <v>395</v>
      </c>
      <c r="AX38" s="46"/>
      <c r="AY38" s="424" t="s">
        <v>388</v>
      </c>
      <c r="AZ38" s="424" t="s">
        <v>389</v>
      </c>
      <c r="BA38" s="445" t="s">
        <v>187</v>
      </c>
      <c r="BB38" s="428">
        <v>325000000</v>
      </c>
      <c r="BC38" s="428">
        <v>445000000</v>
      </c>
      <c r="BD38" s="493" t="s">
        <v>188</v>
      </c>
      <c r="BE38" s="474" t="s">
        <v>390</v>
      </c>
      <c r="BF38" s="474" t="s">
        <v>391</v>
      </c>
      <c r="BG38" s="428">
        <v>299600000</v>
      </c>
      <c r="BH38" s="428">
        <v>144200000</v>
      </c>
      <c r="BI38" s="504">
        <v>3767783177.21</v>
      </c>
      <c r="BJ38" s="504">
        <v>429568700</v>
      </c>
      <c r="BK38" s="504">
        <v>421568700</v>
      </c>
      <c r="BL38" s="731">
        <f>+BJ38/BI38</f>
        <v>0.11401099261717354</v>
      </c>
      <c r="BM38" s="731">
        <f>+BK38/BI38</f>
        <v>0.11188772818720602</v>
      </c>
      <c r="BN38" s="72" t="s">
        <v>199</v>
      </c>
      <c r="BO38" s="129" t="s">
        <v>392</v>
      </c>
      <c r="BP38" s="129" t="s">
        <v>201</v>
      </c>
      <c r="BQ38" s="72" t="s">
        <v>187</v>
      </c>
      <c r="BR38" s="141">
        <f>AT38</f>
        <v>44927</v>
      </c>
      <c r="BS38" s="213" t="s">
        <v>393</v>
      </c>
      <c r="BT38" s="213" t="s">
        <v>394</v>
      </c>
      <c r="BU38" s="228" t="s">
        <v>395</v>
      </c>
      <c r="BV38" s="138"/>
      <c r="BW38" s="180">
        <v>1</v>
      </c>
      <c r="BX38" s="209" t="s">
        <v>396</v>
      </c>
      <c r="BY38" s="209" t="s">
        <v>397</v>
      </c>
      <c r="BZ38" s="220" t="s">
        <v>398</v>
      </c>
      <c r="CA38" s="138"/>
      <c r="CB38" s="72" t="s">
        <v>399</v>
      </c>
      <c r="CC38" s="143" t="s">
        <v>400</v>
      </c>
    </row>
    <row r="39" spans="1:81" ht="73.5" customHeight="1" x14ac:dyDescent="0.35">
      <c r="A39" s="533"/>
      <c r="B39" s="533"/>
      <c r="C39" s="533"/>
      <c r="D39" s="411"/>
      <c r="E39" s="411"/>
      <c r="F39" s="412" t="s">
        <v>401</v>
      </c>
      <c r="G39" s="414">
        <v>0.7</v>
      </c>
      <c r="H39" s="412" t="s">
        <v>330</v>
      </c>
      <c r="I39" s="414">
        <v>1</v>
      </c>
      <c r="J39" s="541"/>
      <c r="K39" s="417"/>
      <c r="L39" s="412" t="s">
        <v>379</v>
      </c>
      <c r="M39" s="411"/>
      <c r="N39" s="12" t="s">
        <v>402</v>
      </c>
      <c r="O39" s="11"/>
      <c r="P39" s="11" t="s">
        <v>173</v>
      </c>
      <c r="Q39" s="7" t="s">
        <v>403</v>
      </c>
      <c r="R39" s="57">
        <v>299</v>
      </c>
      <c r="S39" s="57">
        <v>45</v>
      </c>
      <c r="T39" s="57">
        <v>282</v>
      </c>
      <c r="U39" s="189">
        <v>18</v>
      </c>
      <c r="V39" s="189">
        <v>27</v>
      </c>
      <c r="W39" s="189">
        <v>15</v>
      </c>
      <c r="X39" s="189"/>
      <c r="Y39" s="235">
        <f>+W39+V39+U39</f>
        <v>60</v>
      </c>
      <c r="Z39" s="303">
        <v>1</v>
      </c>
      <c r="AA39" s="235">
        <f>+Y39+T39</f>
        <v>342</v>
      </c>
      <c r="AB39" s="303">
        <v>1</v>
      </c>
      <c r="AC39" s="460"/>
      <c r="AD39" s="460"/>
      <c r="AE39" s="436"/>
      <c r="AF39" s="436"/>
      <c r="AG39" s="415"/>
      <c r="AH39" s="457"/>
      <c r="AI39" s="411"/>
      <c r="AJ39" s="5" t="s">
        <v>404</v>
      </c>
      <c r="AK39" s="7" t="s">
        <v>403</v>
      </c>
      <c r="AL39" s="64">
        <v>45</v>
      </c>
      <c r="AM39" s="69">
        <v>0.2</v>
      </c>
      <c r="AN39" s="193">
        <v>18</v>
      </c>
      <c r="AO39" s="193">
        <v>27</v>
      </c>
      <c r="AP39" s="192">
        <v>15</v>
      </c>
      <c r="AQ39" s="168"/>
      <c r="AR39" s="234">
        <f t="shared" ref="AR39:AR44" si="12">+AN39+AO39+AP39</f>
        <v>60</v>
      </c>
      <c r="AS39" s="236">
        <v>1</v>
      </c>
      <c r="AT39" s="87">
        <v>44986</v>
      </c>
      <c r="AU39" s="87">
        <v>45291</v>
      </c>
      <c r="AV39" s="46">
        <f>+AU39-AT39</f>
        <v>305</v>
      </c>
      <c r="AW39" s="88">
        <v>315</v>
      </c>
      <c r="AX39" s="46"/>
      <c r="AY39" s="425"/>
      <c r="AZ39" s="425"/>
      <c r="BA39" s="446"/>
      <c r="BB39" s="440"/>
      <c r="BC39" s="440"/>
      <c r="BD39" s="494"/>
      <c r="BE39" s="475"/>
      <c r="BF39" s="475"/>
      <c r="BG39" s="440"/>
      <c r="BH39" s="440"/>
      <c r="BI39" s="505"/>
      <c r="BJ39" s="505"/>
      <c r="BK39" s="505"/>
      <c r="BL39" s="732"/>
      <c r="BM39" s="732"/>
      <c r="BN39" s="72" t="s">
        <v>199</v>
      </c>
      <c r="BO39" s="129" t="s">
        <v>392</v>
      </c>
      <c r="BP39" s="129" t="s">
        <v>201</v>
      </c>
      <c r="BQ39" s="72" t="s">
        <v>187</v>
      </c>
      <c r="BR39" s="141">
        <f t="shared" ref="BR39:BR54" si="13">AT39</f>
        <v>44986</v>
      </c>
      <c r="BS39" s="213" t="s">
        <v>405</v>
      </c>
      <c r="BT39" s="213" t="s">
        <v>406</v>
      </c>
      <c r="BU39" s="228" t="s">
        <v>407</v>
      </c>
      <c r="BV39" s="138"/>
      <c r="BW39" s="180">
        <v>2</v>
      </c>
      <c r="BX39" s="209" t="s">
        <v>408</v>
      </c>
      <c r="BY39" s="209" t="s">
        <v>409</v>
      </c>
      <c r="BZ39" s="220" t="s">
        <v>410</v>
      </c>
      <c r="CA39" s="138"/>
      <c r="CB39" s="72" t="s">
        <v>191</v>
      </c>
      <c r="CC39" s="143" t="s">
        <v>298</v>
      </c>
    </row>
    <row r="40" spans="1:81" ht="73.5" customHeight="1" x14ac:dyDescent="0.35">
      <c r="A40" s="533"/>
      <c r="B40" s="533"/>
      <c r="C40" s="533"/>
      <c r="D40" s="411"/>
      <c r="E40" s="411"/>
      <c r="F40" s="411"/>
      <c r="G40" s="530"/>
      <c r="H40" s="411"/>
      <c r="I40" s="415"/>
      <c r="J40" s="541"/>
      <c r="K40" s="417"/>
      <c r="L40" s="411"/>
      <c r="M40" s="411"/>
      <c r="N40" s="432" t="s">
        <v>411</v>
      </c>
      <c r="O40" s="430" t="s">
        <v>173</v>
      </c>
      <c r="P40" s="412"/>
      <c r="Q40" s="412" t="s">
        <v>412</v>
      </c>
      <c r="R40" s="420">
        <v>256</v>
      </c>
      <c r="S40" s="420">
        <v>330</v>
      </c>
      <c r="T40" s="420">
        <v>26</v>
      </c>
      <c r="U40" s="418">
        <v>57</v>
      </c>
      <c r="V40" s="418">
        <v>31</v>
      </c>
      <c r="W40" s="418">
        <v>5</v>
      </c>
      <c r="X40" s="418"/>
      <c r="Y40" s="448">
        <f>+W40+V40+U40</f>
        <v>93</v>
      </c>
      <c r="Z40" s="451">
        <f>+Y40/S40</f>
        <v>0.2818181818181818</v>
      </c>
      <c r="AA40" s="448">
        <f>+Y40+T40</f>
        <v>119</v>
      </c>
      <c r="AB40" s="526">
        <f>+AA40/R40</f>
        <v>0.46484375</v>
      </c>
      <c r="AC40" s="460"/>
      <c r="AD40" s="460"/>
      <c r="AE40" s="436"/>
      <c r="AF40" s="436"/>
      <c r="AG40" s="415"/>
      <c r="AH40" s="457"/>
      <c r="AI40" s="411"/>
      <c r="AJ40" s="5" t="s">
        <v>413</v>
      </c>
      <c r="AK40" s="8" t="s">
        <v>403</v>
      </c>
      <c r="AL40" s="64">
        <v>26</v>
      </c>
      <c r="AM40" s="69">
        <v>0.2</v>
      </c>
      <c r="AN40" s="193">
        <v>0</v>
      </c>
      <c r="AO40" s="193">
        <v>25</v>
      </c>
      <c r="AP40" s="192">
        <v>5</v>
      </c>
      <c r="AQ40" s="168"/>
      <c r="AR40" s="234">
        <f t="shared" si="12"/>
        <v>30</v>
      </c>
      <c r="AS40" s="236">
        <v>1</v>
      </c>
      <c r="AT40" s="87">
        <v>44986</v>
      </c>
      <c r="AU40" s="87">
        <v>45291</v>
      </c>
      <c r="AV40" s="46">
        <f>+AU40-AT40</f>
        <v>305</v>
      </c>
      <c r="AW40" s="88">
        <v>250</v>
      </c>
      <c r="AX40" s="46"/>
      <c r="AY40" s="425"/>
      <c r="AZ40" s="425"/>
      <c r="BA40" s="446"/>
      <c r="BB40" s="440"/>
      <c r="BC40" s="440"/>
      <c r="BD40" s="494"/>
      <c r="BE40" s="475"/>
      <c r="BF40" s="475"/>
      <c r="BG40" s="440"/>
      <c r="BH40" s="440"/>
      <c r="BI40" s="505"/>
      <c r="BJ40" s="505"/>
      <c r="BK40" s="505"/>
      <c r="BL40" s="732"/>
      <c r="BM40" s="732"/>
      <c r="BN40" s="72" t="s">
        <v>199</v>
      </c>
      <c r="BO40" s="129" t="s">
        <v>392</v>
      </c>
      <c r="BP40" s="129" t="s">
        <v>201</v>
      </c>
      <c r="BQ40" s="72" t="s">
        <v>187</v>
      </c>
      <c r="BR40" s="141">
        <f t="shared" si="13"/>
        <v>44986</v>
      </c>
      <c r="BS40" s="213" t="s">
        <v>414</v>
      </c>
      <c r="BT40" s="213" t="s">
        <v>415</v>
      </c>
      <c r="BU40" s="228" t="s">
        <v>416</v>
      </c>
      <c r="BV40" s="138"/>
      <c r="BW40" s="180">
        <v>3</v>
      </c>
      <c r="BX40" s="209" t="s">
        <v>417</v>
      </c>
      <c r="BY40" s="209" t="s">
        <v>418</v>
      </c>
      <c r="BZ40" s="220" t="s">
        <v>419</v>
      </c>
      <c r="CA40" s="138"/>
      <c r="CB40" s="72" t="s">
        <v>420</v>
      </c>
      <c r="CC40" s="143" t="s">
        <v>421</v>
      </c>
    </row>
    <row r="41" spans="1:81" ht="75" x14ac:dyDescent="0.35">
      <c r="A41" s="533"/>
      <c r="B41" s="533"/>
      <c r="C41" s="533"/>
      <c r="D41" s="411"/>
      <c r="E41" s="411"/>
      <c r="F41" s="413"/>
      <c r="G41" s="531"/>
      <c r="H41" s="413"/>
      <c r="I41" s="416"/>
      <c r="J41" s="541"/>
      <c r="K41" s="417"/>
      <c r="L41" s="413"/>
      <c r="M41" s="411"/>
      <c r="N41" s="528"/>
      <c r="O41" s="431"/>
      <c r="P41" s="413"/>
      <c r="Q41" s="413"/>
      <c r="R41" s="422"/>
      <c r="S41" s="422"/>
      <c r="T41" s="422"/>
      <c r="U41" s="419"/>
      <c r="V41" s="419"/>
      <c r="W41" s="419"/>
      <c r="X41" s="419"/>
      <c r="Y41" s="450"/>
      <c r="Z41" s="452"/>
      <c r="AA41" s="525"/>
      <c r="AB41" s="527"/>
      <c r="AC41" s="460"/>
      <c r="AD41" s="460"/>
      <c r="AE41" s="436"/>
      <c r="AF41" s="436"/>
      <c r="AG41" s="415"/>
      <c r="AH41" s="457"/>
      <c r="AI41" s="411"/>
      <c r="AJ41" s="5" t="s">
        <v>422</v>
      </c>
      <c r="AK41" s="8"/>
      <c r="AL41" s="64">
        <v>1</v>
      </c>
      <c r="AM41" s="69">
        <v>0.1</v>
      </c>
      <c r="AN41" s="193">
        <v>1</v>
      </c>
      <c r="AO41" s="193">
        <v>0</v>
      </c>
      <c r="AP41" s="192">
        <v>0</v>
      </c>
      <c r="AQ41" s="168"/>
      <c r="AR41" s="234">
        <f t="shared" si="12"/>
        <v>1</v>
      </c>
      <c r="AS41" s="236">
        <f t="shared" ref="AS41:AS44" si="14">+AR41/AL41</f>
        <v>1</v>
      </c>
      <c r="AT41" s="87">
        <v>45017</v>
      </c>
      <c r="AU41" s="87">
        <v>45138</v>
      </c>
      <c r="AV41" s="46">
        <f>+AU41-AT41</f>
        <v>121</v>
      </c>
      <c r="AW41" s="88"/>
      <c r="AX41" s="46"/>
      <c r="AY41" s="425"/>
      <c r="AZ41" s="425"/>
      <c r="BA41" s="446"/>
      <c r="BB41" s="440"/>
      <c r="BC41" s="440"/>
      <c r="BD41" s="494"/>
      <c r="BE41" s="475"/>
      <c r="BF41" s="475"/>
      <c r="BG41" s="440"/>
      <c r="BH41" s="440"/>
      <c r="BI41" s="505"/>
      <c r="BJ41" s="505"/>
      <c r="BK41" s="505"/>
      <c r="BL41" s="732"/>
      <c r="BM41" s="732"/>
      <c r="BN41" s="72" t="s">
        <v>199</v>
      </c>
      <c r="BO41" s="129" t="s">
        <v>243</v>
      </c>
      <c r="BP41" s="129" t="s">
        <v>244</v>
      </c>
      <c r="BQ41" s="72" t="s">
        <v>187</v>
      </c>
      <c r="BR41" s="141">
        <f t="shared" si="13"/>
        <v>45017</v>
      </c>
      <c r="BS41" s="213" t="s">
        <v>423</v>
      </c>
      <c r="BT41" s="213"/>
      <c r="BU41" s="228"/>
      <c r="BV41" s="138"/>
      <c r="BW41" s="180">
        <v>4</v>
      </c>
      <c r="BX41" s="209" t="s">
        <v>424</v>
      </c>
      <c r="BY41" s="209"/>
      <c r="BZ41" s="138"/>
      <c r="CA41" s="138"/>
      <c r="CB41" s="72" t="s">
        <v>425</v>
      </c>
      <c r="CC41" s="143" t="s">
        <v>426</v>
      </c>
    </row>
    <row r="42" spans="1:81" ht="78" customHeight="1" x14ac:dyDescent="0.35">
      <c r="A42" s="533"/>
      <c r="B42" s="533"/>
      <c r="C42" s="533"/>
      <c r="D42" s="411"/>
      <c r="E42" s="411"/>
      <c r="F42" s="412" t="s">
        <v>427</v>
      </c>
      <c r="G42" s="414">
        <v>0.4</v>
      </c>
      <c r="H42" s="412" t="s">
        <v>330</v>
      </c>
      <c r="I42" s="414">
        <v>0.36</v>
      </c>
      <c r="J42" s="541"/>
      <c r="K42" s="417"/>
      <c r="L42" s="412" t="s">
        <v>379</v>
      </c>
      <c r="M42" s="411"/>
      <c r="N42" s="412" t="s">
        <v>428</v>
      </c>
      <c r="O42" s="430"/>
      <c r="P42" s="430" t="s">
        <v>173</v>
      </c>
      <c r="Q42" s="412" t="s">
        <v>382</v>
      </c>
      <c r="R42" s="420">
        <v>171</v>
      </c>
      <c r="S42" s="420">
        <v>26</v>
      </c>
      <c r="T42" s="420">
        <v>149</v>
      </c>
      <c r="U42" s="418">
        <v>0</v>
      </c>
      <c r="V42" s="418">
        <v>25</v>
      </c>
      <c r="W42" s="418">
        <v>5</v>
      </c>
      <c r="X42" s="418"/>
      <c r="Y42" s="448">
        <f>+W42+V42+U42</f>
        <v>30</v>
      </c>
      <c r="Z42" s="526">
        <v>1</v>
      </c>
      <c r="AA42" s="448">
        <f>+Y42+T42</f>
        <v>179</v>
      </c>
      <c r="AB42" s="526">
        <v>1</v>
      </c>
      <c r="AC42" s="460"/>
      <c r="AD42" s="460"/>
      <c r="AE42" s="436"/>
      <c r="AF42" s="436"/>
      <c r="AG42" s="415"/>
      <c r="AH42" s="457"/>
      <c r="AI42" s="411"/>
      <c r="AJ42" s="12" t="s">
        <v>429</v>
      </c>
      <c r="AK42" s="7" t="s">
        <v>430</v>
      </c>
      <c r="AL42" s="59">
        <v>15</v>
      </c>
      <c r="AM42" s="70">
        <v>0.1</v>
      </c>
      <c r="AN42" s="193">
        <v>0</v>
      </c>
      <c r="AO42" s="193">
        <v>1</v>
      </c>
      <c r="AP42" s="193">
        <v>15</v>
      </c>
      <c r="AQ42" s="170"/>
      <c r="AR42" s="234">
        <f t="shared" si="12"/>
        <v>16</v>
      </c>
      <c r="AS42" s="236">
        <v>1</v>
      </c>
      <c r="AT42" s="107">
        <v>45017</v>
      </c>
      <c r="AU42" s="107">
        <v>45260</v>
      </c>
      <c r="AV42" s="46">
        <f>+AU42-AT42</f>
        <v>243</v>
      </c>
      <c r="AW42" s="59">
        <v>15</v>
      </c>
      <c r="AX42" s="79"/>
      <c r="AY42" s="425"/>
      <c r="AZ42" s="425"/>
      <c r="BA42" s="446"/>
      <c r="BB42" s="440"/>
      <c r="BC42" s="440"/>
      <c r="BD42" s="494"/>
      <c r="BE42" s="475"/>
      <c r="BF42" s="475"/>
      <c r="BG42" s="440"/>
      <c r="BH42" s="440"/>
      <c r="BI42" s="505"/>
      <c r="BJ42" s="505"/>
      <c r="BK42" s="505"/>
      <c r="BL42" s="732"/>
      <c r="BM42" s="732"/>
      <c r="BN42" s="72" t="s">
        <v>199</v>
      </c>
      <c r="BO42" s="129" t="s">
        <v>392</v>
      </c>
      <c r="BP42" s="129" t="s">
        <v>201</v>
      </c>
      <c r="BQ42" s="72" t="s">
        <v>187</v>
      </c>
      <c r="BR42" s="141">
        <f t="shared" si="13"/>
        <v>45017</v>
      </c>
      <c r="BS42" s="213"/>
      <c r="BT42" s="223" t="s">
        <v>431</v>
      </c>
      <c r="BU42" s="228" t="s">
        <v>432</v>
      </c>
      <c r="BV42" s="138"/>
      <c r="BW42" s="180">
        <v>5</v>
      </c>
      <c r="BX42" s="139"/>
      <c r="BY42" s="209" t="s">
        <v>433</v>
      </c>
      <c r="BZ42" s="220" t="s">
        <v>434</v>
      </c>
      <c r="CA42" s="138"/>
      <c r="CB42" s="424"/>
      <c r="CC42" s="424"/>
    </row>
    <row r="43" spans="1:81" ht="72.5" x14ac:dyDescent="0.35">
      <c r="A43" s="533"/>
      <c r="B43" s="533"/>
      <c r="C43" s="533"/>
      <c r="D43" s="411"/>
      <c r="E43" s="411"/>
      <c r="F43" s="411"/>
      <c r="G43" s="530"/>
      <c r="H43" s="411"/>
      <c r="I43" s="530"/>
      <c r="J43" s="541"/>
      <c r="K43" s="417"/>
      <c r="L43" s="411"/>
      <c r="M43" s="411"/>
      <c r="N43" s="411"/>
      <c r="O43" s="535"/>
      <c r="P43" s="535"/>
      <c r="Q43" s="411"/>
      <c r="R43" s="421"/>
      <c r="S43" s="421"/>
      <c r="T43" s="421"/>
      <c r="U43" s="434"/>
      <c r="V43" s="434"/>
      <c r="W43" s="434"/>
      <c r="X43" s="434"/>
      <c r="Y43" s="449"/>
      <c r="Z43" s="618"/>
      <c r="AA43" s="701"/>
      <c r="AB43" s="618"/>
      <c r="AC43" s="460"/>
      <c r="AD43" s="460"/>
      <c r="AE43" s="436"/>
      <c r="AF43" s="436"/>
      <c r="AG43" s="415"/>
      <c r="AH43" s="457"/>
      <c r="AI43" s="411"/>
      <c r="AJ43" s="12" t="s">
        <v>435</v>
      </c>
      <c r="AK43" s="7" t="s">
        <v>436</v>
      </c>
      <c r="AL43" s="59">
        <v>75</v>
      </c>
      <c r="AM43" s="70">
        <v>0.1</v>
      </c>
      <c r="AN43" s="193"/>
      <c r="AO43" s="193"/>
      <c r="AP43" s="193">
        <v>4</v>
      </c>
      <c r="AQ43" s="170"/>
      <c r="AR43" s="234">
        <f t="shared" si="12"/>
        <v>4</v>
      </c>
      <c r="AS43" s="236">
        <f t="shared" si="14"/>
        <v>5.3333333333333337E-2</v>
      </c>
      <c r="AT43" s="105">
        <v>45170</v>
      </c>
      <c r="AU43" s="87">
        <v>45291</v>
      </c>
      <c r="AV43" s="46">
        <f>AU43-AT43</f>
        <v>121</v>
      </c>
      <c r="AW43" s="59">
        <v>1100</v>
      </c>
      <c r="AX43" s="79"/>
      <c r="AY43" s="425"/>
      <c r="AZ43" s="425"/>
      <c r="BA43" s="446"/>
      <c r="BB43" s="440"/>
      <c r="BC43" s="440"/>
      <c r="BD43" s="494"/>
      <c r="BE43" s="475"/>
      <c r="BF43" s="475"/>
      <c r="BG43" s="440"/>
      <c r="BH43" s="440"/>
      <c r="BI43" s="505"/>
      <c r="BJ43" s="505"/>
      <c r="BK43" s="505"/>
      <c r="BL43" s="732"/>
      <c r="BM43" s="732"/>
      <c r="BN43" s="72"/>
      <c r="BO43" s="129"/>
      <c r="BP43" s="129"/>
      <c r="BQ43" s="72"/>
      <c r="BR43" s="141"/>
      <c r="BS43" s="213"/>
      <c r="BT43" s="223"/>
      <c r="BU43" s="228" t="s">
        <v>437</v>
      </c>
      <c r="BV43" s="138"/>
      <c r="BW43" s="180">
        <v>6</v>
      </c>
      <c r="BX43" s="139"/>
      <c r="BY43" s="209"/>
      <c r="BZ43" s="220" t="s">
        <v>438</v>
      </c>
      <c r="CA43" s="138"/>
      <c r="CB43" s="425"/>
      <c r="CC43" s="425"/>
    </row>
    <row r="44" spans="1:81" ht="72.5" x14ac:dyDescent="0.35">
      <c r="A44" s="533"/>
      <c r="B44" s="533"/>
      <c r="C44" s="533"/>
      <c r="D44" s="411"/>
      <c r="E44" s="411"/>
      <c r="F44" s="413"/>
      <c r="G44" s="531"/>
      <c r="H44" s="413"/>
      <c r="I44" s="531"/>
      <c r="J44" s="541"/>
      <c r="K44" s="417"/>
      <c r="L44" s="413"/>
      <c r="M44" s="411"/>
      <c r="N44" s="413"/>
      <c r="O44" s="431"/>
      <c r="P44" s="431"/>
      <c r="Q44" s="413"/>
      <c r="R44" s="422"/>
      <c r="S44" s="422"/>
      <c r="T44" s="422"/>
      <c r="U44" s="419"/>
      <c r="V44" s="419"/>
      <c r="W44" s="419"/>
      <c r="X44" s="419"/>
      <c r="Y44" s="450"/>
      <c r="Z44" s="527"/>
      <c r="AA44" s="525"/>
      <c r="AB44" s="527"/>
      <c r="AC44" s="460"/>
      <c r="AD44" s="460"/>
      <c r="AE44" s="436"/>
      <c r="AF44" s="436"/>
      <c r="AG44" s="416"/>
      <c r="AH44" s="458"/>
      <c r="AI44" s="413"/>
      <c r="AJ44" s="12" t="s">
        <v>439</v>
      </c>
      <c r="AK44" s="7" t="s">
        <v>436</v>
      </c>
      <c r="AL44" s="59">
        <v>50</v>
      </c>
      <c r="AM44" s="70">
        <v>0.1</v>
      </c>
      <c r="AN44" s="193"/>
      <c r="AO44" s="193"/>
      <c r="AP44" s="193">
        <v>0</v>
      </c>
      <c r="AQ44" s="170"/>
      <c r="AR44" s="234">
        <f t="shared" si="12"/>
        <v>0</v>
      </c>
      <c r="AS44" s="236">
        <f t="shared" si="14"/>
        <v>0</v>
      </c>
      <c r="AT44" s="105">
        <v>45170</v>
      </c>
      <c r="AU44" s="87">
        <v>45291</v>
      </c>
      <c r="AV44" s="46">
        <f>AU44-AT44</f>
        <v>121</v>
      </c>
      <c r="AW44" s="59"/>
      <c r="AX44" s="79"/>
      <c r="AY44" s="426"/>
      <c r="AZ44" s="426"/>
      <c r="BA44" s="447"/>
      <c r="BB44" s="429"/>
      <c r="BC44" s="429"/>
      <c r="BD44" s="495"/>
      <c r="BE44" s="483"/>
      <c r="BF44" s="483"/>
      <c r="BG44" s="429"/>
      <c r="BH44" s="429"/>
      <c r="BI44" s="505"/>
      <c r="BJ44" s="505"/>
      <c r="BK44" s="505"/>
      <c r="BL44" s="732"/>
      <c r="BM44" s="732"/>
      <c r="BN44" s="72"/>
      <c r="BO44" s="129"/>
      <c r="BP44" s="129"/>
      <c r="BQ44" s="72"/>
      <c r="BR44" s="141"/>
      <c r="BS44" s="213"/>
      <c r="BT44" s="223"/>
      <c r="BU44" s="246" t="s">
        <v>440</v>
      </c>
      <c r="BV44" s="138"/>
      <c r="BW44" s="180">
        <v>7</v>
      </c>
      <c r="BX44" s="139"/>
      <c r="BY44" s="209"/>
      <c r="BZ44" s="220" t="s">
        <v>441</v>
      </c>
      <c r="CA44" s="138"/>
      <c r="CB44" s="425"/>
      <c r="CC44" s="425"/>
    </row>
    <row r="45" spans="1:81" ht="36.75" customHeight="1" x14ac:dyDescent="0.35">
      <c r="A45" s="533"/>
      <c r="B45" s="533"/>
      <c r="C45" s="533"/>
      <c r="D45" s="411"/>
      <c r="E45" s="411"/>
      <c r="F45" s="257"/>
      <c r="G45" s="160"/>
      <c r="H45" s="257"/>
      <c r="I45" s="160"/>
      <c r="J45" s="541"/>
      <c r="K45" s="417"/>
      <c r="L45" s="256"/>
      <c r="M45" s="411"/>
      <c r="N45" s="256"/>
      <c r="O45" s="255"/>
      <c r="P45" s="255"/>
      <c r="Q45" s="256"/>
      <c r="R45" s="266"/>
      <c r="S45" s="266"/>
      <c r="T45" s="266"/>
      <c r="U45" s="260"/>
      <c r="V45" s="260"/>
      <c r="W45" s="260"/>
      <c r="X45" s="260"/>
      <c r="Y45" s="254"/>
      <c r="Z45" s="320"/>
      <c r="AA45" s="321"/>
      <c r="AB45" s="320"/>
      <c r="AC45" s="460"/>
      <c r="AD45" s="460"/>
      <c r="AE45" s="436"/>
      <c r="AF45" s="436"/>
      <c r="AG45" s="272"/>
      <c r="AH45" s="322"/>
      <c r="AI45" s="271"/>
      <c r="AJ45" s="300"/>
      <c r="AK45" s="323"/>
      <c r="AL45" s="324"/>
      <c r="AM45" s="325"/>
      <c r="AN45" s="326"/>
      <c r="AO45" s="326"/>
      <c r="AP45" s="326"/>
      <c r="AQ45" s="327"/>
      <c r="AR45" s="326"/>
      <c r="AS45" s="319">
        <f>AVERAGE(AS38:AS44)</f>
        <v>0.72190476190476194</v>
      </c>
      <c r="AT45" s="329"/>
      <c r="AU45" s="330"/>
      <c r="AV45" s="331"/>
      <c r="AW45" s="324"/>
      <c r="AX45" s="332"/>
      <c r="AY45" s="284"/>
      <c r="AZ45" s="284"/>
      <c r="BA45" s="281"/>
      <c r="BB45" s="333"/>
      <c r="BC45" s="333"/>
      <c r="BD45" s="334"/>
      <c r="BE45" s="286"/>
      <c r="BF45" s="286"/>
      <c r="BG45" s="333"/>
      <c r="BH45" s="333"/>
      <c r="BI45" s="505"/>
      <c r="BJ45" s="505"/>
      <c r="BK45" s="505"/>
      <c r="BL45" s="732"/>
      <c r="BM45" s="732"/>
      <c r="BN45" s="287"/>
      <c r="BO45" s="288"/>
      <c r="BP45" s="288"/>
      <c r="BQ45" s="287"/>
      <c r="BR45" s="289"/>
      <c r="BS45" s="290"/>
      <c r="BT45" s="335"/>
      <c r="BU45" s="336"/>
      <c r="BV45" s="291"/>
      <c r="BW45" s="292"/>
      <c r="BX45" s="337"/>
      <c r="BY45" s="293"/>
      <c r="BZ45" s="294"/>
      <c r="CA45" s="291"/>
      <c r="CB45" s="425"/>
      <c r="CC45" s="425"/>
    </row>
    <row r="46" spans="1:81" ht="65.25" customHeight="1" x14ac:dyDescent="0.35">
      <c r="A46" s="533"/>
      <c r="B46" s="533"/>
      <c r="C46" s="533"/>
      <c r="D46" s="411"/>
      <c r="E46" s="411"/>
      <c r="F46" s="467" t="s">
        <v>442</v>
      </c>
      <c r="G46" s="548">
        <v>1</v>
      </c>
      <c r="H46" s="467" t="s">
        <v>330</v>
      </c>
      <c r="I46" s="548">
        <v>0.5</v>
      </c>
      <c r="J46" s="541"/>
      <c r="K46" s="417"/>
      <c r="L46" s="412" t="s">
        <v>443</v>
      </c>
      <c r="M46" s="411"/>
      <c r="N46" s="412" t="s">
        <v>444</v>
      </c>
      <c r="O46" s="430"/>
      <c r="P46" s="430" t="s">
        <v>173</v>
      </c>
      <c r="Q46" s="412" t="s">
        <v>382</v>
      </c>
      <c r="R46" s="420">
        <v>427</v>
      </c>
      <c r="S46" s="420">
        <v>75</v>
      </c>
      <c r="T46" s="420">
        <v>147</v>
      </c>
      <c r="U46" s="418">
        <v>0</v>
      </c>
      <c r="V46" s="418">
        <v>0</v>
      </c>
      <c r="W46" s="418">
        <v>48</v>
      </c>
      <c r="X46" s="418"/>
      <c r="Y46" s="448">
        <f>+W46+V46+U46</f>
        <v>48</v>
      </c>
      <c r="Z46" s="451">
        <f>+Y46/S46</f>
        <v>0.64</v>
      </c>
      <c r="AA46" s="448">
        <f>+Y46+T46</f>
        <v>195</v>
      </c>
      <c r="AB46" s="451">
        <f>+AA46/R46</f>
        <v>0.4566744730679157</v>
      </c>
      <c r="AC46" s="460"/>
      <c r="AD46" s="460"/>
      <c r="AE46" s="436"/>
      <c r="AF46" s="436"/>
      <c r="AG46" s="455" t="s">
        <v>445</v>
      </c>
      <c r="AH46" s="521">
        <v>2021130010219</v>
      </c>
      <c r="AI46" s="412" t="s">
        <v>446</v>
      </c>
      <c r="AJ46" s="12" t="s">
        <v>447</v>
      </c>
      <c r="AK46" s="7" t="s">
        <v>448</v>
      </c>
      <c r="AL46" s="59">
        <v>288</v>
      </c>
      <c r="AM46" s="70">
        <v>0.15</v>
      </c>
      <c r="AN46" s="193"/>
      <c r="AO46" s="193"/>
      <c r="AP46" s="192">
        <v>0</v>
      </c>
      <c r="AQ46" s="170"/>
      <c r="AR46" s="239">
        <f t="shared" ref="AR46:AR55" si="15">+AP46+AO46+AN46</f>
        <v>0</v>
      </c>
      <c r="AS46" s="236">
        <f>+AR46/AL46</f>
        <v>0</v>
      </c>
      <c r="AT46" s="105">
        <v>45170</v>
      </c>
      <c r="AU46" s="87">
        <v>45291</v>
      </c>
      <c r="AV46" s="46">
        <f t="shared" ref="AV46" si="16">AU46-AT46</f>
        <v>121</v>
      </c>
      <c r="AW46" s="59">
        <v>4000</v>
      </c>
      <c r="AX46" s="79"/>
      <c r="AY46" s="423" t="s">
        <v>388</v>
      </c>
      <c r="AZ46" s="423" t="s">
        <v>389</v>
      </c>
      <c r="BA46" s="441" t="s">
        <v>187</v>
      </c>
      <c r="BB46" s="442">
        <v>2500000000</v>
      </c>
      <c r="BC46" s="442">
        <v>3122783178</v>
      </c>
      <c r="BD46" s="702" t="s">
        <v>188</v>
      </c>
      <c r="BE46" s="427" t="s">
        <v>445</v>
      </c>
      <c r="BF46" s="427" t="s">
        <v>449</v>
      </c>
      <c r="BG46" s="442">
        <v>843998773</v>
      </c>
      <c r="BH46" s="442">
        <v>226518700</v>
      </c>
      <c r="BI46" s="505"/>
      <c r="BJ46" s="505"/>
      <c r="BK46" s="505"/>
      <c r="BL46" s="732"/>
      <c r="BM46" s="732"/>
      <c r="BN46" s="72"/>
      <c r="BO46" s="129"/>
      <c r="BP46" s="129"/>
      <c r="BQ46" s="72"/>
      <c r="BR46" s="141"/>
      <c r="BS46" s="213"/>
      <c r="BT46" s="223"/>
      <c r="BU46" s="213"/>
      <c r="BV46" s="138"/>
      <c r="BW46" s="180">
        <v>8</v>
      </c>
      <c r="BX46" s="139"/>
      <c r="BY46" s="209"/>
      <c r="BZ46" s="138"/>
      <c r="CA46" s="138"/>
      <c r="CB46" s="425"/>
      <c r="CC46" s="425"/>
    </row>
    <row r="47" spans="1:81" ht="100.5" customHeight="1" x14ac:dyDescent="0.35">
      <c r="A47" s="533"/>
      <c r="B47" s="533"/>
      <c r="C47" s="533"/>
      <c r="D47" s="411"/>
      <c r="E47" s="413"/>
      <c r="F47" s="467"/>
      <c r="G47" s="548"/>
      <c r="H47" s="467"/>
      <c r="I47" s="548"/>
      <c r="J47" s="541"/>
      <c r="K47" s="417"/>
      <c r="L47" s="413"/>
      <c r="M47" s="413"/>
      <c r="N47" s="413"/>
      <c r="O47" s="431"/>
      <c r="P47" s="431"/>
      <c r="Q47" s="413"/>
      <c r="R47" s="422"/>
      <c r="S47" s="422"/>
      <c r="T47" s="422"/>
      <c r="U47" s="419"/>
      <c r="V47" s="419"/>
      <c r="W47" s="419"/>
      <c r="X47" s="419"/>
      <c r="Y47" s="450"/>
      <c r="Z47" s="452"/>
      <c r="AA47" s="525"/>
      <c r="AB47" s="452"/>
      <c r="AC47" s="460"/>
      <c r="AD47" s="460"/>
      <c r="AE47" s="436"/>
      <c r="AF47" s="436"/>
      <c r="AG47" s="415"/>
      <c r="AH47" s="522"/>
      <c r="AI47" s="411"/>
      <c r="AJ47" s="5" t="s">
        <v>450</v>
      </c>
      <c r="AK47" s="8" t="s">
        <v>382</v>
      </c>
      <c r="AL47" s="64">
        <v>330</v>
      </c>
      <c r="AM47" s="69">
        <v>0.15</v>
      </c>
      <c r="AN47" s="193">
        <v>57</v>
      </c>
      <c r="AO47" s="193">
        <v>31</v>
      </c>
      <c r="AP47" s="192">
        <v>5</v>
      </c>
      <c r="AQ47" s="168"/>
      <c r="AR47" s="239">
        <f t="shared" si="15"/>
        <v>93</v>
      </c>
      <c r="AS47" s="236">
        <f t="shared" ref="AS47:AS55" si="17">+AR47/AL47</f>
        <v>0.2818181818181818</v>
      </c>
      <c r="AT47" s="87">
        <v>45047</v>
      </c>
      <c r="AU47" s="87">
        <v>45291</v>
      </c>
      <c r="AV47" s="46">
        <f t="shared" ref="AV47:AV54" si="18">+AU47-AT47</f>
        <v>244</v>
      </c>
      <c r="AW47" s="233">
        <v>6600</v>
      </c>
      <c r="AX47" s="46"/>
      <c r="AY47" s="423"/>
      <c r="AZ47" s="423"/>
      <c r="BA47" s="441"/>
      <c r="BB47" s="442"/>
      <c r="BC47" s="442"/>
      <c r="BD47" s="702"/>
      <c r="BE47" s="427"/>
      <c r="BF47" s="427"/>
      <c r="BG47" s="442"/>
      <c r="BH47" s="442"/>
      <c r="BI47" s="505"/>
      <c r="BJ47" s="505"/>
      <c r="BK47" s="505"/>
      <c r="BL47" s="732"/>
      <c r="BM47" s="732"/>
      <c r="BN47" s="72" t="s">
        <v>199</v>
      </c>
      <c r="BO47" s="129" t="s">
        <v>451</v>
      </c>
      <c r="BP47" s="129" t="s">
        <v>452</v>
      </c>
      <c r="BQ47" s="8" t="s">
        <v>187</v>
      </c>
      <c r="BR47" s="141">
        <f t="shared" si="13"/>
        <v>45047</v>
      </c>
      <c r="BS47" s="213" t="s">
        <v>453</v>
      </c>
      <c r="BT47" s="213" t="s">
        <v>454</v>
      </c>
      <c r="BU47" s="228" t="s">
        <v>455</v>
      </c>
      <c r="BV47" s="138"/>
      <c r="BW47" s="180">
        <v>9</v>
      </c>
      <c r="BX47" s="209" t="s">
        <v>456</v>
      </c>
      <c r="BY47" s="209" t="s">
        <v>457</v>
      </c>
      <c r="BZ47" s="220" t="s">
        <v>458</v>
      </c>
      <c r="CA47" s="138"/>
      <c r="CB47" s="425"/>
      <c r="CC47" s="425"/>
    </row>
    <row r="48" spans="1:81" ht="87" customHeight="1" x14ac:dyDescent="0.35">
      <c r="A48" s="533"/>
      <c r="B48" s="533"/>
      <c r="C48" s="533"/>
      <c r="D48" s="411"/>
      <c r="E48" s="412" t="s">
        <v>459</v>
      </c>
      <c r="F48" s="412" t="s">
        <v>460</v>
      </c>
      <c r="G48" s="414">
        <v>1</v>
      </c>
      <c r="H48" s="412" t="s">
        <v>330</v>
      </c>
      <c r="I48" s="414">
        <v>1</v>
      </c>
      <c r="J48" s="541"/>
      <c r="K48" s="417"/>
      <c r="L48" s="412" t="s">
        <v>461</v>
      </c>
      <c r="M48" s="412" t="s">
        <v>462</v>
      </c>
      <c r="N48" s="432" t="s">
        <v>463</v>
      </c>
      <c r="O48" s="430" t="s">
        <v>173</v>
      </c>
      <c r="P48" s="412"/>
      <c r="Q48" s="412" t="s">
        <v>430</v>
      </c>
      <c r="R48" s="455">
        <v>36</v>
      </c>
      <c r="S48" s="455">
        <v>15</v>
      </c>
      <c r="T48" s="455">
        <v>41</v>
      </c>
      <c r="U48" s="453">
        <v>0</v>
      </c>
      <c r="V48" s="453">
        <v>1</v>
      </c>
      <c r="W48" s="453">
        <v>14</v>
      </c>
      <c r="X48" s="453"/>
      <c r="Y48" s="619">
        <f>+W48+V48+U48</f>
        <v>15</v>
      </c>
      <c r="Z48" s="526">
        <f>+Y48/S48</f>
        <v>1</v>
      </c>
      <c r="AA48" s="619">
        <f>+Y48+T48</f>
        <v>56</v>
      </c>
      <c r="AB48" s="620">
        <v>1</v>
      </c>
      <c r="AC48" s="460"/>
      <c r="AD48" s="460"/>
      <c r="AE48" s="436"/>
      <c r="AF48" s="436"/>
      <c r="AG48" s="415"/>
      <c r="AH48" s="522"/>
      <c r="AI48" s="411"/>
      <c r="AJ48" s="5" t="s">
        <v>464</v>
      </c>
      <c r="AK48" s="8" t="s">
        <v>465</v>
      </c>
      <c r="AL48" s="64">
        <v>3</v>
      </c>
      <c r="AM48" s="69">
        <v>0.15</v>
      </c>
      <c r="AN48" s="193">
        <v>0</v>
      </c>
      <c r="AO48" s="193">
        <v>0</v>
      </c>
      <c r="AP48" s="192">
        <v>0</v>
      </c>
      <c r="AQ48" s="168"/>
      <c r="AR48" s="239">
        <f t="shared" si="15"/>
        <v>0</v>
      </c>
      <c r="AS48" s="236">
        <f t="shared" si="17"/>
        <v>0</v>
      </c>
      <c r="AT48" s="87">
        <v>44986</v>
      </c>
      <c r="AU48" s="87">
        <v>45107</v>
      </c>
      <c r="AV48" s="46">
        <f t="shared" si="18"/>
        <v>121</v>
      </c>
      <c r="AW48" s="230">
        <v>6600</v>
      </c>
      <c r="AX48" s="46"/>
      <c r="AY48" s="423"/>
      <c r="AZ48" s="423"/>
      <c r="BA48" s="441"/>
      <c r="BB48" s="442"/>
      <c r="BC48" s="442"/>
      <c r="BD48" s="702"/>
      <c r="BE48" s="427"/>
      <c r="BF48" s="427"/>
      <c r="BG48" s="442"/>
      <c r="BH48" s="442"/>
      <c r="BI48" s="505"/>
      <c r="BJ48" s="505"/>
      <c r="BK48" s="505"/>
      <c r="BL48" s="732"/>
      <c r="BM48" s="732"/>
      <c r="BN48" s="72" t="s">
        <v>199</v>
      </c>
      <c r="BO48" s="129" t="s">
        <v>451</v>
      </c>
      <c r="BP48" s="129" t="s">
        <v>452</v>
      </c>
      <c r="BQ48" s="8" t="s">
        <v>187</v>
      </c>
      <c r="BR48" s="141">
        <f t="shared" si="13"/>
        <v>44986</v>
      </c>
      <c r="BS48" s="213" t="s">
        <v>466</v>
      </c>
      <c r="BT48" s="224"/>
      <c r="BU48" s="228" t="s">
        <v>467</v>
      </c>
      <c r="BV48" s="138"/>
      <c r="BW48" s="180">
        <v>10</v>
      </c>
      <c r="BX48" s="484" t="s">
        <v>468</v>
      </c>
      <c r="BY48" s="488" t="s">
        <v>469</v>
      </c>
      <c r="BZ48" s="220" t="s">
        <v>470</v>
      </c>
      <c r="CA48" s="138"/>
      <c r="CB48" s="425"/>
      <c r="CC48" s="425"/>
    </row>
    <row r="49" spans="1:81" ht="121.5" customHeight="1" x14ac:dyDescent="0.35">
      <c r="A49" s="533"/>
      <c r="B49" s="533"/>
      <c r="C49" s="533"/>
      <c r="D49" s="411"/>
      <c r="E49" s="411"/>
      <c r="F49" s="411"/>
      <c r="G49" s="530"/>
      <c r="H49" s="411"/>
      <c r="I49" s="415"/>
      <c r="J49" s="541"/>
      <c r="K49" s="417"/>
      <c r="L49" s="411"/>
      <c r="M49" s="411"/>
      <c r="N49" s="433"/>
      <c r="O49" s="535"/>
      <c r="P49" s="411"/>
      <c r="Q49" s="411"/>
      <c r="R49" s="415"/>
      <c r="S49" s="415"/>
      <c r="T49" s="415"/>
      <c r="U49" s="454"/>
      <c r="V49" s="454"/>
      <c r="W49" s="454"/>
      <c r="X49" s="454"/>
      <c r="Y49" s="701"/>
      <c r="Z49" s="618"/>
      <c r="AA49" s="701"/>
      <c r="AB49" s="701"/>
      <c r="AC49" s="460"/>
      <c r="AD49" s="460"/>
      <c r="AE49" s="436"/>
      <c r="AF49" s="436"/>
      <c r="AG49" s="415"/>
      <c r="AH49" s="522"/>
      <c r="AI49" s="411"/>
      <c r="AJ49" s="5" t="s">
        <v>471</v>
      </c>
      <c r="AK49" s="8" t="s">
        <v>465</v>
      </c>
      <c r="AL49" s="64">
        <v>1</v>
      </c>
      <c r="AM49" s="69">
        <v>0.05</v>
      </c>
      <c r="AN49" s="193">
        <v>0</v>
      </c>
      <c r="AO49" s="193">
        <v>0</v>
      </c>
      <c r="AP49" s="192">
        <v>0</v>
      </c>
      <c r="AQ49" s="168"/>
      <c r="AR49" s="239">
        <f t="shared" si="15"/>
        <v>0</v>
      </c>
      <c r="AS49" s="236">
        <f t="shared" si="17"/>
        <v>0</v>
      </c>
      <c r="AT49" s="87">
        <v>44958</v>
      </c>
      <c r="AU49" s="87">
        <v>45046</v>
      </c>
      <c r="AV49" s="46">
        <f t="shared" si="18"/>
        <v>88</v>
      </c>
      <c r="AW49" s="230">
        <v>6600</v>
      </c>
      <c r="AX49" s="46"/>
      <c r="AY49" s="423"/>
      <c r="AZ49" s="423"/>
      <c r="BA49" s="441"/>
      <c r="BB49" s="442"/>
      <c r="BC49" s="442"/>
      <c r="BD49" s="702"/>
      <c r="BE49" s="427"/>
      <c r="BF49" s="427"/>
      <c r="BG49" s="442"/>
      <c r="BH49" s="442"/>
      <c r="BI49" s="505"/>
      <c r="BJ49" s="505"/>
      <c r="BK49" s="505"/>
      <c r="BL49" s="732"/>
      <c r="BM49" s="732"/>
      <c r="BN49" s="72" t="s">
        <v>199</v>
      </c>
      <c r="BO49" s="129" t="s">
        <v>451</v>
      </c>
      <c r="BP49" s="129" t="s">
        <v>452</v>
      </c>
      <c r="BQ49" s="8" t="s">
        <v>187</v>
      </c>
      <c r="BR49" s="141">
        <f t="shared" si="13"/>
        <v>44958</v>
      </c>
      <c r="BS49" s="213" t="s">
        <v>466</v>
      </c>
      <c r="BT49" s="213"/>
      <c r="BU49" s="228" t="s">
        <v>472</v>
      </c>
      <c r="BV49" s="138"/>
      <c r="BW49" s="180">
        <v>11</v>
      </c>
      <c r="BX49" s="484"/>
      <c r="BY49" s="484"/>
      <c r="BZ49" s="220" t="s">
        <v>473</v>
      </c>
      <c r="CA49" s="138"/>
      <c r="CB49" s="425"/>
      <c r="CC49" s="425"/>
    </row>
    <row r="50" spans="1:81" ht="29" x14ac:dyDescent="0.35">
      <c r="A50" s="533"/>
      <c r="B50" s="533"/>
      <c r="C50" s="533"/>
      <c r="D50" s="411"/>
      <c r="E50" s="411"/>
      <c r="F50" s="411"/>
      <c r="G50" s="530"/>
      <c r="H50" s="411"/>
      <c r="I50" s="415"/>
      <c r="J50" s="541"/>
      <c r="K50" s="417"/>
      <c r="L50" s="411"/>
      <c r="M50" s="411"/>
      <c r="N50" s="433"/>
      <c r="O50" s="535"/>
      <c r="P50" s="411"/>
      <c r="Q50" s="411"/>
      <c r="R50" s="415"/>
      <c r="S50" s="415"/>
      <c r="T50" s="415"/>
      <c r="U50" s="454"/>
      <c r="V50" s="454"/>
      <c r="W50" s="454"/>
      <c r="X50" s="454"/>
      <c r="Y50" s="701"/>
      <c r="Z50" s="618"/>
      <c r="AA50" s="701"/>
      <c r="AB50" s="701"/>
      <c r="AC50" s="460"/>
      <c r="AD50" s="460"/>
      <c r="AE50" s="436"/>
      <c r="AF50" s="436"/>
      <c r="AG50" s="415"/>
      <c r="AH50" s="522"/>
      <c r="AI50" s="411"/>
      <c r="AJ50" s="5" t="s">
        <v>474</v>
      </c>
      <c r="AK50" s="8" t="s">
        <v>475</v>
      </c>
      <c r="AL50" s="64">
        <v>3</v>
      </c>
      <c r="AM50" s="69">
        <v>0.1</v>
      </c>
      <c r="AN50" s="193">
        <v>0</v>
      </c>
      <c r="AO50" s="193">
        <v>0</v>
      </c>
      <c r="AP50" s="192">
        <v>0</v>
      </c>
      <c r="AQ50" s="168"/>
      <c r="AR50" s="239">
        <f t="shared" si="15"/>
        <v>0</v>
      </c>
      <c r="AS50" s="236">
        <f t="shared" si="17"/>
        <v>0</v>
      </c>
      <c r="AT50" s="87">
        <v>44958</v>
      </c>
      <c r="AU50" s="87">
        <v>45046</v>
      </c>
      <c r="AV50" s="46">
        <f t="shared" si="18"/>
        <v>88</v>
      </c>
      <c r="AW50" s="230">
        <v>6600</v>
      </c>
      <c r="AX50" s="46"/>
      <c r="AY50" s="423"/>
      <c r="AZ50" s="423"/>
      <c r="BA50" s="441"/>
      <c r="BB50" s="442"/>
      <c r="BC50" s="442"/>
      <c r="BD50" s="702"/>
      <c r="BE50" s="427"/>
      <c r="BF50" s="427"/>
      <c r="BG50" s="442"/>
      <c r="BH50" s="442"/>
      <c r="BI50" s="505"/>
      <c r="BJ50" s="505"/>
      <c r="BK50" s="505"/>
      <c r="BL50" s="732"/>
      <c r="BM50" s="732"/>
      <c r="BN50" s="72" t="s">
        <v>199</v>
      </c>
      <c r="BO50" s="129" t="s">
        <v>476</v>
      </c>
      <c r="BP50" s="129" t="s">
        <v>452</v>
      </c>
      <c r="BQ50" s="8" t="s">
        <v>187</v>
      </c>
      <c r="BR50" s="141">
        <f t="shared" si="13"/>
        <v>44958</v>
      </c>
      <c r="BS50" s="213" t="s">
        <v>466</v>
      </c>
      <c r="BT50" s="213"/>
      <c r="BU50" s="228"/>
      <c r="BV50" s="138"/>
      <c r="BW50" s="180">
        <v>12</v>
      </c>
      <c r="BX50" s="484"/>
      <c r="BY50" s="484"/>
      <c r="BZ50" s="138"/>
      <c r="CA50" s="138"/>
      <c r="CB50" s="425"/>
      <c r="CC50" s="425"/>
    </row>
    <row r="51" spans="1:81" ht="72.5" x14ac:dyDescent="0.35">
      <c r="A51" s="533"/>
      <c r="B51" s="533"/>
      <c r="C51" s="533"/>
      <c r="D51" s="411"/>
      <c r="E51" s="411"/>
      <c r="F51" s="411"/>
      <c r="G51" s="530"/>
      <c r="H51" s="411"/>
      <c r="I51" s="415"/>
      <c r="J51" s="541"/>
      <c r="K51" s="417"/>
      <c r="L51" s="411"/>
      <c r="M51" s="411"/>
      <c r="N51" s="433"/>
      <c r="O51" s="535"/>
      <c r="P51" s="411"/>
      <c r="Q51" s="411"/>
      <c r="R51" s="415"/>
      <c r="S51" s="415"/>
      <c r="T51" s="415"/>
      <c r="U51" s="454"/>
      <c r="V51" s="454"/>
      <c r="W51" s="454"/>
      <c r="X51" s="454"/>
      <c r="Y51" s="701"/>
      <c r="Z51" s="618"/>
      <c r="AA51" s="701"/>
      <c r="AB51" s="701"/>
      <c r="AC51" s="460"/>
      <c r="AD51" s="460"/>
      <c r="AE51" s="436"/>
      <c r="AF51" s="436"/>
      <c r="AG51" s="415"/>
      <c r="AH51" s="522"/>
      <c r="AI51" s="411"/>
      <c r="AJ51" s="5" t="s">
        <v>477</v>
      </c>
      <c r="AK51" s="8" t="s">
        <v>478</v>
      </c>
      <c r="AL51" s="64">
        <v>1</v>
      </c>
      <c r="AM51" s="69">
        <v>0.1</v>
      </c>
      <c r="AN51" s="193">
        <v>0</v>
      </c>
      <c r="AO51" s="193">
        <v>0</v>
      </c>
      <c r="AP51" s="192">
        <v>0.5</v>
      </c>
      <c r="AQ51" s="168"/>
      <c r="AR51" s="239">
        <f t="shared" si="15"/>
        <v>0.5</v>
      </c>
      <c r="AS51" s="236">
        <f>+AR51/AL51</f>
        <v>0.5</v>
      </c>
      <c r="AT51" s="87">
        <v>45017</v>
      </c>
      <c r="AU51" s="87">
        <v>45168</v>
      </c>
      <c r="AV51" s="46">
        <f t="shared" si="18"/>
        <v>151</v>
      </c>
      <c r="AW51" s="88"/>
      <c r="AX51" s="46"/>
      <c r="AY51" s="423"/>
      <c r="AZ51" s="423"/>
      <c r="BA51" s="441"/>
      <c r="BB51" s="442"/>
      <c r="BC51" s="442"/>
      <c r="BD51" s="702"/>
      <c r="BE51" s="427"/>
      <c r="BF51" s="427"/>
      <c r="BG51" s="442"/>
      <c r="BH51" s="442"/>
      <c r="BI51" s="505"/>
      <c r="BJ51" s="505"/>
      <c r="BK51" s="505"/>
      <c r="BL51" s="732"/>
      <c r="BM51" s="732"/>
      <c r="BN51" s="72" t="s">
        <v>199</v>
      </c>
      <c r="BO51" s="129" t="s">
        <v>232</v>
      </c>
      <c r="BP51" s="129" t="s">
        <v>479</v>
      </c>
      <c r="BQ51" s="8" t="s">
        <v>187</v>
      </c>
      <c r="BR51" s="141">
        <f t="shared" si="13"/>
        <v>45017</v>
      </c>
      <c r="BS51" s="213"/>
      <c r="BT51" s="213"/>
      <c r="BU51" s="228"/>
      <c r="BV51" s="138"/>
      <c r="BW51" s="180">
        <v>13</v>
      </c>
      <c r="BX51" s="139"/>
      <c r="BY51" s="139"/>
      <c r="BZ51" s="220" t="s">
        <v>480</v>
      </c>
      <c r="CA51" s="138"/>
      <c r="CB51" s="425"/>
      <c r="CC51" s="425"/>
    </row>
    <row r="52" spans="1:81" ht="72.5" x14ac:dyDescent="0.35">
      <c r="A52" s="533"/>
      <c r="B52" s="533"/>
      <c r="C52" s="533"/>
      <c r="D52" s="411"/>
      <c r="E52" s="411"/>
      <c r="F52" s="411"/>
      <c r="G52" s="530"/>
      <c r="H52" s="411"/>
      <c r="I52" s="415"/>
      <c r="J52" s="541"/>
      <c r="K52" s="417"/>
      <c r="L52" s="411"/>
      <c r="M52" s="411"/>
      <c r="N52" s="433"/>
      <c r="O52" s="535"/>
      <c r="P52" s="411"/>
      <c r="Q52" s="411"/>
      <c r="R52" s="415"/>
      <c r="S52" s="415"/>
      <c r="T52" s="415"/>
      <c r="U52" s="454"/>
      <c r="V52" s="454"/>
      <c r="W52" s="454"/>
      <c r="X52" s="454"/>
      <c r="Y52" s="701"/>
      <c r="Z52" s="618"/>
      <c r="AA52" s="701"/>
      <c r="AB52" s="701"/>
      <c r="AC52" s="460"/>
      <c r="AD52" s="460"/>
      <c r="AE52" s="436"/>
      <c r="AF52" s="436"/>
      <c r="AG52" s="415"/>
      <c r="AH52" s="522"/>
      <c r="AI52" s="411"/>
      <c r="AJ52" s="5" t="s">
        <v>481</v>
      </c>
      <c r="AK52" s="8" t="s">
        <v>482</v>
      </c>
      <c r="AL52" s="64">
        <v>1</v>
      </c>
      <c r="AM52" s="69">
        <v>0.05</v>
      </c>
      <c r="AN52" s="193">
        <v>0</v>
      </c>
      <c r="AO52" s="193">
        <v>1</v>
      </c>
      <c r="AP52" s="192">
        <v>0</v>
      </c>
      <c r="AQ52" s="168"/>
      <c r="AR52" s="239">
        <f t="shared" si="15"/>
        <v>1</v>
      </c>
      <c r="AS52" s="236">
        <f t="shared" si="17"/>
        <v>1</v>
      </c>
      <c r="AT52" s="87">
        <v>45017</v>
      </c>
      <c r="AU52" s="87">
        <v>45291</v>
      </c>
      <c r="AV52" s="46">
        <f t="shared" si="18"/>
        <v>274</v>
      </c>
      <c r="AW52" s="88"/>
      <c r="AX52" s="46"/>
      <c r="AY52" s="423"/>
      <c r="AZ52" s="423"/>
      <c r="BA52" s="441"/>
      <c r="BB52" s="442"/>
      <c r="BC52" s="442"/>
      <c r="BD52" s="702"/>
      <c r="BE52" s="427"/>
      <c r="BF52" s="427"/>
      <c r="BG52" s="442"/>
      <c r="BH52" s="442"/>
      <c r="BI52" s="505"/>
      <c r="BJ52" s="505"/>
      <c r="BK52" s="505"/>
      <c r="BL52" s="732"/>
      <c r="BM52" s="732"/>
      <c r="BN52" s="72"/>
      <c r="BO52" s="129"/>
      <c r="BP52" s="129"/>
      <c r="BQ52" s="8"/>
      <c r="BR52" s="141"/>
      <c r="BS52" s="213" t="s">
        <v>238</v>
      </c>
      <c r="BT52" s="213"/>
      <c r="BU52" s="228"/>
      <c r="BV52" s="138"/>
      <c r="BW52" s="180">
        <v>14</v>
      </c>
      <c r="BX52" s="139"/>
      <c r="BY52" s="209" t="s">
        <v>483</v>
      </c>
      <c r="BZ52" s="138"/>
      <c r="CA52" s="138"/>
      <c r="CB52" s="425"/>
      <c r="CC52" s="425"/>
    </row>
    <row r="53" spans="1:81" ht="73.5" customHeight="1" x14ac:dyDescent="0.35">
      <c r="A53" s="533"/>
      <c r="B53" s="533"/>
      <c r="C53" s="533"/>
      <c r="D53" s="411"/>
      <c r="E53" s="411"/>
      <c r="F53" s="411"/>
      <c r="G53" s="530"/>
      <c r="H53" s="411"/>
      <c r="I53" s="415"/>
      <c r="J53" s="541"/>
      <c r="K53" s="417"/>
      <c r="L53" s="411"/>
      <c r="M53" s="411"/>
      <c r="N53" s="433"/>
      <c r="O53" s="535"/>
      <c r="P53" s="411"/>
      <c r="Q53" s="411"/>
      <c r="R53" s="415"/>
      <c r="S53" s="415"/>
      <c r="T53" s="415"/>
      <c r="U53" s="454"/>
      <c r="V53" s="454"/>
      <c r="W53" s="454"/>
      <c r="X53" s="454"/>
      <c r="Y53" s="701"/>
      <c r="Z53" s="618"/>
      <c r="AA53" s="701"/>
      <c r="AB53" s="701"/>
      <c r="AC53" s="460"/>
      <c r="AD53" s="460"/>
      <c r="AE53" s="436"/>
      <c r="AF53" s="436"/>
      <c r="AG53" s="415"/>
      <c r="AH53" s="522"/>
      <c r="AI53" s="411"/>
      <c r="AJ53" s="5" t="s">
        <v>484</v>
      </c>
      <c r="AK53" s="8" t="s">
        <v>403</v>
      </c>
      <c r="AL53" s="64">
        <v>1</v>
      </c>
      <c r="AM53" s="69">
        <v>0.1</v>
      </c>
      <c r="AN53" s="193">
        <v>0</v>
      </c>
      <c r="AO53" s="193">
        <v>0</v>
      </c>
      <c r="AP53" s="192">
        <v>1</v>
      </c>
      <c r="AQ53" s="168"/>
      <c r="AR53" s="239">
        <f t="shared" si="15"/>
        <v>1</v>
      </c>
      <c r="AS53" s="236">
        <f t="shared" si="17"/>
        <v>1</v>
      </c>
      <c r="AT53" s="87">
        <v>45017</v>
      </c>
      <c r="AU53" s="87">
        <v>45168</v>
      </c>
      <c r="AV53" s="46">
        <f t="shared" si="18"/>
        <v>151</v>
      </c>
      <c r="AW53" s="88">
        <v>990</v>
      </c>
      <c r="AX53" s="46"/>
      <c r="AY53" s="423"/>
      <c r="AZ53" s="423"/>
      <c r="BA53" s="441"/>
      <c r="BB53" s="442"/>
      <c r="BC53" s="442"/>
      <c r="BD53" s="702"/>
      <c r="BE53" s="427"/>
      <c r="BF53" s="427"/>
      <c r="BG53" s="442"/>
      <c r="BH53" s="442"/>
      <c r="BI53" s="505"/>
      <c r="BJ53" s="505"/>
      <c r="BK53" s="505"/>
      <c r="BL53" s="732"/>
      <c r="BM53" s="732"/>
      <c r="BN53" s="72" t="s">
        <v>199</v>
      </c>
      <c r="BO53" s="129" t="s">
        <v>232</v>
      </c>
      <c r="BP53" s="129" t="s">
        <v>479</v>
      </c>
      <c r="BQ53" s="8" t="s">
        <v>187</v>
      </c>
      <c r="BR53" s="141">
        <f t="shared" si="13"/>
        <v>45017</v>
      </c>
      <c r="BS53" s="213"/>
      <c r="BT53" s="213"/>
      <c r="BU53" s="228" t="s">
        <v>485</v>
      </c>
      <c r="BV53" s="138"/>
      <c r="BW53" s="180">
        <v>15</v>
      </c>
      <c r="BX53" s="139"/>
      <c r="BY53" s="139"/>
      <c r="BZ53" s="220" t="s">
        <v>486</v>
      </c>
      <c r="CA53" s="138"/>
      <c r="CB53" s="425"/>
      <c r="CC53" s="425"/>
    </row>
    <row r="54" spans="1:81" ht="72.5" x14ac:dyDescent="0.35">
      <c r="A54" s="533"/>
      <c r="B54" s="533"/>
      <c r="C54" s="533"/>
      <c r="D54" s="411"/>
      <c r="E54" s="411"/>
      <c r="F54" s="411"/>
      <c r="G54" s="530"/>
      <c r="H54" s="411"/>
      <c r="I54" s="415"/>
      <c r="J54" s="541"/>
      <c r="K54" s="417"/>
      <c r="L54" s="411"/>
      <c r="M54" s="411"/>
      <c r="N54" s="433"/>
      <c r="O54" s="535"/>
      <c r="P54" s="411"/>
      <c r="Q54" s="411"/>
      <c r="R54" s="415"/>
      <c r="S54" s="415"/>
      <c r="T54" s="415"/>
      <c r="U54" s="472"/>
      <c r="V54" s="454"/>
      <c r="W54" s="454"/>
      <c r="X54" s="454"/>
      <c r="Y54" s="525"/>
      <c r="Z54" s="527"/>
      <c r="AA54" s="525"/>
      <c r="AB54" s="525"/>
      <c r="AC54" s="460"/>
      <c r="AD54" s="460"/>
      <c r="AE54" s="436"/>
      <c r="AF54" s="436"/>
      <c r="AG54" s="415"/>
      <c r="AH54" s="522"/>
      <c r="AI54" s="411"/>
      <c r="AJ54" s="5" t="s">
        <v>487</v>
      </c>
      <c r="AK54" s="8"/>
      <c r="AL54" s="64">
        <v>1</v>
      </c>
      <c r="AM54" s="69">
        <v>0.1</v>
      </c>
      <c r="AN54" s="193">
        <v>0</v>
      </c>
      <c r="AO54" s="193">
        <v>1</v>
      </c>
      <c r="AP54" s="192">
        <v>0</v>
      </c>
      <c r="AQ54" s="168"/>
      <c r="AR54" s="239">
        <f t="shared" si="15"/>
        <v>1</v>
      </c>
      <c r="AS54" s="236">
        <f t="shared" si="17"/>
        <v>1</v>
      </c>
      <c r="AT54" s="87">
        <v>44927</v>
      </c>
      <c r="AU54" s="87">
        <v>45291</v>
      </c>
      <c r="AV54" s="46">
        <f t="shared" si="18"/>
        <v>364</v>
      </c>
      <c r="AW54" s="88"/>
      <c r="AX54" s="46"/>
      <c r="AY54" s="423"/>
      <c r="AZ54" s="423"/>
      <c r="BA54" s="441"/>
      <c r="BB54" s="442"/>
      <c r="BC54" s="442"/>
      <c r="BD54" s="702"/>
      <c r="BE54" s="427"/>
      <c r="BF54" s="427"/>
      <c r="BG54" s="442"/>
      <c r="BH54" s="442"/>
      <c r="BI54" s="505"/>
      <c r="BJ54" s="505"/>
      <c r="BK54" s="505"/>
      <c r="BL54" s="732"/>
      <c r="BM54" s="732"/>
      <c r="BN54" s="72" t="s">
        <v>199</v>
      </c>
      <c r="BO54" s="129" t="s">
        <v>392</v>
      </c>
      <c r="BP54" s="129" t="s">
        <v>479</v>
      </c>
      <c r="BQ54" s="8" t="s">
        <v>187</v>
      </c>
      <c r="BR54" s="141">
        <f t="shared" si="13"/>
        <v>44927</v>
      </c>
      <c r="BS54" s="213"/>
      <c r="BT54" s="213" t="s">
        <v>488</v>
      </c>
      <c r="BU54" s="213"/>
      <c r="BV54" s="138"/>
      <c r="BW54" s="180">
        <v>16</v>
      </c>
      <c r="BX54" s="139"/>
      <c r="BY54" s="209" t="s">
        <v>489</v>
      </c>
      <c r="BZ54" s="138"/>
      <c r="CA54" s="138"/>
      <c r="CB54" s="425"/>
      <c r="CC54" s="425"/>
    </row>
    <row r="55" spans="1:81" s="124" customFormat="1" ht="72.5" x14ac:dyDescent="0.35">
      <c r="A55" s="533"/>
      <c r="B55" s="533"/>
      <c r="C55" s="533"/>
      <c r="D55" s="411"/>
      <c r="E55" s="413"/>
      <c r="F55" s="413"/>
      <c r="G55" s="531"/>
      <c r="H55" s="413"/>
      <c r="I55" s="416"/>
      <c r="J55" s="541"/>
      <c r="K55" s="417"/>
      <c r="L55" s="413"/>
      <c r="M55" s="413"/>
      <c r="N55" s="5" t="s">
        <v>490</v>
      </c>
      <c r="O55" s="13" t="s">
        <v>173</v>
      </c>
      <c r="P55" s="13"/>
      <c r="Q55" s="8" t="s">
        <v>478</v>
      </c>
      <c r="R55" s="57">
        <v>1</v>
      </c>
      <c r="S55" s="164" t="s">
        <v>175</v>
      </c>
      <c r="T55" s="57">
        <v>1</v>
      </c>
      <c r="U55" s="195" t="s">
        <v>176</v>
      </c>
      <c r="V55" s="195" t="s">
        <v>176</v>
      </c>
      <c r="W55" s="195" t="s">
        <v>176</v>
      </c>
      <c r="X55" s="195" t="s">
        <v>176</v>
      </c>
      <c r="Y55" s="236"/>
      <c r="Z55" s="236"/>
      <c r="AA55" s="234">
        <v>1</v>
      </c>
      <c r="AB55" s="236">
        <v>1</v>
      </c>
      <c r="AC55" s="460"/>
      <c r="AD55" s="460"/>
      <c r="AE55" s="436"/>
      <c r="AF55" s="436"/>
      <c r="AG55" s="416"/>
      <c r="AH55" s="523"/>
      <c r="AI55" s="413"/>
      <c r="AJ55" s="5" t="s">
        <v>307</v>
      </c>
      <c r="AK55" s="8"/>
      <c r="AL55" s="64">
        <v>1</v>
      </c>
      <c r="AM55" s="69">
        <v>0.05</v>
      </c>
      <c r="AN55" s="193">
        <v>0</v>
      </c>
      <c r="AO55" s="193">
        <v>1</v>
      </c>
      <c r="AP55" s="192">
        <v>0</v>
      </c>
      <c r="AQ55" s="168"/>
      <c r="AR55" s="239">
        <f t="shared" si="15"/>
        <v>1</v>
      </c>
      <c r="AS55" s="236">
        <f t="shared" si="17"/>
        <v>1</v>
      </c>
      <c r="AT55" s="87">
        <v>44958</v>
      </c>
      <c r="AU55" s="87">
        <v>45291</v>
      </c>
      <c r="AV55" s="46">
        <f t="shared" ref="AV55" si="19">+AU55-AT55</f>
        <v>333</v>
      </c>
      <c r="AW55" s="88"/>
      <c r="AX55" s="46"/>
      <c r="AY55" s="423"/>
      <c r="AZ55" s="423"/>
      <c r="BA55" s="441"/>
      <c r="BB55" s="442"/>
      <c r="BC55" s="442"/>
      <c r="BD55" s="702"/>
      <c r="BE55" s="427"/>
      <c r="BF55" s="427"/>
      <c r="BG55" s="442"/>
      <c r="BH55" s="442"/>
      <c r="BI55" s="505"/>
      <c r="BJ55" s="505"/>
      <c r="BK55" s="505"/>
      <c r="BL55" s="732"/>
      <c r="BM55" s="732"/>
      <c r="BN55" s="72" t="s">
        <v>199</v>
      </c>
      <c r="BO55" s="129" t="s">
        <v>491</v>
      </c>
      <c r="BP55" s="129" t="s">
        <v>309</v>
      </c>
      <c r="BQ55" s="8" t="s">
        <v>187</v>
      </c>
      <c r="BR55" s="141">
        <f t="shared" ref="BR55" si="20">AT55</f>
        <v>44958</v>
      </c>
      <c r="BS55" s="213"/>
      <c r="BT55" s="213"/>
      <c r="BU55" s="213"/>
      <c r="BV55" s="138"/>
      <c r="BW55" s="180">
        <v>17</v>
      </c>
      <c r="BX55" s="139"/>
      <c r="BY55" s="209" t="s">
        <v>492</v>
      </c>
      <c r="BZ55" s="138"/>
      <c r="CA55" s="138"/>
      <c r="CB55" s="425"/>
      <c r="CC55" s="425"/>
    </row>
    <row r="56" spans="1:81" s="124" customFormat="1" ht="28" x14ac:dyDescent="0.35">
      <c r="A56" s="533"/>
      <c r="B56" s="533"/>
      <c r="C56" s="533"/>
      <c r="D56" s="411"/>
      <c r="E56" s="256"/>
      <c r="F56" s="256"/>
      <c r="G56" s="263"/>
      <c r="H56" s="256"/>
      <c r="I56" s="261"/>
      <c r="J56" s="541"/>
      <c r="K56" s="417"/>
      <c r="L56" s="256"/>
      <c r="M56" s="256"/>
      <c r="N56" s="5"/>
      <c r="O56" s="13"/>
      <c r="P56" s="13"/>
      <c r="Q56" s="8"/>
      <c r="R56" s="57"/>
      <c r="S56" s="164"/>
      <c r="T56" s="57"/>
      <c r="U56" s="195"/>
      <c r="V56" s="195"/>
      <c r="W56" s="195"/>
      <c r="X56" s="195"/>
      <c r="Y56" s="236"/>
      <c r="Z56" s="236"/>
      <c r="AA56" s="234"/>
      <c r="AB56" s="236"/>
      <c r="AC56" s="460"/>
      <c r="AD56" s="460"/>
      <c r="AE56" s="436"/>
      <c r="AF56" s="436"/>
      <c r="AG56" s="272"/>
      <c r="AH56" s="322"/>
      <c r="AI56" s="271"/>
      <c r="AJ56" s="21"/>
      <c r="AK56" s="4"/>
      <c r="AL56" s="93"/>
      <c r="AM56" s="338"/>
      <c r="AN56" s="326"/>
      <c r="AO56" s="326"/>
      <c r="AP56" s="201"/>
      <c r="AQ56" s="328"/>
      <c r="AR56" s="201"/>
      <c r="AS56" s="319">
        <f>AVERAGE(AS46:AS55)</f>
        <v>0.47818181818181815</v>
      </c>
      <c r="AT56" s="330"/>
      <c r="AU56" s="330"/>
      <c r="AV56" s="331"/>
      <c r="AW56" s="339"/>
      <c r="AX56" s="331"/>
      <c r="AY56" s="340"/>
      <c r="AZ56" s="340"/>
      <c r="BA56" s="341"/>
      <c r="BB56" s="342"/>
      <c r="BC56" s="342"/>
      <c r="BD56" s="343"/>
      <c r="BE56" s="344"/>
      <c r="BF56" s="344"/>
      <c r="BG56" s="342"/>
      <c r="BH56" s="342"/>
      <c r="BI56" s="505"/>
      <c r="BJ56" s="505"/>
      <c r="BK56" s="505"/>
      <c r="BL56" s="732"/>
      <c r="BM56" s="732"/>
      <c r="BN56" s="287"/>
      <c r="BO56" s="288"/>
      <c r="BP56" s="288"/>
      <c r="BQ56" s="4"/>
      <c r="BR56" s="289"/>
      <c r="BS56" s="290"/>
      <c r="BT56" s="290"/>
      <c r="BU56" s="290"/>
      <c r="BV56" s="291"/>
      <c r="BW56" s="292"/>
      <c r="BX56" s="337"/>
      <c r="BY56" s="293"/>
      <c r="BZ56" s="291"/>
      <c r="CA56" s="291"/>
      <c r="CB56" s="425"/>
      <c r="CC56" s="425"/>
    </row>
    <row r="57" spans="1:81" s="124" customFormat="1" ht="72.5" x14ac:dyDescent="0.35">
      <c r="A57" s="533"/>
      <c r="B57" s="533"/>
      <c r="C57" s="533"/>
      <c r="D57" s="411"/>
      <c r="E57" s="412">
        <v>0</v>
      </c>
      <c r="F57" s="412" t="s">
        <v>493</v>
      </c>
      <c r="G57" s="455">
        <v>1</v>
      </c>
      <c r="H57" s="412" t="s">
        <v>167</v>
      </c>
      <c r="I57" s="625">
        <v>0.75</v>
      </c>
      <c r="J57" s="541"/>
      <c r="K57" s="417"/>
      <c r="L57" s="412" t="s">
        <v>167</v>
      </c>
      <c r="M57" s="412" t="s">
        <v>494</v>
      </c>
      <c r="N57" s="5" t="s">
        <v>495</v>
      </c>
      <c r="O57" s="13" t="s">
        <v>173</v>
      </c>
      <c r="P57" s="13"/>
      <c r="Q57" s="8" t="s">
        <v>496</v>
      </c>
      <c r="R57" s="57">
        <v>1</v>
      </c>
      <c r="S57" s="61">
        <v>0.75</v>
      </c>
      <c r="T57" s="61">
        <v>0.25</v>
      </c>
      <c r="U57" s="196">
        <v>0</v>
      </c>
      <c r="V57" s="197">
        <v>0.02</v>
      </c>
      <c r="W57" s="189">
        <v>0</v>
      </c>
      <c r="X57" s="197"/>
      <c r="Y57" s="309">
        <f>+W57+V57+U57</f>
        <v>0.02</v>
      </c>
      <c r="Z57" s="309">
        <f>+Y57/S57</f>
        <v>2.6666666666666668E-2</v>
      </c>
      <c r="AA57" s="237">
        <f>+Y57+T57</f>
        <v>0.27</v>
      </c>
      <c r="AB57" s="309">
        <f>+AA57/R57</f>
        <v>0.27</v>
      </c>
      <c r="AC57" s="460"/>
      <c r="AD57" s="460"/>
      <c r="AE57" s="436"/>
      <c r="AF57" s="436"/>
      <c r="AG57" s="455" t="s">
        <v>497</v>
      </c>
      <c r="AH57" s="521">
        <v>2021130010220</v>
      </c>
      <c r="AI57" s="412" t="s">
        <v>498</v>
      </c>
      <c r="AJ57" s="163" t="s">
        <v>499</v>
      </c>
      <c r="AK57" s="163"/>
      <c r="AL57" s="163"/>
      <c r="AM57" s="163"/>
      <c r="AN57" s="193">
        <v>0</v>
      </c>
      <c r="AO57" s="193">
        <v>0.02</v>
      </c>
      <c r="AP57" s="192">
        <v>0</v>
      </c>
      <c r="AQ57" s="181"/>
      <c r="AR57" s="317"/>
      <c r="AS57" s="317"/>
      <c r="AT57" s="163"/>
      <c r="AU57" s="163"/>
      <c r="AV57" s="163"/>
      <c r="AW57" s="163"/>
      <c r="AX57" s="46"/>
      <c r="AY57" s="424" t="s">
        <v>388</v>
      </c>
      <c r="AZ57" s="424" t="s">
        <v>389</v>
      </c>
      <c r="BA57" s="445" t="s">
        <v>187</v>
      </c>
      <c r="BB57" s="428">
        <v>200000000</v>
      </c>
      <c r="BC57" s="428">
        <v>200000000</v>
      </c>
      <c r="BD57" s="493" t="s">
        <v>188</v>
      </c>
      <c r="BE57" s="474" t="s">
        <v>500</v>
      </c>
      <c r="BF57" s="474" t="s">
        <v>501</v>
      </c>
      <c r="BG57" s="428">
        <v>176900000</v>
      </c>
      <c r="BH57" s="428">
        <v>58850000</v>
      </c>
      <c r="BI57" s="505"/>
      <c r="BJ57" s="505"/>
      <c r="BK57" s="505"/>
      <c r="BL57" s="732"/>
      <c r="BM57" s="732"/>
      <c r="BN57" s="163"/>
      <c r="BO57" s="163"/>
      <c r="BP57" s="163"/>
      <c r="BQ57" s="163"/>
      <c r="BR57" s="163"/>
      <c r="BS57" s="213"/>
      <c r="BT57" s="213"/>
      <c r="BU57" s="213"/>
      <c r="BV57" s="138"/>
      <c r="BW57" s="180">
        <v>18</v>
      </c>
      <c r="BX57" s="139"/>
      <c r="BY57" s="209" t="s">
        <v>502</v>
      </c>
      <c r="BZ57" s="138"/>
      <c r="CA57" s="138"/>
      <c r="CB57" s="425"/>
      <c r="CC57" s="425"/>
    </row>
    <row r="58" spans="1:81" ht="102" customHeight="1" x14ac:dyDescent="0.35">
      <c r="A58" s="533"/>
      <c r="B58" s="533"/>
      <c r="C58" s="533"/>
      <c r="D58" s="411"/>
      <c r="E58" s="411"/>
      <c r="F58" s="411"/>
      <c r="G58" s="415"/>
      <c r="H58" s="411"/>
      <c r="I58" s="626"/>
      <c r="J58" s="541"/>
      <c r="K58" s="12" t="s">
        <v>503</v>
      </c>
      <c r="L58" s="411"/>
      <c r="M58" s="411"/>
      <c r="N58" s="5" t="s">
        <v>504</v>
      </c>
      <c r="O58" s="8"/>
      <c r="P58" s="13" t="s">
        <v>173</v>
      </c>
      <c r="Q58" s="8" t="s">
        <v>382</v>
      </c>
      <c r="R58" s="64">
        <v>1</v>
      </c>
      <c r="S58" s="64">
        <v>0.2</v>
      </c>
      <c r="T58" s="64">
        <v>0.8</v>
      </c>
      <c r="U58" s="196">
        <v>0</v>
      </c>
      <c r="V58" s="196">
        <v>0.05</v>
      </c>
      <c r="W58" s="196">
        <v>0.1</v>
      </c>
      <c r="X58" s="196"/>
      <c r="Y58" s="234">
        <f>+W58+V58+U58</f>
        <v>0.15000000000000002</v>
      </c>
      <c r="Z58" s="303">
        <f>+Y58/S58</f>
        <v>0.75000000000000011</v>
      </c>
      <c r="AA58" s="234">
        <f>+Y58+T58</f>
        <v>0.95000000000000007</v>
      </c>
      <c r="AB58" s="303">
        <f>+AA58</f>
        <v>0.95000000000000007</v>
      </c>
      <c r="AC58" s="460"/>
      <c r="AD58" s="460"/>
      <c r="AE58" s="436"/>
      <c r="AF58" s="436"/>
      <c r="AG58" s="415"/>
      <c r="AH58" s="522"/>
      <c r="AI58" s="411"/>
      <c r="AJ58" s="163" t="s">
        <v>505</v>
      </c>
      <c r="AK58" s="8"/>
      <c r="AL58" s="64"/>
      <c r="AM58" s="64"/>
      <c r="AN58" s="193">
        <v>0</v>
      </c>
      <c r="AO58" s="193">
        <v>0.05</v>
      </c>
      <c r="AP58" s="192">
        <v>0.1</v>
      </c>
      <c r="AQ58" s="172"/>
      <c r="AR58" s="317"/>
      <c r="AS58" s="317"/>
      <c r="AT58" s="87"/>
      <c r="AU58" s="87"/>
      <c r="AV58" s="46"/>
      <c r="AW58" s="88"/>
      <c r="AX58" s="46"/>
      <c r="AY58" s="425"/>
      <c r="AZ58" s="425"/>
      <c r="BA58" s="446"/>
      <c r="BB58" s="440"/>
      <c r="BC58" s="440"/>
      <c r="BD58" s="494"/>
      <c r="BE58" s="475"/>
      <c r="BF58" s="475"/>
      <c r="BG58" s="440"/>
      <c r="BH58" s="440"/>
      <c r="BI58" s="505"/>
      <c r="BJ58" s="505"/>
      <c r="BK58" s="505"/>
      <c r="BL58" s="732"/>
      <c r="BM58" s="732"/>
      <c r="BN58" s="72"/>
      <c r="BO58" s="129"/>
      <c r="BP58" s="129"/>
      <c r="BQ58" s="72"/>
      <c r="BR58" s="72"/>
      <c r="BS58" s="213" t="s">
        <v>506</v>
      </c>
      <c r="BT58" s="213" t="s">
        <v>507</v>
      </c>
      <c r="BU58" s="228" t="s">
        <v>508</v>
      </c>
      <c r="BV58" s="138"/>
      <c r="BW58" s="180">
        <v>19</v>
      </c>
      <c r="BX58" s="139"/>
      <c r="BY58" s="209" t="s">
        <v>509</v>
      </c>
      <c r="BZ58" s="220" t="s">
        <v>510</v>
      </c>
      <c r="CA58" s="138"/>
      <c r="CB58" s="425"/>
      <c r="CC58" s="425"/>
    </row>
    <row r="59" spans="1:81" ht="106.5" customHeight="1" x14ac:dyDescent="0.35">
      <c r="A59" s="533"/>
      <c r="B59" s="533"/>
      <c r="C59" s="533"/>
      <c r="D59" s="413"/>
      <c r="E59" s="413"/>
      <c r="F59" s="413"/>
      <c r="G59" s="416"/>
      <c r="H59" s="413"/>
      <c r="I59" s="627"/>
      <c r="J59" s="541"/>
      <c r="K59" s="5" t="s">
        <v>511</v>
      </c>
      <c r="L59" s="413"/>
      <c r="M59" s="413"/>
      <c r="N59" s="5" t="s">
        <v>512</v>
      </c>
      <c r="O59" s="13" t="s">
        <v>173</v>
      </c>
      <c r="P59" s="13"/>
      <c r="Q59" s="8" t="s">
        <v>496</v>
      </c>
      <c r="R59" s="57">
        <v>1</v>
      </c>
      <c r="S59" s="66">
        <v>0.9</v>
      </c>
      <c r="T59" s="66">
        <v>0.1</v>
      </c>
      <c r="U59" s="196">
        <v>0.2</v>
      </c>
      <c r="V59" s="197">
        <v>0.03</v>
      </c>
      <c r="W59" s="197">
        <v>0.27</v>
      </c>
      <c r="X59" s="200"/>
      <c r="Y59" s="234">
        <f>+W59+V59+U59</f>
        <v>0.5</v>
      </c>
      <c r="Z59" s="303">
        <f>+Y59/S59</f>
        <v>0.55555555555555558</v>
      </c>
      <c r="AA59" s="234">
        <f>+Y59+T59</f>
        <v>0.6</v>
      </c>
      <c r="AB59" s="303">
        <f>+AA59/R59</f>
        <v>0.6</v>
      </c>
      <c r="AC59" s="460"/>
      <c r="AD59" s="460"/>
      <c r="AE59" s="436"/>
      <c r="AF59" s="436"/>
      <c r="AG59" s="415"/>
      <c r="AH59" s="522"/>
      <c r="AI59" s="411"/>
      <c r="AJ59" s="163" t="s">
        <v>513</v>
      </c>
      <c r="AK59" s="8"/>
      <c r="AL59" s="64"/>
      <c r="AM59" s="64"/>
      <c r="AN59" s="193">
        <v>0.2</v>
      </c>
      <c r="AO59" s="193">
        <v>0.03</v>
      </c>
      <c r="AP59" s="192">
        <v>0.27</v>
      </c>
      <c r="AQ59" s="172"/>
      <c r="AR59" s="317"/>
      <c r="AS59" s="317"/>
      <c r="AT59" s="87"/>
      <c r="AU59" s="87"/>
      <c r="AV59" s="46"/>
      <c r="AW59" s="88"/>
      <c r="AX59" s="46"/>
      <c r="AY59" s="425"/>
      <c r="AZ59" s="425"/>
      <c r="BA59" s="446"/>
      <c r="BB59" s="440"/>
      <c r="BC59" s="440"/>
      <c r="BD59" s="494"/>
      <c r="BE59" s="475"/>
      <c r="BF59" s="475"/>
      <c r="BG59" s="440"/>
      <c r="BH59" s="440"/>
      <c r="BI59" s="505"/>
      <c r="BJ59" s="505"/>
      <c r="BK59" s="505"/>
      <c r="BL59" s="732"/>
      <c r="BM59" s="732"/>
      <c r="BN59" s="72"/>
      <c r="BO59" s="129"/>
      <c r="BP59" s="129"/>
      <c r="BQ59" s="72"/>
      <c r="BR59" s="72"/>
      <c r="BS59" s="213"/>
      <c r="BT59" s="216" t="s">
        <v>514</v>
      </c>
      <c r="BU59" s="228" t="s">
        <v>515</v>
      </c>
      <c r="BV59" s="138"/>
      <c r="BW59" s="180">
        <v>20</v>
      </c>
      <c r="BX59" s="209" t="s">
        <v>516</v>
      </c>
      <c r="BY59" s="209" t="s">
        <v>517</v>
      </c>
      <c r="BZ59" s="220" t="s">
        <v>518</v>
      </c>
      <c r="CA59" s="138"/>
      <c r="CB59" s="425"/>
      <c r="CC59" s="425"/>
    </row>
    <row r="60" spans="1:81" ht="72.5" x14ac:dyDescent="0.35">
      <c r="A60" s="533"/>
      <c r="B60" s="533"/>
      <c r="C60" s="533"/>
      <c r="D60" s="412" t="s">
        <v>519</v>
      </c>
      <c r="E60" s="412" t="s">
        <v>252</v>
      </c>
      <c r="F60" s="412" t="s">
        <v>520</v>
      </c>
      <c r="G60" s="414">
        <v>0.1</v>
      </c>
      <c r="H60" s="412" t="s">
        <v>330</v>
      </c>
      <c r="I60" s="414">
        <v>0.08</v>
      </c>
      <c r="J60" s="541"/>
      <c r="K60" s="412" t="s">
        <v>521</v>
      </c>
      <c r="L60" s="412" t="s">
        <v>522</v>
      </c>
      <c r="M60" s="412" t="s">
        <v>523</v>
      </c>
      <c r="N60" s="432" t="s">
        <v>524</v>
      </c>
      <c r="O60" s="430"/>
      <c r="P60" s="430" t="s">
        <v>173</v>
      </c>
      <c r="Q60" s="412" t="s">
        <v>216</v>
      </c>
      <c r="R60" s="420">
        <v>82059</v>
      </c>
      <c r="S60" s="420">
        <v>25118</v>
      </c>
      <c r="T60" s="420">
        <v>56941</v>
      </c>
      <c r="U60" s="418">
        <v>1967</v>
      </c>
      <c r="V60" s="418">
        <v>9728</v>
      </c>
      <c r="W60" s="418">
        <v>6159</v>
      </c>
      <c r="X60" s="418"/>
      <c r="Y60" s="448">
        <f>+W60+V60+U60</f>
        <v>17854</v>
      </c>
      <c r="Z60" s="526">
        <f>+Y60/S60</f>
        <v>0.71080500039812089</v>
      </c>
      <c r="AA60" s="448">
        <f>+Y60+T60</f>
        <v>74795</v>
      </c>
      <c r="AB60" s="526">
        <f>+AA60/R60</f>
        <v>0.91147832656990702</v>
      </c>
      <c r="AC60" s="460"/>
      <c r="AD60" s="460"/>
      <c r="AE60" s="436"/>
      <c r="AF60" s="436"/>
      <c r="AG60" s="415"/>
      <c r="AH60" s="522"/>
      <c r="AI60" s="411"/>
      <c r="AJ60" s="5" t="s">
        <v>525</v>
      </c>
      <c r="AK60" s="8" t="s">
        <v>403</v>
      </c>
      <c r="AL60" s="64">
        <v>1</v>
      </c>
      <c r="AM60" s="111">
        <v>0.1</v>
      </c>
      <c r="AN60" s="193">
        <v>0</v>
      </c>
      <c r="AO60" s="193">
        <v>1</v>
      </c>
      <c r="AP60" s="192">
        <v>0</v>
      </c>
      <c r="AQ60" s="173"/>
      <c r="AR60" s="317">
        <f>+AP60+AO60+AN60</f>
        <v>1</v>
      </c>
      <c r="AS60" s="345">
        <f t="shared" ref="AS60" si="21">+AR60/AL60</f>
        <v>1</v>
      </c>
      <c r="AT60" s="87">
        <v>44927</v>
      </c>
      <c r="AU60" s="87">
        <v>45291</v>
      </c>
      <c r="AV60" s="46">
        <f>+AU60-AT60</f>
        <v>364</v>
      </c>
      <c r="AW60" s="162"/>
      <c r="AX60" s="46"/>
      <c r="AY60" s="425"/>
      <c r="AZ60" s="425"/>
      <c r="BA60" s="446"/>
      <c r="BB60" s="440"/>
      <c r="BC60" s="440"/>
      <c r="BD60" s="494"/>
      <c r="BE60" s="475"/>
      <c r="BF60" s="475"/>
      <c r="BG60" s="440"/>
      <c r="BH60" s="440"/>
      <c r="BI60" s="505"/>
      <c r="BJ60" s="505"/>
      <c r="BK60" s="505"/>
      <c r="BL60" s="732"/>
      <c r="BM60" s="732"/>
      <c r="BN60" s="72" t="s">
        <v>199</v>
      </c>
      <c r="BO60" s="129" t="s">
        <v>392</v>
      </c>
      <c r="BP60" s="129" t="s">
        <v>201</v>
      </c>
      <c r="BQ60" s="72" t="s">
        <v>187</v>
      </c>
      <c r="BR60" s="141">
        <f>AT60</f>
        <v>44927</v>
      </c>
      <c r="BS60" s="213"/>
      <c r="BT60" s="213"/>
      <c r="BU60" s="228"/>
      <c r="BV60" s="138"/>
      <c r="BW60" s="180">
        <v>21</v>
      </c>
      <c r="BX60" s="209" t="s">
        <v>526</v>
      </c>
      <c r="BY60" s="209" t="s">
        <v>527</v>
      </c>
      <c r="BZ60" s="138"/>
      <c r="CA60" s="138"/>
      <c r="CB60" s="425"/>
      <c r="CC60" s="425"/>
    </row>
    <row r="61" spans="1:81" ht="49.5" customHeight="1" x14ac:dyDescent="0.35">
      <c r="A61" s="533"/>
      <c r="B61" s="533"/>
      <c r="C61" s="533"/>
      <c r="D61" s="411"/>
      <c r="E61" s="411"/>
      <c r="F61" s="411"/>
      <c r="G61" s="530"/>
      <c r="H61" s="411"/>
      <c r="I61" s="530"/>
      <c r="J61" s="541"/>
      <c r="K61" s="411"/>
      <c r="L61" s="411"/>
      <c r="M61" s="411"/>
      <c r="N61" s="433"/>
      <c r="O61" s="535"/>
      <c r="P61" s="535"/>
      <c r="Q61" s="411"/>
      <c r="R61" s="421"/>
      <c r="S61" s="421"/>
      <c r="T61" s="421"/>
      <c r="U61" s="434"/>
      <c r="V61" s="434"/>
      <c r="W61" s="434"/>
      <c r="X61" s="434"/>
      <c r="Y61" s="449"/>
      <c r="Z61" s="618"/>
      <c r="AA61" s="701"/>
      <c r="AB61" s="618"/>
      <c r="AC61" s="460"/>
      <c r="AD61" s="460"/>
      <c r="AE61" s="436"/>
      <c r="AF61" s="436"/>
      <c r="AG61" s="415"/>
      <c r="AH61" s="522"/>
      <c r="AI61" s="411"/>
      <c r="AJ61" s="5" t="s">
        <v>528</v>
      </c>
      <c r="AK61" s="8" t="s">
        <v>496</v>
      </c>
      <c r="AL61" s="64">
        <v>1</v>
      </c>
      <c r="AM61" s="111">
        <v>0.15</v>
      </c>
      <c r="AN61" s="193">
        <v>0</v>
      </c>
      <c r="AO61" s="193">
        <v>0</v>
      </c>
      <c r="AP61" s="192">
        <v>0</v>
      </c>
      <c r="AQ61" s="173"/>
      <c r="AR61" s="317">
        <f t="shared" ref="AR61:AR62" si="22">+AP61+AO61+AN61</f>
        <v>0</v>
      </c>
      <c r="AS61" s="345">
        <f t="shared" ref="AS61:AS62" si="23">+AR61/AL61</f>
        <v>0</v>
      </c>
      <c r="AT61" s="87">
        <v>45017</v>
      </c>
      <c r="AU61" s="87">
        <v>45291</v>
      </c>
      <c r="AV61" s="46">
        <f>+AU61-AT61</f>
        <v>274</v>
      </c>
      <c r="AW61" s="88">
        <v>20</v>
      </c>
      <c r="AX61" s="121"/>
      <c r="AY61" s="425"/>
      <c r="AZ61" s="425"/>
      <c r="BA61" s="446"/>
      <c r="BB61" s="440"/>
      <c r="BC61" s="440"/>
      <c r="BD61" s="494"/>
      <c r="BE61" s="475"/>
      <c r="BF61" s="475"/>
      <c r="BG61" s="440"/>
      <c r="BH61" s="440"/>
      <c r="BI61" s="505"/>
      <c r="BJ61" s="505"/>
      <c r="BK61" s="505"/>
      <c r="BL61" s="732"/>
      <c r="BM61" s="732"/>
      <c r="BN61" s="72" t="s">
        <v>199</v>
      </c>
      <c r="BO61" s="129" t="s">
        <v>243</v>
      </c>
      <c r="BP61" s="129" t="s">
        <v>201</v>
      </c>
      <c r="BQ61" s="72" t="s">
        <v>187</v>
      </c>
      <c r="BR61" s="141">
        <f>AT61</f>
        <v>45017</v>
      </c>
      <c r="BS61" s="213"/>
      <c r="BT61" s="213"/>
      <c r="BU61" s="228"/>
      <c r="BV61" s="138"/>
      <c r="BW61" s="180">
        <v>22</v>
      </c>
      <c r="BX61" s="139"/>
      <c r="BY61" s="209"/>
      <c r="BZ61" s="138"/>
      <c r="CA61" s="138"/>
      <c r="CB61" s="425"/>
      <c r="CC61" s="425"/>
    </row>
    <row r="62" spans="1:81" ht="72.5" x14ac:dyDescent="0.35">
      <c r="A62" s="533"/>
      <c r="B62" s="533"/>
      <c r="C62" s="533"/>
      <c r="D62" s="411"/>
      <c r="E62" s="411"/>
      <c r="F62" s="411"/>
      <c r="G62" s="530"/>
      <c r="H62" s="411"/>
      <c r="I62" s="530"/>
      <c r="J62" s="541"/>
      <c r="K62" s="411"/>
      <c r="L62" s="411"/>
      <c r="M62" s="411"/>
      <c r="N62" s="433"/>
      <c r="O62" s="535"/>
      <c r="P62" s="535"/>
      <c r="Q62" s="411"/>
      <c r="R62" s="421"/>
      <c r="S62" s="421"/>
      <c r="T62" s="421"/>
      <c r="U62" s="434"/>
      <c r="V62" s="434"/>
      <c r="W62" s="434"/>
      <c r="X62" s="434"/>
      <c r="Y62" s="449"/>
      <c r="Z62" s="618"/>
      <c r="AA62" s="701"/>
      <c r="AB62" s="618"/>
      <c r="AC62" s="460"/>
      <c r="AD62" s="460"/>
      <c r="AE62" s="436"/>
      <c r="AF62" s="436"/>
      <c r="AG62" s="415"/>
      <c r="AH62" s="522"/>
      <c r="AI62" s="411"/>
      <c r="AJ62" s="5" t="s">
        <v>529</v>
      </c>
      <c r="AK62" s="8" t="s">
        <v>216</v>
      </c>
      <c r="AL62" s="64">
        <v>1</v>
      </c>
      <c r="AM62" s="111">
        <v>0.25</v>
      </c>
      <c r="AN62" s="193">
        <v>0</v>
      </c>
      <c r="AO62" s="193">
        <v>0</v>
      </c>
      <c r="AP62" s="242">
        <v>0</v>
      </c>
      <c r="AQ62" s="173"/>
      <c r="AR62" s="317">
        <f t="shared" si="22"/>
        <v>0</v>
      </c>
      <c r="AS62" s="345">
        <f t="shared" si="23"/>
        <v>0</v>
      </c>
      <c r="AT62" s="87">
        <v>45200</v>
      </c>
      <c r="AU62" s="87">
        <v>45260</v>
      </c>
      <c r="AV62" s="46">
        <f>+AU62-AT62</f>
        <v>60</v>
      </c>
      <c r="AW62" s="88">
        <v>700</v>
      </c>
      <c r="AX62" s="121"/>
      <c r="AY62" s="425"/>
      <c r="AZ62" s="425"/>
      <c r="BA62" s="446"/>
      <c r="BB62" s="440"/>
      <c r="BC62" s="440"/>
      <c r="BD62" s="494"/>
      <c r="BE62" s="475"/>
      <c r="BF62" s="475"/>
      <c r="BG62" s="440"/>
      <c r="BH62" s="440"/>
      <c r="BI62" s="505"/>
      <c r="BJ62" s="505"/>
      <c r="BK62" s="505"/>
      <c r="BL62" s="732"/>
      <c r="BM62" s="732"/>
      <c r="BN62" s="72" t="s">
        <v>199</v>
      </c>
      <c r="BO62" s="129" t="s">
        <v>243</v>
      </c>
      <c r="BP62" s="129" t="s">
        <v>201</v>
      </c>
      <c r="BQ62" s="72" t="s">
        <v>187</v>
      </c>
      <c r="BR62" s="141">
        <f>AT62</f>
        <v>45200</v>
      </c>
      <c r="BS62" s="213"/>
      <c r="BT62" s="228" t="s">
        <v>530</v>
      </c>
      <c r="BU62" s="228"/>
      <c r="BV62" s="138"/>
      <c r="BW62" s="180">
        <v>23</v>
      </c>
      <c r="BX62" s="139"/>
      <c r="BY62" s="209" t="s">
        <v>531</v>
      </c>
      <c r="BZ62" s="138"/>
      <c r="CA62" s="138"/>
      <c r="CB62" s="425"/>
      <c r="CC62" s="425"/>
    </row>
    <row r="63" spans="1:81" ht="100.5" customHeight="1" x14ac:dyDescent="0.35">
      <c r="A63" s="534"/>
      <c r="B63" s="534"/>
      <c r="C63" s="534"/>
      <c r="D63" s="413"/>
      <c r="E63" s="413"/>
      <c r="F63" s="413"/>
      <c r="G63" s="531"/>
      <c r="H63" s="413"/>
      <c r="I63" s="531"/>
      <c r="J63" s="542"/>
      <c r="K63" s="413"/>
      <c r="L63" s="413"/>
      <c r="M63" s="413"/>
      <c r="N63" s="528"/>
      <c r="O63" s="431"/>
      <c r="P63" s="431"/>
      <c r="Q63" s="413"/>
      <c r="R63" s="422"/>
      <c r="S63" s="422"/>
      <c r="T63" s="422"/>
      <c r="U63" s="419"/>
      <c r="V63" s="419"/>
      <c r="W63" s="419"/>
      <c r="X63" s="419"/>
      <c r="Y63" s="450"/>
      <c r="Z63" s="527"/>
      <c r="AA63" s="525"/>
      <c r="AB63" s="527"/>
      <c r="AC63" s="461"/>
      <c r="AD63" s="461"/>
      <c r="AE63" s="524"/>
      <c r="AF63" s="524"/>
      <c r="AG63" s="416"/>
      <c r="AH63" s="523"/>
      <c r="AI63" s="413"/>
      <c r="AJ63" s="5" t="s">
        <v>532</v>
      </c>
      <c r="AK63" s="8" t="s">
        <v>496</v>
      </c>
      <c r="AL63" s="64">
        <f>250</f>
        <v>250</v>
      </c>
      <c r="AM63" s="111">
        <v>0.5</v>
      </c>
      <c r="AN63" s="193">
        <v>18</v>
      </c>
      <c r="AO63" s="193">
        <v>156</v>
      </c>
      <c r="AP63" s="242">
        <v>313</v>
      </c>
      <c r="AQ63" s="173"/>
      <c r="AR63" s="317">
        <f t="shared" ref="AR63" si="24">+AP63+AO63+AN63</f>
        <v>487</v>
      </c>
      <c r="AS63" s="345">
        <v>1</v>
      </c>
      <c r="AT63" s="87">
        <v>44927</v>
      </c>
      <c r="AU63" s="87">
        <v>45291</v>
      </c>
      <c r="AV63" s="46">
        <f>+AU63-AT63</f>
        <v>364</v>
      </c>
      <c r="AW63" s="88">
        <v>25118</v>
      </c>
      <c r="AX63" s="121"/>
      <c r="AY63" s="426"/>
      <c r="AZ63" s="426"/>
      <c r="BA63" s="447"/>
      <c r="BB63" s="429"/>
      <c r="BC63" s="429"/>
      <c r="BD63" s="495"/>
      <c r="BE63" s="483"/>
      <c r="BF63" s="483"/>
      <c r="BG63" s="429"/>
      <c r="BH63" s="429"/>
      <c r="BI63" s="505"/>
      <c r="BJ63" s="505"/>
      <c r="BK63" s="505"/>
      <c r="BL63" s="732"/>
      <c r="BM63" s="732"/>
      <c r="BN63" s="72" t="s">
        <v>199</v>
      </c>
      <c r="BO63" s="129" t="s">
        <v>243</v>
      </c>
      <c r="BP63" s="129" t="s">
        <v>244</v>
      </c>
      <c r="BQ63" s="8" t="s">
        <v>187</v>
      </c>
      <c r="BR63" s="141">
        <f>AT63</f>
        <v>44927</v>
      </c>
      <c r="BS63" s="213" t="s">
        <v>533</v>
      </c>
      <c r="BT63" s="221" t="s">
        <v>534</v>
      </c>
      <c r="BU63" s="228" t="s">
        <v>535</v>
      </c>
      <c r="BV63" s="138"/>
      <c r="BW63" s="180">
        <v>24</v>
      </c>
      <c r="BX63" s="209" t="s">
        <v>536</v>
      </c>
      <c r="BY63" s="209" t="s">
        <v>537</v>
      </c>
      <c r="BZ63" s="220" t="s">
        <v>538</v>
      </c>
      <c r="CA63" s="138"/>
      <c r="CB63" s="426"/>
      <c r="CC63" s="426"/>
    </row>
    <row r="64" spans="1:81" ht="39.75" customHeight="1" x14ac:dyDescent="0.35">
      <c r="A64" s="6"/>
      <c r="B64" s="43"/>
      <c r="C64" s="43"/>
      <c r="D64" s="44"/>
      <c r="E64" s="45"/>
      <c r="F64" s="44"/>
      <c r="G64" s="68"/>
      <c r="H64" s="44"/>
      <c r="I64" s="68"/>
      <c r="J64" s="633" t="s">
        <v>377</v>
      </c>
      <c r="K64" s="634"/>
      <c r="L64" s="634"/>
      <c r="M64" s="634"/>
      <c r="N64" s="634"/>
      <c r="O64" s="634"/>
      <c r="P64" s="634"/>
      <c r="Q64" s="634"/>
      <c r="R64" s="634"/>
      <c r="S64" s="634"/>
      <c r="T64" s="634"/>
      <c r="U64" s="634"/>
      <c r="V64" s="634"/>
      <c r="W64" s="634"/>
      <c r="X64" s="634"/>
      <c r="Y64" s="635"/>
      <c r="Z64" s="312">
        <f>AVERAGE(Z38:Z63)</f>
        <v>0.69648454044385244</v>
      </c>
      <c r="AA64" s="312"/>
      <c r="AB64" s="312">
        <f>AVERAGE(AB38:AB63)</f>
        <v>0.7866360499670747</v>
      </c>
      <c r="AC64" s="56"/>
      <c r="AD64" s="56"/>
      <c r="AE64" s="44"/>
      <c r="AF64" s="44"/>
      <c r="AG64" s="68"/>
      <c r="AH64" s="44"/>
      <c r="AI64" s="44"/>
      <c r="AJ64" s="48"/>
      <c r="AK64" s="44"/>
      <c r="AL64" s="68"/>
      <c r="AM64" s="68"/>
      <c r="AN64" s="68"/>
      <c r="AO64" s="68"/>
      <c r="AP64" s="68"/>
      <c r="AQ64" s="68"/>
      <c r="AR64" s="68"/>
      <c r="AS64" s="346">
        <f>AVERAGE(AS57:AS63)</f>
        <v>0.5</v>
      </c>
      <c r="AT64" s="104"/>
      <c r="AU64" s="104"/>
      <c r="AV64" s="56"/>
      <c r="AW64" s="68"/>
      <c r="AX64" s="56"/>
      <c r="AY64" s="44"/>
      <c r="AZ64" s="44"/>
      <c r="BA64" s="56"/>
      <c r="BB64" s="56"/>
      <c r="BC64" s="56"/>
      <c r="BD64" s="44"/>
      <c r="BE64" s="44"/>
      <c r="BF64" s="44"/>
      <c r="BG64" s="56"/>
      <c r="BH64" s="56"/>
      <c r="BI64" s="506"/>
      <c r="BJ64" s="506"/>
      <c r="BK64" s="506"/>
      <c r="BL64" s="733"/>
      <c r="BM64" s="733"/>
      <c r="BN64" s="4"/>
      <c r="BO64" s="4"/>
      <c r="BP64" s="4"/>
      <c r="BQ64" s="4"/>
      <c r="BR64" s="4"/>
      <c r="BS64" s="205"/>
      <c r="BT64" s="205"/>
      <c r="BU64" s="205"/>
      <c r="BV64" s="4"/>
      <c r="BW64" s="4"/>
      <c r="BX64" s="21"/>
      <c r="BY64" s="21"/>
      <c r="BZ64" s="4"/>
      <c r="CA64" s="4"/>
      <c r="CB64" s="4"/>
      <c r="CC64" s="21"/>
    </row>
    <row r="65" spans="1:81" ht="33.75" customHeight="1" x14ac:dyDescent="0.35">
      <c r="A65" s="273"/>
      <c r="B65" s="274"/>
      <c r="C65" s="636" t="s">
        <v>373</v>
      </c>
      <c r="D65" s="637"/>
      <c r="E65" s="637"/>
      <c r="F65" s="637"/>
      <c r="G65" s="637"/>
      <c r="H65" s="637"/>
      <c r="I65" s="637"/>
      <c r="J65" s="637"/>
      <c r="K65" s="637"/>
      <c r="L65" s="637"/>
      <c r="M65" s="637"/>
      <c r="N65" s="637"/>
      <c r="O65" s="637"/>
      <c r="P65" s="637"/>
      <c r="Q65" s="637"/>
      <c r="R65" s="637"/>
      <c r="S65" s="637"/>
      <c r="T65" s="637"/>
      <c r="U65" s="637"/>
      <c r="V65" s="637"/>
      <c r="W65" s="637"/>
      <c r="X65" s="637"/>
      <c r="Y65" s="638"/>
      <c r="Z65" s="312">
        <f>+Z64</f>
        <v>0.69648454044385244</v>
      </c>
      <c r="AA65" s="312"/>
      <c r="AB65" s="312">
        <f>+AB64</f>
        <v>0.7866360499670747</v>
      </c>
      <c r="AC65" s="134"/>
      <c r="AD65" s="134"/>
      <c r="AE65" s="4"/>
      <c r="AF65" s="4"/>
      <c r="AG65" s="68"/>
      <c r="AH65" s="44"/>
      <c r="AI65" s="271"/>
      <c r="AJ65" s="48"/>
      <c r="AK65" s="44"/>
      <c r="AL65" s="68"/>
      <c r="AM65" s="68"/>
      <c r="AN65" s="68"/>
      <c r="AO65" s="68"/>
      <c r="AP65" s="68"/>
      <c r="AQ65" s="68"/>
      <c r="AR65" s="68"/>
      <c r="AS65" s="68"/>
      <c r="AT65" s="104"/>
      <c r="AU65" s="104"/>
      <c r="AV65" s="56"/>
      <c r="AW65" s="68"/>
      <c r="AX65" s="56"/>
      <c r="AY65" s="271"/>
      <c r="AZ65" s="271"/>
      <c r="BA65" s="270"/>
      <c r="BB65" s="270"/>
      <c r="BC65" s="270"/>
      <c r="BD65" s="271"/>
      <c r="BE65" s="44"/>
      <c r="BF65" s="44"/>
      <c r="BG65" s="270"/>
      <c r="BH65" s="270"/>
      <c r="BI65" s="270"/>
      <c r="BJ65" s="270"/>
      <c r="BK65" s="270"/>
      <c r="BL65" s="270"/>
      <c r="BM65" s="270"/>
      <c r="BN65" s="4"/>
      <c r="BO65" s="4"/>
      <c r="BP65" s="4"/>
      <c r="BQ65" s="4"/>
      <c r="BR65" s="4"/>
      <c r="BS65" s="205"/>
      <c r="BT65" s="205"/>
      <c r="BU65" s="205"/>
      <c r="BV65" s="4"/>
      <c r="BW65" s="4"/>
      <c r="BX65" s="21"/>
      <c r="BY65" s="21"/>
      <c r="BZ65" s="4"/>
      <c r="CA65" s="4"/>
      <c r="CB65" s="4"/>
      <c r="CC65" s="21"/>
    </row>
    <row r="66" spans="1:81" ht="28.5" customHeight="1" x14ac:dyDescent="0.35">
      <c r="A66" s="273"/>
      <c r="B66" s="717" t="s">
        <v>372</v>
      </c>
      <c r="C66" s="718"/>
      <c r="D66" s="718"/>
      <c r="E66" s="718"/>
      <c r="F66" s="718"/>
      <c r="G66" s="718"/>
      <c r="H66" s="718"/>
      <c r="I66" s="718"/>
      <c r="J66" s="718"/>
      <c r="K66" s="718"/>
      <c r="L66" s="718"/>
      <c r="M66" s="718"/>
      <c r="N66" s="718"/>
      <c r="O66" s="718"/>
      <c r="P66" s="718"/>
      <c r="Q66" s="718"/>
      <c r="R66" s="718"/>
      <c r="S66" s="718"/>
      <c r="T66" s="718"/>
      <c r="U66" s="718"/>
      <c r="V66" s="718"/>
      <c r="W66" s="718"/>
      <c r="X66" s="718"/>
      <c r="Y66" s="719"/>
      <c r="Z66" s="312">
        <f>+Z65</f>
        <v>0.69648454044385244</v>
      </c>
      <c r="AA66" s="312"/>
      <c r="AB66" s="312">
        <f>+AB65</f>
        <v>0.7866360499670747</v>
      </c>
      <c r="AC66" s="134"/>
      <c r="AD66" s="134"/>
      <c r="AE66" s="4"/>
      <c r="AF66" s="4"/>
      <c r="AG66" s="68"/>
      <c r="AH66" s="44"/>
      <c r="AI66" s="271"/>
      <c r="AJ66" s="48"/>
      <c r="AK66" s="44"/>
      <c r="AL66" s="68"/>
      <c r="AM66" s="68"/>
      <c r="AN66" s="68"/>
      <c r="AO66" s="68"/>
      <c r="AP66" s="68"/>
      <c r="AQ66" s="68"/>
      <c r="AR66" s="68"/>
      <c r="AS66" s="68"/>
      <c r="AT66" s="104"/>
      <c r="AU66" s="104"/>
      <c r="AV66" s="56"/>
      <c r="AW66" s="68"/>
      <c r="AX66" s="56"/>
      <c r="AY66" s="271"/>
      <c r="AZ66" s="271"/>
      <c r="BA66" s="270"/>
      <c r="BB66" s="270"/>
      <c r="BC66" s="270"/>
      <c r="BD66" s="271"/>
      <c r="BE66" s="44"/>
      <c r="BF66" s="44"/>
      <c r="BG66" s="270"/>
      <c r="BH66" s="270"/>
      <c r="BI66" s="270"/>
      <c r="BJ66" s="270"/>
      <c r="BK66" s="270"/>
      <c r="BL66" s="270"/>
      <c r="BM66" s="270"/>
      <c r="BN66" s="4"/>
      <c r="BO66" s="4"/>
      <c r="BP66" s="4"/>
      <c r="BQ66" s="4"/>
      <c r="BR66" s="4"/>
      <c r="BS66" s="205"/>
      <c r="BT66" s="205"/>
      <c r="BU66" s="205"/>
      <c r="BV66" s="4"/>
      <c r="BW66" s="4"/>
      <c r="BX66" s="21"/>
      <c r="BY66" s="21"/>
      <c r="BZ66" s="4"/>
      <c r="CA66" s="4"/>
      <c r="CB66" s="4"/>
      <c r="CC66" s="21"/>
    </row>
    <row r="67" spans="1:81" ht="64.5" customHeight="1" x14ac:dyDescent="0.35">
      <c r="A67" s="532" t="s">
        <v>539</v>
      </c>
      <c r="B67" s="532" t="s">
        <v>540</v>
      </c>
      <c r="C67" s="532" t="s">
        <v>541</v>
      </c>
      <c r="D67" s="412" t="s">
        <v>542</v>
      </c>
      <c r="E67" s="412" t="s">
        <v>252</v>
      </c>
      <c r="F67" s="412" t="s">
        <v>543</v>
      </c>
      <c r="G67" s="414">
        <v>1</v>
      </c>
      <c r="H67" s="412" t="s">
        <v>330</v>
      </c>
      <c r="I67" s="414">
        <v>0.3</v>
      </c>
      <c r="J67" s="540" t="s">
        <v>544</v>
      </c>
      <c r="K67" s="412" t="s">
        <v>545</v>
      </c>
      <c r="L67" s="412" t="s">
        <v>283</v>
      </c>
      <c r="M67" s="412" t="s">
        <v>546</v>
      </c>
      <c r="N67" s="432" t="s">
        <v>547</v>
      </c>
      <c r="O67" s="430"/>
      <c r="P67" s="430" t="s">
        <v>173</v>
      </c>
      <c r="Q67" s="412" t="s">
        <v>222</v>
      </c>
      <c r="R67" s="420">
        <v>1000</v>
      </c>
      <c r="S67" s="420">
        <v>136</v>
      </c>
      <c r="T67" s="420">
        <v>864</v>
      </c>
      <c r="U67" s="418">
        <v>0</v>
      </c>
      <c r="V67" s="418">
        <v>155</v>
      </c>
      <c r="W67" s="418">
        <v>86</v>
      </c>
      <c r="X67" s="418"/>
      <c r="Y67" s="448">
        <f>+W67+V67+U67</f>
        <v>241</v>
      </c>
      <c r="Z67" s="526">
        <v>1</v>
      </c>
      <c r="AA67" s="448">
        <f>+Y67+T67</f>
        <v>1105</v>
      </c>
      <c r="AB67" s="526">
        <v>1</v>
      </c>
      <c r="AC67" s="459" t="s">
        <v>177</v>
      </c>
      <c r="AD67" s="459" t="s">
        <v>178</v>
      </c>
      <c r="AE67" s="435" t="s">
        <v>548</v>
      </c>
      <c r="AF67" s="435" t="s">
        <v>549</v>
      </c>
      <c r="AG67" s="439" t="s">
        <v>550</v>
      </c>
      <c r="AH67" s="462">
        <v>2021130010213</v>
      </c>
      <c r="AI67" s="443" t="s">
        <v>551</v>
      </c>
      <c r="AJ67" s="5" t="s">
        <v>552</v>
      </c>
      <c r="AK67" s="8" t="s">
        <v>222</v>
      </c>
      <c r="AL67" s="64">
        <v>66</v>
      </c>
      <c r="AM67" s="69">
        <v>0.35</v>
      </c>
      <c r="AN67" s="192">
        <v>0</v>
      </c>
      <c r="AO67" s="192">
        <v>0</v>
      </c>
      <c r="AP67" s="192">
        <v>0</v>
      </c>
      <c r="AQ67" s="168"/>
      <c r="AR67" s="234">
        <f>+AP67+AO67+AN67</f>
        <v>0</v>
      </c>
      <c r="AS67" s="236">
        <f>+AR67/AL67</f>
        <v>0</v>
      </c>
      <c r="AT67" s="87">
        <v>44986</v>
      </c>
      <c r="AU67" s="87">
        <v>45291</v>
      </c>
      <c r="AV67" s="46">
        <f>AU67-AT67</f>
        <v>305</v>
      </c>
      <c r="AW67" s="64">
        <v>66</v>
      </c>
      <c r="AX67" s="115"/>
      <c r="AY67" s="424" t="s">
        <v>289</v>
      </c>
      <c r="AZ67" s="424" t="s">
        <v>290</v>
      </c>
      <c r="BA67" s="445" t="s">
        <v>187</v>
      </c>
      <c r="BB67" s="428">
        <v>65000000</v>
      </c>
      <c r="BC67" s="428">
        <v>57200000</v>
      </c>
      <c r="BD67" s="424" t="s">
        <v>188</v>
      </c>
      <c r="BE67" s="427" t="s">
        <v>550</v>
      </c>
      <c r="BF67" s="427" t="s">
        <v>553</v>
      </c>
      <c r="BG67" s="428">
        <v>43400000</v>
      </c>
      <c r="BH67" s="428">
        <v>8400000</v>
      </c>
      <c r="BI67" s="504">
        <v>43400000</v>
      </c>
      <c r="BJ67" s="504">
        <v>8400000</v>
      </c>
      <c r="BK67" s="504">
        <v>8400000</v>
      </c>
      <c r="BL67" s="731">
        <f>+BJ67/BI67</f>
        <v>0.19354838709677419</v>
      </c>
      <c r="BM67" s="731">
        <f>+BK67/BI67</f>
        <v>0.19354838709677419</v>
      </c>
      <c r="BN67" s="72" t="s">
        <v>199</v>
      </c>
      <c r="BO67" s="129" t="s">
        <v>392</v>
      </c>
      <c r="BP67" s="129" t="s">
        <v>201</v>
      </c>
      <c r="BQ67" s="72" t="s">
        <v>187</v>
      </c>
      <c r="BR67" s="141">
        <f>AT67</f>
        <v>44986</v>
      </c>
      <c r="BS67" s="213"/>
      <c r="BT67" s="213"/>
      <c r="BU67" s="228" t="s">
        <v>554</v>
      </c>
      <c r="BV67" s="138"/>
      <c r="BW67" s="178">
        <v>6</v>
      </c>
      <c r="BX67" s="139"/>
      <c r="BY67" s="209" t="s">
        <v>555</v>
      </c>
      <c r="BZ67" s="138"/>
      <c r="CA67" s="138"/>
      <c r="CB67" s="72" t="s">
        <v>556</v>
      </c>
      <c r="CC67" s="143" t="s">
        <v>557</v>
      </c>
    </row>
    <row r="68" spans="1:81" ht="61.5" customHeight="1" x14ac:dyDescent="0.35">
      <c r="A68" s="533"/>
      <c r="B68" s="533"/>
      <c r="C68" s="533"/>
      <c r="D68" s="411"/>
      <c r="E68" s="411"/>
      <c r="F68" s="411"/>
      <c r="G68" s="530"/>
      <c r="H68" s="411"/>
      <c r="I68" s="530"/>
      <c r="J68" s="541"/>
      <c r="K68" s="413"/>
      <c r="L68" s="413"/>
      <c r="M68" s="413"/>
      <c r="N68" s="528"/>
      <c r="O68" s="431"/>
      <c r="P68" s="431"/>
      <c r="Q68" s="413"/>
      <c r="R68" s="422"/>
      <c r="S68" s="422"/>
      <c r="T68" s="422"/>
      <c r="U68" s="419"/>
      <c r="V68" s="419"/>
      <c r="W68" s="419"/>
      <c r="X68" s="419"/>
      <c r="Y68" s="450"/>
      <c r="Z68" s="527"/>
      <c r="AA68" s="525"/>
      <c r="AB68" s="527"/>
      <c r="AC68" s="460"/>
      <c r="AD68" s="460"/>
      <c r="AE68" s="436"/>
      <c r="AF68" s="436"/>
      <c r="AG68" s="439"/>
      <c r="AH68" s="462"/>
      <c r="AI68" s="443"/>
      <c r="AJ68" s="5" t="s">
        <v>558</v>
      </c>
      <c r="AK68" s="8" t="s">
        <v>222</v>
      </c>
      <c r="AL68" s="64">
        <v>70</v>
      </c>
      <c r="AM68" s="69">
        <v>0.35</v>
      </c>
      <c r="AN68" s="192">
        <v>0</v>
      </c>
      <c r="AO68" s="192">
        <v>8</v>
      </c>
      <c r="AP68" s="192">
        <f>61+25</f>
        <v>86</v>
      </c>
      <c r="AQ68" s="168"/>
      <c r="AR68" s="234">
        <f t="shared" ref="AR68:AR70" si="25">+AP68+AO68+AN68</f>
        <v>94</v>
      </c>
      <c r="AS68" s="236">
        <v>1</v>
      </c>
      <c r="AT68" s="87">
        <v>44986</v>
      </c>
      <c r="AU68" s="87">
        <v>45291</v>
      </c>
      <c r="AV68" s="46">
        <f>AU68-AT68</f>
        <v>305</v>
      </c>
      <c r="AW68" s="64">
        <v>70</v>
      </c>
      <c r="AX68" s="115"/>
      <c r="AY68" s="425"/>
      <c r="AZ68" s="425"/>
      <c r="BA68" s="446"/>
      <c r="BB68" s="440"/>
      <c r="BC68" s="440"/>
      <c r="BD68" s="425"/>
      <c r="BE68" s="427"/>
      <c r="BF68" s="427"/>
      <c r="BG68" s="440"/>
      <c r="BH68" s="440"/>
      <c r="BI68" s="505"/>
      <c r="BJ68" s="505"/>
      <c r="BK68" s="505"/>
      <c r="BL68" s="732"/>
      <c r="BM68" s="732"/>
      <c r="BN68" s="72" t="s">
        <v>199</v>
      </c>
      <c r="BO68" s="129" t="s">
        <v>392</v>
      </c>
      <c r="BP68" s="129" t="s">
        <v>201</v>
      </c>
      <c r="BQ68" s="72" t="s">
        <v>187</v>
      </c>
      <c r="BR68" s="141">
        <f>AT68</f>
        <v>44986</v>
      </c>
      <c r="BS68" s="213" t="s">
        <v>559</v>
      </c>
      <c r="BT68" s="213" t="s">
        <v>560</v>
      </c>
      <c r="BU68" s="228"/>
      <c r="BV68" s="138"/>
      <c r="BW68" s="178">
        <v>7</v>
      </c>
      <c r="BX68" s="209" t="s">
        <v>561</v>
      </c>
      <c r="BY68" s="209" t="s">
        <v>562</v>
      </c>
      <c r="BZ68" s="220" t="s">
        <v>563</v>
      </c>
      <c r="CA68" s="138"/>
      <c r="CB68" s="72" t="s">
        <v>556</v>
      </c>
      <c r="CC68" s="143" t="s">
        <v>557</v>
      </c>
    </row>
    <row r="69" spans="1:81" ht="75" customHeight="1" x14ac:dyDescent="0.35">
      <c r="A69" s="533"/>
      <c r="B69" s="533"/>
      <c r="C69" s="533"/>
      <c r="D69" s="411"/>
      <c r="E69" s="411"/>
      <c r="F69" s="411"/>
      <c r="G69" s="415"/>
      <c r="H69" s="411"/>
      <c r="I69" s="415"/>
      <c r="J69" s="541"/>
      <c r="K69" s="432" t="s">
        <v>564</v>
      </c>
      <c r="L69" s="412" t="s">
        <v>565</v>
      </c>
      <c r="M69" s="412">
        <v>0</v>
      </c>
      <c r="N69" s="432" t="s">
        <v>566</v>
      </c>
      <c r="O69" s="430"/>
      <c r="P69" s="430" t="s">
        <v>173</v>
      </c>
      <c r="Q69" s="412" t="s">
        <v>567</v>
      </c>
      <c r="R69" s="420">
        <v>10</v>
      </c>
      <c r="S69" s="631" t="s">
        <v>175</v>
      </c>
      <c r="T69" s="420">
        <v>15</v>
      </c>
      <c r="U69" s="629" t="s">
        <v>176</v>
      </c>
      <c r="V69" s="629" t="s">
        <v>176</v>
      </c>
      <c r="W69" s="629" t="s">
        <v>176</v>
      </c>
      <c r="X69" s="629" t="s">
        <v>176</v>
      </c>
      <c r="Y69" s="620"/>
      <c r="Z69" s="526"/>
      <c r="AA69" s="448">
        <f>+T69</f>
        <v>15</v>
      </c>
      <c r="AB69" s="526">
        <v>1</v>
      </c>
      <c r="AC69" s="460"/>
      <c r="AD69" s="460"/>
      <c r="AE69" s="437"/>
      <c r="AF69" s="437"/>
      <c r="AG69" s="439"/>
      <c r="AH69" s="462"/>
      <c r="AI69" s="443"/>
      <c r="AJ69" s="5" t="s">
        <v>568</v>
      </c>
      <c r="AK69" s="8" t="s">
        <v>569</v>
      </c>
      <c r="AL69" s="64">
        <v>1</v>
      </c>
      <c r="AM69" s="69">
        <v>0.25</v>
      </c>
      <c r="AN69" s="192">
        <v>0</v>
      </c>
      <c r="AO69" s="192">
        <v>1</v>
      </c>
      <c r="AP69" s="192">
        <v>0</v>
      </c>
      <c r="AQ69" s="168"/>
      <c r="AR69" s="234">
        <f t="shared" si="25"/>
        <v>1</v>
      </c>
      <c r="AS69" s="236">
        <f t="shared" ref="AS69:AS70" si="26">+AR69/AL69</f>
        <v>1</v>
      </c>
      <c r="AT69" s="87">
        <v>45017</v>
      </c>
      <c r="AU69" s="87">
        <v>45291</v>
      </c>
      <c r="AV69" s="46">
        <f t="shared" ref="AV69:AV70" si="27">AU69-AT69</f>
        <v>274</v>
      </c>
      <c r="AW69" s="88">
        <v>30</v>
      </c>
      <c r="AX69" s="115"/>
      <c r="AY69" s="425"/>
      <c r="AZ69" s="425"/>
      <c r="BA69" s="446"/>
      <c r="BB69" s="440"/>
      <c r="BC69" s="440"/>
      <c r="BD69" s="425"/>
      <c r="BE69" s="427"/>
      <c r="BF69" s="427"/>
      <c r="BG69" s="440"/>
      <c r="BH69" s="440"/>
      <c r="BI69" s="505"/>
      <c r="BJ69" s="505"/>
      <c r="BK69" s="505"/>
      <c r="BL69" s="732"/>
      <c r="BM69" s="732"/>
      <c r="BN69" s="72" t="s">
        <v>199</v>
      </c>
      <c r="BO69" s="129" t="s">
        <v>392</v>
      </c>
      <c r="BP69" s="129" t="s">
        <v>201</v>
      </c>
      <c r="BQ69" s="72" t="s">
        <v>187</v>
      </c>
      <c r="BR69" s="141">
        <f t="shared" ref="BR69:BR70" si="28">AT69</f>
        <v>45017</v>
      </c>
      <c r="BS69" s="213"/>
      <c r="BT69" s="213"/>
      <c r="BU69" s="228" t="s">
        <v>570</v>
      </c>
      <c r="BV69" s="138"/>
      <c r="BW69" s="178">
        <v>8</v>
      </c>
      <c r="BX69" s="139"/>
      <c r="BY69" s="209" t="s">
        <v>571</v>
      </c>
      <c r="BZ69" s="138"/>
      <c r="CA69" s="138"/>
      <c r="CB69" s="72" t="s">
        <v>191</v>
      </c>
      <c r="CC69" s="143" t="s">
        <v>298</v>
      </c>
    </row>
    <row r="70" spans="1:81" ht="52.5" customHeight="1" x14ac:dyDescent="0.35">
      <c r="A70" s="533"/>
      <c r="B70" s="533"/>
      <c r="C70" s="533"/>
      <c r="D70" s="411"/>
      <c r="E70" s="411"/>
      <c r="F70" s="411"/>
      <c r="G70" s="415"/>
      <c r="H70" s="411"/>
      <c r="I70" s="415"/>
      <c r="J70" s="541"/>
      <c r="K70" s="433"/>
      <c r="L70" s="411"/>
      <c r="M70" s="411"/>
      <c r="N70" s="433"/>
      <c r="O70" s="535"/>
      <c r="P70" s="535"/>
      <c r="Q70" s="411"/>
      <c r="R70" s="421"/>
      <c r="S70" s="632"/>
      <c r="T70" s="421"/>
      <c r="U70" s="630"/>
      <c r="V70" s="630"/>
      <c r="W70" s="630"/>
      <c r="X70" s="630"/>
      <c r="Y70" s="628"/>
      <c r="Z70" s="527"/>
      <c r="AA70" s="525"/>
      <c r="AB70" s="527"/>
      <c r="AC70" s="460"/>
      <c r="AD70" s="460"/>
      <c r="AE70" s="437"/>
      <c r="AF70" s="437"/>
      <c r="AG70" s="439"/>
      <c r="AH70" s="462"/>
      <c r="AI70" s="444"/>
      <c r="AJ70" s="5" t="s">
        <v>307</v>
      </c>
      <c r="AK70" s="8"/>
      <c r="AL70" s="64">
        <v>1</v>
      </c>
      <c r="AM70" s="69">
        <v>0.05</v>
      </c>
      <c r="AN70" s="192">
        <v>0</v>
      </c>
      <c r="AO70" s="192">
        <v>1</v>
      </c>
      <c r="AP70" s="192">
        <v>0</v>
      </c>
      <c r="AQ70" s="168"/>
      <c r="AR70" s="234">
        <f t="shared" si="25"/>
        <v>1</v>
      </c>
      <c r="AS70" s="236">
        <f t="shared" si="26"/>
        <v>1</v>
      </c>
      <c r="AT70" s="87">
        <v>44958</v>
      </c>
      <c r="AU70" s="87">
        <v>45291</v>
      </c>
      <c r="AV70" s="46">
        <f t="shared" si="27"/>
        <v>333</v>
      </c>
      <c r="AW70" s="88"/>
      <c r="AX70" s="115"/>
      <c r="AY70" s="426"/>
      <c r="AZ70" s="426"/>
      <c r="BA70" s="447"/>
      <c r="BB70" s="429"/>
      <c r="BC70" s="429"/>
      <c r="BD70" s="426"/>
      <c r="BE70" s="427"/>
      <c r="BF70" s="427"/>
      <c r="BG70" s="429"/>
      <c r="BH70" s="429"/>
      <c r="BI70" s="505"/>
      <c r="BJ70" s="505"/>
      <c r="BK70" s="505"/>
      <c r="BL70" s="732"/>
      <c r="BM70" s="732"/>
      <c r="BN70" s="72" t="s">
        <v>199</v>
      </c>
      <c r="BO70" s="129" t="s">
        <v>491</v>
      </c>
      <c r="BP70" s="129" t="s">
        <v>201</v>
      </c>
      <c r="BQ70" s="72" t="s">
        <v>187</v>
      </c>
      <c r="BR70" s="141">
        <f t="shared" si="28"/>
        <v>44958</v>
      </c>
      <c r="BS70" s="213"/>
      <c r="BT70" s="213"/>
      <c r="BU70" s="213"/>
      <c r="BV70" s="138"/>
      <c r="BW70" s="178">
        <v>9</v>
      </c>
      <c r="BX70" s="139"/>
      <c r="BY70" s="209" t="s">
        <v>572</v>
      </c>
      <c r="BZ70" s="138"/>
      <c r="CA70" s="138"/>
      <c r="CB70" s="72" t="s">
        <v>573</v>
      </c>
      <c r="CC70" s="143" t="s">
        <v>574</v>
      </c>
    </row>
    <row r="71" spans="1:81" ht="40.5" customHeight="1" x14ac:dyDescent="0.35">
      <c r="A71" s="533"/>
      <c r="B71" s="533"/>
      <c r="C71" s="533"/>
      <c r="D71" s="411"/>
      <c r="E71" s="411"/>
      <c r="F71" s="411"/>
      <c r="G71" s="415"/>
      <c r="H71" s="411"/>
      <c r="I71" s="415"/>
      <c r="J71" s="541"/>
      <c r="K71" s="259"/>
      <c r="L71" s="256"/>
      <c r="M71" s="256"/>
      <c r="N71" s="259"/>
      <c r="O71" s="255"/>
      <c r="P71" s="255"/>
      <c r="Q71" s="256"/>
      <c r="R71" s="266"/>
      <c r="S71" s="268"/>
      <c r="T71" s="266"/>
      <c r="U71" s="347"/>
      <c r="V71" s="347"/>
      <c r="W71" s="347"/>
      <c r="X71" s="347"/>
      <c r="Y71" s="262"/>
      <c r="Z71" s="348"/>
      <c r="AA71" s="318"/>
      <c r="AB71" s="348"/>
      <c r="AC71" s="460"/>
      <c r="AD71" s="460"/>
      <c r="AE71" s="437"/>
      <c r="AF71" s="437"/>
      <c r="AG71" s="324"/>
      <c r="AH71" s="350"/>
      <c r="AI71" s="272"/>
      <c r="AJ71" s="300"/>
      <c r="AK71" s="323"/>
      <c r="AL71" s="324"/>
      <c r="AM71" s="325"/>
      <c r="AN71" s="201"/>
      <c r="AO71" s="201"/>
      <c r="AP71" s="201"/>
      <c r="AQ71" s="328"/>
      <c r="AR71" s="326"/>
      <c r="AS71" s="346">
        <f>AVERAGE(AS67:AS70)</f>
        <v>0.75</v>
      </c>
      <c r="AT71" s="351"/>
      <c r="AU71" s="351"/>
      <c r="AV71" s="341"/>
      <c r="AW71" s="352"/>
      <c r="AX71" s="353"/>
      <c r="AY71" s="354"/>
      <c r="AZ71" s="354"/>
      <c r="BA71" s="355"/>
      <c r="BB71" s="356"/>
      <c r="BC71" s="356"/>
      <c r="BD71" s="354"/>
      <c r="BE71" s="344"/>
      <c r="BF71" s="344"/>
      <c r="BG71" s="356"/>
      <c r="BH71" s="356"/>
      <c r="BI71" s="505"/>
      <c r="BJ71" s="505"/>
      <c r="BK71" s="505"/>
      <c r="BL71" s="732"/>
      <c r="BM71" s="732"/>
      <c r="BN71" s="287"/>
      <c r="BO71" s="288"/>
      <c r="BP71" s="288"/>
      <c r="BQ71" s="287"/>
      <c r="BR71" s="289"/>
      <c r="BS71" s="290"/>
      <c r="BT71" s="290"/>
      <c r="BU71" s="290"/>
      <c r="BV71" s="291"/>
      <c r="BW71" s="292"/>
      <c r="BX71" s="337"/>
      <c r="BY71" s="293"/>
      <c r="BZ71" s="291"/>
      <c r="CA71" s="291"/>
      <c r="CB71" s="340"/>
      <c r="CC71" s="357"/>
    </row>
    <row r="72" spans="1:81" ht="100.5" customHeight="1" x14ac:dyDescent="0.35">
      <c r="A72" s="533"/>
      <c r="B72" s="533"/>
      <c r="C72" s="533"/>
      <c r="D72" s="411"/>
      <c r="E72" s="411"/>
      <c r="F72" s="411"/>
      <c r="G72" s="415"/>
      <c r="H72" s="411"/>
      <c r="I72" s="415"/>
      <c r="J72" s="541"/>
      <c r="K72" s="49" t="s">
        <v>575</v>
      </c>
      <c r="L72" s="18" t="s">
        <v>167</v>
      </c>
      <c r="M72" s="18">
        <v>1</v>
      </c>
      <c r="N72" s="49" t="s">
        <v>576</v>
      </c>
      <c r="O72" s="51" t="s">
        <v>173</v>
      </c>
      <c r="P72" s="51"/>
      <c r="Q72" s="18" t="s">
        <v>496</v>
      </c>
      <c r="R72" s="62">
        <v>1</v>
      </c>
      <c r="S72" s="63">
        <v>0.9</v>
      </c>
      <c r="T72" s="63">
        <v>0.1</v>
      </c>
      <c r="U72" s="194">
        <v>0.05</v>
      </c>
      <c r="V72" s="194">
        <v>0.15</v>
      </c>
      <c r="W72" s="194">
        <v>0.06</v>
      </c>
      <c r="X72" s="217"/>
      <c r="Y72" s="238">
        <f>+W72+U72+V72</f>
        <v>0.26</v>
      </c>
      <c r="Z72" s="303">
        <f>+Y72/S72</f>
        <v>0.28888888888888892</v>
      </c>
      <c r="AA72" s="238">
        <f>+Y72+T72</f>
        <v>0.36</v>
      </c>
      <c r="AB72" s="303">
        <f>+AA72/R72</f>
        <v>0.36</v>
      </c>
      <c r="AC72" s="460"/>
      <c r="AD72" s="460"/>
      <c r="AE72" s="437"/>
      <c r="AF72" s="437"/>
      <c r="AG72" s="59" t="s">
        <v>577</v>
      </c>
      <c r="AH72" s="52">
        <v>2021130010214</v>
      </c>
      <c r="AI72" s="7" t="s">
        <v>578</v>
      </c>
      <c r="AJ72" s="12" t="s">
        <v>183</v>
      </c>
      <c r="AK72" s="7"/>
      <c r="AL72" s="59"/>
      <c r="AM72" s="59"/>
      <c r="AN72" s="192" t="s">
        <v>176</v>
      </c>
      <c r="AO72" s="192" t="s">
        <v>176</v>
      </c>
      <c r="AP72" s="192" t="s">
        <v>176</v>
      </c>
      <c r="AQ72" s="192" t="s">
        <v>176</v>
      </c>
      <c r="AR72" s="239"/>
      <c r="AS72" s="239"/>
      <c r="AT72" s="107"/>
      <c r="AU72" s="107"/>
      <c r="AV72" s="79"/>
      <c r="AW72" s="59"/>
      <c r="AX72" s="79"/>
      <c r="AY72" s="166" t="s">
        <v>289</v>
      </c>
      <c r="AZ72" s="73" t="s">
        <v>290</v>
      </c>
      <c r="BA72" s="126" t="s">
        <v>187</v>
      </c>
      <c r="BB72" s="127">
        <v>1</v>
      </c>
      <c r="BC72" s="127">
        <v>0</v>
      </c>
      <c r="BD72" s="73" t="s">
        <v>188</v>
      </c>
      <c r="BE72" s="19" t="s">
        <v>579</v>
      </c>
      <c r="BF72" s="19" t="s">
        <v>580</v>
      </c>
      <c r="BG72" s="127">
        <v>0</v>
      </c>
      <c r="BH72" s="127">
        <v>0</v>
      </c>
      <c r="BI72" s="505"/>
      <c r="BJ72" s="505"/>
      <c r="BK72" s="505"/>
      <c r="BL72" s="732"/>
      <c r="BM72" s="732"/>
      <c r="BN72" s="72"/>
      <c r="BO72" s="129"/>
      <c r="BP72" s="129"/>
      <c r="BQ72" s="72"/>
      <c r="BR72" s="72"/>
      <c r="BS72" s="213" t="s">
        <v>581</v>
      </c>
      <c r="BT72" s="213" t="s">
        <v>582</v>
      </c>
      <c r="BU72" s="228" t="s">
        <v>583</v>
      </c>
      <c r="BV72" s="138"/>
      <c r="BW72" s="178">
        <v>10</v>
      </c>
      <c r="BX72" s="209" t="s">
        <v>584</v>
      </c>
      <c r="BY72" s="209" t="s">
        <v>585</v>
      </c>
      <c r="BZ72" s="220" t="s">
        <v>586</v>
      </c>
      <c r="CA72" s="138"/>
      <c r="CB72" s="424"/>
      <c r="CC72" s="670"/>
    </row>
    <row r="73" spans="1:81" ht="43.5" customHeight="1" x14ac:dyDescent="0.35">
      <c r="A73" s="533"/>
      <c r="B73" s="533"/>
      <c r="C73" s="533"/>
      <c r="D73" s="411"/>
      <c r="E73" s="411"/>
      <c r="F73" s="411"/>
      <c r="G73" s="415"/>
      <c r="H73" s="411"/>
      <c r="I73" s="415"/>
      <c r="J73" s="541"/>
      <c r="K73" s="49"/>
      <c r="L73" s="18"/>
      <c r="M73" s="18"/>
      <c r="N73" s="49"/>
      <c r="O73" s="51"/>
      <c r="P73" s="51"/>
      <c r="Q73" s="18"/>
      <c r="R73" s="62"/>
      <c r="S73" s="63"/>
      <c r="T73" s="63"/>
      <c r="U73" s="194"/>
      <c r="V73" s="194"/>
      <c r="W73" s="194"/>
      <c r="X73" s="217"/>
      <c r="Y73" s="238"/>
      <c r="Z73" s="303"/>
      <c r="AA73" s="238"/>
      <c r="AB73" s="303"/>
      <c r="AC73" s="460"/>
      <c r="AD73" s="460"/>
      <c r="AE73" s="437"/>
      <c r="AF73" s="437"/>
      <c r="AG73" s="324"/>
      <c r="AH73" s="350"/>
      <c r="AI73" s="323"/>
      <c r="AJ73" s="300"/>
      <c r="AK73" s="323"/>
      <c r="AL73" s="324"/>
      <c r="AM73" s="324"/>
      <c r="AN73" s="201"/>
      <c r="AO73" s="201"/>
      <c r="AP73" s="201"/>
      <c r="AQ73" s="201"/>
      <c r="AR73" s="326"/>
      <c r="AS73" s="326"/>
      <c r="AT73" s="358"/>
      <c r="AU73" s="358"/>
      <c r="AV73" s="332"/>
      <c r="AW73" s="324"/>
      <c r="AX73" s="332"/>
      <c r="AY73" s="340"/>
      <c r="AZ73" s="359"/>
      <c r="BA73" s="360"/>
      <c r="BB73" s="361"/>
      <c r="BC73" s="361"/>
      <c r="BD73" s="359"/>
      <c r="BE73" s="362"/>
      <c r="BF73" s="362"/>
      <c r="BG73" s="361"/>
      <c r="BH73" s="361"/>
      <c r="BI73" s="505"/>
      <c r="BJ73" s="505"/>
      <c r="BK73" s="505"/>
      <c r="BL73" s="732"/>
      <c r="BM73" s="732"/>
      <c r="BN73" s="287"/>
      <c r="BO73" s="288"/>
      <c r="BP73" s="288"/>
      <c r="BQ73" s="287"/>
      <c r="BR73" s="287"/>
      <c r="BS73" s="290"/>
      <c r="BT73" s="290"/>
      <c r="BU73" s="205"/>
      <c r="BV73" s="291"/>
      <c r="BW73" s="292"/>
      <c r="BX73" s="293"/>
      <c r="BY73" s="293"/>
      <c r="BZ73" s="294"/>
      <c r="CA73" s="291"/>
      <c r="CB73" s="425"/>
      <c r="CC73" s="671"/>
    </row>
    <row r="74" spans="1:81" ht="75" customHeight="1" x14ac:dyDescent="0.35">
      <c r="A74" s="534"/>
      <c r="B74" s="534"/>
      <c r="C74" s="534"/>
      <c r="D74" s="413"/>
      <c r="E74" s="413"/>
      <c r="F74" s="413"/>
      <c r="G74" s="416"/>
      <c r="H74" s="413"/>
      <c r="I74" s="416"/>
      <c r="J74" s="542"/>
      <c r="K74" s="5" t="s">
        <v>587</v>
      </c>
      <c r="L74" s="8" t="s">
        <v>167</v>
      </c>
      <c r="M74" s="8">
        <v>0</v>
      </c>
      <c r="N74" s="5" t="s">
        <v>588</v>
      </c>
      <c r="O74" s="13"/>
      <c r="P74" s="13" t="s">
        <v>173</v>
      </c>
      <c r="Q74" s="18" t="s">
        <v>589</v>
      </c>
      <c r="R74" s="57">
        <v>1</v>
      </c>
      <c r="S74" s="97" t="s">
        <v>175</v>
      </c>
      <c r="T74" s="57">
        <v>1</v>
      </c>
      <c r="U74" s="195" t="s">
        <v>176</v>
      </c>
      <c r="V74" s="195" t="s">
        <v>176</v>
      </c>
      <c r="W74" s="195" t="s">
        <v>176</v>
      </c>
      <c r="X74" s="195" t="s">
        <v>176</v>
      </c>
      <c r="Y74" s="236"/>
      <c r="Z74" s="303"/>
      <c r="AA74" s="235">
        <f>+T74</f>
        <v>1</v>
      </c>
      <c r="AB74" s="236">
        <f>+AA74</f>
        <v>1</v>
      </c>
      <c r="AC74" s="461"/>
      <c r="AD74" s="461"/>
      <c r="AE74" s="438"/>
      <c r="AF74" s="438"/>
      <c r="AG74" s="64" t="s">
        <v>590</v>
      </c>
      <c r="AH74" s="25">
        <v>2021130010233</v>
      </c>
      <c r="AI74" s="8" t="s">
        <v>591</v>
      </c>
      <c r="AJ74" s="5" t="s">
        <v>183</v>
      </c>
      <c r="AK74" s="8"/>
      <c r="AL74" s="64"/>
      <c r="AM74" s="64"/>
      <c r="AN74" s="192" t="s">
        <v>176</v>
      </c>
      <c r="AO74" s="192" t="s">
        <v>176</v>
      </c>
      <c r="AP74" s="192" t="s">
        <v>176</v>
      </c>
      <c r="AQ74" s="168" t="s">
        <v>176</v>
      </c>
      <c r="AR74" s="234"/>
      <c r="AS74" s="236"/>
      <c r="AT74" s="87"/>
      <c r="AU74" s="87"/>
      <c r="AV74" s="46"/>
      <c r="AW74" s="88"/>
      <c r="AX74" s="115"/>
      <c r="AY74" s="72" t="s">
        <v>289</v>
      </c>
      <c r="AZ74" s="72" t="s">
        <v>290</v>
      </c>
      <c r="BA74" s="46" t="s">
        <v>187</v>
      </c>
      <c r="BB74" s="122">
        <v>1</v>
      </c>
      <c r="BC74" s="122">
        <v>0</v>
      </c>
      <c r="BD74" s="72" t="s">
        <v>188</v>
      </c>
      <c r="BE74" s="16" t="s">
        <v>590</v>
      </c>
      <c r="BF74" s="16" t="s">
        <v>592</v>
      </c>
      <c r="BG74" s="122">
        <v>0</v>
      </c>
      <c r="BH74" s="122">
        <v>0</v>
      </c>
      <c r="BI74" s="505"/>
      <c r="BJ74" s="505"/>
      <c r="BK74" s="505"/>
      <c r="BL74" s="732"/>
      <c r="BM74" s="732"/>
      <c r="BN74" s="72"/>
      <c r="BO74" s="129"/>
      <c r="BP74" s="129"/>
      <c r="BQ74" s="72"/>
      <c r="BR74" s="72"/>
      <c r="BS74" s="213"/>
      <c r="BT74" s="213"/>
      <c r="BU74" s="213"/>
      <c r="BV74" s="138"/>
      <c r="BW74" s="178"/>
      <c r="BX74" s="209" t="s">
        <v>593</v>
      </c>
      <c r="BY74" s="209"/>
      <c r="BZ74" s="138"/>
      <c r="CA74" s="138"/>
      <c r="CB74" s="426"/>
      <c r="CC74" s="672"/>
    </row>
    <row r="75" spans="1:81" ht="63" customHeight="1" x14ac:dyDescent="0.35">
      <c r="A75" s="6"/>
      <c r="B75" s="43"/>
      <c r="C75" s="43"/>
      <c r="D75" s="44"/>
      <c r="E75" s="45"/>
      <c r="F75" s="44"/>
      <c r="G75" s="68"/>
      <c r="H75" s="44"/>
      <c r="I75" s="68"/>
      <c r="J75" s="633" t="s">
        <v>544</v>
      </c>
      <c r="K75" s="634"/>
      <c r="L75" s="634"/>
      <c r="M75" s="634"/>
      <c r="N75" s="634"/>
      <c r="O75" s="634"/>
      <c r="P75" s="634"/>
      <c r="Q75" s="634"/>
      <c r="R75" s="634"/>
      <c r="S75" s="634"/>
      <c r="T75" s="634"/>
      <c r="U75" s="634"/>
      <c r="V75" s="634"/>
      <c r="W75" s="634"/>
      <c r="X75" s="634"/>
      <c r="Y75" s="635"/>
      <c r="Z75" s="312">
        <f>AVERAGE(Z67:Z74)</f>
        <v>0.64444444444444449</v>
      </c>
      <c r="AA75" s="312"/>
      <c r="AB75" s="312">
        <f>AVERAGE(AB67:AB74)</f>
        <v>0.84</v>
      </c>
      <c r="AC75" s="56"/>
      <c r="AD75" s="56"/>
      <c r="AE75" s="44"/>
      <c r="AF75" s="44"/>
      <c r="AG75" s="68"/>
      <c r="AH75" s="44"/>
      <c r="AI75" s="44"/>
      <c r="AJ75" s="48"/>
      <c r="AK75" s="44"/>
      <c r="AL75" s="68"/>
      <c r="AM75" s="68"/>
      <c r="AN75" s="68"/>
      <c r="AO75" s="68"/>
      <c r="AP75" s="68"/>
      <c r="AQ75" s="68"/>
      <c r="AR75" s="68"/>
      <c r="AS75" s="68"/>
      <c r="AT75" s="104"/>
      <c r="AU75" s="104"/>
      <c r="AV75" s="56"/>
      <c r="AW75" s="68"/>
      <c r="AX75" s="56"/>
      <c r="AY75" s="44"/>
      <c r="AZ75" s="44"/>
      <c r="BA75" s="56"/>
      <c r="BB75" s="56"/>
      <c r="BC75" s="56"/>
      <c r="BD75" s="44"/>
      <c r="BE75" s="44"/>
      <c r="BF75" s="44"/>
      <c r="BG75" s="56"/>
      <c r="BH75" s="56"/>
      <c r="BI75" s="506"/>
      <c r="BJ75" s="506"/>
      <c r="BK75" s="506"/>
      <c r="BL75" s="733"/>
      <c r="BM75" s="733"/>
      <c r="BN75" s="4"/>
      <c r="BO75" s="4"/>
      <c r="BP75" s="4"/>
      <c r="BQ75" s="4"/>
      <c r="BR75" s="4"/>
      <c r="BS75" s="205"/>
      <c r="BT75" s="205"/>
      <c r="BU75" s="205"/>
      <c r="BV75" s="4"/>
      <c r="BW75" s="4"/>
      <c r="BX75" s="21"/>
      <c r="BY75" s="21"/>
      <c r="BZ75" s="4"/>
      <c r="CA75" s="4"/>
      <c r="CB75" s="4"/>
      <c r="CC75" s="21"/>
    </row>
    <row r="76" spans="1:81" ht="64.5" customHeight="1" x14ac:dyDescent="0.35">
      <c r="A76" s="532" t="s">
        <v>594</v>
      </c>
      <c r="B76" s="532" t="s">
        <v>540</v>
      </c>
      <c r="C76" s="532" t="s">
        <v>541</v>
      </c>
      <c r="D76" s="412" t="s">
        <v>542</v>
      </c>
      <c r="E76" s="412" t="s">
        <v>252</v>
      </c>
      <c r="F76" s="412" t="s">
        <v>543</v>
      </c>
      <c r="G76" s="455">
        <v>1</v>
      </c>
      <c r="H76" s="412" t="s">
        <v>330</v>
      </c>
      <c r="I76" s="414">
        <v>0.3</v>
      </c>
      <c r="J76" s="540" t="s">
        <v>595</v>
      </c>
      <c r="K76" s="5" t="s">
        <v>596</v>
      </c>
      <c r="L76" s="8" t="s">
        <v>194</v>
      </c>
      <c r="M76" s="17" t="s">
        <v>597</v>
      </c>
      <c r="N76" s="5" t="s">
        <v>598</v>
      </c>
      <c r="O76" s="13"/>
      <c r="P76" s="13" t="s">
        <v>173</v>
      </c>
      <c r="Q76" s="8" t="s">
        <v>599</v>
      </c>
      <c r="R76" s="57">
        <v>4900</v>
      </c>
      <c r="S76" s="57">
        <v>657</v>
      </c>
      <c r="T76" s="57">
        <v>4243</v>
      </c>
      <c r="U76" s="189">
        <f>491+157+136</f>
        <v>784</v>
      </c>
      <c r="V76" s="189">
        <v>995</v>
      </c>
      <c r="W76" s="189">
        <v>744</v>
      </c>
      <c r="X76" s="189"/>
      <c r="Y76" s="235">
        <f>+W76+U76+V76</f>
        <v>2523</v>
      </c>
      <c r="Z76" s="303">
        <v>1</v>
      </c>
      <c r="AA76" s="235">
        <f>+Y76+T76</f>
        <v>6766</v>
      </c>
      <c r="AB76" s="303">
        <v>1</v>
      </c>
      <c r="AC76" s="459" t="s">
        <v>177</v>
      </c>
      <c r="AD76" s="459" t="s">
        <v>178</v>
      </c>
      <c r="AE76" s="435" t="s">
        <v>548</v>
      </c>
      <c r="AF76" s="435" t="s">
        <v>549</v>
      </c>
      <c r="AG76" s="455" t="s">
        <v>600</v>
      </c>
      <c r="AH76" s="456">
        <v>2021130010229</v>
      </c>
      <c r="AI76" s="412" t="s">
        <v>601</v>
      </c>
      <c r="AJ76" s="5" t="s">
        <v>602</v>
      </c>
      <c r="AK76" s="8" t="s">
        <v>603</v>
      </c>
      <c r="AL76" s="64">
        <v>30</v>
      </c>
      <c r="AM76" s="69">
        <v>0.15</v>
      </c>
      <c r="AN76" s="192">
        <f>13+4+3</f>
        <v>20</v>
      </c>
      <c r="AO76" s="192">
        <v>25</v>
      </c>
      <c r="AP76" s="192">
        <v>21</v>
      </c>
      <c r="AQ76" s="168"/>
      <c r="AR76" s="234">
        <f t="shared" ref="AR76" si="29">+AP76+AO76+AN76</f>
        <v>66</v>
      </c>
      <c r="AS76" s="236">
        <v>1</v>
      </c>
      <c r="AT76" s="87">
        <v>44986</v>
      </c>
      <c r="AU76" s="87">
        <v>45291</v>
      </c>
      <c r="AV76" s="46">
        <f>AU76-AT76</f>
        <v>305</v>
      </c>
      <c r="AW76" s="88">
        <v>657</v>
      </c>
      <c r="AX76" s="115"/>
      <c r="AY76" s="424" t="s">
        <v>289</v>
      </c>
      <c r="AZ76" s="424" t="s">
        <v>290</v>
      </c>
      <c r="BA76" s="445" t="s">
        <v>187</v>
      </c>
      <c r="BB76" s="428">
        <v>1800000000</v>
      </c>
      <c r="BC76" s="428">
        <v>1763839984</v>
      </c>
      <c r="BD76" s="424" t="s">
        <v>188</v>
      </c>
      <c r="BE76" s="424" t="s">
        <v>600</v>
      </c>
      <c r="BF76" s="424" t="s">
        <v>604</v>
      </c>
      <c r="BG76" s="428">
        <v>1374422378</v>
      </c>
      <c r="BH76" s="428">
        <v>519222045</v>
      </c>
      <c r="BI76" s="504">
        <v>35000000</v>
      </c>
      <c r="BJ76" s="504">
        <v>24500000</v>
      </c>
      <c r="BK76" s="504">
        <v>24500000</v>
      </c>
      <c r="BL76" s="731">
        <f>+BJ76/BI76</f>
        <v>0.7</v>
      </c>
      <c r="BM76" s="731">
        <f>+BK76/BI76</f>
        <v>0.7</v>
      </c>
      <c r="BN76" s="72" t="s">
        <v>199</v>
      </c>
      <c r="BO76" s="129" t="s">
        <v>392</v>
      </c>
      <c r="BP76" s="129" t="s">
        <v>201</v>
      </c>
      <c r="BQ76" s="72" t="s">
        <v>187</v>
      </c>
      <c r="BR76" s="141">
        <f>AT76</f>
        <v>44986</v>
      </c>
      <c r="BS76" s="213" t="s">
        <v>605</v>
      </c>
      <c r="BT76" s="213" t="s">
        <v>606</v>
      </c>
      <c r="BU76" s="228" t="s">
        <v>607</v>
      </c>
      <c r="BV76" s="138"/>
      <c r="BW76" s="178">
        <v>11</v>
      </c>
      <c r="BX76" s="209" t="s">
        <v>608</v>
      </c>
      <c r="BY76" s="209" t="s">
        <v>609</v>
      </c>
      <c r="BZ76" s="220" t="s">
        <v>610</v>
      </c>
      <c r="CA76" s="138"/>
      <c r="CB76" s="72" t="s">
        <v>556</v>
      </c>
      <c r="CC76" s="143" t="s">
        <v>611</v>
      </c>
    </row>
    <row r="77" spans="1:81" ht="64.5" customHeight="1" x14ac:dyDescent="0.35">
      <c r="A77" s="533"/>
      <c r="B77" s="533"/>
      <c r="C77" s="533"/>
      <c r="D77" s="411"/>
      <c r="E77" s="411"/>
      <c r="F77" s="411"/>
      <c r="G77" s="415"/>
      <c r="H77" s="411"/>
      <c r="I77" s="415"/>
      <c r="J77" s="541"/>
      <c r="K77" s="417" t="s">
        <v>612</v>
      </c>
      <c r="L77" s="467" t="s">
        <v>613</v>
      </c>
      <c r="M77" s="467" t="s">
        <v>614</v>
      </c>
      <c r="N77" s="417" t="s">
        <v>615</v>
      </c>
      <c r="O77" s="549"/>
      <c r="P77" s="549" t="s">
        <v>173</v>
      </c>
      <c r="Q77" s="467" t="s">
        <v>599</v>
      </c>
      <c r="R77" s="408">
        <v>175</v>
      </c>
      <c r="S77" s="408">
        <v>34</v>
      </c>
      <c r="T77" s="408">
        <v>141</v>
      </c>
      <c r="U77" s="511">
        <v>13</v>
      </c>
      <c r="V77" s="511">
        <v>33</v>
      </c>
      <c r="W77" s="511">
        <v>21</v>
      </c>
      <c r="X77" s="511"/>
      <c r="Y77" s="448">
        <f>+W77+V77+U77</f>
        <v>67</v>
      </c>
      <c r="Z77" s="526">
        <v>1</v>
      </c>
      <c r="AA77" s="448">
        <f>+Y77+T77</f>
        <v>208</v>
      </c>
      <c r="AB77" s="526">
        <v>1</v>
      </c>
      <c r="AC77" s="460"/>
      <c r="AD77" s="460"/>
      <c r="AE77" s="425"/>
      <c r="AF77" s="425"/>
      <c r="AG77" s="415"/>
      <c r="AH77" s="457"/>
      <c r="AI77" s="411"/>
      <c r="AJ77" s="5" t="s">
        <v>616</v>
      </c>
      <c r="AK77" s="8" t="s">
        <v>603</v>
      </c>
      <c r="AL77" s="64">
        <v>3</v>
      </c>
      <c r="AM77" s="69">
        <v>0.05</v>
      </c>
      <c r="AN77" s="192">
        <v>1</v>
      </c>
      <c r="AO77" s="192">
        <v>0</v>
      </c>
      <c r="AP77" s="192">
        <v>0</v>
      </c>
      <c r="AQ77" s="168"/>
      <c r="AR77" s="234">
        <f t="shared" ref="AR77:AR79" si="30">+AP77+AO77+AN77</f>
        <v>1</v>
      </c>
      <c r="AS77" s="236">
        <f t="shared" ref="AS77:AS79" si="31">+AR77/AL77</f>
        <v>0.33333333333333331</v>
      </c>
      <c r="AT77" s="87">
        <v>44986</v>
      </c>
      <c r="AU77" s="87">
        <v>45291</v>
      </c>
      <c r="AV77" s="46">
        <f t="shared" ref="AV77:AV85" si="32">AU77-AT77</f>
        <v>305</v>
      </c>
      <c r="AW77" s="88">
        <v>200</v>
      </c>
      <c r="AX77" s="115"/>
      <c r="AY77" s="425"/>
      <c r="AZ77" s="425"/>
      <c r="BA77" s="446"/>
      <c r="BB77" s="440"/>
      <c r="BC77" s="440"/>
      <c r="BD77" s="425"/>
      <c r="BE77" s="425"/>
      <c r="BF77" s="425"/>
      <c r="BG77" s="440"/>
      <c r="BH77" s="440"/>
      <c r="BI77" s="505"/>
      <c r="BJ77" s="505"/>
      <c r="BK77" s="505"/>
      <c r="BL77" s="732"/>
      <c r="BM77" s="732"/>
      <c r="BN77" s="72" t="s">
        <v>199</v>
      </c>
      <c r="BO77" s="129" t="s">
        <v>243</v>
      </c>
      <c r="BP77" s="129" t="s">
        <v>244</v>
      </c>
      <c r="BQ77" s="72" t="s">
        <v>187</v>
      </c>
      <c r="BR77" s="141">
        <f t="shared" ref="BR77:BR85" si="33">AT77</f>
        <v>44986</v>
      </c>
      <c r="BS77" s="213" t="s">
        <v>617</v>
      </c>
      <c r="BT77" s="213"/>
      <c r="BU77" s="228"/>
      <c r="BV77" s="138"/>
      <c r="BW77" s="178">
        <v>12</v>
      </c>
      <c r="BX77" s="209" t="s">
        <v>618</v>
      </c>
      <c r="BY77" s="209"/>
      <c r="BZ77" s="138"/>
      <c r="CA77" s="138"/>
      <c r="CB77" s="72" t="s">
        <v>191</v>
      </c>
      <c r="CC77" s="143" t="s">
        <v>298</v>
      </c>
    </row>
    <row r="78" spans="1:81" ht="60" customHeight="1" x14ac:dyDescent="0.35">
      <c r="A78" s="533"/>
      <c r="B78" s="533"/>
      <c r="C78" s="533"/>
      <c r="D78" s="411"/>
      <c r="E78" s="411"/>
      <c r="F78" s="411"/>
      <c r="G78" s="415"/>
      <c r="H78" s="411"/>
      <c r="I78" s="415"/>
      <c r="J78" s="541"/>
      <c r="K78" s="417"/>
      <c r="L78" s="467"/>
      <c r="M78" s="467"/>
      <c r="N78" s="417"/>
      <c r="O78" s="549"/>
      <c r="P78" s="549"/>
      <c r="Q78" s="467"/>
      <c r="R78" s="408"/>
      <c r="S78" s="408"/>
      <c r="T78" s="408"/>
      <c r="U78" s="511"/>
      <c r="V78" s="511"/>
      <c r="W78" s="511"/>
      <c r="X78" s="511"/>
      <c r="Y78" s="450"/>
      <c r="Z78" s="527"/>
      <c r="AA78" s="525"/>
      <c r="AB78" s="527"/>
      <c r="AC78" s="460"/>
      <c r="AD78" s="460"/>
      <c r="AE78" s="425"/>
      <c r="AF78" s="425"/>
      <c r="AG78" s="415"/>
      <c r="AH78" s="457"/>
      <c r="AI78" s="411"/>
      <c r="AJ78" s="5" t="s">
        <v>619</v>
      </c>
      <c r="AK78" s="8" t="s">
        <v>603</v>
      </c>
      <c r="AL78" s="64">
        <v>4</v>
      </c>
      <c r="AM78" s="69">
        <v>0.05</v>
      </c>
      <c r="AN78" s="192">
        <v>0</v>
      </c>
      <c r="AO78" s="192">
        <v>1</v>
      </c>
      <c r="AP78" s="192">
        <v>1</v>
      </c>
      <c r="AQ78" s="168"/>
      <c r="AR78" s="234">
        <f t="shared" si="30"/>
        <v>2</v>
      </c>
      <c r="AS78" s="236">
        <f t="shared" si="31"/>
        <v>0.5</v>
      </c>
      <c r="AT78" s="87">
        <v>44986</v>
      </c>
      <c r="AU78" s="87">
        <v>45291</v>
      </c>
      <c r="AV78" s="46">
        <f t="shared" si="32"/>
        <v>305</v>
      </c>
      <c r="AW78" s="88"/>
      <c r="AX78" s="115"/>
      <c r="AY78" s="425"/>
      <c r="AZ78" s="425"/>
      <c r="BA78" s="446"/>
      <c r="BB78" s="440"/>
      <c r="BC78" s="440"/>
      <c r="BD78" s="425"/>
      <c r="BE78" s="425"/>
      <c r="BF78" s="425"/>
      <c r="BG78" s="440"/>
      <c r="BH78" s="440"/>
      <c r="BI78" s="505"/>
      <c r="BJ78" s="505"/>
      <c r="BK78" s="505"/>
      <c r="BL78" s="732"/>
      <c r="BM78" s="732"/>
      <c r="BN78" s="72" t="s">
        <v>199</v>
      </c>
      <c r="BO78" s="129" t="s">
        <v>392</v>
      </c>
      <c r="BP78" s="129" t="s">
        <v>201</v>
      </c>
      <c r="BQ78" s="72" t="s">
        <v>187</v>
      </c>
      <c r="BR78" s="141">
        <f t="shared" si="33"/>
        <v>44986</v>
      </c>
      <c r="BS78" s="213"/>
      <c r="BT78" s="213" t="s">
        <v>620</v>
      </c>
      <c r="BU78" s="228" t="s">
        <v>621</v>
      </c>
      <c r="BV78" s="138"/>
      <c r="BW78" s="178">
        <v>13</v>
      </c>
      <c r="BX78" s="209"/>
      <c r="BY78" s="209" t="s">
        <v>622</v>
      </c>
      <c r="BZ78" s="138"/>
      <c r="CA78" s="138"/>
      <c r="CB78" s="72" t="s">
        <v>573</v>
      </c>
      <c r="CC78" s="143" t="s">
        <v>574</v>
      </c>
    </row>
    <row r="79" spans="1:81" ht="45" customHeight="1" x14ac:dyDescent="0.35">
      <c r="A79" s="533"/>
      <c r="B79" s="533"/>
      <c r="C79" s="533"/>
      <c r="D79" s="411"/>
      <c r="E79" s="411"/>
      <c r="F79" s="411"/>
      <c r="G79" s="415"/>
      <c r="H79" s="411"/>
      <c r="I79" s="415"/>
      <c r="J79" s="541"/>
      <c r="K79" s="432" t="s">
        <v>623</v>
      </c>
      <c r="L79" s="412" t="s">
        <v>613</v>
      </c>
      <c r="M79" s="412">
        <v>4</v>
      </c>
      <c r="N79" s="432" t="s">
        <v>624</v>
      </c>
      <c r="O79" s="430"/>
      <c r="P79" s="430" t="s">
        <v>173</v>
      </c>
      <c r="Q79" s="412" t="s">
        <v>603</v>
      </c>
      <c r="R79" s="455">
        <v>14</v>
      </c>
      <c r="S79" s="455">
        <v>4</v>
      </c>
      <c r="T79" s="455">
        <v>28</v>
      </c>
      <c r="U79" s="453">
        <v>0</v>
      </c>
      <c r="V79" s="453">
        <v>0</v>
      </c>
      <c r="W79" s="453">
        <v>4</v>
      </c>
      <c r="X79" s="453"/>
      <c r="Y79" s="619">
        <f>+W79+V79+U79</f>
        <v>4</v>
      </c>
      <c r="Z79" s="526">
        <f>+Y79/S79</f>
        <v>1</v>
      </c>
      <c r="AA79" s="619">
        <f>+Y79+T79</f>
        <v>32</v>
      </c>
      <c r="AB79" s="526">
        <v>1</v>
      </c>
      <c r="AC79" s="460"/>
      <c r="AD79" s="460"/>
      <c r="AE79" s="425"/>
      <c r="AF79" s="425"/>
      <c r="AG79" s="415"/>
      <c r="AH79" s="457"/>
      <c r="AI79" s="411"/>
      <c r="AJ79" s="5" t="s">
        <v>307</v>
      </c>
      <c r="AK79" s="8"/>
      <c r="AL79" s="64">
        <v>1</v>
      </c>
      <c r="AM79" s="69">
        <v>0.05</v>
      </c>
      <c r="AN79" s="192">
        <v>0</v>
      </c>
      <c r="AO79" s="192">
        <v>1</v>
      </c>
      <c r="AP79" s="192">
        <v>0</v>
      </c>
      <c r="AQ79" s="168"/>
      <c r="AR79" s="234">
        <f t="shared" si="30"/>
        <v>1</v>
      </c>
      <c r="AS79" s="236">
        <f t="shared" si="31"/>
        <v>1</v>
      </c>
      <c r="AT79" s="87">
        <v>44958</v>
      </c>
      <c r="AU79" s="87">
        <v>45291</v>
      </c>
      <c r="AV79" s="46">
        <f t="shared" si="32"/>
        <v>333</v>
      </c>
      <c r="AW79" s="88"/>
      <c r="AX79" s="115"/>
      <c r="AY79" s="425"/>
      <c r="AZ79" s="425"/>
      <c r="BA79" s="446"/>
      <c r="BB79" s="440"/>
      <c r="BC79" s="440"/>
      <c r="BD79" s="425"/>
      <c r="BE79" s="425"/>
      <c r="BF79" s="425"/>
      <c r="BG79" s="440"/>
      <c r="BH79" s="440"/>
      <c r="BI79" s="505"/>
      <c r="BJ79" s="505"/>
      <c r="BK79" s="505"/>
      <c r="BL79" s="732"/>
      <c r="BM79" s="732"/>
      <c r="BN79" s="72" t="s">
        <v>199</v>
      </c>
      <c r="BO79" s="129" t="s">
        <v>491</v>
      </c>
      <c r="BP79" s="129" t="s">
        <v>625</v>
      </c>
      <c r="BQ79" s="72" t="s">
        <v>187</v>
      </c>
      <c r="BR79" s="141">
        <f t="shared" si="33"/>
        <v>44958</v>
      </c>
      <c r="BS79" s="213"/>
      <c r="BT79" s="213"/>
      <c r="BU79" s="228"/>
      <c r="BV79" s="138"/>
      <c r="BW79" s="178">
        <v>14</v>
      </c>
      <c r="BX79" s="209"/>
      <c r="BY79" s="209" t="s">
        <v>626</v>
      </c>
      <c r="BZ79" s="138"/>
      <c r="CA79" s="138"/>
      <c r="CB79" s="424"/>
      <c r="CC79" s="670"/>
    </row>
    <row r="80" spans="1:81" ht="57" customHeight="1" x14ac:dyDescent="0.35">
      <c r="A80" s="533"/>
      <c r="B80" s="533"/>
      <c r="C80" s="533"/>
      <c r="D80" s="411"/>
      <c r="E80" s="411"/>
      <c r="F80" s="411"/>
      <c r="G80" s="415"/>
      <c r="H80" s="411"/>
      <c r="I80" s="415"/>
      <c r="J80" s="541"/>
      <c r="K80" s="433"/>
      <c r="L80" s="411"/>
      <c r="M80" s="411"/>
      <c r="N80" s="433"/>
      <c r="O80" s="535"/>
      <c r="P80" s="535"/>
      <c r="Q80" s="411"/>
      <c r="R80" s="415"/>
      <c r="S80" s="415"/>
      <c r="T80" s="415"/>
      <c r="U80" s="454"/>
      <c r="V80" s="454"/>
      <c r="W80" s="454"/>
      <c r="X80" s="454"/>
      <c r="Y80" s="701"/>
      <c r="Z80" s="618"/>
      <c r="AA80" s="701"/>
      <c r="AB80" s="618"/>
      <c r="AC80" s="460"/>
      <c r="AD80" s="460"/>
      <c r="AE80" s="425"/>
      <c r="AF80" s="425"/>
      <c r="AG80" s="415"/>
      <c r="AH80" s="457"/>
      <c r="AI80" s="411"/>
      <c r="AJ80" s="5" t="s">
        <v>627</v>
      </c>
      <c r="AK80" s="8" t="s">
        <v>599</v>
      </c>
      <c r="AL80" s="64">
        <v>1</v>
      </c>
      <c r="AM80" s="69">
        <v>0.1</v>
      </c>
      <c r="AN80" s="192">
        <v>0</v>
      </c>
      <c r="AO80" s="192">
        <v>0</v>
      </c>
      <c r="AP80" s="192">
        <v>1</v>
      </c>
      <c r="AQ80" s="168"/>
      <c r="AR80" s="234">
        <f t="shared" ref="AR80:AR84" si="34">+AP80+AO80+AN80</f>
        <v>1</v>
      </c>
      <c r="AS80" s="236">
        <f t="shared" ref="AS80:AS84" si="35">+AR80/AL80</f>
        <v>1</v>
      </c>
      <c r="AT80" s="87">
        <v>45078</v>
      </c>
      <c r="AU80" s="87">
        <v>45291</v>
      </c>
      <c r="AV80" s="46">
        <f t="shared" si="32"/>
        <v>213</v>
      </c>
      <c r="AW80" s="88"/>
      <c r="AX80" s="115"/>
      <c r="AY80" s="425"/>
      <c r="AZ80" s="425"/>
      <c r="BA80" s="446"/>
      <c r="BB80" s="440"/>
      <c r="BC80" s="440"/>
      <c r="BD80" s="425"/>
      <c r="BE80" s="425"/>
      <c r="BF80" s="425"/>
      <c r="BG80" s="440"/>
      <c r="BH80" s="440"/>
      <c r="BI80" s="505"/>
      <c r="BJ80" s="505"/>
      <c r="BK80" s="505"/>
      <c r="BL80" s="732"/>
      <c r="BM80" s="732"/>
      <c r="BN80" s="72" t="s">
        <v>199</v>
      </c>
      <c r="BO80" s="129" t="s">
        <v>392</v>
      </c>
      <c r="BP80" s="129" t="s">
        <v>201</v>
      </c>
      <c r="BQ80" s="72" t="s">
        <v>187</v>
      </c>
      <c r="BR80" s="141">
        <f t="shared" si="33"/>
        <v>45078</v>
      </c>
      <c r="BS80" s="213" t="s">
        <v>628</v>
      </c>
      <c r="BT80" s="213"/>
      <c r="BU80" s="228" t="s">
        <v>629</v>
      </c>
      <c r="BV80" s="138"/>
      <c r="BW80" s="178">
        <v>15</v>
      </c>
      <c r="BX80" s="209" t="s">
        <v>630</v>
      </c>
      <c r="BY80" s="209"/>
      <c r="BZ80" s="220" t="s">
        <v>631</v>
      </c>
      <c r="CA80" s="138"/>
      <c r="CB80" s="425"/>
      <c r="CC80" s="671"/>
    </row>
    <row r="81" spans="1:81" ht="58" x14ac:dyDescent="0.35">
      <c r="A81" s="533"/>
      <c r="B81" s="533"/>
      <c r="C81" s="533"/>
      <c r="D81" s="411"/>
      <c r="E81" s="411"/>
      <c r="F81" s="411"/>
      <c r="G81" s="415"/>
      <c r="H81" s="411"/>
      <c r="I81" s="415"/>
      <c r="J81" s="541"/>
      <c r="K81" s="433"/>
      <c r="L81" s="411"/>
      <c r="M81" s="411"/>
      <c r="N81" s="433"/>
      <c r="O81" s="535"/>
      <c r="P81" s="535"/>
      <c r="Q81" s="411"/>
      <c r="R81" s="415"/>
      <c r="S81" s="415"/>
      <c r="T81" s="415"/>
      <c r="U81" s="454"/>
      <c r="V81" s="454"/>
      <c r="W81" s="454"/>
      <c r="X81" s="454"/>
      <c r="Y81" s="701"/>
      <c r="Z81" s="618"/>
      <c r="AA81" s="701"/>
      <c r="AB81" s="618"/>
      <c r="AC81" s="460"/>
      <c r="AD81" s="460"/>
      <c r="AE81" s="425"/>
      <c r="AF81" s="425"/>
      <c r="AG81" s="415"/>
      <c r="AH81" s="457"/>
      <c r="AI81" s="411"/>
      <c r="AJ81" s="5" t="s">
        <v>632</v>
      </c>
      <c r="AK81" s="8" t="s">
        <v>603</v>
      </c>
      <c r="AL81" s="64">
        <v>3</v>
      </c>
      <c r="AM81" s="69">
        <v>0.05</v>
      </c>
      <c r="AN81" s="192">
        <v>0</v>
      </c>
      <c r="AO81" s="192">
        <v>0</v>
      </c>
      <c r="AP81" s="192">
        <v>3</v>
      </c>
      <c r="AQ81" s="168"/>
      <c r="AR81" s="234">
        <f t="shared" si="34"/>
        <v>3</v>
      </c>
      <c r="AS81" s="236">
        <f t="shared" si="35"/>
        <v>1</v>
      </c>
      <c r="AT81" s="87">
        <v>45078</v>
      </c>
      <c r="AU81" s="87">
        <v>45199</v>
      </c>
      <c r="AV81" s="46">
        <f t="shared" si="32"/>
        <v>121</v>
      </c>
      <c r="AW81" s="88">
        <v>210</v>
      </c>
      <c r="AX81" s="115"/>
      <c r="AY81" s="425"/>
      <c r="AZ81" s="425"/>
      <c r="BA81" s="446"/>
      <c r="BB81" s="440"/>
      <c r="BC81" s="440"/>
      <c r="BD81" s="425"/>
      <c r="BE81" s="425"/>
      <c r="BF81" s="425"/>
      <c r="BG81" s="440"/>
      <c r="BH81" s="440"/>
      <c r="BI81" s="505"/>
      <c r="BJ81" s="505"/>
      <c r="BK81" s="505"/>
      <c r="BL81" s="732"/>
      <c r="BM81" s="732"/>
      <c r="BN81" s="72" t="s">
        <v>199</v>
      </c>
      <c r="BO81" s="129" t="s">
        <v>243</v>
      </c>
      <c r="BP81" s="129" t="s">
        <v>244</v>
      </c>
      <c r="BQ81" s="72" t="s">
        <v>187</v>
      </c>
      <c r="BR81" s="141">
        <f t="shared" si="33"/>
        <v>45078</v>
      </c>
      <c r="BS81" s="213"/>
      <c r="BT81" s="213"/>
      <c r="BU81" s="228" t="s">
        <v>633</v>
      </c>
      <c r="BV81" s="138"/>
      <c r="BW81" s="178">
        <v>16</v>
      </c>
      <c r="BX81" s="209"/>
      <c r="BY81" s="209"/>
      <c r="BZ81" s="220" t="s">
        <v>634</v>
      </c>
      <c r="CA81" s="138"/>
      <c r="CB81" s="425"/>
      <c r="CC81" s="671"/>
    </row>
    <row r="82" spans="1:81" ht="52.5" customHeight="1" x14ac:dyDescent="0.35">
      <c r="A82" s="533"/>
      <c r="B82" s="533"/>
      <c r="C82" s="533"/>
      <c r="D82" s="411"/>
      <c r="E82" s="411"/>
      <c r="F82" s="411"/>
      <c r="G82" s="415"/>
      <c r="H82" s="411"/>
      <c r="I82" s="415"/>
      <c r="J82" s="541"/>
      <c r="K82" s="433"/>
      <c r="L82" s="411"/>
      <c r="M82" s="411"/>
      <c r="N82" s="433"/>
      <c r="O82" s="535"/>
      <c r="P82" s="535"/>
      <c r="Q82" s="411"/>
      <c r="R82" s="415"/>
      <c r="S82" s="415"/>
      <c r="T82" s="415"/>
      <c r="U82" s="454"/>
      <c r="V82" s="454"/>
      <c r="W82" s="454"/>
      <c r="X82" s="454"/>
      <c r="Y82" s="525"/>
      <c r="Z82" s="527"/>
      <c r="AA82" s="525"/>
      <c r="AB82" s="527"/>
      <c r="AC82" s="460"/>
      <c r="AD82" s="460"/>
      <c r="AE82" s="425"/>
      <c r="AF82" s="425"/>
      <c r="AG82" s="415"/>
      <c r="AH82" s="457"/>
      <c r="AI82" s="411"/>
      <c r="AJ82" s="5" t="s">
        <v>635</v>
      </c>
      <c r="AK82" s="8" t="s">
        <v>636</v>
      </c>
      <c r="AL82" s="64">
        <v>1</v>
      </c>
      <c r="AM82" s="69">
        <v>0.05</v>
      </c>
      <c r="AN82" s="192">
        <v>0</v>
      </c>
      <c r="AO82" s="192">
        <v>0</v>
      </c>
      <c r="AP82" s="192">
        <v>1</v>
      </c>
      <c r="AQ82" s="168"/>
      <c r="AR82" s="234">
        <f t="shared" si="34"/>
        <v>1</v>
      </c>
      <c r="AS82" s="236">
        <f t="shared" si="35"/>
        <v>1</v>
      </c>
      <c r="AT82" s="87">
        <v>45047</v>
      </c>
      <c r="AU82" s="87">
        <v>45199</v>
      </c>
      <c r="AV82" s="46">
        <f t="shared" si="32"/>
        <v>152</v>
      </c>
      <c r="AW82" s="88"/>
      <c r="AX82" s="115"/>
      <c r="AY82" s="425"/>
      <c r="AZ82" s="425"/>
      <c r="BA82" s="446"/>
      <c r="BB82" s="440"/>
      <c r="BC82" s="440"/>
      <c r="BD82" s="425"/>
      <c r="BE82" s="425"/>
      <c r="BF82" s="425"/>
      <c r="BG82" s="440"/>
      <c r="BH82" s="440"/>
      <c r="BI82" s="505"/>
      <c r="BJ82" s="505"/>
      <c r="BK82" s="505"/>
      <c r="BL82" s="732"/>
      <c r="BM82" s="732"/>
      <c r="BN82" s="72" t="s">
        <v>199</v>
      </c>
      <c r="BO82" s="129" t="s">
        <v>392</v>
      </c>
      <c r="BP82" s="129" t="s">
        <v>201</v>
      </c>
      <c r="BQ82" s="72" t="s">
        <v>187</v>
      </c>
      <c r="BR82" s="141">
        <f t="shared" si="33"/>
        <v>45047</v>
      </c>
      <c r="BS82" s="213" t="s">
        <v>637</v>
      </c>
      <c r="BT82" s="213"/>
      <c r="BU82" s="228" t="s">
        <v>638</v>
      </c>
      <c r="BV82" s="138"/>
      <c r="BW82" s="178">
        <v>17</v>
      </c>
      <c r="BX82" s="209" t="s">
        <v>639</v>
      </c>
      <c r="BY82" s="209" t="s">
        <v>640</v>
      </c>
      <c r="BZ82" s="220" t="s">
        <v>641</v>
      </c>
      <c r="CA82" s="138"/>
      <c r="CB82" s="425"/>
      <c r="CC82" s="671"/>
    </row>
    <row r="83" spans="1:81" ht="43.5" customHeight="1" x14ac:dyDescent="0.35">
      <c r="A83" s="533"/>
      <c r="B83" s="533"/>
      <c r="C83" s="533"/>
      <c r="D83" s="411"/>
      <c r="E83" s="411"/>
      <c r="F83" s="411"/>
      <c r="G83" s="415"/>
      <c r="H83" s="411"/>
      <c r="I83" s="415"/>
      <c r="J83" s="541"/>
      <c r="K83" s="432" t="s">
        <v>642</v>
      </c>
      <c r="L83" s="412" t="s">
        <v>283</v>
      </c>
      <c r="M83" s="412" t="s">
        <v>643</v>
      </c>
      <c r="N83" s="432" t="s">
        <v>644</v>
      </c>
      <c r="O83" s="430"/>
      <c r="P83" s="430" t="s">
        <v>173</v>
      </c>
      <c r="Q83" s="412" t="s">
        <v>645</v>
      </c>
      <c r="R83" s="455">
        <v>700</v>
      </c>
      <c r="S83" s="455">
        <v>80</v>
      </c>
      <c r="T83" s="455">
        <v>737</v>
      </c>
      <c r="U83" s="453">
        <v>18</v>
      </c>
      <c r="V83" s="453">
        <v>28</v>
      </c>
      <c r="W83" s="453">
        <v>27</v>
      </c>
      <c r="X83" s="453"/>
      <c r="Y83" s="510">
        <f>+W83+V83+U83</f>
        <v>73</v>
      </c>
      <c r="Z83" s="643">
        <f>+Y83/S83</f>
        <v>0.91249999999999998</v>
      </c>
      <c r="AA83" s="510">
        <f>+Y83+T83</f>
        <v>810</v>
      </c>
      <c r="AB83" s="643">
        <v>1</v>
      </c>
      <c r="AC83" s="460"/>
      <c r="AD83" s="460"/>
      <c r="AE83" s="425"/>
      <c r="AF83" s="425"/>
      <c r="AG83" s="415"/>
      <c r="AH83" s="457"/>
      <c r="AI83" s="411"/>
      <c r="AJ83" s="5" t="s">
        <v>646</v>
      </c>
      <c r="AK83" s="8" t="s">
        <v>430</v>
      </c>
      <c r="AL83" s="64">
        <v>1</v>
      </c>
      <c r="AM83" s="69">
        <v>0.2</v>
      </c>
      <c r="AN83" s="192">
        <v>0</v>
      </c>
      <c r="AO83" s="192">
        <v>1</v>
      </c>
      <c r="AP83" s="192">
        <v>0</v>
      </c>
      <c r="AQ83" s="168"/>
      <c r="AR83" s="234">
        <f t="shared" si="34"/>
        <v>1</v>
      </c>
      <c r="AS83" s="236">
        <f t="shared" si="35"/>
        <v>1</v>
      </c>
      <c r="AT83" s="87">
        <v>44986</v>
      </c>
      <c r="AU83" s="87">
        <v>45291</v>
      </c>
      <c r="AV83" s="46">
        <f t="shared" si="32"/>
        <v>305</v>
      </c>
      <c r="AW83" s="88">
        <v>80</v>
      </c>
      <c r="AX83" s="115"/>
      <c r="AY83" s="425"/>
      <c r="AZ83" s="425"/>
      <c r="BA83" s="446"/>
      <c r="BB83" s="440"/>
      <c r="BC83" s="440"/>
      <c r="BD83" s="425"/>
      <c r="BE83" s="425"/>
      <c r="BF83" s="425"/>
      <c r="BG83" s="440"/>
      <c r="BH83" s="440"/>
      <c r="BI83" s="505"/>
      <c r="BJ83" s="505"/>
      <c r="BK83" s="505"/>
      <c r="BL83" s="732"/>
      <c r="BM83" s="732"/>
      <c r="BN83" s="72" t="s">
        <v>199</v>
      </c>
      <c r="BO83" s="129" t="s">
        <v>232</v>
      </c>
      <c r="BP83" s="129" t="s">
        <v>201</v>
      </c>
      <c r="BQ83" s="72" t="s">
        <v>187</v>
      </c>
      <c r="BR83" s="141">
        <f t="shared" si="33"/>
        <v>44986</v>
      </c>
      <c r="BS83" s="213" t="s">
        <v>647</v>
      </c>
      <c r="BT83" s="213"/>
      <c r="BU83" s="228" t="s">
        <v>648</v>
      </c>
      <c r="BV83" s="138"/>
      <c r="BW83" s="178">
        <v>18</v>
      </c>
      <c r="BX83" s="209" t="s">
        <v>649</v>
      </c>
      <c r="BY83" s="209" t="s">
        <v>650</v>
      </c>
      <c r="BZ83" s="220" t="s">
        <v>651</v>
      </c>
      <c r="CA83" s="138"/>
      <c r="CB83" s="425"/>
      <c r="CC83" s="671"/>
    </row>
    <row r="84" spans="1:81" ht="57" customHeight="1" x14ac:dyDescent="0.35">
      <c r="A84" s="533"/>
      <c r="B84" s="533"/>
      <c r="C84" s="533"/>
      <c r="D84" s="411"/>
      <c r="E84" s="411"/>
      <c r="F84" s="411"/>
      <c r="G84" s="415"/>
      <c r="H84" s="411"/>
      <c r="I84" s="415"/>
      <c r="J84" s="541"/>
      <c r="K84" s="433"/>
      <c r="L84" s="411"/>
      <c r="M84" s="411"/>
      <c r="N84" s="433"/>
      <c r="O84" s="535"/>
      <c r="P84" s="535"/>
      <c r="Q84" s="411"/>
      <c r="R84" s="415"/>
      <c r="S84" s="415"/>
      <c r="T84" s="415"/>
      <c r="U84" s="454"/>
      <c r="V84" s="454"/>
      <c r="W84" s="454"/>
      <c r="X84" s="454"/>
      <c r="Y84" s="510"/>
      <c r="Z84" s="643"/>
      <c r="AA84" s="510"/>
      <c r="AB84" s="643"/>
      <c r="AC84" s="460"/>
      <c r="AD84" s="460"/>
      <c r="AE84" s="425"/>
      <c r="AF84" s="425"/>
      <c r="AG84" s="415"/>
      <c r="AH84" s="457"/>
      <c r="AI84" s="411"/>
      <c r="AJ84" s="5" t="s">
        <v>652</v>
      </c>
      <c r="AK84" s="8" t="s">
        <v>430</v>
      </c>
      <c r="AL84" s="64">
        <v>200</v>
      </c>
      <c r="AM84" s="69">
        <v>0.1</v>
      </c>
      <c r="AN84" s="192">
        <v>0</v>
      </c>
      <c r="AO84" s="192">
        <v>0</v>
      </c>
      <c r="AP84" s="192">
        <v>0</v>
      </c>
      <c r="AQ84" s="168"/>
      <c r="AR84" s="234">
        <f t="shared" si="34"/>
        <v>0</v>
      </c>
      <c r="AS84" s="236">
        <f t="shared" si="35"/>
        <v>0</v>
      </c>
      <c r="AT84" s="87">
        <v>45017</v>
      </c>
      <c r="AU84" s="87">
        <v>45291</v>
      </c>
      <c r="AV84" s="46">
        <f t="shared" si="32"/>
        <v>274</v>
      </c>
      <c r="AW84" s="88">
        <v>200</v>
      </c>
      <c r="AX84" s="115"/>
      <c r="AY84" s="425"/>
      <c r="AZ84" s="425"/>
      <c r="BA84" s="446"/>
      <c r="BB84" s="440"/>
      <c r="BC84" s="440"/>
      <c r="BD84" s="425"/>
      <c r="BE84" s="425"/>
      <c r="BF84" s="425"/>
      <c r="BG84" s="440"/>
      <c r="BH84" s="440"/>
      <c r="BI84" s="505"/>
      <c r="BJ84" s="505"/>
      <c r="BK84" s="505"/>
      <c r="BL84" s="732"/>
      <c r="BM84" s="732"/>
      <c r="BN84" s="72"/>
      <c r="BO84" s="129"/>
      <c r="BP84" s="129"/>
      <c r="BQ84" s="72"/>
      <c r="BR84" s="141"/>
      <c r="BS84" s="213" t="s">
        <v>653</v>
      </c>
      <c r="BT84" s="213" t="s">
        <v>654</v>
      </c>
      <c r="BU84" s="228"/>
      <c r="BV84" s="138"/>
      <c r="BW84" s="178">
        <v>19</v>
      </c>
      <c r="BX84" s="209" t="s">
        <v>655</v>
      </c>
      <c r="BY84" s="209" t="s">
        <v>656</v>
      </c>
      <c r="BZ84" s="138"/>
      <c r="CA84" s="138"/>
      <c r="CB84" s="425"/>
      <c r="CC84" s="671"/>
    </row>
    <row r="85" spans="1:81" ht="55.5" customHeight="1" x14ac:dyDescent="0.35">
      <c r="A85" s="534"/>
      <c r="B85" s="534"/>
      <c r="C85" s="534"/>
      <c r="D85" s="413"/>
      <c r="E85" s="413"/>
      <c r="F85" s="413"/>
      <c r="G85" s="416"/>
      <c r="H85" s="413"/>
      <c r="I85" s="416"/>
      <c r="J85" s="542"/>
      <c r="K85" s="528"/>
      <c r="L85" s="413"/>
      <c r="M85" s="413"/>
      <c r="N85" s="528"/>
      <c r="O85" s="431"/>
      <c r="P85" s="431"/>
      <c r="Q85" s="413"/>
      <c r="R85" s="416"/>
      <c r="S85" s="416"/>
      <c r="T85" s="416"/>
      <c r="U85" s="472"/>
      <c r="V85" s="472"/>
      <c r="W85" s="472"/>
      <c r="X85" s="472"/>
      <c r="Y85" s="510"/>
      <c r="Z85" s="643"/>
      <c r="AA85" s="510"/>
      <c r="AB85" s="643"/>
      <c r="AC85" s="461"/>
      <c r="AD85" s="461"/>
      <c r="AE85" s="426"/>
      <c r="AF85" s="426"/>
      <c r="AG85" s="416"/>
      <c r="AH85" s="458"/>
      <c r="AI85" s="413"/>
      <c r="AJ85" s="5" t="s">
        <v>657</v>
      </c>
      <c r="AK85" s="8" t="s">
        <v>658</v>
      </c>
      <c r="AL85" s="64">
        <v>1</v>
      </c>
      <c r="AM85" s="69">
        <v>0.2</v>
      </c>
      <c r="AN85" s="192">
        <v>0</v>
      </c>
      <c r="AO85" s="192">
        <v>1</v>
      </c>
      <c r="AP85" s="192">
        <v>0</v>
      </c>
      <c r="AQ85" s="168"/>
      <c r="AR85" s="234">
        <f t="shared" ref="AR85" si="36">+AP85+AO85+AN85</f>
        <v>1</v>
      </c>
      <c r="AS85" s="236">
        <f t="shared" ref="AS85" si="37">+AR85/AL85</f>
        <v>1</v>
      </c>
      <c r="AT85" s="87">
        <v>44986</v>
      </c>
      <c r="AU85" s="87">
        <v>45291</v>
      </c>
      <c r="AV85" s="46">
        <f t="shared" si="32"/>
        <v>305</v>
      </c>
      <c r="AW85" s="88"/>
      <c r="AX85" s="115"/>
      <c r="AY85" s="426"/>
      <c r="AZ85" s="426"/>
      <c r="BA85" s="447"/>
      <c r="BB85" s="429"/>
      <c r="BC85" s="429"/>
      <c r="BD85" s="426"/>
      <c r="BE85" s="426"/>
      <c r="BF85" s="426"/>
      <c r="BG85" s="429"/>
      <c r="BH85" s="429"/>
      <c r="BI85" s="505"/>
      <c r="BJ85" s="505"/>
      <c r="BK85" s="505"/>
      <c r="BL85" s="732"/>
      <c r="BM85" s="732"/>
      <c r="BN85" s="72" t="s">
        <v>199</v>
      </c>
      <c r="BO85" s="129" t="s">
        <v>243</v>
      </c>
      <c r="BP85" s="129" t="s">
        <v>244</v>
      </c>
      <c r="BQ85" s="72" t="s">
        <v>187</v>
      </c>
      <c r="BR85" s="141">
        <f t="shared" si="33"/>
        <v>44986</v>
      </c>
      <c r="BS85" s="213" t="s">
        <v>659</v>
      </c>
      <c r="BT85" s="213" t="s">
        <v>660</v>
      </c>
      <c r="BU85" s="228"/>
      <c r="BV85" s="138"/>
      <c r="BW85" s="178">
        <v>20</v>
      </c>
      <c r="BX85" s="209" t="s">
        <v>661</v>
      </c>
      <c r="BY85" s="209" t="s">
        <v>662</v>
      </c>
      <c r="BZ85" s="138"/>
      <c r="CA85" s="138"/>
      <c r="CB85" s="426"/>
      <c r="CC85" s="672"/>
    </row>
    <row r="86" spans="1:81" ht="28" x14ac:dyDescent="0.35">
      <c r="A86" s="6"/>
      <c r="B86" s="43"/>
      <c r="C86" s="43"/>
      <c r="D86" s="44"/>
      <c r="E86" s="45"/>
      <c r="F86" s="44"/>
      <c r="G86" s="68"/>
      <c r="H86" s="44"/>
      <c r="I86" s="68"/>
      <c r="J86" s="633" t="s">
        <v>663</v>
      </c>
      <c r="K86" s="634"/>
      <c r="L86" s="634"/>
      <c r="M86" s="634"/>
      <c r="N86" s="634"/>
      <c r="O86" s="634"/>
      <c r="P86" s="634"/>
      <c r="Q86" s="634"/>
      <c r="R86" s="634"/>
      <c r="S86" s="634"/>
      <c r="T86" s="634"/>
      <c r="U86" s="634"/>
      <c r="V86" s="634"/>
      <c r="W86" s="634"/>
      <c r="X86" s="634"/>
      <c r="Y86" s="635"/>
      <c r="Z86" s="312">
        <f>AVERAGE(Z76:Z85)</f>
        <v>0.97812500000000002</v>
      </c>
      <c r="AA86" s="312"/>
      <c r="AB86" s="312">
        <f>AVERAGE(AB76:AB85)</f>
        <v>1</v>
      </c>
      <c r="AC86" s="56"/>
      <c r="AD86" s="56"/>
      <c r="AE86" s="44"/>
      <c r="AF86" s="44"/>
      <c r="AG86" s="68"/>
      <c r="AH86" s="44"/>
      <c r="AI86" s="44"/>
      <c r="AJ86" s="48"/>
      <c r="AK86" s="44"/>
      <c r="AL86" s="68"/>
      <c r="AM86" s="68"/>
      <c r="AN86" s="68"/>
      <c r="AO86" s="68"/>
      <c r="AP86" s="68"/>
      <c r="AQ86" s="68"/>
      <c r="AR86" s="68"/>
      <c r="AS86" s="346">
        <f>AVERAGE(AS76:AS85)</f>
        <v>0.78333333333333333</v>
      </c>
      <c r="AT86" s="104"/>
      <c r="AU86" s="104"/>
      <c r="AV86" s="56"/>
      <c r="AW86" s="68"/>
      <c r="AX86" s="56"/>
      <c r="AY86" s="44"/>
      <c r="AZ86" s="44"/>
      <c r="BA86" s="56"/>
      <c r="BB86" s="56"/>
      <c r="BC86" s="56"/>
      <c r="BD86" s="44"/>
      <c r="BE86" s="44"/>
      <c r="BF86" s="44"/>
      <c r="BG86" s="56"/>
      <c r="BH86" s="56"/>
      <c r="BI86" s="506"/>
      <c r="BJ86" s="506"/>
      <c r="BK86" s="506"/>
      <c r="BL86" s="733"/>
      <c r="BM86" s="733"/>
      <c r="BN86" s="4"/>
      <c r="BO86" s="4"/>
      <c r="BP86" s="4"/>
      <c r="BQ86" s="4"/>
      <c r="BR86" s="4"/>
      <c r="BS86" s="205"/>
      <c r="BT86" s="205"/>
      <c r="BU86" s="205"/>
      <c r="BV86" s="4"/>
      <c r="BW86" s="4"/>
      <c r="BX86" s="21"/>
      <c r="BY86" s="21"/>
      <c r="BZ86" s="4"/>
      <c r="CA86" s="4"/>
      <c r="CB86" s="4"/>
      <c r="CC86" s="21"/>
    </row>
    <row r="87" spans="1:81" ht="90" customHeight="1" x14ac:dyDescent="0.35">
      <c r="A87" s="529" t="s">
        <v>594</v>
      </c>
      <c r="B87" s="529" t="s">
        <v>540</v>
      </c>
      <c r="C87" s="529" t="s">
        <v>541</v>
      </c>
      <c r="D87" s="467" t="s">
        <v>542</v>
      </c>
      <c r="E87" s="467" t="s">
        <v>252</v>
      </c>
      <c r="F87" s="467" t="s">
        <v>543</v>
      </c>
      <c r="G87" s="548">
        <v>1</v>
      </c>
      <c r="H87" s="467" t="s">
        <v>330</v>
      </c>
      <c r="I87" s="548">
        <v>0.3</v>
      </c>
      <c r="J87" s="555" t="s">
        <v>664</v>
      </c>
      <c r="K87" s="417" t="s">
        <v>665</v>
      </c>
      <c r="L87" s="467" t="s">
        <v>167</v>
      </c>
      <c r="M87" s="467">
        <v>0</v>
      </c>
      <c r="N87" s="417" t="s">
        <v>666</v>
      </c>
      <c r="O87" s="549" t="s">
        <v>173</v>
      </c>
      <c r="P87" s="549"/>
      <c r="Q87" s="467" t="s">
        <v>636</v>
      </c>
      <c r="R87" s="439">
        <v>1</v>
      </c>
      <c r="S87" s="439">
        <v>1</v>
      </c>
      <c r="T87" s="439">
        <v>1</v>
      </c>
      <c r="U87" s="639">
        <v>0</v>
      </c>
      <c r="V87" s="639">
        <v>0.5</v>
      </c>
      <c r="W87" s="639">
        <v>0.2</v>
      </c>
      <c r="X87" s="639"/>
      <c r="Y87" s="510">
        <f>+W87+V87+U87</f>
        <v>0.7</v>
      </c>
      <c r="Z87" s="643">
        <f>+Y87/S87</f>
        <v>0.7</v>
      </c>
      <c r="AA87" s="510">
        <f>+Y87+T87</f>
        <v>1.7</v>
      </c>
      <c r="AB87" s="643">
        <v>1</v>
      </c>
      <c r="AC87" s="463" t="s">
        <v>177</v>
      </c>
      <c r="AD87" s="463" t="s">
        <v>178</v>
      </c>
      <c r="AE87" s="467" t="s">
        <v>548</v>
      </c>
      <c r="AF87" s="467" t="s">
        <v>549</v>
      </c>
      <c r="AG87" s="439" t="s">
        <v>667</v>
      </c>
      <c r="AH87" s="462">
        <v>2021130010228</v>
      </c>
      <c r="AI87" s="412" t="s">
        <v>668</v>
      </c>
      <c r="AJ87" s="5" t="s">
        <v>669</v>
      </c>
      <c r="AK87" s="8" t="s">
        <v>670</v>
      </c>
      <c r="AL87" s="64">
        <v>1</v>
      </c>
      <c r="AM87" s="69">
        <v>0.3</v>
      </c>
      <c r="AN87" s="192">
        <v>0</v>
      </c>
      <c r="AO87" s="192">
        <v>1</v>
      </c>
      <c r="AP87" s="192">
        <v>0</v>
      </c>
      <c r="AQ87" s="168"/>
      <c r="AR87" s="234">
        <f t="shared" ref="AR87" si="38">+AP87+AO87+AN87</f>
        <v>1</v>
      </c>
      <c r="AS87" s="236">
        <f t="shared" ref="AS87" si="39">+AR87/AL87</f>
        <v>1</v>
      </c>
      <c r="AT87" s="87">
        <v>44986</v>
      </c>
      <c r="AU87" s="87">
        <v>45291</v>
      </c>
      <c r="AV87" s="46">
        <f>AU87-AT87</f>
        <v>305</v>
      </c>
      <c r="AW87" s="88">
        <v>20</v>
      </c>
      <c r="AX87" s="115"/>
      <c r="AY87" s="423" t="s">
        <v>289</v>
      </c>
      <c r="AZ87" s="423" t="s">
        <v>290</v>
      </c>
      <c r="BA87" s="441" t="s">
        <v>187</v>
      </c>
      <c r="BB87" s="473">
        <v>88500000</v>
      </c>
      <c r="BC87" s="473">
        <v>35000000</v>
      </c>
      <c r="BD87" s="423" t="s">
        <v>188</v>
      </c>
      <c r="BE87" s="427" t="s">
        <v>667</v>
      </c>
      <c r="BF87" s="427" t="s">
        <v>671</v>
      </c>
      <c r="BG87" s="473">
        <v>28000000</v>
      </c>
      <c r="BH87" s="473">
        <v>24500000</v>
      </c>
      <c r="BI87" s="504">
        <v>1687127996</v>
      </c>
      <c r="BJ87" s="504">
        <v>519222045</v>
      </c>
      <c r="BK87" s="504">
        <v>517957733</v>
      </c>
      <c r="BL87" s="731">
        <f>+BJ87/BI87</f>
        <v>0.30775498138316709</v>
      </c>
      <c r="BM87" s="731">
        <f>+BK87/BI87</f>
        <v>0.30700559425723617</v>
      </c>
      <c r="BN87" s="72" t="s">
        <v>199</v>
      </c>
      <c r="BO87" s="129" t="s">
        <v>392</v>
      </c>
      <c r="BP87" s="129" t="s">
        <v>201</v>
      </c>
      <c r="BQ87" s="72" t="s">
        <v>187</v>
      </c>
      <c r="BR87" s="141">
        <f>AT87</f>
        <v>44986</v>
      </c>
      <c r="BS87" s="213" t="s">
        <v>672</v>
      </c>
      <c r="BT87" s="213" t="s">
        <v>673</v>
      </c>
      <c r="BU87" s="228"/>
      <c r="BV87" s="138"/>
      <c r="BW87" s="178">
        <v>21</v>
      </c>
      <c r="BX87" s="209" t="s">
        <v>674</v>
      </c>
      <c r="BY87" s="209" t="s">
        <v>675</v>
      </c>
      <c r="BZ87" s="138"/>
      <c r="CA87" s="138"/>
      <c r="CB87" s="72" t="s">
        <v>556</v>
      </c>
      <c r="CC87" s="143" t="s">
        <v>676</v>
      </c>
    </row>
    <row r="88" spans="1:81" ht="75" customHeight="1" x14ac:dyDescent="0.35">
      <c r="A88" s="529"/>
      <c r="B88" s="529"/>
      <c r="C88" s="529"/>
      <c r="D88" s="467"/>
      <c r="E88" s="467"/>
      <c r="F88" s="467"/>
      <c r="G88" s="439"/>
      <c r="H88" s="467"/>
      <c r="I88" s="439"/>
      <c r="J88" s="555"/>
      <c r="K88" s="417"/>
      <c r="L88" s="467"/>
      <c r="M88" s="467"/>
      <c r="N88" s="417"/>
      <c r="O88" s="549"/>
      <c r="P88" s="549"/>
      <c r="Q88" s="467"/>
      <c r="R88" s="439"/>
      <c r="S88" s="439"/>
      <c r="T88" s="439"/>
      <c r="U88" s="639"/>
      <c r="V88" s="639"/>
      <c r="W88" s="639"/>
      <c r="X88" s="639"/>
      <c r="Y88" s="510"/>
      <c r="Z88" s="643"/>
      <c r="AA88" s="510"/>
      <c r="AB88" s="643"/>
      <c r="AC88" s="463"/>
      <c r="AD88" s="463"/>
      <c r="AE88" s="467"/>
      <c r="AF88" s="467"/>
      <c r="AG88" s="439"/>
      <c r="AH88" s="462"/>
      <c r="AI88" s="411"/>
      <c r="AJ88" s="5" t="s">
        <v>677</v>
      </c>
      <c r="AK88" s="8" t="s">
        <v>636</v>
      </c>
      <c r="AL88" s="64">
        <v>1</v>
      </c>
      <c r="AM88" s="69">
        <v>0.35</v>
      </c>
      <c r="AN88" s="192">
        <v>0</v>
      </c>
      <c r="AO88" s="192">
        <v>1</v>
      </c>
      <c r="AP88" s="192">
        <v>0</v>
      </c>
      <c r="AQ88" s="168"/>
      <c r="AR88" s="234">
        <f t="shared" ref="AR88:AR90" si="40">+AP88+AO88+AN88</f>
        <v>1</v>
      </c>
      <c r="AS88" s="236">
        <f t="shared" ref="AS88:AS90" si="41">+AR88/AL88</f>
        <v>1</v>
      </c>
      <c r="AT88" s="87">
        <v>44986</v>
      </c>
      <c r="AU88" s="87">
        <v>45291</v>
      </c>
      <c r="AV88" s="46">
        <f t="shared" ref="AV88:AV90" si="42">AU88-AT88</f>
        <v>305</v>
      </c>
      <c r="AW88" s="88"/>
      <c r="AX88" s="115"/>
      <c r="AY88" s="423"/>
      <c r="AZ88" s="423"/>
      <c r="BA88" s="441"/>
      <c r="BB88" s="473"/>
      <c r="BC88" s="473"/>
      <c r="BD88" s="423"/>
      <c r="BE88" s="427"/>
      <c r="BF88" s="427"/>
      <c r="BG88" s="473"/>
      <c r="BH88" s="473"/>
      <c r="BI88" s="505"/>
      <c r="BJ88" s="505"/>
      <c r="BK88" s="505"/>
      <c r="BL88" s="732"/>
      <c r="BM88" s="732"/>
      <c r="BN88" s="72" t="s">
        <v>199</v>
      </c>
      <c r="BO88" s="129" t="s">
        <v>392</v>
      </c>
      <c r="BP88" s="129" t="s">
        <v>201</v>
      </c>
      <c r="BQ88" s="72" t="s">
        <v>187</v>
      </c>
      <c r="BR88" s="141">
        <f t="shared" ref="BR88:BR90" si="43">AT88</f>
        <v>44986</v>
      </c>
      <c r="BS88" s="213"/>
      <c r="BT88" s="213" t="s">
        <v>678</v>
      </c>
      <c r="BU88" s="228"/>
      <c r="BV88" s="138"/>
      <c r="BW88" s="178">
        <v>22</v>
      </c>
      <c r="BX88" s="209"/>
      <c r="BY88" s="209" t="s">
        <v>679</v>
      </c>
      <c r="BZ88" s="138"/>
      <c r="CA88" s="138"/>
      <c r="CB88" s="72" t="s">
        <v>191</v>
      </c>
      <c r="CC88" s="143" t="s">
        <v>298</v>
      </c>
    </row>
    <row r="89" spans="1:81" ht="114" customHeight="1" x14ac:dyDescent="0.35">
      <c r="A89" s="529"/>
      <c r="B89" s="529"/>
      <c r="C89" s="529"/>
      <c r="D89" s="467"/>
      <c r="E89" s="467"/>
      <c r="F89" s="467"/>
      <c r="G89" s="439"/>
      <c r="H89" s="467"/>
      <c r="I89" s="439"/>
      <c r="J89" s="555"/>
      <c r="K89" s="417"/>
      <c r="L89" s="467"/>
      <c r="M89" s="467"/>
      <c r="N89" s="417"/>
      <c r="O89" s="549"/>
      <c r="P89" s="549"/>
      <c r="Q89" s="467"/>
      <c r="R89" s="439"/>
      <c r="S89" s="439"/>
      <c r="T89" s="439"/>
      <c r="U89" s="639"/>
      <c r="V89" s="639"/>
      <c r="W89" s="639"/>
      <c r="X89" s="639"/>
      <c r="Y89" s="510"/>
      <c r="Z89" s="643"/>
      <c r="AA89" s="510"/>
      <c r="AB89" s="643"/>
      <c r="AC89" s="463"/>
      <c r="AD89" s="463"/>
      <c r="AE89" s="467"/>
      <c r="AF89" s="467"/>
      <c r="AG89" s="439"/>
      <c r="AH89" s="462"/>
      <c r="AI89" s="411"/>
      <c r="AJ89" s="5" t="s">
        <v>680</v>
      </c>
      <c r="AK89" s="8" t="s">
        <v>403</v>
      </c>
      <c r="AL89" s="64">
        <v>1</v>
      </c>
      <c r="AM89" s="69">
        <v>0.2</v>
      </c>
      <c r="AN89" s="192">
        <v>0</v>
      </c>
      <c r="AO89" s="192">
        <v>0.5</v>
      </c>
      <c r="AP89" s="192">
        <v>0.2</v>
      </c>
      <c r="AQ89" s="168"/>
      <c r="AR89" s="234">
        <f t="shared" si="40"/>
        <v>0.7</v>
      </c>
      <c r="AS89" s="236">
        <f t="shared" si="41"/>
        <v>0.7</v>
      </c>
      <c r="AT89" s="87">
        <v>45017</v>
      </c>
      <c r="AU89" s="87">
        <v>45291</v>
      </c>
      <c r="AV89" s="46">
        <f t="shared" si="42"/>
        <v>274</v>
      </c>
      <c r="AW89" s="88">
        <v>80</v>
      </c>
      <c r="AX89" s="115"/>
      <c r="AY89" s="423"/>
      <c r="AZ89" s="423"/>
      <c r="BA89" s="441"/>
      <c r="BB89" s="473"/>
      <c r="BC89" s="473"/>
      <c r="BD89" s="423"/>
      <c r="BE89" s="427"/>
      <c r="BF89" s="427"/>
      <c r="BG89" s="473"/>
      <c r="BH89" s="473"/>
      <c r="BI89" s="505"/>
      <c r="BJ89" s="505"/>
      <c r="BK89" s="505"/>
      <c r="BL89" s="732"/>
      <c r="BM89" s="732"/>
      <c r="BN89" s="72" t="s">
        <v>199</v>
      </c>
      <c r="BO89" s="129" t="s">
        <v>243</v>
      </c>
      <c r="BP89" s="129" t="s">
        <v>244</v>
      </c>
      <c r="BQ89" s="72" t="s">
        <v>187</v>
      </c>
      <c r="BR89" s="141">
        <f t="shared" si="43"/>
        <v>45017</v>
      </c>
      <c r="BS89" s="213"/>
      <c r="BT89" s="213" t="s">
        <v>681</v>
      </c>
      <c r="BU89" s="228" t="s">
        <v>682</v>
      </c>
      <c r="BV89" s="138"/>
      <c r="BW89" s="178">
        <v>23</v>
      </c>
      <c r="BX89" s="209"/>
      <c r="BY89" s="209" t="s">
        <v>683</v>
      </c>
      <c r="BZ89" s="220" t="s">
        <v>684</v>
      </c>
      <c r="CA89" s="138"/>
      <c r="CB89" s="72" t="s">
        <v>573</v>
      </c>
      <c r="CC89" s="143" t="s">
        <v>574</v>
      </c>
    </row>
    <row r="90" spans="1:81" ht="60" customHeight="1" x14ac:dyDescent="0.35">
      <c r="A90" s="529"/>
      <c r="B90" s="529"/>
      <c r="C90" s="529"/>
      <c r="D90" s="467"/>
      <c r="E90" s="467"/>
      <c r="F90" s="467"/>
      <c r="G90" s="439"/>
      <c r="H90" s="467"/>
      <c r="I90" s="439"/>
      <c r="J90" s="555"/>
      <c r="K90" s="417"/>
      <c r="L90" s="467"/>
      <c r="M90" s="467"/>
      <c r="N90" s="417"/>
      <c r="O90" s="549"/>
      <c r="P90" s="549"/>
      <c r="Q90" s="467"/>
      <c r="R90" s="439"/>
      <c r="S90" s="439"/>
      <c r="T90" s="439"/>
      <c r="U90" s="639"/>
      <c r="V90" s="639"/>
      <c r="W90" s="639"/>
      <c r="X90" s="639"/>
      <c r="Y90" s="510"/>
      <c r="Z90" s="643"/>
      <c r="AA90" s="510"/>
      <c r="AB90" s="643"/>
      <c r="AC90" s="463"/>
      <c r="AD90" s="463"/>
      <c r="AE90" s="467"/>
      <c r="AF90" s="467"/>
      <c r="AG90" s="439"/>
      <c r="AH90" s="462"/>
      <c r="AI90" s="413"/>
      <c r="AJ90" s="5" t="s">
        <v>685</v>
      </c>
      <c r="AK90" s="8"/>
      <c r="AL90" s="64">
        <v>1</v>
      </c>
      <c r="AM90" s="69">
        <v>0.15</v>
      </c>
      <c r="AN90" s="192">
        <v>0</v>
      </c>
      <c r="AO90" s="192">
        <v>0</v>
      </c>
      <c r="AP90" s="192">
        <v>0</v>
      </c>
      <c r="AQ90" s="168"/>
      <c r="AR90" s="234">
        <f t="shared" si="40"/>
        <v>0</v>
      </c>
      <c r="AS90" s="236">
        <f t="shared" si="41"/>
        <v>0</v>
      </c>
      <c r="AT90" s="87">
        <v>45017</v>
      </c>
      <c r="AU90" s="87">
        <v>45291</v>
      </c>
      <c r="AV90" s="46">
        <f t="shared" si="42"/>
        <v>274</v>
      </c>
      <c r="AW90" s="88"/>
      <c r="AX90" s="115"/>
      <c r="AY90" s="423"/>
      <c r="AZ90" s="423"/>
      <c r="BA90" s="441"/>
      <c r="BB90" s="473"/>
      <c r="BC90" s="473"/>
      <c r="BD90" s="423"/>
      <c r="BE90" s="427"/>
      <c r="BF90" s="427"/>
      <c r="BG90" s="473"/>
      <c r="BH90" s="473"/>
      <c r="BI90" s="505"/>
      <c r="BJ90" s="505"/>
      <c r="BK90" s="505"/>
      <c r="BL90" s="732"/>
      <c r="BM90" s="732"/>
      <c r="BN90" s="72" t="s">
        <v>199</v>
      </c>
      <c r="BO90" s="129" t="s">
        <v>243</v>
      </c>
      <c r="BP90" s="129" t="s">
        <v>244</v>
      </c>
      <c r="BQ90" s="72" t="s">
        <v>187</v>
      </c>
      <c r="BR90" s="141">
        <f t="shared" si="43"/>
        <v>45017</v>
      </c>
      <c r="BS90" s="213"/>
      <c r="BT90" s="213"/>
      <c r="BU90" s="228"/>
      <c r="BV90" s="138"/>
      <c r="BW90" s="178">
        <v>24</v>
      </c>
      <c r="BX90" s="209"/>
      <c r="BY90" s="209"/>
      <c r="BZ90" s="138"/>
      <c r="CA90" s="138"/>
      <c r="CB90" s="78"/>
      <c r="CC90" s="147"/>
    </row>
    <row r="91" spans="1:81" ht="28" x14ac:dyDescent="0.35">
      <c r="A91" s="6"/>
      <c r="B91" s="43"/>
      <c r="C91" s="43"/>
      <c r="D91" s="44"/>
      <c r="E91" s="45"/>
      <c r="F91" s="44"/>
      <c r="G91" s="68"/>
      <c r="H91" s="44"/>
      <c r="I91" s="68"/>
      <c r="J91" s="633" t="s">
        <v>664</v>
      </c>
      <c r="K91" s="634"/>
      <c r="L91" s="634"/>
      <c r="M91" s="634"/>
      <c r="N91" s="634"/>
      <c r="O91" s="634"/>
      <c r="P91" s="634"/>
      <c r="Q91" s="634"/>
      <c r="R91" s="634"/>
      <c r="S91" s="634"/>
      <c r="T91" s="634"/>
      <c r="U91" s="634"/>
      <c r="V91" s="634"/>
      <c r="W91" s="634"/>
      <c r="X91" s="634"/>
      <c r="Y91" s="635"/>
      <c r="Z91" s="312">
        <f>+Z87</f>
        <v>0.7</v>
      </c>
      <c r="AA91" s="312"/>
      <c r="AB91" s="312">
        <f>+AB87</f>
        <v>1</v>
      </c>
      <c r="AC91" s="202"/>
      <c r="AD91" s="56"/>
      <c r="AE91" s="44"/>
      <c r="AF91" s="44"/>
      <c r="AG91" s="68"/>
      <c r="AH91" s="44"/>
      <c r="AI91" s="44"/>
      <c r="AJ91" s="48"/>
      <c r="AK91" s="44"/>
      <c r="AL91" s="68"/>
      <c r="AM91" s="68"/>
      <c r="AN91" s="68"/>
      <c r="AO91" s="68"/>
      <c r="AP91" s="68"/>
      <c r="AQ91" s="68"/>
      <c r="AR91" s="68"/>
      <c r="AS91" s="346">
        <f>AVERAGE(AS87:AS90)</f>
        <v>0.67500000000000004</v>
      </c>
      <c r="AT91" s="104"/>
      <c r="AU91" s="104"/>
      <c r="AV91" s="56"/>
      <c r="AW91" s="68"/>
      <c r="AX91" s="56"/>
      <c r="AY91" s="44"/>
      <c r="AZ91" s="44"/>
      <c r="BA91" s="56"/>
      <c r="BB91" s="56"/>
      <c r="BC91" s="56"/>
      <c r="BD91" s="44"/>
      <c r="BE91" s="44"/>
      <c r="BF91" s="44"/>
      <c r="BG91" s="56"/>
      <c r="BH91" s="56"/>
      <c r="BI91" s="506"/>
      <c r="BJ91" s="506"/>
      <c r="BK91" s="506"/>
      <c r="BL91" s="733"/>
      <c r="BM91" s="733"/>
      <c r="BN91" s="4"/>
      <c r="BO91" s="4"/>
      <c r="BP91" s="4"/>
      <c r="BQ91" s="4"/>
      <c r="BR91" s="4"/>
      <c r="BS91" s="206"/>
      <c r="BT91" s="206"/>
      <c r="BU91" s="206"/>
      <c r="BV91" s="4"/>
      <c r="BW91" s="4"/>
      <c r="BX91" s="21"/>
      <c r="BY91" s="21"/>
      <c r="BZ91" s="4"/>
      <c r="CA91" s="4"/>
      <c r="CB91" s="4"/>
      <c r="CC91" s="21"/>
    </row>
    <row r="92" spans="1:81" ht="93" customHeight="1" x14ac:dyDescent="0.35">
      <c r="A92" s="532" t="s">
        <v>594</v>
      </c>
      <c r="B92" s="532" t="s">
        <v>540</v>
      </c>
      <c r="C92" s="532" t="s">
        <v>541</v>
      </c>
      <c r="D92" s="412" t="s">
        <v>542</v>
      </c>
      <c r="E92" s="412" t="s">
        <v>252</v>
      </c>
      <c r="F92" s="412" t="s">
        <v>543</v>
      </c>
      <c r="G92" s="414">
        <v>1</v>
      </c>
      <c r="H92" s="412" t="s">
        <v>330</v>
      </c>
      <c r="I92" s="414">
        <v>0.3</v>
      </c>
      <c r="J92" s="540" t="s">
        <v>686</v>
      </c>
      <c r="K92" s="5" t="s">
        <v>687</v>
      </c>
      <c r="L92" s="8" t="s">
        <v>688</v>
      </c>
      <c r="M92" s="8" t="s">
        <v>689</v>
      </c>
      <c r="N92" s="5" t="s">
        <v>690</v>
      </c>
      <c r="O92" s="13"/>
      <c r="P92" s="13" t="s">
        <v>173</v>
      </c>
      <c r="Q92" s="8" t="s">
        <v>403</v>
      </c>
      <c r="R92" s="57">
        <v>55</v>
      </c>
      <c r="S92" s="57">
        <v>27</v>
      </c>
      <c r="T92" s="57">
        <v>28</v>
      </c>
      <c r="U92" s="189">
        <v>0</v>
      </c>
      <c r="V92" s="189">
        <v>17</v>
      </c>
      <c r="W92" s="189">
        <v>12</v>
      </c>
      <c r="X92" s="189"/>
      <c r="Y92" s="235">
        <f>+W92+V92+U92</f>
        <v>29</v>
      </c>
      <c r="Z92" s="303">
        <v>1</v>
      </c>
      <c r="AA92" s="238">
        <f>+Y92+T92</f>
        <v>57</v>
      </c>
      <c r="AB92" s="303">
        <v>1</v>
      </c>
      <c r="AC92" s="459" t="s">
        <v>177</v>
      </c>
      <c r="AD92" s="459" t="s">
        <v>178</v>
      </c>
      <c r="AE92" s="435" t="s">
        <v>548</v>
      </c>
      <c r="AF92" s="435" t="s">
        <v>549</v>
      </c>
      <c r="AG92" s="455" t="s">
        <v>691</v>
      </c>
      <c r="AH92" s="456">
        <v>2021130010222</v>
      </c>
      <c r="AI92" s="412" t="s">
        <v>692</v>
      </c>
      <c r="AJ92" s="5" t="s">
        <v>693</v>
      </c>
      <c r="AK92" s="8" t="s">
        <v>403</v>
      </c>
      <c r="AL92" s="64">
        <v>1</v>
      </c>
      <c r="AM92" s="69">
        <v>0.7</v>
      </c>
      <c r="AN92" s="192">
        <v>0</v>
      </c>
      <c r="AO92" s="192">
        <v>1</v>
      </c>
      <c r="AP92" s="192">
        <v>0</v>
      </c>
      <c r="AQ92" s="168"/>
      <c r="AR92" s="234">
        <f t="shared" ref="AR92" si="44">+AP92+AO92+AN92</f>
        <v>1</v>
      </c>
      <c r="AS92" s="236">
        <f t="shared" ref="AS92" si="45">+AR92/AL92</f>
        <v>1</v>
      </c>
      <c r="AT92" s="87">
        <v>44986</v>
      </c>
      <c r="AU92" s="87">
        <v>45291</v>
      </c>
      <c r="AV92" s="46">
        <f>AU92-AT92</f>
        <v>305</v>
      </c>
      <c r="AW92" s="88">
        <f>28*30</f>
        <v>840</v>
      </c>
      <c r="AX92" s="115"/>
      <c r="AY92" s="423" t="s">
        <v>289</v>
      </c>
      <c r="AZ92" s="423" t="s">
        <v>290</v>
      </c>
      <c r="BA92" s="441" t="s">
        <v>187</v>
      </c>
      <c r="BB92" s="473">
        <v>57000000</v>
      </c>
      <c r="BC92" s="473">
        <v>47800000</v>
      </c>
      <c r="BD92" s="423" t="s">
        <v>188</v>
      </c>
      <c r="BE92" s="427" t="s">
        <v>691</v>
      </c>
      <c r="BF92" s="427" t="s">
        <v>694</v>
      </c>
      <c r="BG92" s="473">
        <v>41300000</v>
      </c>
      <c r="BH92" s="473">
        <v>24900000</v>
      </c>
      <c r="BI92" s="504">
        <v>46806667</v>
      </c>
      <c r="BJ92" s="504">
        <v>24900000</v>
      </c>
      <c r="BK92" s="504">
        <v>24900000</v>
      </c>
      <c r="BL92" s="731">
        <f>+BJ92/BI92</f>
        <v>0.53197549827677326</v>
      </c>
      <c r="BM92" s="731">
        <f>+BK92/BI92</f>
        <v>0.53197549827677326</v>
      </c>
      <c r="BN92" s="72" t="s">
        <v>199</v>
      </c>
      <c r="BO92" s="129" t="s">
        <v>392</v>
      </c>
      <c r="BP92" s="129" t="s">
        <v>201</v>
      </c>
      <c r="BQ92" s="72" t="s">
        <v>187</v>
      </c>
      <c r="BR92" s="141">
        <f>AT92</f>
        <v>44986</v>
      </c>
      <c r="BS92" s="198" t="s">
        <v>695</v>
      </c>
      <c r="BT92" s="213" t="s">
        <v>696</v>
      </c>
      <c r="BU92" s="228" t="s">
        <v>697</v>
      </c>
      <c r="BV92" s="138"/>
      <c r="BW92" s="178">
        <v>25</v>
      </c>
      <c r="BX92" s="209" t="s">
        <v>698</v>
      </c>
      <c r="BY92" s="209" t="s">
        <v>699</v>
      </c>
      <c r="BZ92" s="220" t="s">
        <v>700</v>
      </c>
      <c r="CA92" s="138"/>
      <c r="CB92" s="72" t="s">
        <v>556</v>
      </c>
      <c r="CC92" s="143" t="s">
        <v>298</v>
      </c>
    </row>
    <row r="93" spans="1:81" ht="54" customHeight="1" x14ac:dyDescent="0.35">
      <c r="A93" s="533"/>
      <c r="B93" s="533"/>
      <c r="C93" s="533"/>
      <c r="D93" s="411"/>
      <c r="E93" s="411"/>
      <c r="F93" s="411"/>
      <c r="G93" s="530"/>
      <c r="H93" s="411"/>
      <c r="I93" s="530"/>
      <c r="J93" s="541"/>
      <c r="K93" s="412" t="s">
        <v>701</v>
      </c>
      <c r="L93" s="412" t="s">
        <v>702</v>
      </c>
      <c r="M93" s="412">
        <v>0</v>
      </c>
      <c r="N93" s="543" t="s">
        <v>703</v>
      </c>
      <c r="O93" s="538"/>
      <c r="P93" s="538" t="s">
        <v>173</v>
      </c>
      <c r="Q93" s="536" t="s">
        <v>599</v>
      </c>
      <c r="R93" s="420">
        <v>4</v>
      </c>
      <c r="S93" s="420">
        <v>1</v>
      </c>
      <c r="T93" s="420">
        <v>4</v>
      </c>
      <c r="U93" s="418">
        <v>0</v>
      </c>
      <c r="V93" s="418">
        <v>0</v>
      </c>
      <c r="W93" s="707">
        <v>0.5</v>
      </c>
      <c r="X93" s="418"/>
      <c r="Y93" s="703">
        <f>+W93+V93+U93</f>
        <v>0.5</v>
      </c>
      <c r="Z93" s="643">
        <f>+Y93/S93</f>
        <v>0.5</v>
      </c>
      <c r="AA93" s="703">
        <f>+Y93+T93</f>
        <v>4.5</v>
      </c>
      <c r="AB93" s="643">
        <v>1</v>
      </c>
      <c r="AC93" s="460"/>
      <c r="AD93" s="460"/>
      <c r="AE93" s="436"/>
      <c r="AF93" s="436"/>
      <c r="AG93" s="415"/>
      <c r="AH93" s="457"/>
      <c r="AI93" s="411"/>
      <c r="AJ93" s="5" t="s">
        <v>704</v>
      </c>
      <c r="AK93" s="8" t="s">
        <v>705</v>
      </c>
      <c r="AL93" s="64">
        <v>1</v>
      </c>
      <c r="AM93" s="69">
        <v>0.15</v>
      </c>
      <c r="AN93" s="192">
        <v>0</v>
      </c>
      <c r="AO93" s="192">
        <v>0</v>
      </c>
      <c r="AP93" s="192">
        <v>0.5</v>
      </c>
      <c r="AQ93" s="168"/>
      <c r="AR93" s="234">
        <f t="shared" ref="AR93:AR94" si="46">+AP93+AO93+AN93</f>
        <v>0.5</v>
      </c>
      <c r="AS93" s="236">
        <f t="shared" ref="AS93" si="47">+AR93/AL93</f>
        <v>0.5</v>
      </c>
      <c r="AT93" s="87">
        <v>44986</v>
      </c>
      <c r="AU93" s="87">
        <v>45291</v>
      </c>
      <c r="AV93" s="46">
        <f>AU93-AT93</f>
        <v>305</v>
      </c>
      <c r="AW93" s="88"/>
      <c r="AX93" s="115"/>
      <c r="AY93" s="423"/>
      <c r="AZ93" s="423"/>
      <c r="BA93" s="441"/>
      <c r="BB93" s="473"/>
      <c r="BC93" s="473"/>
      <c r="BD93" s="423"/>
      <c r="BE93" s="427"/>
      <c r="BF93" s="427"/>
      <c r="BG93" s="473"/>
      <c r="BH93" s="473"/>
      <c r="BI93" s="505"/>
      <c r="BJ93" s="505"/>
      <c r="BK93" s="505"/>
      <c r="BL93" s="732"/>
      <c r="BM93" s="732"/>
      <c r="BN93" s="72" t="s">
        <v>199</v>
      </c>
      <c r="BO93" s="129" t="s">
        <v>392</v>
      </c>
      <c r="BP93" s="129" t="s">
        <v>201</v>
      </c>
      <c r="BQ93" s="72" t="s">
        <v>187</v>
      </c>
      <c r="BR93" s="141">
        <f>AT93</f>
        <v>44986</v>
      </c>
      <c r="BS93" s="213"/>
      <c r="BT93" s="213"/>
      <c r="BU93" s="228" t="s">
        <v>706</v>
      </c>
      <c r="BV93" s="138"/>
      <c r="BW93" s="178">
        <v>26</v>
      </c>
      <c r="BX93" s="209"/>
      <c r="BY93" s="209"/>
      <c r="BZ93" s="220" t="s">
        <v>707</v>
      </c>
      <c r="CA93" s="138"/>
      <c r="CB93" s="72" t="s">
        <v>573</v>
      </c>
      <c r="CC93" s="143" t="s">
        <v>574</v>
      </c>
    </row>
    <row r="94" spans="1:81" ht="52.5" customHeight="1" x14ac:dyDescent="0.35">
      <c r="A94" s="534"/>
      <c r="B94" s="534"/>
      <c r="C94" s="534"/>
      <c r="D94" s="413"/>
      <c r="E94" s="413"/>
      <c r="F94" s="413"/>
      <c r="G94" s="531"/>
      <c r="H94" s="413"/>
      <c r="I94" s="531"/>
      <c r="J94" s="542"/>
      <c r="K94" s="413"/>
      <c r="L94" s="413"/>
      <c r="M94" s="413"/>
      <c r="N94" s="544"/>
      <c r="O94" s="539"/>
      <c r="P94" s="539"/>
      <c r="Q94" s="537"/>
      <c r="R94" s="422"/>
      <c r="S94" s="422"/>
      <c r="T94" s="422"/>
      <c r="U94" s="419"/>
      <c r="V94" s="419"/>
      <c r="W94" s="708"/>
      <c r="X94" s="419"/>
      <c r="Y94" s="703"/>
      <c r="Z94" s="643"/>
      <c r="AA94" s="703"/>
      <c r="AB94" s="643"/>
      <c r="AC94" s="461"/>
      <c r="AD94" s="461"/>
      <c r="AE94" s="524"/>
      <c r="AF94" s="524"/>
      <c r="AG94" s="416"/>
      <c r="AH94" s="458"/>
      <c r="AI94" s="413"/>
      <c r="AJ94" s="14" t="s">
        <v>708</v>
      </c>
      <c r="AK94" s="8" t="s">
        <v>599</v>
      </c>
      <c r="AL94" s="112">
        <v>1</v>
      </c>
      <c r="AM94" s="160">
        <v>0.15</v>
      </c>
      <c r="AN94" s="192">
        <v>0</v>
      </c>
      <c r="AO94" s="192">
        <v>0</v>
      </c>
      <c r="AP94" s="192">
        <v>0.5</v>
      </c>
      <c r="AQ94" s="171"/>
      <c r="AR94" s="234">
        <f t="shared" si="46"/>
        <v>0.5</v>
      </c>
      <c r="AS94" s="236">
        <f>+AR94/AL94</f>
        <v>0.5</v>
      </c>
      <c r="AT94" s="87">
        <v>45017</v>
      </c>
      <c r="AU94" s="87">
        <v>45291</v>
      </c>
      <c r="AV94" s="46">
        <f>AU94-AT94</f>
        <v>274</v>
      </c>
      <c r="AW94" s="158"/>
      <c r="AX94" s="161"/>
      <c r="AY94" s="423"/>
      <c r="AZ94" s="423"/>
      <c r="BA94" s="441"/>
      <c r="BB94" s="473"/>
      <c r="BC94" s="473"/>
      <c r="BD94" s="423"/>
      <c r="BE94" s="427"/>
      <c r="BF94" s="427"/>
      <c r="BG94" s="473"/>
      <c r="BH94" s="473"/>
      <c r="BI94" s="505"/>
      <c r="BJ94" s="505"/>
      <c r="BK94" s="505"/>
      <c r="BL94" s="732"/>
      <c r="BM94" s="732"/>
      <c r="BN94" s="72"/>
      <c r="BO94" s="129"/>
      <c r="BP94" s="129"/>
      <c r="BQ94" s="72"/>
      <c r="BR94" s="141"/>
      <c r="BS94" s="213"/>
      <c r="BT94" s="213"/>
      <c r="BU94" s="228"/>
      <c r="BV94" s="138"/>
      <c r="BW94" s="178">
        <v>27</v>
      </c>
      <c r="BX94" s="209"/>
      <c r="BY94" s="209"/>
      <c r="BZ94" s="220" t="s">
        <v>709</v>
      </c>
      <c r="CA94" s="138"/>
      <c r="CB94" s="72"/>
      <c r="CC94" s="143"/>
    </row>
    <row r="95" spans="1:81" ht="52.5" customHeight="1" x14ac:dyDescent="0.35">
      <c r="A95" s="43"/>
      <c r="B95" s="43"/>
      <c r="C95" s="43"/>
      <c r="D95" s="44"/>
      <c r="E95" s="44"/>
      <c r="F95" s="44"/>
      <c r="G95" s="275"/>
      <c r="H95" s="44"/>
      <c r="I95" s="275"/>
      <c r="J95" s="633" t="s">
        <v>686</v>
      </c>
      <c r="K95" s="634"/>
      <c r="L95" s="634"/>
      <c r="M95" s="634"/>
      <c r="N95" s="634"/>
      <c r="O95" s="634"/>
      <c r="P95" s="634"/>
      <c r="Q95" s="634"/>
      <c r="R95" s="634"/>
      <c r="S95" s="634"/>
      <c r="T95" s="634"/>
      <c r="U95" s="634"/>
      <c r="V95" s="634"/>
      <c r="W95" s="634"/>
      <c r="X95" s="634"/>
      <c r="Y95" s="635"/>
      <c r="Z95" s="312">
        <f>AVERAGE(Z92:Z94)</f>
        <v>0.75</v>
      </c>
      <c r="AA95" s="312"/>
      <c r="AB95" s="312">
        <f>AVERAGE(AB92:AB94)</f>
        <v>1</v>
      </c>
      <c r="AC95" s="276"/>
      <c r="AD95" s="276"/>
      <c r="AE95" s="277"/>
      <c r="AF95" s="277"/>
      <c r="AG95" s="68"/>
      <c r="AH95" s="278"/>
      <c r="AI95" s="44"/>
      <c r="AJ95" s="48"/>
      <c r="AK95" s="44"/>
      <c r="AL95" s="68"/>
      <c r="AM95" s="275"/>
      <c r="AN95" s="202"/>
      <c r="AO95" s="202"/>
      <c r="AP95" s="202"/>
      <c r="AQ95" s="279"/>
      <c r="AR95" s="202"/>
      <c r="AS95" s="346">
        <f>AVERAGE(AS92:AS94)</f>
        <v>0.66666666666666663</v>
      </c>
      <c r="AT95" s="280"/>
      <c r="AU95" s="280"/>
      <c r="AV95" s="281"/>
      <c r="AW95" s="282"/>
      <c r="AX95" s="283"/>
      <c r="AY95" s="284"/>
      <c r="AZ95" s="284"/>
      <c r="BA95" s="281"/>
      <c r="BB95" s="285"/>
      <c r="BC95" s="285"/>
      <c r="BD95" s="284"/>
      <c r="BE95" s="286"/>
      <c r="BF95" s="286"/>
      <c r="BG95" s="285"/>
      <c r="BH95" s="285"/>
      <c r="BI95" s="506"/>
      <c r="BJ95" s="506"/>
      <c r="BK95" s="506"/>
      <c r="BL95" s="733"/>
      <c r="BM95" s="733"/>
      <c r="BN95" s="287"/>
      <c r="BO95" s="288"/>
      <c r="BP95" s="288"/>
      <c r="BQ95" s="287"/>
      <c r="BR95" s="289"/>
      <c r="BS95" s="290"/>
      <c r="BT95" s="290"/>
      <c r="BU95" s="247"/>
      <c r="BV95" s="291"/>
      <c r="BW95" s="292"/>
      <c r="BX95" s="293"/>
      <c r="BY95" s="293"/>
      <c r="BZ95" s="294"/>
      <c r="CA95" s="291"/>
      <c r="CB95" s="287"/>
      <c r="CC95" s="295"/>
    </row>
    <row r="96" spans="1:81" ht="38.25" customHeight="1" x14ac:dyDescent="0.35">
      <c r="A96" s="6"/>
      <c r="B96" s="43"/>
      <c r="C96" s="636" t="s">
        <v>541</v>
      </c>
      <c r="D96" s="637"/>
      <c r="E96" s="637"/>
      <c r="F96" s="637"/>
      <c r="G96" s="637"/>
      <c r="H96" s="637"/>
      <c r="I96" s="637"/>
      <c r="J96" s="637"/>
      <c r="K96" s="637"/>
      <c r="L96" s="637"/>
      <c r="M96" s="637"/>
      <c r="N96" s="637"/>
      <c r="O96" s="637"/>
      <c r="P96" s="637"/>
      <c r="Q96" s="637"/>
      <c r="R96" s="637"/>
      <c r="S96" s="637"/>
      <c r="T96" s="637"/>
      <c r="U96" s="637"/>
      <c r="V96" s="637"/>
      <c r="W96" s="637"/>
      <c r="X96" s="637"/>
      <c r="Y96" s="638"/>
      <c r="Z96" s="312">
        <f>+(Z75+Z86+Z91+Z95)/4</f>
        <v>0.76814236111111112</v>
      </c>
      <c r="AA96" s="312"/>
      <c r="AB96" s="312">
        <f>+(AB75+AB86+AB91+AB95)/4</f>
        <v>0.96</v>
      </c>
      <c r="AC96" s="56"/>
      <c r="AD96" s="56"/>
      <c r="AE96" s="44"/>
      <c r="AF96" s="44"/>
      <c r="AG96" s="68"/>
      <c r="AH96" s="44"/>
      <c r="AI96" s="44"/>
      <c r="AJ96" s="48"/>
      <c r="AK96" s="44"/>
      <c r="AL96" s="68"/>
      <c r="AM96" s="68"/>
      <c r="AN96" s="68"/>
      <c r="AO96" s="68"/>
      <c r="AP96" s="68"/>
      <c r="AQ96" s="68"/>
      <c r="AR96" s="68"/>
      <c r="AS96" s="68"/>
      <c r="AT96" s="104"/>
      <c r="AU96" s="104"/>
      <c r="AV96" s="56"/>
      <c r="AW96" s="68"/>
      <c r="AX96" s="56"/>
      <c r="AY96" s="44"/>
      <c r="AZ96" s="44"/>
      <c r="BA96" s="56"/>
      <c r="BB96" s="56"/>
      <c r="BC96" s="56"/>
      <c r="BD96" s="44"/>
      <c r="BE96" s="44"/>
      <c r="BF96" s="44"/>
      <c r="BG96" s="44"/>
      <c r="BH96" s="44"/>
      <c r="BI96" s="44"/>
      <c r="BJ96" s="44"/>
      <c r="BK96" s="44"/>
      <c r="BL96" s="44"/>
      <c r="BM96" s="44"/>
      <c r="BN96" s="4"/>
      <c r="BO96" s="4"/>
      <c r="BP96" s="4"/>
      <c r="BQ96" s="4"/>
      <c r="BR96" s="4"/>
      <c r="BS96" s="205"/>
      <c r="BT96" s="205"/>
      <c r="BU96" s="247"/>
      <c r="BV96" s="4"/>
      <c r="BW96" s="4"/>
      <c r="BX96" s="21"/>
      <c r="BY96" s="21"/>
      <c r="BZ96" s="4"/>
      <c r="CA96" s="4"/>
      <c r="CB96" s="4"/>
      <c r="CC96" s="21"/>
    </row>
    <row r="97" spans="1:81" ht="57" customHeight="1" x14ac:dyDescent="0.35">
      <c r="A97" s="529" t="s">
        <v>594</v>
      </c>
      <c r="B97" s="529" t="s">
        <v>540</v>
      </c>
      <c r="C97" s="529" t="s">
        <v>710</v>
      </c>
      <c r="D97" s="467" t="s">
        <v>711</v>
      </c>
      <c r="E97" s="467" t="s">
        <v>712</v>
      </c>
      <c r="F97" s="467" t="s">
        <v>713</v>
      </c>
      <c r="G97" s="414">
        <v>0.12</v>
      </c>
      <c r="H97" s="545" t="s">
        <v>330</v>
      </c>
      <c r="I97" s="548">
        <v>1</v>
      </c>
      <c r="J97" s="555" t="s">
        <v>714</v>
      </c>
      <c r="K97" s="412" t="s">
        <v>715</v>
      </c>
      <c r="L97" s="412" t="s">
        <v>716</v>
      </c>
      <c r="M97" s="412" t="s">
        <v>717</v>
      </c>
      <c r="N97" s="412" t="s">
        <v>718</v>
      </c>
      <c r="O97" s="430"/>
      <c r="P97" s="430" t="s">
        <v>173</v>
      </c>
      <c r="Q97" s="412" t="s">
        <v>403</v>
      </c>
      <c r="R97" s="455">
        <v>14000</v>
      </c>
      <c r="S97" s="455">
        <v>2660</v>
      </c>
      <c r="T97" s="455">
        <v>11340</v>
      </c>
      <c r="U97" s="453">
        <v>883</v>
      </c>
      <c r="V97" s="453">
        <v>1693</v>
      </c>
      <c r="W97" s="453">
        <v>908</v>
      </c>
      <c r="X97" s="453"/>
      <c r="Y97" s="510">
        <f>+W97+V97+U97</f>
        <v>3484</v>
      </c>
      <c r="Z97" s="643">
        <v>1</v>
      </c>
      <c r="AA97" s="510">
        <f>+Y97+T97</f>
        <v>14824</v>
      </c>
      <c r="AB97" s="643">
        <v>1</v>
      </c>
      <c r="AC97" s="409" t="s">
        <v>177</v>
      </c>
      <c r="AD97" s="409" t="s">
        <v>178</v>
      </c>
      <c r="AE97" s="412" t="s">
        <v>548</v>
      </c>
      <c r="AF97" s="412" t="s">
        <v>549</v>
      </c>
      <c r="AG97" s="455" t="s">
        <v>719</v>
      </c>
      <c r="AH97" s="456">
        <v>2020130010119</v>
      </c>
      <c r="AI97" s="412" t="s">
        <v>720</v>
      </c>
      <c r="AJ97" s="5" t="s">
        <v>721</v>
      </c>
      <c r="AK97" s="8" t="s">
        <v>403</v>
      </c>
      <c r="AL97" s="64">
        <v>60</v>
      </c>
      <c r="AM97" s="69">
        <v>0.1</v>
      </c>
      <c r="AN97" s="192">
        <v>23</v>
      </c>
      <c r="AO97" s="192">
        <v>69</v>
      </c>
      <c r="AP97" s="192">
        <v>38</v>
      </c>
      <c r="AQ97" s="168"/>
      <c r="AR97" s="234">
        <f t="shared" ref="AR97" si="48">+AP97+AO97+AN97</f>
        <v>130</v>
      </c>
      <c r="AS97" s="236">
        <v>1</v>
      </c>
      <c r="AT97" s="87">
        <v>44958</v>
      </c>
      <c r="AU97" s="87">
        <v>45291</v>
      </c>
      <c r="AV97" s="46">
        <f>AU97-AT97</f>
        <v>333</v>
      </c>
      <c r="AW97" s="88">
        <v>2660</v>
      </c>
      <c r="AX97" s="115"/>
      <c r="AY97" s="423" t="s">
        <v>339</v>
      </c>
      <c r="AZ97" s="423" t="s">
        <v>722</v>
      </c>
      <c r="BA97" s="428" t="s">
        <v>187</v>
      </c>
      <c r="BB97" s="428">
        <v>1000000000</v>
      </c>
      <c r="BC97" s="428">
        <v>1370500000</v>
      </c>
      <c r="BD97" s="493" t="s">
        <v>188</v>
      </c>
      <c r="BE97" s="474" t="s">
        <v>723</v>
      </c>
      <c r="BF97" s="474" t="s">
        <v>724</v>
      </c>
      <c r="BG97" s="428">
        <v>477223176</v>
      </c>
      <c r="BH97" s="428">
        <v>199120609</v>
      </c>
      <c r="BI97" s="504">
        <v>1841651209.53</v>
      </c>
      <c r="BJ97" s="504">
        <v>199120608.94999999</v>
      </c>
      <c r="BK97" s="504">
        <v>199120608.94999999</v>
      </c>
      <c r="BL97" s="731">
        <f>+BJ97/BI97</f>
        <v>0.10812069512381593</v>
      </c>
      <c r="BM97" s="731">
        <f>+BK97/BI97</f>
        <v>0.10812069512381593</v>
      </c>
      <c r="BN97" s="72" t="s">
        <v>199</v>
      </c>
      <c r="BO97" s="129" t="s">
        <v>392</v>
      </c>
      <c r="BP97" s="129" t="s">
        <v>201</v>
      </c>
      <c r="BQ97" s="72" t="s">
        <v>187</v>
      </c>
      <c r="BR97" s="141">
        <f>AT97</f>
        <v>44958</v>
      </c>
      <c r="BS97" s="213" t="s">
        <v>725</v>
      </c>
      <c r="BT97" s="213" t="s">
        <v>726</v>
      </c>
      <c r="BU97" s="248" t="s">
        <v>727</v>
      </c>
      <c r="BV97" s="138"/>
      <c r="BW97" s="182">
        <v>1</v>
      </c>
      <c r="BX97" s="209" t="s">
        <v>728</v>
      </c>
      <c r="BY97" s="209" t="s">
        <v>729</v>
      </c>
      <c r="BZ97" s="253" t="s">
        <v>730</v>
      </c>
      <c r="CA97" s="138"/>
      <c r="CB97" s="72" t="s">
        <v>556</v>
      </c>
      <c r="CC97" s="143" t="s">
        <v>676</v>
      </c>
    </row>
    <row r="98" spans="1:81" ht="40.5" customHeight="1" x14ac:dyDescent="0.35">
      <c r="A98" s="529"/>
      <c r="B98" s="529"/>
      <c r="C98" s="529"/>
      <c r="D98" s="467"/>
      <c r="E98" s="467"/>
      <c r="F98" s="467"/>
      <c r="G98" s="530"/>
      <c r="H98" s="546"/>
      <c r="I98" s="439"/>
      <c r="J98" s="555"/>
      <c r="K98" s="411"/>
      <c r="L98" s="411"/>
      <c r="M98" s="411"/>
      <c r="N98" s="411"/>
      <c r="O98" s="535"/>
      <c r="P98" s="535"/>
      <c r="Q98" s="411"/>
      <c r="R98" s="415"/>
      <c r="S98" s="415"/>
      <c r="T98" s="415"/>
      <c r="U98" s="454"/>
      <c r="V98" s="454"/>
      <c r="W98" s="454"/>
      <c r="X98" s="454"/>
      <c r="Y98" s="510"/>
      <c r="Z98" s="643"/>
      <c r="AA98" s="510"/>
      <c r="AB98" s="643"/>
      <c r="AC98" s="410"/>
      <c r="AD98" s="410"/>
      <c r="AE98" s="411"/>
      <c r="AF98" s="411"/>
      <c r="AG98" s="415"/>
      <c r="AH98" s="457"/>
      <c r="AI98" s="411"/>
      <c r="AJ98" s="5" t="s">
        <v>731</v>
      </c>
      <c r="AK98" s="8" t="s">
        <v>732</v>
      </c>
      <c r="AL98" s="64">
        <v>4</v>
      </c>
      <c r="AM98" s="69">
        <v>0.1</v>
      </c>
      <c r="AN98" s="192">
        <v>0</v>
      </c>
      <c r="AO98" s="192">
        <v>2</v>
      </c>
      <c r="AP98" s="192">
        <v>0</v>
      </c>
      <c r="AQ98" s="168"/>
      <c r="AR98" s="234">
        <f t="shared" ref="AR98:AR102" si="49">+AP98+AO98+AN98</f>
        <v>2</v>
      </c>
      <c r="AS98" s="236">
        <f t="shared" ref="AS98:AS102" si="50">+AR98/AL98</f>
        <v>0.5</v>
      </c>
      <c r="AT98" s="87">
        <v>44927</v>
      </c>
      <c r="AU98" s="87">
        <v>45291</v>
      </c>
      <c r="AV98" s="46">
        <f>AU98-AT98</f>
        <v>364</v>
      </c>
      <c r="AW98" s="88">
        <v>600</v>
      </c>
      <c r="AX98" s="115"/>
      <c r="AY98" s="423"/>
      <c r="AZ98" s="423"/>
      <c r="BA98" s="440"/>
      <c r="BB98" s="440"/>
      <c r="BC98" s="440"/>
      <c r="BD98" s="494"/>
      <c r="BE98" s="475"/>
      <c r="BF98" s="475"/>
      <c r="BG98" s="440"/>
      <c r="BH98" s="440"/>
      <c r="BI98" s="505"/>
      <c r="BJ98" s="505"/>
      <c r="BK98" s="505"/>
      <c r="BL98" s="732"/>
      <c r="BM98" s="732"/>
      <c r="BN98" s="72" t="s">
        <v>199</v>
      </c>
      <c r="BO98" s="129" t="s">
        <v>476</v>
      </c>
      <c r="BP98" s="129" t="s">
        <v>733</v>
      </c>
      <c r="BQ98" s="72" t="s">
        <v>187</v>
      </c>
      <c r="BR98" s="141">
        <f t="shared" ref="BR98:BR110" si="51">AT98</f>
        <v>44927</v>
      </c>
      <c r="BS98" s="213" t="s">
        <v>734</v>
      </c>
      <c r="BT98" s="213" t="s">
        <v>735</v>
      </c>
      <c r="BU98" s="248" t="s">
        <v>736</v>
      </c>
      <c r="BV98" s="138"/>
      <c r="BW98" s="182">
        <v>2</v>
      </c>
      <c r="BX98" s="209" t="s">
        <v>737</v>
      </c>
      <c r="BY98" s="209" t="s">
        <v>738</v>
      </c>
      <c r="BZ98" s="220" t="s">
        <v>707</v>
      </c>
      <c r="CA98" s="138"/>
      <c r="CB98" s="72" t="s">
        <v>191</v>
      </c>
      <c r="CC98" s="143" t="s">
        <v>298</v>
      </c>
    </row>
    <row r="99" spans="1:81" ht="37.5" customHeight="1" x14ac:dyDescent="0.35">
      <c r="A99" s="529"/>
      <c r="B99" s="529"/>
      <c r="C99" s="529"/>
      <c r="D99" s="467"/>
      <c r="E99" s="467"/>
      <c r="F99" s="467"/>
      <c r="G99" s="530"/>
      <c r="H99" s="546"/>
      <c r="I99" s="439"/>
      <c r="J99" s="555"/>
      <c r="K99" s="411"/>
      <c r="L99" s="411"/>
      <c r="M99" s="411"/>
      <c r="N99" s="411"/>
      <c r="O99" s="535"/>
      <c r="P99" s="535"/>
      <c r="Q99" s="411"/>
      <c r="R99" s="415"/>
      <c r="S99" s="415"/>
      <c r="T99" s="415"/>
      <c r="U99" s="454"/>
      <c r="V99" s="454"/>
      <c r="W99" s="454"/>
      <c r="X99" s="454"/>
      <c r="Y99" s="510"/>
      <c r="Z99" s="643"/>
      <c r="AA99" s="510"/>
      <c r="AB99" s="643"/>
      <c r="AC99" s="410"/>
      <c r="AD99" s="410"/>
      <c r="AE99" s="411"/>
      <c r="AF99" s="411"/>
      <c r="AG99" s="415"/>
      <c r="AH99" s="457"/>
      <c r="AI99" s="411"/>
      <c r="AJ99" s="5" t="s">
        <v>739</v>
      </c>
      <c r="AK99" s="8"/>
      <c r="AL99" s="64">
        <v>1</v>
      </c>
      <c r="AM99" s="69">
        <v>0.05</v>
      </c>
      <c r="AN99" s="192">
        <v>0</v>
      </c>
      <c r="AO99" s="192">
        <v>0</v>
      </c>
      <c r="AP99" s="192">
        <v>0</v>
      </c>
      <c r="AQ99" s="168"/>
      <c r="AR99" s="234">
        <f t="shared" si="49"/>
        <v>0</v>
      </c>
      <c r="AS99" s="236">
        <f t="shared" si="50"/>
        <v>0</v>
      </c>
      <c r="AT99" s="87">
        <v>45017</v>
      </c>
      <c r="AU99" s="87">
        <v>45291</v>
      </c>
      <c r="AV99" s="46">
        <f>AU99-AT99</f>
        <v>274</v>
      </c>
      <c r="AW99" s="88">
        <v>2660</v>
      </c>
      <c r="AX99" s="115"/>
      <c r="AY99" s="423"/>
      <c r="AZ99" s="423"/>
      <c r="BA99" s="440"/>
      <c r="BB99" s="440"/>
      <c r="BC99" s="440"/>
      <c r="BD99" s="494"/>
      <c r="BE99" s="475"/>
      <c r="BF99" s="475"/>
      <c r="BG99" s="440"/>
      <c r="BH99" s="440"/>
      <c r="BI99" s="505"/>
      <c r="BJ99" s="505"/>
      <c r="BK99" s="505"/>
      <c r="BL99" s="732"/>
      <c r="BM99" s="732"/>
      <c r="BN99" s="72" t="s">
        <v>199</v>
      </c>
      <c r="BO99" s="129" t="s">
        <v>243</v>
      </c>
      <c r="BP99" s="129" t="s">
        <v>244</v>
      </c>
      <c r="BQ99" s="72" t="s">
        <v>187</v>
      </c>
      <c r="BR99" s="141">
        <f t="shared" si="51"/>
        <v>45017</v>
      </c>
      <c r="BS99" s="213"/>
      <c r="BT99" s="213"/>
      <c r="BU99" s="248"/>
      <c r="BV99" s="138"/>
      <c r="BW99" s="182">
        <v>3</v>
      </c>
      <c r="BX99" s="209"/>
      <c r="BY99" s="209"/>
      <c r="BZ99" s="139"/>
      <c r="CA99" s="138"/>
      <c r="CB99" s="72" t="s">
        <v>573</v>
      </c>
      <c r="CC99" s="143" t="s">
        <v>574</v>
      </c>
    </row>
    <row r="100" spans="1:81" ht="39" customHeight="1" x14ac:dyDescent="0.35">
      <c r="A100" s="529"/>
      <c r="B100" s="529"/>
      <c r="C100" s="529"/>
      <c r="D100" s="467"/>
      <c r="E100" s="467"/>
      <c r="F100" s="467"/>
      <c r="G100" s="530"/>
      <c r="H100" s="546"/>
      <c r="I100" s="439"/>
      <c r="J100" s="555"/>
      <c r="K100" s="411"/>
      <c r="L100" s="411"/>
      <c r="M100" s="411"/>
      <c r="N100" s="411"/>
      <c r="O100" s="535"/>
      <c r="P100" s="535"/>
      <c r="Q100" s="411"/>
      <c r="R100" s="415"/>
      <c r="S100" s="415"/>
      <c r="T100" s="415"/>
      <c r="U100" s="454"/>
      <c r="V100" s="454"/>
      <c r="W100" s="454"/>
      <c r="X100" s="454"/>
      <c r="Y100" s="510"/>
      <c r="Z100" s="643"/>
      <c r="AA100" s="510"/>
      <c r="AB100" s="643"/>
      <c r="AC100" s="410"/>
      <c r="AD100" s="410"/>
      <c r="AE100" s="411"/>
      <c r="AF100" s="411"/>
      <c r="AG100" s="415"/>
      <c r="AH100" s="457"/>
      <c r="AI100" s="411"/>
      <c r="AJ100" s="5" t="s">
        <v>740</v>
      </c>
      <c r="AK100" s="8"/>
      <c r="AL100" s="64">
        <v>1</v>
      </c>
      <c r="AM100" s="69"/>
      <c r="AN100" s="192">
        <v>2</v>
      </c>
      <c r="AO100" s="192">
        <v>5</v>
      </c>
      <c r="AP100" s="192">
        <v>4</v>
      </c>
      <c r="AQ100" s="168"/>
      <c r="AR100" s="363">
        <f t="shared" si="49"/>
        <v>11</v>
      </c>
      <c r="AS100" s="349"/>
      <c r="AT100" s="87"/>
      <c r="AU100" s="87"/>
      <c r="AV100" s="46"/>
      <c r="AW100" s="88"/>
      <c r="AX100" s="115"/>
      <c r="AY100" s="423"/>
      <c r="AZ100" s="423"/>
      <c r="BA100" s="440"/>
      <c r="BB100" s="440"/>
      <c r="BC100" s="440"/>
      <c r="BD100" s="494"/>
      <c r="BE100" s="475"/>
      <c r="BF100" s="475"/>
      <c r="BG100" s="440"/>
      <c r="BH100" s="440"/>
      <c r="BI100" s="505"/>
      <c r="BJ100" s="505"/>
      <c r="BK100" s="505"/>
      <c r="BL100" s="732"/>
      <c r="BM100" s="732"/>
      <c r="BN100" s="72" t="s">
        <v>199</v>
      </c>
      <c r="BO100" s="129" t="s">
        <v>392</v>
      </c>
      <c r="BP100" s="129" t="s">
        <v>201</v>
      </c>
      <c r="BQ100" s="72" t="s">
        <v>187</v>
      </c>
      <c r="BR100" s="141">
        <f t="shared" si="51"/>
        <v>0</v>
      </c>
      <c r="BS100" s="213" t="s">
        <v>741</v>
      </c>
      <c r="BT100" s="213" t="s">
        <v>742</v>
      </c>
      <c r="BU100" s="248" t="s">
        <v>743</v>
      </c>
      <c r="BV100" s="138"/>
      <c r="BW100" s="182">
        <v>4</v>
      </c>
      <c r="BX100" s="209" t="s">
        <v>744</v>
      </c>
      <c r="BY100" s="209" t="s">
        <v>745</v>
      </c>
      <c r="BZ100" s="210" t="s">
        <v>746</v>
      </c>
      <c r="CA100" s="138"/>
      <c r="CB100" s="424"/>
      <c r="CC100" s="670"/>
    </row>
    <row r="101" spans="1:81" ht="28.5" customHeight="1" x14ac:dyDescent="0.35">
      <c r="A101" s="529"/>
      <c r="B101" s="529"/>
      <c r="C101" s="529"/>
      <c r="D101" s="467"/>
      <c r="E101" s="467"/>
      <c r="F101" s="467"/>
      <c r="G101" s="530"/>
      <c r="H101" s="546"/>
      <c r="I101" s="439"/>
      <c r="J101" s="555"/>
      <c r="K101" s="411"/>
      <c r="L101" s="411"/>
      <c r="M101" s="411"/>
      <c r="N101" s="411"/>
      <c r="O101" s="535"/>
      <c r="P101" s="535"/>
      <c r="Q101" s="411"/>
      <c r="R101" s="415"/>
      <c r="S101" s="415"/>
      <c r="T101" s="415"/>
      <c r="U101" s="454"/>
      <c r="V101" s="454"/>
      <c r="W101" s="454"/>
      <c r="X101" s="454"/>
      <c r="Y101" s="510"/>
      <c r="Z101" s="643"/>
      <c r="AA101" s="510"/>
      <c r="AB101" s="643"/>
      <c r="AC101" s="410"/>
      <c r="AD101" s="410"/>
      <c r="AE101" s="411"/>
      <c r="AF101" s="411"/>
      <c r="AG101" s="415"/>
      <c r="AH101" s="457"/>
      <c r="AI101" s="411"/>
      <c r="AJ101" s="5" t="s">
        <v>747</v>
      </c>
      <c r="AK101" s="8" t="s">
        <v>496</v>
      </c>
      <c r="AL101" s="64">
        <v>1</v>
      </c>
      <c r="AM101" s="69">
        <v>0.1</v>
      </c>
      <c r="AN101" s="192">
        <v>0</v>
      </c>
      <c r="AO101" s="192">
        <v>0.51</v>
      </c>
      <c r="AP101" s="192">
        <v>0.09</v>
      </c>
      <c r="AQ101" s="168"/>
      <c r="AR101" s="234">
        <f t="shared" si="49"/>
        <v>0.6</v>
      </c>
      <c r="AS101" s="236">
        <f t="shared" si="50"/>
        <v>0.6</v>
      </c>
      <c r="AT101" s="87">
        <v>44927</v>
      </c>
      <c r="AU101" s="87">
        <v>45291</v>
      </c>
      <c r="AV101" s="46">
        <f>AU101-AT101</f>
        <v>364</v>
      </c>
      <c r="AW101" s="64">
        <v>289</v>
      </c>
      <c r="AX101" s="115"/>
      <c r="AY101" s="423"/>
      <c r="AZ101" s="423"/>
      <c r="BA101" s="429"/>
      <c r="BB101" s="429"/>
      <c r="BC101" s="429"/>
      <c r="BD101" s="495"/>
      <c r="BE101" s="475"/>
      <c r="BF101" s="475"/>
      <c r="BG101" s="429"/>
      <c r="BH101" s="429"/>
      <c r="BI101" s="505"/>
      <c r="BJ101" s="505"/>
      <c r="BK101" s="505"/>
      <c r="BL101" s="732"/>
      <c r="BM101" s="732"/>
      <c r="BN101" s="72" t="s">
        <v>199</v>
      </c>
      <c r="BO101" s="129" t="s">
        <v>748</v>
      </c>
      <c r="BP101" s="129" t="s">
        <v>479</v>
      </c>
      <c r="BQ101" s="72" t="s">
        <v>187</v>
      </c>
      <c r="BR101" s="141">
        <f t="shared" si="51"/>
        <v>44927</v>
      </c>
      <c r="BS101" s="213" t="s">
        <v>749</v>
      </c>
      <c r="BT101" s="213" t="s">
        <v>750</v>
      </c>
      <c r="BU101" s="248" t="s">
        <v>751</v>
      </c>
      <c r="BV101" s="138"/>
      <c r="BW101" s="182">
        <v>5</v>
      </c>
      <c r="BX101" s="209" t="s">
        <v>752</v>
      </c>
      <c r="BY101" s="209" t="s">
        <v>753</v>
      </c>
      <c r="BZ101" s="209" t="s">
        <v>754</v>
      </c>
      <c r="CA101" s="138"/>
      <c r="CB101" s="425"/>
      <c r="CC101" s="671"/>
    </row>
    <row r="102" spans="1:81" ht="62.25" customHeight="1" x14ac:dyDescent="0.35">
      <c r="A102" s="529"/>
      <c r="B102" s="529"/>
      <c r="C102" s="529"/>
      <c r="D102" s="467"/>
      <c r="E102" s="467"/>
      <c r="F102" s="467"/>
      <c r="G102" s="530"/>
      <c r="H102" s="546"/>
      <c r="I102" s="439"/>
      <c r="J102" s="555"/>
      <c r="K102" s="411"/>
      <c r="L102" s="411"/>
      <c r="M102" s="411"/>
      <c r="N102" s="411"/>
      <c r="O102" s="535"/>
      <c r="P102" s="535"/>
      <c r="Q102" s="411"/>
      <c r="R102" s="415"/>
      <c r="S102" s="415"/>
      <c r="T102" s="415"/>
      <c r="U102" s="454"/>
      <c r="V102" s="454"/>
      <c r="W102" s="454"/>
      <c r="X102" s="454"/>
      <c r="Y102" s="510"/>
      <c r="Z102" s="643"/>
      <c r="AA102" s="510"/>
      <c r="AB102" s="643"/>
      <c r="AC102" s="410"/>
      <c r="AD102" s="410"/>
      <c r="AE102" s="411"/>
      <c r="AF102" s="411"/>
      <c r="AG102" s="415"/>
      <c r="AH102" s="457"/>
      <c r="AI102" s="411"/>
      <c r="AJ102" s="5" t="s">
        <v>755</v>
      </c>
      <c r="AK102" s="8" t="s">
        <v>732</v>
      </c>
      <c r="AL102" s="64">
        <v>4</v>
      </c>
      <c r="AM102" s="69">
        <v>0.1</v>
      </c>
      <c r="AN102" s="192">
        <v>0</v>
      </c>
      <c r="AO102" s="192">
        <v>0</v>
      </c>
      <c r="AP102" s="192">
        <v>0</v>
      </c>
      <c r="AQ102" s="168"/>
      <c r="AR102" s="234">
        <f t="shared" si="49"/>
        <v>0</v>
      </c>
      <c r="AS102" s="236">
        <f t="shared" si="50"/>
        <v>0</v>
      </c>
      <c r="AT102" s="87">
        <v>44958</v>
      </c>
      <c r="AU102" s="87">
        <v>45291</v>
      </c>
      <c r="AV102" s="46">
        <f>AU102-AT102</f>
        <v>333</v>
      </c>
      <c r="AW102" s="88">
        <v>1000</v>
      </c>
      <c r="AX102" s="115"/>
      <c r="AY102" s="423"/>
      <c r="AZ102" s="423"/>
      <c r="BA102" s="428" t="s">
        <v>756</v>
      </c>
      <c r="BB102" s="428">
        <v>1</v>
      </c>
      <c r="BC102" s="428">
        <v>781854058</v>
      </c>
      <c r="BD102" s="493" t="s">
        <v>756</v>
      </c>
      <c r="BE102" s="475"/>
      <c r="BF102" s="475"/>
      <c r="BG102" s="428">
        <v>0</v>
      </c>
      <c r="BH102" s="428">
        <v>0</v>
      </c>
      <c r="BI102" s="505"/>
      <c r="BJ102" s="505"/>
      <c r="BK102" s="505"/>
      <c r="BL102" s="732"/>
      <c r="BM102" s="732"/>
      <c r="BN102" s="72" t="s">
        <v>199</v>
      </c>
      <c r="BO102" s="129" t="s">
        <v>243</v>
      </c>
      <c r="BP102" s="129" t="s">
        <v>757</v>
      </c>
      <c r="BQ102" s="72" t="s">
        <v>756</v>
      </c>
      <c r="BR102" s="141">
        <f t="shared" si="51"/>
        <v>44958</v>
      </c>
      <c r="BS102" s="213"/>
      <c r="BT102" s="213"/>
      <c r="BU102" s="248" t="s">
        <v>758</v>
      </c>
      <c r="BV102" s="138"/>
      <c r="BW102" s="182">
        <v>6</v>
      </c>
      <c r="BX102" s="209"/>
      <c r="BY102" s="209"/>
      <c r="BZ102" s="139"/>
      <c r="CA102" s="138"/>
      <c r="CB102" s="425"/>
      <c r="CC102" s="671"/>
    </row>
    <row r="103" spans="1:81" ht="43.5" customHeight="1" x14ac:dyDescent="0.35">
      <c r="A103" s="529"/>
      <c r="B103" s="529"/>
      <c r="C103" s="529"/>
      <c r="D103" s="467"/>
      <c r="E103" s="467"/>
      <c r="F103" s="467"/>
      <c r="G103" s="530"/>
      <c r="H103" s="546"/>
      <c r="I103" s="439"/>
      <c r="J103" s="555"/>
      <c r="K103" s="411"/>
      <c r="L103" s="411"/>
      <c r="M103" s="411"/>
      <c r="N103" s="411"/>
      <c r="O103" s="535"/>
      <c r="P103" s="535"/>
      <c r="Q103" s="411"/>
      <c r="R103" s="415"/>
      <c r="S103" s="415"/>
      <c r="T103" s="415"/>
      <c r="U103" s="454"/>
      <c r="V103" s="454"/>
      <c r="W103" s="454"/>
      <c r="X103" s="454"/>
      <c r="Y103" s="510"/>
      <c r="Z103" s="643"/>
      <c r="AA103" s="510"/>
      <c r="AB103" s="643"/>
      <c r="AC103" s="410"/>
      <c r="AD103" s="410"/>
      <c r="AE103" s="411"/>
      <c r="AF103" s="411"/>
      <c r="AG103" s="415"/>
      <c r="AH103" s="457"/>
      <c r="AI103" s="411"/>
      <c r="AJ103" s="5" t="s">
        <v>759</v>
      </c>
      <c r="AK103" s="8" t="s">
        <v>760</v>
      </c>
      <c r="AL103" s="64">
        <v>1</v>
      </c>
      <c r="AM103" s="69">
        <v>0.05</v>
      </c>
      <c r="AN103" s="192">
        <v>0</v>
      </c>
      <c r="AO103" s="192">
        <v>0</v>
      </c>
      <c r="AP103" s="192">
        <v>0</v>
      </c>
      <c r="AQ103" s="168"/>
      <c r="AR103" s="234">
        <f t="shared" ref="AR103:AR109" si="52">+AP103+AO103+AN103</f>
        <v>0</v>
      </c>
      <c r="AS103" s="236">
        <f t="shared" ref="AS103:AS109" si="53">+AR103/AL103</f>
        <v>0</v>
      </c>
      <c r="AT103" s="87">
        <v>45017</v>
      </c>
      <c r="AU103" s="87">
        <v>45291</v>
      </c>
      <c r="AV103" s="46">
        <f t="shared" ref="AV103:AV110" si="54">AU103-AT103</f>
        <v>274</v>
      </c>
      <c r="AW103" s="88"/>
      <c r="AX103" s="115"/>
      <c r="AY103" s="423"/>
      <c r="AZ103" s="423"/>
      <c r="BA103" s="440"/>
      <c r="BB103" s="440"/>
      <c r="BC103" s="440"/>
      <c r="BD103" s="494"/>
      <c r="BE103" s="475"/>
      <c r="BF103" s="475"/>
      <c r="BG103" s="440"/>
      <c r="BH103" s="440"/>
      <c r="BI103" s="505"/>
      <c r="BJ103" s="505"/>
      <c r="BK103" s="505"/>
      <c r="BL103" s="732"/>
      <c r="BM103" s="732"/>
      <c r="BN103" s="72" t="s">
        <v>199</v>
      </c>
      <c r="BO103" s="129" t="s">
        <v>491</v>
      </c>
      <c r="BP103" s="129" t="s">
        <v>757</v>
      </c>
      <c r="BQ103" s="72" t="s">
        <v>756</v>
      </c>
      <c r="BR103" s="141">
        <f t="shared" si="51"/>
        <v>45017</v>
      </c>
      <c r="BS103" s="213"/>
      <c r="BT103" s="213"/>
      <c r="BU103" s="248"/>
      <c r="BV103" s="138"/>
      <c r="BW103" s="182">
        <v>7</v>
      </c>
      <c r="BX103" s="209"/>
      <c r="BY103" s="209"/>
      <c r="BZ103" s="139"/>
      <c r="CA103" s="138"/>
      <c r="CB103" s="425"/>
      <c r="CC103" s="671"/>
    </row>
    <row r="104" spans="1:81" ht="40.5" customHeight="1" x14ac:dyDescent="0.35">
      <c r="A104" s="529"/>
      <c r="B104" s="529"/>
      <c r="C104" s="529"/>
      <c r="D104" s="467"/>
      <c r="E104" s="467"/>
      <c r="F104" s="467"/>
      <c r="G104" s="530"/>
      <c r="H104" s="546"/>
      <c r="I104" s="439"/>
      <c r="J104" s="555"/>
      <c r="K104" s="411"/>
      <c r="L104" s="411"/>
      <c r="M104" s="411"/>
      <c r="N104" s="411"/>
      <c r="O104" s="535"/>
      <c r="P104" s="535"/>
      <c r="Q104" s="411"/>
      <c r="R104" s="415"/>
      <c r="S104" s="415"/>
      <c r="T104" s="415"/>
      <c r="U104" s="454"/>
      <c r="V104" s="454"/>
      <c r="W104" s="454"/>
      <c r="X104" s="454"/>
      <c r="Y104" s="510"/>
      <c r="Z104" s="643"/>
      <c r="AA104" s="510"/>
      <c r="AB104" s="643"/>
      <c r="AC104" s="410"/>
      <c r="AD104" s="410"/>
      <c r="AE104" s="411"/>
      <c r="AF104" s="411"/>
      <c r="AG104" s="415"/>
      <c r="AH104" s="457"/>
      <c r="AI104" s="411"/>
      <c r="AJ104" s="5" t="s">
        <v>761</v>
      </c>
      <c r="AK104" s="8" t="s">
        <v>762</v>
      </c>
      <c r="AL104" s="64">
        <v>1</v>
      </c>
      <c r="AM104" s="69">
        <v>0.05</v>
      </c>
      <c r="AN104" s="192">
        <v>0</v>
      </c>
      <c r="AO104" s="192">
        <v>0.5</v>
      </c>
      <c r="AP104" s="192">
        <v>0.3</v>
      </c>
      <c r="AQ104" s="168"/>
      <c r="AR104" s="234">
        <f t="shared" si="52"/>
        <v>0.8</v>
      </c>
      <c r="AS104" s="236">
        <f t="shared" si="53"/>
        <v>0.8</v>
      </c>
      <c r="AT104" s="87">
        <v>45017</v>
      </c>
      <c r="AU104" s="87">
        <v>45291</v>
      </c>
      <c r="AV104" s="46">
        <f t="shared" si="54"/>
        <v>274</v>
      </c>
      <c r="AW104" s="88">
        <v>150</v>
      </c>
      <c r="AX104" s="115"/>
      <c r="AY104" s="423"/>
      <c r="AZ104" s="423"/>
      <c r="BA104" s="440"/>
      <c r="BB104" s="440"/>
      <c r="BC104" s="440"/>
      <c r="BD104" s="494"/>
      <c r="BE104" s="475"/>
      <c r="BF104" s="475"/>
      <c r="BG104" s="440"/>
      <c r="BH104" s="440"/>
      <c r="BI104" s="505"/>
      <c r="BJ104" s="505"/>
      <c r="BK104" s="505"/>
      <c r="BL104" s="732"/>
      <c r="BM104" s="732"/>
      <c r="BN104" s="72" t="s">
        <v>199</v>
      </c>
      <c r="BO104" s="129" t="s">
        <v>243</v>
      </c>
      <c r="BP104" s="129" t="s">
        <v>452</v>
      </c>
      <c r="BQ104" s="72" t="s">
        <v>756</v>
      </c>
      <c r="BR104" s="141">
        <f t="shared" si="51"/>
        <v>45017</v>
      </c>
      <c r="BS104" s="213"/>
      <c r="BT104" s="213" t="s">
        <v>763</v>
      </c>
      <c r="BU104" s="248" t="s">
        <v>764</v>
      </c>
      <c r="BV104" s="138"/>
      <c r="BW104" s="182">
        <v>8</v>
      </c>
      <c r="BX104" s="209" t="s">
        <v>765</v>
      </c>
      <c r="BY104" s="209" t="s">
        <v>766</v>
      </c>
      <c r="BZ104" s="209" t="s">
        <v>767</v>
      </c>
      <c r="CA104" s="138"/>
      <c r="CB104" s="425"/>
      <c r="CC104" s="671"/>
    </row>
    <row r="105" spans="1:81" ht="30" customHeight="1" x14ac:dyDescent="0.35">
      <c r="A105" s="529"/>
      <c r="B105" s="529"/>
      <c r="C105" s="529"/>
      <c r="D105" s="467"/>
      <c r="E105" s="467"/>
      <c r="F105" s="467"/>
      <c r="G105" s="530"/>
      <c r="H105" s="546"/>
      <c r="I105" s="439"/>
      <c r="J105" s="555"/>
      <c r="K105" s="411"/>
      <c r="L105" s="411"/>
      <c r="M105" s="411"/>
      <c r="N105" s="411"/>
      <c r="O105" s="535"/>
      <c r="P105" s="535"/>
      <c r="Q105" s="411"/>
      <c r="R105" s="415"/>
      <c r="S105" s="415"/>
      <c r="T105" s="415"/>
      <c r="U105" s="454"/>
      <c r="V105" s="454"/>
      <c r="W105" s="454"/>
      <c r="X105" s="454"/>
      <c r="Y105" s="510"/>
      <c r="Z105" s="643"/>
      <c r="AA105" s="510"/>
      <c r="AB105" s="643"/>
      <c r="AC105" s="410"/>
      <c r="AD105" s="410"/>
      <c r="AE105" s="411"/>
      <c r="AF105" s="411"/>
      <c r="AG105" s="415"/>
      <c r="AH105" s="457"/>
      <c r="AI105" s="411"/>
      <c r="AJ105" s="5" t="s">
        <v>768</v>
      </c>
      <c r="AK105" s="8" t="s">
        <v>769</v>
      </c>
      <c r="AL105" s="64">
        <v>1</v>
      </c>
      <c r="AM105" s="69">
        <v>0.05</v>
      </c>
      <c r="AN105" s="192">
        <v>0.25</v>
      </c>
      <c r="AO105" s="192">
        <v>0.25</v>
      </c>
      <c r="AP105" s="192">
        <v>0</v>
      </c>
      <c r="AQ105" s="168"/>
      <c r="AR105" s="234">
        <f t="shared" si="52"/>
        <v>0.5</v>
      </c>
      <c r="AS105" s="236">
        <f t="shared" si="53"/>
        <v>0.5</v>
      </c>
      <c r="AT105" s="87">
        <v>45017</v>
      </c>
      <c r="AU105" s="87">
        <v>45291</v>
      </c>
      <c r="AV105" s="46">
        <f t="shared" si="54"/>
        <v>274</v>
      </c>
      <c r="AW105" s="88">
        <v>400</v>
      </c>
      <c r="AX105" s="115"/>
      <c r="AY105" s="423"/>
      <c r="AZ105" s="423"/>
      <c r="BA105" s="440"/>
      <c r="BB105" s="440"/>
      <c r="BC105" s="440"/>
      <c r="BD105" s="494"/>
      <c r="BE105" s="475"/>
      <c r="BF105" s="475"/>
      <c r="BG105" s="440"/>
      <c r="BH105" s="440"/>
      <c r="BI105" s="505"/>
      <c r="BJ105" s="505"/>
      <c r="BK105" s="505"/>
      <c r="BL105" s="732"/>
      <c r="BM105" s="732"/>
      <c r="BN105" s="72" t="s">
        <v>199</v>
      </c>
      <c r="BO105" s="129" t="s">
        <v>243</v>
      </c>
      <c r="BP105" s="129" t="s">
        <v>452</v>
      </c>
      <c r="BQ105" s="72" t="s">
        <v>756</v>
      </c>
      <c r="BR105" s="141">
        <f t="shared" si="51"/>
        <v>45017</v>
      </c>
      <c r="BS105" s="213"/>
      <c r="BT105" s="213" t="s">
        <v>770</v>
      </c>
      <c r="BU105" s="248" t="s">
        <v>771</v>
      </c>
      <c r="BV105" s="138"/>
      <c r="BW105" s="182">
        <v>9</v>
      </c>
      <c r="BX105" s="209"/>
      <c r="BY105" s="209" t="s">
        <v>772</v>
      </c>
      <c r="BZ105" s="209" t="s">
        <v>773</v>
      </c>
      <c r="CA105" s="138"/>
      <c r="CB105" s="425"/>
      <c r="CC105" s="671"/>
    </row>
    <row r="106" spans="1:81" ht="47.25" customHeight="1" x14ac:dyDescent="0.35">
      <c r="A106" s="529"/>
      <c r="B106" s="529"/>
      <c r="C106" s="529"/>
      <c r="D106" s="467"/>
      <c r="E106" s="467"/>
      <c r="F106" s="467"/>
      <c r="G106" s="530"/>
      <c r="H106" s="546"/>
      <c r="I106" s="439"/>
      <c r="J106" s="555"/>
      <c r="K106" s="411"/>
      <c r="L106" s="411"/>
      <c r="M106" s="411"/>
      <c r="N106" s="411"/>
      <c r="O106" s="535"/>
      <c r="P106" s="535"/>
      <c r="Q106" s="411"/>
      <c r="R106" s="415"/>
      <c r="S106" s="415"/>
      <c r="T106" s="415"/>
      <c r="U106" s="454"/>
      <c r="V106" s="454"/>
      <c r="W106" s="454"/>
      <c r="X106" s="454"/>
      <c r="Y106" s="510"/>
      <c r="Z106" s="643"/>
      <c r="AA106" s="510"/>
      <c r="AB106" s="643"/>
      <c r="AC106" s="410"/>
      <c r="AD106" s="410"/>
      <c r="AE106" s="411"/>
      <c r="AF106" s="411"/>
      <c r="AG106" s="415"/>
      <c r="AH106" s="457"/>
      <c r="AI106" s="411"/>
      <c r="AJ106" s="5" t="s">
        <v>774</v>
      </c>
      <c r="AK106" s="8" t="s">
        <v>769</v>
      </c>
      <c r="AL106" s="13">
        <v>1</v>
      </c>
      <c r="AM106" s="69">
        <v>0.05</v>
      </c>
      <c r="AN106" s="192">
        <v>0</v>
      </c>
      <c r="AO106" s="192">
        <v>0</v>
      </c>
      <c r="AP106" s="192">
        <v>0</v>
      </c>
      <c r="AQ106" s="168"/>
      <c r="AR106" s="234">
        <f t="shared" si="52"/>
        <v>0</v>
      </c>
      <c r="AS106" s="236">
        <f t="shared" si="53"/>
        <v>0</v>
      </c>
      <c r="AT106" s="87">
        <v>45200</v>
      </c>
      <c r="AU106" s="87">
        <v>45291</v>
      </c>
      <c r="AV106" s="46">
        <f t="shared" si="54"/>
        <v>91</v>
      </c>
      <c r="AW106" s="88">
        <v>300</v>
      </c>
      <c r="AX106" s="115"/>
      <c r="AY106" s="423"/>
      <c r="AZ106" s="423"/>
      <c r="BA106" s="440"/>
      <c r="BB106" s="440"/>
      <c r="BC106" s="440"/>
      <c r="BD106" s="494"/>
      <c r="BE106" s="475"/>
      <c r="BF106" s="475"/>
      <c r="BG106" s="440"/>
      <c r="BH106" s="440"/>
      <c r="BI106" s="505"/>
      <c r="BJ106" s="505"/>
      <c r="BK106" s="505"/>
      <c r="BL106" s="732"/>
      <c r="BM106" s="732"/>
      <c r="BN106" s="72" t="s">
        <v>199</v>
      </c>
      <c r="BO106" s="129" t="s">
        <v>243</v>
      </c>
      <c r="BP106" s="129" t="s">
        <v>452</v>
      </c>
      <c r="BQ106" s="72" t="s">
        <v>756</v>
      </c>
      <c r="BR106" s="141">
        <f t="shared" si="51"/>
        <v>45200</v>
      </c>
      <c r="BS106" s="213"/>
      <c r="BT106" s="213"/>
      <c r="BU106" s="248"/>
      <c r="BV106" s="138"/>
      <c r="BW106" s="182">
        <v>10</v>
      </c>
      <c r="BX106" s="209"/>
      <c r="BY106" s="209"/>
      <c r="BZ106" s="139"/>
      <c r="CA106" s="138"/>
      <c r="CB106" s="425"/>
      <c r="CC106" s="671"/>
    </row>
    <row r="107" spans="1:81" ht="34.5" customHeight="1" x14ac:dyDescent="0.35">
      <c r="A107" s="529"/>
      <c r="B107" s="529"/>
      <c r="C107" s="529"/>
      <c r="D107" s="467"/>
      <c r="E107" s="467"/>
      <c r="F107" s="467"/>
      <c r="G107" s="530"/>
      <c r="H107" s="546"/>
      <c r="I107" s="439"/>
      <c r="J107" s="555"/>
      <c r="K107" s="411"/>
      <c r="L107" s="411"/>
      <c r="M107" s="411"/>
      <c r="N107" s="411"/>
      <c r="O107" s="535"/>
      <c r="P107" s="535"/>
      <c r="Q107" s="411"/>
      <c r="R107" s="415"/>
      <c r="S107" s="415"/>
      <c r="T107" s="415"/>
      <c r="U107" s="454"/>
      <c r="V107" s="454"/>
      <c r="W107" s="454"/>
      <c r="X107" s="454"/>
      <c r="Y107" s="510"/>
      <c r="Z107" s="643"/>
      <c r="AA107" s="510"/>
      <c r="AB107" s="643"/>
      <c r="AC107" s="410"/>
      <c r="AD107" s="410"/>
      <c r="AE107" s="411"/>
      <c r="AF107" s="411"/>
      <c r="AG107" s="415"/>
      <c r="AH107" s="457"/>
      <c r="AI107" s="411"/>
      <c r="AJ107" s="5" t="s">
        <v>775</v>
      </c>
      <c r="AK107" s="8"/>
      <c r="AL107" s="64">
        <v>1</v>
      </c>
      <c r="AM107" s="69">
        <v>0.05</v>
      </c>
      <c r="AN107" s="192">
        <v>0</v>
      </c>
      <c r="AO107" s="192">
        <v>1</v>
      </c>
      <c r="AP107" s="192">
        <v>0</v>
      </c>
      <c r="AQ107" s="168"/>
      <c r="AR107" s="234">
        <f t="shared" si="52"/>
        <v>1</v>
      </c>
      <c r="AS107" s="236">
        <f t="shared" si="53"/>
        <v>1</v>
      </c>
      <c r="AT107" s="87">
        <v>44958</v>
      </c>
      <c r="AU107" s="87">
        <v>45291</v>
      </c>
      <c r="AV107" s="46">
        <f t="shared" si="54"/>
        <v>333</v>
      </c>
      <c r="AW107" s="88"/>
      <c r="AX107" s="115"/>
      <c r="AY107" s="423"/>
      <c r="AZ107" s="423"/>
      <c r="BA107" s="440"/>
      <c r="BB107" s="440"/>
      <c r="BC107" s="440"/>
      <c r="BD107" s="494"/>
      <c r="BE107" s="475"/>
      <c r="BF107" s="475"/>
      <c r="BG107" s="440"/>
      <c r="BH107" s="440"/>
      <c r="BI107" s="505"/>
      <c r="BJ107" s="505"/>
      <c r="BK107" s="505"/>
      <c r="BL107" s="732"/>
      <c r="BM107" s="732"/>
      <c r="BN107" s="72" t="s">
        <v>199</v>
      </c>
      <c r="BO107" s="129" t="s">
        <v>491</v>
      </c>
      <c r="BP107" s="129" t="s">
        <v>776</v>
      </c>
      <c r="BQ107" s="72" t="s">
        <v>777</v>
      </c>
      <c r="BR107" s="141">
        <f t="shared" si="51"/>
        <v>44958</v>
      </c>
      <c r="BS107" s="213"/>
      <c r="BT107" s="213"/>
      <c r="BU107" s="248"/>
      <c r="BV107" s="138"/>
      <c r="BW107" s="182">
        <v>11</v>
      </c>
      <c r="BX107" s="209"/>
      <c r="BY107" s="229" t="s">
        <v>778</v>
      </c>
      <c r="BZ107" s="139"/>
      <c r="CA107" s="138"/>
      <c r="CB107" s="425"/>
      <c r="CC107" s="671"/>
    </row>
    <row r="108" spans="1:81" ht="40.5" customHeight="1" x14ac:dyDescent="0.35">
      <c r="A108" s="529"/>
      <c r="B108" s="529"/>
      <c r="C108" s="529"/>
      <c r="D108" s="467"/>
      <c r="E108" s="467"/>
      <c r="F108" s="467"/>
      <c r="G108" s="530"/>
      <c r="H108" s="546"/>
      <c r="I108" s="439"/>
      <c r="J108" s="555"/>
      <c r="K108" s="411"/>
      <c r="L108" s="411"/>
      <c r="M108" s="411"/>
      <c r="N108" s="411"/>
      <c r="O108" s="535"/>
      <c r="P108" s="535"/>
      <c r="Q108" s="411"/>
      <c r="R108" s="415"/>
      <c r="S108" s="415"/>
      <c r="T108" s="415"/>
      <c r="U108" s="454"/>
      <c r="V108" s="454"/>
      <c r="W108" s="454"/>
      <c r="X108" s="454"/>
      <c r="Y108" s="510"/>
      <c r="Z108" s="643"/>
      <c r="AA108" s="510"/>
      <c r="AB108" s="643"/>
      <c r="AC108" s="410"/>
      <c r="AD108" s="410"/>
      <c r="AE108" s="411"/>
      <c r="AF108" s="411"/>
      <c r="AG108" s="415"/>
      <c r="AH108" s="457"/>
      <c r="AI108" s="411"/>
      <c r="AJ108" s="5" t="s">
        <v>779</v>
      </c>
      <c r="AK108" s="8" t="s">
        <v>769</v>
      </c>
      <c r="AL108" s="64">
        <v>1</v>
      </c>
      <c r="AM108" s="69">
        <v>0.1</v>
      </c>
      <c r="AN108" s="192"/>
      <c r="AO108" s="192"/>
      <c r="AP108" s="192">
        <v>0</v>
      </c>
      <c r="AQ108" s="168"/>
      <c r="AR108" s="234">
        <f t="shared" si="52"/>
        <v>0</v>
      </c>
      <c r="AS108" s="236">
        <f t="shared" si="53"/>
        <v>0</v>
      </c>
      <c r="AT108" s="105">
        <v>45170</v>
      </c>
      <c r="AU108" s="87">
        <v>45291</v>
      </c>
      <c r="AV108" s="46">
        <f t="shared" si="54"/>
        <v>121</v>
      </c>
      <c r="AW108" s="88">
        <v>500</v>
      </c>
      <c r="AX108" s="115"/>
      <c r="AY108" s="423"/>
      <c r="AZ108" s="423"/>
      <c r="BA108" s="440"/>
      <c r="BB108" s="440"/>
      <c r="BC108" s="440"/>
      <c r="BD108" s="494"/>
      <c r="BE108" s="475"/>
      <c r="BF108" s="475"/>
      <c r="BG108" s="440"/>
      <c r="BH108" s="440"/>
      <c r="BI108" s="505"/>
      <c r="BJ108" s="505"/>
      <c r="BK108" s="505"/>
      <c r="BL108" s="732"/>
      <c r="BM108" s="732"/>
      <c r="BN108" s="72"/>
      <c r="BO108" s="129"/>
      <c r="BP108" s="129"/>
      <c r="BQ108" s="72"/>
      <c r="BR108" s="141"/>
      <c r="BS108" s="213"/>
      <c r="BT108" s="213"/>
      <c r="BU108" s="248"/>
      <c r="BV108" s="138"/>
      <c r="BW108" s="182">
        <v>12</v>
      </c>
      <c r="BX108" s="209"/>
      <c r="BY108" s="229"/>
      <c r="BZ108" s="139"/>
      <c r="CA108" s="138"/>
      <c r="CB108" s="425"/>
      <c r="CC108" s="671"/>
    </row>
    <row r="109" spans="1:81" ht="23" x14ac:dyDescent="0.35">
      <c r="A109" s="529"/>
      <c r="B109" s="529"/>
      <c r="C109" s="529"/>
      <c r="D109" s="467"/>
      <c r="E109" s="467"/>
      <c r="F109" s="467"/>
      <c r="G109" s="530"/>
      <c r="H109" s="546"/>
      <c r="I109" s="439"/>
      <c r="J109" s="555"/>
      <c r="K109" s="413"/>
      <c r="L109" s="413"/>
      <c r="M109" s="413"/>
      <c r="N109" s="413"/>
      <c r="O109" s="431"/>
      <c r="P109" s="431"/>
      <c r="Q109" s="413"/>
      <c r="R109" s="416"/>
      <c r="S109" s="416"/>
      <c r="T109" s="416"/>
      <c r="U109" s="472"/>
      <c r="V109" s="472"/>
      <c r="W109" s="472"/>
      <c r="X109" s="472"/>
      <c r="Y109" s="510"/>
      <c r="Z109" s="643"/>
      <c r="AA109" s="510"/>
      <c r="AB109" s="643"/>
      <c r="AC109" s="410"/>
      <c r="AD109" s="410"/>
      <c r="AE109" s="411"/>
      <c r="AF109" s="411"/>
      <c r="AG109" s="415"/>
      <c r="AH109" s="457"/>
      <c r="AI109" s="411"/>
      <c r="AJ109" s="5" t="s">
        <v>780</v>
      </c>
      <c r="AK109" s="8" t="s">
        <v>781</v>
      </c>
      <c r="AL109" s="64">
        <v>1</v>
      </c>
      <c r="AM109" s="69">
        <v>0.1</v>
      </c>
      <c r="AN109" s="192"/>
      <c r="AO109" s="192"/>
      <c r="AP109" s="192">
        <v>0</v>
      </c>
      <c r="AQ109" s="168"/>
      <c r="AR109" s="234">
        <f t="shared" si="52"/>
        <v>0</v>
      </c>
      <c r="AS109" s="236">
        <f t="shared" si="53"/>
        <v>0</v>
      </c>
      <c r="AT109" s="105">
        <v>45170</v>
      </c>
      <c r="AU109" s="87">
        <v>45291</v>
      </c>
      <c r="AV109" s="46">
        <f t="shared" si="54"/>
        <v>121</v>
      </c>
      <c r="AW109" s="88"/>
      <c r="AX109" s="115"/>
      <c r="AY109" s="423"/>
      <c r="AZ109" s="423"/>
      <c r="BA109" s="440"/>
      <c r="BB109" s="440"/>
      <c r="BC109" s="440"/>
      <c r="BD109" s="494"/>
      <c r="BE109" s="475"/>
      <c r="BF109" s="475"/>
      <c r="BG109" s="440"/>
      <c r="BH109" s="440"/>
      <c r="BI109" s="505"/>
      <c r="BJ109" s="505"/>
      <c r="BK109" s="505"/>
      <c r="BL109" s="732"/>
      <c r="BM109" s="732"/>
      <c r="BN109" s="72"/>
      <c r="BO109" s="129"/>
      <c r="BP109" s="129"/>
      <c r="BQ109" s="72"/>
      <c r="BR109" s="141"/>
      <c r="BS109" s="213"/>
      <c r="BT109" s="213"/>
      <c r="BU109" s="248"/>
      <c r="BV109" s="138"/>
      <c r="BW109" s="182">
        <v>13</v>
      </c>
      <c r="BX109" s="209"/>
      <c r="BY109" s="229"/>
      <c r="BZ109" s="139"/>
      <c r="CA109" s="138"/>
      <c r="CB109" s="425"/>
      <c r="CC109" s="671"/>
    </row>
    <row r="110" spans="1:81" ht="79.5" customHeight="1" x14ac:dyDescent="0.35">
      <c r="A110" s="529"/>
      <c r="B110" s="529"/>
      <c r="C110" s="529"/>
      <c r="D110" s="467"/>
      <c r="E110" s="467"/>
      <c r="F110" s="467"/>
      <c r="G110" s="531"/>
      <c r="H110" s="547"/>
      <c r="I110" s="439"/>
      <c r="J110" s="555"/>
      <c r="K110" s="5" t="s">
        <v>782</v>
      </c>
      <c r="L110" s="8" t="s">
        <v>702</v>
      </c>
      <c r="M110" s="8">
        <v>0</v>
      </c>
      <c r="N110" s="5" t="s">
        <v>783</v>
      </c>
      <c r="O110" s="10"/>
      <c r="P110" s="10" t="s">
        <v>173</v>
      </c>
      <c r="Q110" s="8" t="s">
        <v>599</v>
      </c>
      <c r="R110" s="57">
        <v>4</v>
      </c>
      <c r="S110" s="57">
        <v>1</v>
      </c>
      <c r="T110" s="57">
        <v>4</v>
      </c>
      <c r="U110" s="197">
        <v>0.25</v>
      </c>
      <c r="V110" s="197">
        <v>0.25</v>
      </c>
      <c r="W110" s="189">
        <v>0</v>
      </c>
      <c r="X110" s="189"/>
      <c r="Y110" s="303">
        <f>+W110+V110+U110</f>
        <v>0.5</v>
      </c>
      <c r="Z110" s="303">
        <f>+Y110/S110</f>
        <v>0.5</v>
      </c>
      <c r="AA110" s="238">
        <f>+Y110+T110</f>
        <v>4.5</v>
      </c>
      <c r="AB110" s="303">
        <v>1</v>
      </c>
      <c r="AC110" s="469"/>
      <c r="AD110" s="469"/>
      <c r="AE110" s="413"/>
      <c r="AF110" s="413"/>
      <c r="AG110" s="416"/>
      <c r="AH110" s="458"/>
      <c r="AI110" s="413"/>
      <c r="AJ110" s="5" t="s">
        <v>784</v>
      </c>
      <c r="AK110" s="8" t="s">
        <v>599</v>
      </c>
      <c r="AL110" s="64">
        <v>1</v>
      </c>
      <c r="AM110" s="69">
        <v>0.1</v>
      </c>
      <c r="AN110" s="192">
        <v>0.25</v>
      </c>
      <c r="AO110" s="192">
        <v>0.25</v>
      </c>
      <c r="AP110" s="192">
        <v>0</v>
      </c>
      <c r="AQ110" s="168"/>
      <c r="AR110" s="234">
        <f t="shared" ref="AR110" si="55">+AP110+AO110+AN110</f>
        <v>0.5</v>
      </c>
      <c r="AS110" s="236">
        <f t="shared" ref="AS110" si="56">+AR110/AL110</f>
        <v>0.5</v>
      </c>
      <c r="AT110" s="87">
        <v>44958</v>
      </c>
      <c r="AU110" s="87">
        <v>45291</v>
      </c>
      <c r="AV110" s="46">
        <f t="shared" si="54"/>
        <v>333</v>
      </c>
      <c r="AW110" s="88"/>
      <c r="AX110" s="115"/>
      <c r="AY110" s="423"/>
      <c r="AZ110" s="423"/>
      <c r="BA110" s="429"/>
      <c r="BB110" s="429"/>
      <c r="BC110" s="429"/>
      <c r="BD110" s="495"/>
      <c r="BE110" s="483"/>
      <c r="BF110" s="483"/>
      <c r="BG110" s="429"/>
      <c r="BH110" s="429"/>
      <c r="BI110" s="505"/>
      <c r="BJ110" s="505"/>
      <c r="BK110" s="505"/>
      <c r="BL110" s="732"/>
      <c r="BM110" s="732"/>
      <c r="BN110" s="72" t="s">
        <v>199</v>
      </c>
      <c r="BO110" s="129" t="s">
        <v>392</v>
      </c>
      <c r="BP110" s="129" t="s">
        <v>201</v>
      </c>
      <c r="BQ110" s="72" t="s">
        <v>756</v>
      </c>
      <c r="BR110" s="141">
        <f t="shared" si="51"/>
        <v>44958</v>
      </c>
      <c r="BS110" s="213" t="s">
        <v>785</v>
      </c>
      <c r="BT110" s="213" t="s">
        <v>786</v>
      </c>
      <c r="BU110" s="246"/>
      <c r="BV110" s="138"/>
      <c r="BW110" s="182">
        <v>14</v>
      </c>
      <c r="BX110" s="209" t="s">
        <v>787</v>
      </c>
      <c r="BY110" s="209" t="s">
        <v>788</v>
      </c>
      <c r="BZ110" s="139"/>
      <c r="CA110" s="138"/>
      <c r="CB110" s="426"/>
      <c r="CC110" s="672"/>
    </row>
    <row r="111" spans="1:81" ht="28" x14ac:dyDescent="0.35">
      <c r="A111" s="6"/>
      <c r="B111" s="43"/>
      <c r="C111" s="43"/>
      <c r="D111" s="44"/>
      <c r="E111" s="45"/>
      <c r="F111" s="44"/>
      <c r="G111" s="68"/>
      <c r="H111" s="44"/>
      <c r="I111" s="68"/>
      <c r="J111" s="633" t="s">
        <v>714</v>
      </c>
      <c r="K111" s="634"/>
      <c r="L111" s="634"/>
      <c r="M111" s="634"/>
      <c r="N111" s="634"/>
      <c r="O111" s="634"/>
      <c r="P111" s="634"/>
      <c r="Q111" s="634"/>
      <c r="R111" s="634"/>
      <c r="S111" s="634"/>
      <c r="T111" s="634"/>
      <c r="U111" s="634"/>
      <c r="V111" s="634"/>
      <c r="W111" s="634"/>
      <c r="X111" s="634"/>
      <c r="Y111" s="635"/>
      <c r="Z111" s="312">
        <f>AVERAGE(Z97:Z110)</f>
        <v>0.75</v>
      </c>
      <c r="AA111" s="312"/>
      <c r="AB111" s="312">
        <f>AVERAGE(AB97:AB110)</f>
        <v>1</v>
      </c>
      <c r="AC111" s="56"/>
      <c r="AD111" s="56"/>
      <c r="AE111" s="44"/>
      <c r="AF111" s="44"/>
      <c r="AG111" s="68"/>
      <c r="AH111" s="44"/>
      <c r="AI111" s="44"/>
      <c r="AJ111" s="48"/>
      <c r="AK111" s="44"/>
      <c r="AL111" s="68"/>
      <c r="AM111" s="68"/>
      <c r="AN111" s="68"/>
      <c r="AO111" s="68"/>
      <c r="AP111" s="68"/>
      <c r="AQ111" s="68"/>
      <c r="AR111" s="68"/>
      <c r="AS111" s="346">
        <f>AVERAGE(AS97:AS110)</f>
        <v>0.37692307692307697</v>
      </c>
      <c r="AT111" s="104"/>
      <c r="AU111" s="104"/>
      <c r="AV111" s="56"/>
      <c r="AW111" s="68"/>
      <c r="AX111" s="56"/>
      <c r="AY111" s="44"/>
      <c r="AZ111" s="44"/>
      <c r="BA111" s="56"/>
      <c r="BB111" s="56"/>
      <c r="BC111" s="56"/>
      <c r="BD111" s="44"/>
      <c r="BE111" s="44"/>
      <c r="BF111" s="44"/>
      <c r="BG111" s="44"/>
      <c r="BH111" s="44"/>
      <c r="BI111" s="506"/>
      <c r="BJ111" s="506"/>
      <c r="BK111" s="506"/>
      <c r="BL111" s="733"/>
      <c r="BM111" s="733"/>
      <c r="BN111" s="4"/>
      <c r="BO111" s="4"/>
      <c r="BP111" s="4"/>
      <c r="BQ111" s="4"/>
      <c r="BR111" s="4"/>
      <c r="BS111" s="205"/>
      <c r="BT111" s="205"/>
      <c r="BU111" s="249"/>
      <c r="BV111" s="4"/>
      <c r="BW111" s="183"/>
      <c r="BX111" s="21"/>
      <c r="BY111" s="21"/>
      <c r="BZ111" s="21"/>
      <c r="CA111" s="4"/>
      <c r="CB111" s="4"/>
      <c r="CC111" s="21"/>
    </row>
    <row r="112" spans="1:81" ht="123" customHeight="1" x14ac:dyDescent="0.35">
      <c r="A112" s="532" t="s">
        <v>594</v>
      </c>
      <c r="B112" s="532" t="s">
        <v>789</v>
      </c>
      <c r="C112" s="532" t="s">
        <v>710</v>
      </c>
      <c r="D112" s="467" t="s">
        <v>790</v>
      </c>
      <c r="E112" s="467" t="s">
        <v>791</v>
      </c>
      <c r="F112" s="467" t="s">
        <v>792</v>
      </c>
      <c r="G112" s="681">
        <v>1.4999999999999999E-2</v>
      </c>
      <c r="H112" s="467" t="s">
        <v>330</v>
      </c>
      <c r="I112" s="681">
        <v>1.4999999999999999E-2</v>
      </c>
      <c r="J112" s="540" t="s">
        <v>793</v>
      </c>
      <c r="K112" s="5" t="s">
        <v>794</v>
      </c>
      <c r="L112" s="8" t="s">
        <v>613</v>
      </c>
      <c r="M112" s="8">
        <v>475</v>
      </c>
      <c r="N112" s="5" t="s">
        <v>795</v>
      </c>
      <c r="O112" s="13"/>
      <c r="P112" s="13" t="s">
        <v>173</v>
      </c>
      <c r="Q112" s="8" t="s">
        <v>796</v>
      </c>
      <c r="R112" s="57">
        <v>700</v>
      </c>
      <c r="S112" s="57">
        <v>220</v>
      </c>
      <c r="T112" s="57">
        <v>322</v>
      </c>
      <c r="U112" s="189">
        <v>0</v>
      </c>
      <c r="V112" s="189">
        <v>0</v>
      </c>
      <c r="W112" s="189">
        <v>0</v>
      </c>
      <c r="X112" s="189"/>
      <c r="Y112" s="235">
        <f>+U112+V112+W112</f>
        <v>0</v>
      </c>
      <c r="Z112" s="303">
        <f>+Y112/S112</f>
        <v>0</v>
      </c>
      <c r="AA112" s="235">
        <f>+Y112+T112</f>
        <v>322</v>
      </c>
      <c r="AB112" s="303">
        <f>+AA112/R112</f>
        <v>0.46</v>
      </c>
      <c r="AC112" s="459" t="s">
        <v>177</v>
      </c>
      <c r="AD112" s="459" t="s">
        <v>178</v>
      </c>
      <c r="AE112" s="412" t="s">
        <v>548</v>
      </c>
      <c r="AF112" s="412" t="s">
        <v>549</v>
      </c>
      <c r="AG112" s="455" t="s">
        <v>797</v>
      </c>
      <c r="AH112" s="456">
        <v>2020130010112</v>
      </c>
      <c r="AI112" s="412" t="s">
        <v>798</v>
      </c>
      <c r="AJ112" s="5" t="s">
        <v>799</v>
      </c>
      <c r="AK112" s="8" t="s">
        <v>796</v>
      </c>
      <c r="AL112" s="64">
        <v>1</v>
      </c>
      <c r="AM112" s="69">
        <v>0.2</v>
      </c>
      <c r="AN112" s="192">
        <v>0</v>
      </c>
      <c r="AO112" s="192">
        <v>0</v>
      </c>
      <c r="AP112" s="192">
        <v>0</v>
      </c>
      <c r="AQ112" s="168"/>
      <c r="AR112" s="234">
        <f t="shared" ref="AR112" si="57">+AP112+AO112+AN112</f>
        <v>0</v>
      </c>
      <c r="AS112" s="236">
        <f t="shared" ref="AS112" si="58">+AR112/AL112</f>
        <v>0</v>
      </c>
      <c r="AT112" s="87">
        <v>44958</v>
      </c>
      <c r="AU112" s="87">
        <v>45291</v>
      </c>
      <c r="AV112" s="46">
        <f t="shared" ref="AV112:AV118" si="59">AU112-AT112</f>
        <v>333</v>
      </c>
      <c r="AW112" s="88">
        <v>220</v>
      </c>
      <c r="AX112" s="115"/>
      <c r="AY112" s="423" t="s">
        <v>339</v>
      </c>
      <c r="AZ112" s="423" t="s">
        <v>722</v>
      </c>
      <c r="BA112" s="441" t="s">
        <v>187</v>
      </c>
      <c r="BB112" s="442">
        <v>1475000000</v>
      </c>
      <c r="BC112" s="442">
        <v>1319500002</v>
      </c>
      <c r="BD112" s="423" t="s">
        <v>188</v>
      </c>
      <c r="BE112" s="474" t="s">
        <v>797</v>
      </c>
      <c r="BF112" s="474" t="s">
        <v>800</v>
      </c>
      <c r="BG112" s="442">
        <v>707577455</v>
      </c>
      <c r="BH112" s="442">
        <v>251200000</v>
      </c>
      <c r="BI112" s="504">
        <v>1319499733</v>
      </c>
      <c r="BJ112" s="504">
        <v>251200000</v>
      </c>
      <c r="BK112" s="504">
        <v>251200000</v>
      </c>
      <c r="BL112" s="731">
        <f>+BJ112/BI112</f>
        <v>0.19037518062157879</v>
      </c>
      <c r="BM112" s="731">
        <f>+BK112/BI112</f>
        <v>0.19037518062157879</v>
      </c>
      <c r="BN112" s="72" t="s">
        <v>199</v>
      </c>
      <c r="BO112" s="129" t="s">
        <v>748</v>
      </c>
      <c r="BP112" s="129" t="s">
        <v>479</v>
      </c>
      <c r="BQ112" s="72" t="s">
        <v>187</v>
      </c>
      <c r="BR112" s="141">
        <f>AT112</f>
        <v>44958</v>
      </c>
      <c r="BS112" s="213" t="s">
        <v>801</v>
      </c>
      <c r="BT112" s="213" t="s">
        <v>802</v>
      </c>
      <c r="BU112" s="248" t="s">
        <v>803</v>
      </c>
      <c r="BV112" s="138"/>
      <c r="BW112" s="182">
        <v>15</v>
      </c>
      <c r="BX112" s="209" t="s">
        <v>804</v>
      </c>
      <c r="BY112" s="209" t="s">
        <v>805</v>
      </c>
      <c r="BZ112" s="209" t="s">
        <v>806</v>
      </c>
      <c r="CA112" s="138"/>
      <c r="CB112" s="72" t="s">
        <v>556</v>
      </c>
      <c r="CC112" s="143" t="s">
        <v>676</v>
      </c>
    </row>
    <row r="113" spans="1:81" ht="121.5" customHeight="1" x14ac:dyDescent="0.35">
      <c r="A113" s="533"/>
      <c r="B113" s="533"/>
      <c r="C113" s="533"/>
      <c r="D113" s="467"/>
      <c r="E113" s="467"/>
      <c r="F113" s="467"/>
      <c r="G113" s="681"/>
      <c r="H113" s="467"/>
      <c r="I113" s="681"/>
      <c r="J113" s="541"/>
      <c r="K113" s="5" t="s">
        <v>807</v>
      </c>
      <c r="L113" s="8" t="s">
        <v>613</v>
      </c>
      <c r="M113" s="8">
        <v>440</v>
      </c>
      <c r="N113" s="5" t="s">
        <v>808</v>
      </c>
      <c r="O113" s="13"/>
      <c r="P113" s="13" t="s">
        <v>173</v>
      </c>
      <c r="Q113" s="8" t="s">
        <v>809</v>
      </c>
      <c r="R113" s="57">
        <v>800</v>
      </c>
      <c r="S113" s="57">
        <v>350</v>
      </c>
      <c r="T113" s="57">
        <v>120</v>
      </c>
      <c r="U113" s="189">
        <v>0</v>
      </c>
      <c r="V113" s="189">
        <v>0</v>
      </c>
      <c r="W113" s="189">
        <v>350</v>
      </c>
      <c r="X113" s="189"/>
      <c r="Y113" s="235">
        <f t="shared" ref="Y113:Y114" si="60">+U113+V113+W113</f>
        <v>350</v>
      </c>
      <c r="Z113" s="303">
        <f t="shared" ref="Z113" si="61">+Y113/S113</f>
        <v>1</v>
      </c>
      <c r="AA113" s="235">
        <f t="shared" ref="AA113:AA114" si="62">+Y113+T113</f>
        <v>470</v>
      </c>
      <c r="AB113" s="303">
        <f t="shared" ref="AB113" si="63">+AA113/R113</f>
        <v>0.58750000000000002</v>
      </c>
      <c r="AC113" s="460"/>
      <c r="AD113" s="460"/>
      <c r="AE113" s="411"/>
      <c r="AF113" s="411"/>
      <c r="AG113" s="415"/>
      <c r="AH113" s="457"/>
      <c r="AI113" s="411"/>
      <c r="AJ113" s="5" t="s">
        <v>810</v>
      </c>
      <c r="AK113" s="8" t="s">
        <v>811</v>
      </c>
      <c r="AL113" s="64">
        <v>1</v>
      </c>
      <c r="AM113" s="69">
        <v>0.2</v>
      </c>
      <c r="AN113" s="192">
        <v>0</v>
      </c>
      <c r="AO113" s="192">
        <v>0</v>
      </c>
      <c r="AP113" s="192">
        <v>1</v>
      </c>
      <c r="AQ113" s="168"/>
      <c r="AR113" s="234">
        <f t="shared" ref="AR113:AR114" si="64">+AP113+AO113+AN113</f>
        <v>1</v>
      </c>
      <c r="AS113" s="236">
        <f t="shared" ref="AS113" si="65">+AR113/AL113</f>
        <v>1</v>
      </c>
      <c r="AT113" s="87">
        <v>45017</v>
      </c>
      <c r="AU113" s="87">
        <v>45291</v>
      </c>
      <c r="AV113" s="46">
        <f t="shared" si="59"/>
        <v>274</v>
      </c>
      <c r="AW113" s="88">
        <v>350</v>
      </c>
      <c r="AX113" s="115"/>
      <c r="AY113" s="423"/>
      <c r="AZ113" s="423"/>
      <c r="BA113" s="441"/>
      <c r="BB113" s="442"/>
      <c r="BC113" s="442"/>
      <c r="BD113" s="423"/>
      <c r="BE113" s="475"/>
      <c r="BF113" s="475"/>
      <c r="BG113" s="442"/>
      <c r="BH113" s="442"/>
      <c r="BI113" s="505"/>
      <c r="BJ113" s="505"/>
      <c r="BK113" s="505"/>
      <c r="BL113" s="732"/>
      <c r="BM113" s="732"/>
      <c r="BN113" s="72" t="s">
        <v>199</v>
      </c>
      <c r="BO113" s="129" t="s">
        <v>748</v>
      </c>
      <c r="BP113" s="129" t="s">
        <v>479</v>
      </c>
      <c r="BQ113" s="72" t="s">
        <v>187</v>
      </c>
      <c r="BR113" s="141">
        <f t="shared" ref="BR113:BR118" si="66">AT113</f>
        <v>45017</v>
      </c>
      <c r="BS113" s="213" t="s">
        <v>812</v>
      </c>
      <c r="BT113" s="213" t="s">
        <v>813</v>
      </c>
      <c r="BU113" s="248" t="s">
        <v>814</v>
      </c>
      <c r="BV113" s="138"/>
      <c r="BW113" s="182">
        <v>16</v>
      </c>
      <c r="BX113" s="209" t="s">
        <v>815</v>
      </c>
      <c r="BY113" s="209" t="s">
        <v>816</v>
      </c>
      <c r="BZ113" s="209" t="s">
        <v>806</v>
      </c>
      <c r="CA113" s="138"/>
      <c r="CB113" s="72" t="s">
        <v>191</v>
      </c>
      <c r="CC113" s="143" t="s">
        <v>298</v>
      </c>
    </row>
    <row r="114" spans="1:81" ht="129" customHeight="1" x14ac:dyDescent="0.35">
      <c r="A114" s="533"/>
      <c r="B114" s="533"/>
      <c r="C114" s="533"/>
      <c r="D114" s="412" t="s">
        <v>817</v>
      </c>
      <c r="E114" s="412" t="s">
        <v>818</v>
      </c>
      <c r="F114" s="412" t="s">
        <v>817</v>
      </c>
      <c r="G114" s="679">
        <v>1.4999999999999999E-2</v>
      </c>
      <c r="H114" s="412" t="s">
        <v>330</v>
      </c>
      <c r="I114" s="679">
        <v>1.4999999999999999E-2</v>
      </c>
      <c r="J114" s="541"/>
      <c r="K114" s="12" t="s">
        <v>819</v>
      </c>
      <c r="L114" s="7" t="s">
        <v>820</v>
      </c>
      <c r="M114" s="17">
        <v>22423</v>
      </c>
      <c r="N114" s="5" t="s">
        <v>821</v>
      </c>
      <c r="O114" s="13"/>
      <c r="P114" s="13" t="s">
        <v>173</v>
      </c>
      <c r="Q114" s="8" t="s">
        <v>822</v>
      </c>
      <c r="R114" s="59">
        <v>23000</v>
      </c>
      <c r="S114" s="59">
        <v>6655</v>
      </c>
      <c r="T114" s="59">
        <v>16345</v>
      </c>
      <c r="U114" s="191">
        <v>786</v>
      </c>
      <c r="V114" s="191">
        <v>6155</v>
      </c>
      <c r="W114" s="191">
        <v>6132</v>
      </c>
      <c r="X114" s="191"/>
      <c r="Y114" s="235">
        <f t="shared" si="60"/>
        <v>13073</v>
      </c>
      <c r="Z114" s="303">
        <v>1</v>
      </c>
      <c r="AA114" s="235">
        <f t="shared" si="62"/>
        <v>29418</v>
      </c>
      <c r="AB114" s="303">
        <v>1</v>
      </c>
      <c r="AC114" s="460"/>
      <c r="AD114" s="460"/>
      <c r="AE114" s="411"/>
      <c r="AF114" s="411"/>
      <c r="AG114" s="415"/>
      <c r="AH114" s="457"/>
      <c r="AI114" s="411"/>
      <c r="AJ114" s="5" t="s">
        <v>823</v>
      </c>
      <c r="AK114" s="8" t="s">
        <v>822</v>
      </c>
      <c r="AL114" s="64">
        <v>6655</v>
      </c>
      <c r="AM114" s="69">
        <v>0.2</v>
      </c>
      <c r="AN114" s="192">
        <v>786</v>
      </c>
      <c r="AO114" s="192">
        <v>6155</v>
      </c>
      <c r="AP114" s="192">
        <v>6132</v>
      </c>
      <c r="AQ114" s="168"/>
      <c r="AR114" s="234">
        <f t="shared" si="64"/>
        <v>13073</v>
      </c>
      <c r="AS114" s="236">
        <v>1</v>
      </c>
      <c r="AT114" s="87">
        <v>44958</v>
      </c>
      <c r="AU114" s="87">
        <v>45291</v>
      </c>
      <c r="AV114" s="46">
        <f t="shared" si="59"/>
        <v>333</v>
      </c>
      <c r="AW114" s="88">
        <v>6655</v>
      </c>
      <c r="AX114" s="115"/>
      <c r="AY114" s="423"/>
      <c r="AZ114" s="423"/>
      <c r="BA114" s="441"/>
      <c r="BB114" s="442"/>
      <c r="BC114" s="442"/>
      <c r="BD114" s="423"/>
      <c r="BE114" s="475"/>
      <c r="BF114" s="475"/>
      <c r="BG114" s="442"/>
      <c r="BH114" s="442"/>
      <c r="BI114" s="505"/>
      <c r="BJ114" s="505"/>
      <c r="BK114" s="505"/>
      <c r="BL114" s="732"/>
      <c r="BM114" s="732"/>
      <c r="BN114" s="72" t="s">
        <v>199</v>
      </c>
      <c r="BO114" s="129" t="s">
        <v>392</v>
      </c>
      <c r="BP114" s="129" t="s">
        <v>479</v>
      </c>
      <c r="BQ114" s="72" t="s">
        <v>187</v>
      </c>
      <c r="BR114" s="141">
        <f t="shared" si="66"/>
        <v>44958</v>
      </c>
      <c r="BS114" s="213" t="s">
        <v>824</v>
      </c>
      <c r="BT114" s="213" t="s">
        <v>825</v>
      </c>
      <c r="BU114" s="248" t="s">
        <v>826</v>
      </c>
      <c r="BV114" s="138"/>
      <c r="BW114" s="182">
        <v>17</v>
      </c>
      <c r="BX114" s="209" t="s">
        <v>827</v>
      </c>
      <c r="BY114" s="209" t="s">
        <v>828</v>
      </c>
      <c r="BZ114" s="209" t="s">
        <v>829</v>
      </c>
      <c r="CA114" s="138"/>
      <c r="CB114" s="72" t="s">
        <v>573</v>
      </c>
      <c r="CC114" s="143" t="s">
        <v>574</v>
      </c>
    </row>
    <row r="115" spans="1:81" ht="49.5" customHeight="1" x14ac:dyDescent="0.35">
      <c r="A115" s="533"/>
      <c r="B115" s="533"/>
      <c r="C115" s="533"/>
      <c r="D115" s="411"/>
      <c r="E115" s="411"/>
      <c r="F115" s="411"/>
      <c r="G115" s="680"/>
      <c r="H115" s="411"/>
      <c r="I115" s="680"/>
      <c r="J115" s="541"/>
      <c r="K115" s="432" t="s">
        <v>830</v>
      </c>
      <c r="L115" s="412" t="s">
        <v>820</v>
      </c>
      <c r="M115" s="412">
        <v>4</v>
      </c>
      <c r="N115" s="432" t="s">
        <v>831</v>
      </c>
      <c r="O115" s="412"/>
      <c r="P115" s="430" t="s">
        <v>173</v>
      </c>
      <c r="Q115" s="412" t="s">
        <v>822</v>
      </c>
      <c r="R115" s="455">
        <v>4</v>
      </c>
      <c r="S115" s="455">
        <v>1</v>
      </c>
      <c r="T115" s="455">
        <v>3</v>
      </c>
      <c r="U115" s="453">
        <v>0</v>
      </c>
      <c r="V115" s="453">
        <v>0.25</v>
      </c>
      <c r="W115" s="453">
        <v>0</v>
      </c>
      <c r="X115" s="453"/>
      <c r="Y115" s="510">
        <f>+W115+V115+U115</f>
        <v>0.25</v>
      </c>
      <c r="Z115" s="643">
        <f>+Y115/S115</f>
        <v>0.25</v>
      </c>
      <c r="AA115" s="510">
        <f>+Y115+T115</f>
        <v>3.25</v>
      </c>
      <c r="AB115" s="643">
        <f>+AA115/R115</f>
        <v>0.8125</v>
      </c>
      <c r="AC115" s="460"/>
      <c r="AD115" s="460"/>
      <c r="AE115" s="411"/>
      <c r="AF115" s="411"/>
      <c r="AG115" s="415"/>
      <c r="AH115" s="457"/>
      <c r="AI115" s="411"/>
      <c r="AJ115" s="5" t="s">
        <v>832</v>
      </c>
      <c r="AK115" s="8" t="s">
        <v>822</v>
      </c>
      <c r="AL115" s="64">
        <v>1</v>
      </c>
      <c r="AM115" s="69">
        <v>0.1</v>
      </c>
      <c r="AN115" s="192">
        <v>0</v>
      </c>
      <c r="AO115" s="192">
        <v>0.25</v>
      </c>
      <c r="AP115" s="192">
        <v>0.25</v>
      </c>
      <c r="AQ115" s="168"/>
      <c r="AR115" s="234">
        <f t="shared" ref="AR115:AR118" si="67">+AP115+AO115+AN115</f>
        <v>0.5</v>
      </c>
      <c r="AS115" s="236">
        <f t="shared" ref="AS115:AS118" si="68">+AR115/AL115</f>
        <v>0.5</v>
      </c>
      <c r="AT115" s="87">
        <v>45017</v>
      </c>
      <c r="AU115" s="87">
        <v>45291</v>
      </c>
      <c r="AV115" s="46">
        <f t="shared" si="59"/>
        <v>274</v>
      </c>
      <c r="AW115" s="64">
        <v>100</v>
      </c>
      <c r="AX115" s="82"/>
      <c r="AY115" s="423"/>
      <c r="AZ115" s="423"/>
      <c r="BA115" s="441"/>
      <c r="BB115" s="442"/>
      <c r="BC115" s="442"/>
      <c r="BD115" s="423"/>
      <c r="BE115" s="475"/>
      <c r="BF115" s="475"/>
      <c r="BG115" s="442"/>
      <c r="BH115" s="442"/>
      <c r="BI115" s="505"/>
      <c r="BJ115" s="505"/>
      <c r="BK115" s="505"/>
      <c r="BL115" s="732"/>
      <c r="BM115" s="732"/>
      <c r="BN115" s="72" t="s">
        <v>199</v>
      </c>
      <c r="BO115" s="129" t="s">
        <v>392</v>
      </c>
      <c r="BP115" s="129" t="s">
        <v>479</v>
      </c>
      <c r="BQ115" s="72" t="s">
        <v>187</v>
      </c>
      <c r="BR115" s="141">
        <f t="shared" si="66"/>
        <v>45017</v>
      </c>
      <c r="BS115" s="213"/>
      <c r="BT115" s="213" t="s">
        <v>833</v>
      </c>
      <c r="BU115" s="248"/>
      <c r="BV115" s="138"/>
      <c r="BW115" s="182">
        <v>18</v>
      </c>
      <c r="BX115" s="209"/>
      <c r="BY115" s="209" t="s">
        <v>834</v>
      </c>
      <c r="BZ115" s="210" t="s">
        <v>835</v>
      </c>
      <c r="CA115" s="138"/>
      <c r="CB115" s="424"/>
      <c r="CC115" s="670"/>
    </row>
    <row r="116" spans="1:81" ht="25" x14ac:dyDescent="0.35">
      <c r="A116" s="533"/>
      <c r="B116" s="533"/>
      <c r="C116" s="533"/>
      <c r="D116" s="411"/>
      <c r="E116" s="411"/>
      <c r="F116" s="411"/>
      <c r="G116" s="680"/>
      <c r="H116" s="411"/>
      <c r="I116" s="680"/>
      <c r="J116" s="541"/>
      <c r="K116" s="433"/>
      <c r="L116" s="411"/>
      <c r="M116" s="411"/>
      <c r="N116" s="433"/>
      <c r="O116" s="411"/>
      <c r="P116" s="535"/>
      <c r="Q116" s="411"/>
      <c r="R116" s="415"/>
      <c r="S116" s="415"/>
      <c r="T116" s="415"/>
      <c r="U116" s="454"/>
      <c r="V116" s="454"/>
      <c r="W116" s="454"/>
      <c r="X116" s="454"/>
      <c r="Y116" s="510"/>
      <c r="Z116" s="643"/>
      <c r="AA116" s="510"/>
      <c r="AB116" s="643"/>
      <c r="AC116" s="460"/>
      <c r="AD116" s="460"/>
      <c r="AE116" s="411"/>
      <c r="AF116" s="411"/>
      <c r="AG116" s="415"/>
      <c r="AH116" s="457"/>
      <c r="AI116" s="411"/>
      <c r="AJ116" s="5" t="s">
        <v>836</v>
      </c>
      <c r="AK116" s="8" t="s">
        <v>837</v>
      </c>
      <c r="AL116" s="64">
        <v>1</v>
      </c>
      <c r="AM116" s="69">
        <v>0.15</v>
      </c>
      <c r="AN116" s="192">
        <v>0</v>
      </c>
      <c r="AO116" s="192">
        <v>0</v>
      </c>
      <c r="AP116" s="192">
        <v>0</v>
      </c>
      <c r="AQ116" s="168"/>
      <c r="AR116" s="234">
        <f t="shared" si="67"/>
        <v>0</v>
      </c>
      <c r="AS116" s="236">
        <f t="shared" si="68"/>
        <v>0</v>
      </c>
      <c r="AT116" s="87">
        <v>45017</v>
      </c>
      <c r="AU116" s="87">
        <v>45291</v>
      </c>
      <c r="AV116" s="46">
        <f t="shared" si="59"/>
        <v>274</v>
      </c>
      <c r="AW116" s="64"/>
      <c r="AX116" s="82"/>
      <c r="AY116" s="423"/>
      <c r="AZ116" s="423"/>
      <c r="BA116" s="441"/>
      <c r="BB116" s="442"/>
      <c r="BC116" s="442"/>
      <c r="BD116" s="423"/>
      <c r="BE116" s="475"/>
      <c r="BF116" s="475"/>
      <c r="BG116" s="442"/>
      <c r="BH116" s="442"/>
      <c r="BI116" s="505"/>
      <c r="BJ116" s="505"/>
      <c r="BK116" s="505"/>
      <c r="BL116" s="732"/>
      <c r="BM116" s="732"/>
      <c r="BN116" s="72" t="s">
        <v>199</v>
      </c>
      <c r="BO116" s="129" t="s">
        <v>392</v>
      </c>
      <c r="BP116" s="129" t="s">
        <v>479</v>
      </c>
      <c r="BQ116" s="72" t="s">
        <v>187</v>
      </c>
      <c r="BR116" s="141">
        <f t="shared" si="66"/>
        <v>45017</v>
      </c>
      <c r="BS116" s="213"/>
      <c r="BT116" s="213"/>
      <c r="BU116" s="248"/>
      <c r="BV116" s="138"/>
      <c r="BW116" s="182">
        <v>19</v>
      </c>
      <c r="BX116" s="209"/>
      <c r="BY116" s="209"/>
      <c r="BZ116" s="139"/>
      <c r="CA116" s="138"/>
      <c r="CB116" s="425"/>
      <c r="CC116" s="671"/>
    </row>
    <row r="117" spans="1:81" ht="72.5" x14ac:dyDescent="0.35">
      <c r="A117" s="533"/>
      <c r="B117" s="533"/>
      <c r="C117" s="533"/>
      <c r="D117" s="411"/>
      <c r="E117" s="411"/>
      <c r="F117" s="411"/>
      <c r="G117" s="680"/>
      <c r="H117" s="411"/>
      <c r="I117" s="680"/>
      <c r="J117" s="541"/>
      <c r="K117" s="433"/>
      <c r="L117" s="411"/>
      <c r="M117" s="411"/>
      <c r="N117" s="433"/>
      <c r="O117" s="411"/>
      <c r="P117" s="535"/>
      <c r="Q117" s="411"/>
      <c r="R117" s="415"/>
      <c r="S117" s="415"/>
      <c r="T117" s="415"/>
      <c r="U117" s="454"/>
      <c r="V117" s="454"/>
      <c r="W117" s="454"/>
      <c r="X117" s="454"/>
      <c r="Y117" s="510"/>
      <c r="Z117" s="643"/>
      <c r="AA117" s="510"/>
      <c r="AB117" s="643"/>
      <c r="AC117" s="460"/>
      <c r="AD117" s="460"/>
      <c r="AE117" s="411"/>
      <c r="AF117" s="411"/>
      <c r="AG117" s="415"/>
      <c r="AH117" s="457"/>
      <c r="AI117" s="411"/>
      <c r="AJ117" s="5" t="s">
        <v>838</v>
      </c>
      <c r="AK117" s="8"/>
      <c r="AL117" s="64">
        <v>1</v>
      </c>
      <c r="AM117" s="69">
        <v>0.05</v>
      </c>
      <c r="AN117" s="192">
        <v>0</v>
      </c>
      <c r="AO117" s="192">
        <v>1</v>
      </c>
      <c r="AP117" s="192">
        <v>0</v>
      </c>
      <c r="AQ117" s="168"/>
      <c r="AR117" s="234">
        <f t="shared" si="67"/>
        <v>1</v>
      </c>
      <c r="AS117" s="236">
        <f t="shared" si="68"/>
        <v>1</v>
      </c>
      <c r="AT117" s="87">
        <v>44958</v>
      </c>
      <c r="AU117" s="87">
        <v>45291</v>
      </c>
      <c r="AV117" s="46">
        <f t="shared" si="59"/>
        <v>333</v>
      </c>
      <c r="AW117" s="64"/>
      <c r="AX117" s="82"/>
      <c r="AY117" s="423"/>
      <c r="AZ117" s="423"/>
      <c r="BA117" s="441"/>
      <c r="BB117" s="442"/>
      <c r="BC117" s="442"/>
      <c r="BD117" s="423"/>
      <c r="BE117" s="475"/>
      <c r="BF117" s="475"/>
      <c r="BG117" s="442"/>
      <c r="BH117" s="442"/>
      <c r="BI117" s="505"/>
      <c r="BJ117" s="505"/>
      <c r="BK117" s="505"/>
      <c r="BL117" s="732"/>
      <c r="BM117" s="732"/>
      <c r="BN117" s="72" t="s">
        <v>199</v>
      </c>
      <c r="BO117" s="129" t="s">
        <v>491</v>
      </c>
      <c r="BP117" s="129" t="s">
        <v>625</v>
      </c>
      <c r="BQ117" s="72" t="s">
        <v>187</v>
      </c>
      <c r="BR117" s="141">
        <f t="shared" si="66"/>
        <v>44958</v>
      </c>
      <c r="BS117" s="213"/>
      <c r="BT117" s="213"/>
      <c r="BU117" s="248"/>
      <c r="BV117" s="138"/>
      <c r="BW117" s="182">
        <v>20</v>
      </c>
      <c r="BX117" s="209"/>
      <c r="BY117" s="209" t="s">
        <v>839</v>
      </c>
      <c r="BZ117" s="139"/>
      <c r="CA117" s="138"/>
      <c r="CB117" s="425"/>
      <c r="CC117" s="671"/>
    </row>
    <row r="118" spans="1:81" ht="96" customHeight="1" x14ac:dyDescent="0.35">
      <c r="A118" s="533"/>
      <c r="B118" s="533"/>
      <c r="C118" s="533"/>
      <c r="D118" s="411"/>
      <c r="E118" s="411"/>
      <c r="F118" s="411"/>
      <c r="G118" s="680"/>
      <c r="H118" s="411"/>
      <c r="I118" s="680"/>
      <c r="J118" s="541"/>
      <c r="K118" s="12" t="s">
        <v>840</v>
      </c>
      <c r="L118" s="7" t="s">
        <v>613</v>
      </c>
      <c r="M118" s="7">
        <v>4</v>
      </c>
      <c r="N118" s="12" t="s">
        <v>841</v>
      </c>
      <c r="O118" s="11"/>
      <c r="P118" s="11" t="s">
        <v>173</v>
      </c>
      <c r="Q118" s="7" t="s">
        <v>796</v>
      </c>
      <c r="R118" s="58">
        <v>4</v>
      </c>
      <c r="S118" s="58">
        <v>4</v>
      </c>
      <c r="T118" s="58">
        <v>4</v>
      </c>
      <c r="U118" s="190">
        <v>0</v>
      </c>
      <c r="V118" s="190">
        <v>1</v>
      </c>
      <c r="W118" s="190">
        <v>2</v>
      </c>
      <c r="X118" s="190"/>
      <c r="Y118" s="235">
        <f>+W118+V118+U118</f>
        <v>3</v>
      </c>
      <c r="Z118" s="303">
        <f>+Y118/S118</f>
        <v>0.75</v>
      </c>
      <c r="AA118" s="235">
        <f>+Y118+T118</f>
        <v>7</v>
      </c>
      <c r="AB118" s="303">
        <v>1</v>
      </c>
      <c r="AC118" s="460"/>
      <c r="AD118" s="460"/>
      <c r="AE118" s="411"/>
      <c r="AF118" s="411"/>
      <c r="AG118" s="415"/>
      <c r="AH118" s="457"/>
      <c r="AI118" s="411"/>
      <c r="AJ118" s="5" t="s">
        <v>842</v>
      </c>
      <c r="AK118" s="8" t="s">
        <v>796</v>
      </c>
      <c r="AL118" s="64">
        <v>4</v>
      </c>
      <c r="AM118" s="69">
        <v>0.1</v>
      </c>
      <c r="AN118" s="192">
        <v>0</v>
      </c>
      <c r="AO118" s="192">
        <v>1</v>
      </c>
      <c r="AP118" s="192">
        <v>2</v>
      </c>
      <c r="AQ118" s="168"/>
      <c r="AR118" s="234">
        <f t="shared" si="67"/>
        <v>3</v>
      </c>
      <c r="AS118" s="236">
        <f t="shared" si="68"/>
        <v>0.75</v>
      </c>
      <c r="AT118" s="105">
        <v>45047</v>
      </c>
      <c r="AU118" s="105">
        <v>45260</v>
      </c>
      <c r="AV118" s="46">
        <f t="shared" si="59"/>
        <v>213</v>
      </c>
      <c r="AW118" s="64">
        <v>200</v>
      </c>
      <c r="AX118" s="82"/>
      <c r="AY118" s="423"/>
      <c r="AZ118" s="423"/>
      <c r="BA118" s="441"/>
      <c r="BB118" s="442"/>
      <c r="BC118" s="442"/>
      <c r="BD118" s="423"/>
      <c r="BE118" s="483"/>
      <c r="BF118" s="483"/>
      <c r="BG118" s="442"/>
      <c r="BH118" s="442"/>
      <c r="BI118" s="505"/>
      <c r="BJ118" s="505"/>
      <c r="BK118" s="505"/>
      <c r="BL118" s="732"/>
      <c r="BM118" s="732"/>
      <c r="BN118" s="72" t="s">
        <v>199</v>
      </c>
      <c r="BO118" s="129" t="s">
        <v>392</v>
      </c>
      <c r="BP118" s="129" t="s">
        <v>479</v>
      </c>
      <c r="BQ118" s="72" t="s">
        <v>187</v>
      </c>
      <c r="BR118" s="141">
        <f t="shared" si="66"/>
        <v>45047</v>
      </c>
      <c r="BS118" s="213"/>
      <c r="BT118" s="213" t="s">
        <v>843</v>
      </c>
      <c r="BU118" s="248" t="s">
        <v>844</v>
      </c>
      <c r="BV118" s="138"/>
      <c r="BW118" s="182">
        <v>21</v>
      </c>
      <c r="BX118" s="209"/>
      <c r="BY118" s="209" t="s">
        <v>834</v>
      </c>
      <c r="BZ118" s="209" t="s">
        <v>835</v>
      </c>
      <c r="CA118" s="138"/>
      <c r="CB118" s="426"/>
      <c r="CC118" s="672"/>
    </row>
    <row r="119" spans="1:81" ht="28" x14ac:dyDescent="0.35">
      <c r="A119" s="6"/>
      <c r="B119" s="43"/>
      <c r="C119" s="43"/>
      <c r="D119" s="44"/>
      <c r="E119" s="45"/>
      <c r="F119" s="44"/>
      <c r="G119" s="68"/>
      <c r="H119" s="44"/>
      <c r="I119" s="68"/>
      <c r="J119" s="633" t="s">
        <v>793</v>
      </c>
      <c r="K119" s="634"/>
      <c r="L119" s="634"/>
      <c r="M119" s="634"/>
      <c r="N119" s="634"/>
      <c r="O119" s="634"/>
      <c r="P119" s="634"/>
      <c r="Q119" s="634"/>
      <c r="R119" s="634"/>
      <c r="S119" s="634"/>
      <c r="T119" s="634"/>
      <c r="U119" s="634"/>
      <c r="V119" s="634"/>
      <c r="W119" s="634"/>
      <c r="X119" s="634"/>
      <c r="Y119" s="635"/>
      <c r="Z119" s="312">
        <f>AVERAGE(Z112:Z118)</f>
        <v>0.6</v>
      </c>
      <c r="AA119" s="312"/>
      <c r="AB119" s="312">
        <f>AVERAGE(AB112:AB118)</f>
        <v>0.77200000000000002</v>
      </c>
      <c r="AC119" s="56"/>
      <c r="AD119" s="56"/>
      <c r="AE119" s="44"/>
      <c r="AF119" s="44"/>
      <c r="AG119" s="68"/>
      <c r="AH119" s="44"/>
      <c r="AI119" s="44"/>
      <c r="AJ119" s="48"/>
      <c r="AK119" s="44"/>
      <c r="AL119" s="68"/>
      <c r="AM119" s="68"/>
      <c r="AN119" s="68"/>
      <c r="AO119" s="68"/>
      <c r="AP119" s="68"/>
      <c r="AQ119" s="68"/>
      <c r="AR119" s="68"/>
      <c r="AS119" s="346">
        <f>AVERAGE(AS112:AS118)</f>
        <v>0.6071428571428571</v>
      </c>
      <c r="AT119" s="104"/>
      <c r="AU119" s="104"/>
      <c r="AV119" s="56"/>
      <c r="AW119" s="68"/>
      <c r="AX119" s="56"/>
      <c r="AY119" s="44"/>
      <c r="AZ119" s="44"/>
      <c r="BA119" s="56"/>
      <c r="BB119" s="56"/>
      <c r="BC119" s="56"/>
      <c r="BD119" s="44"/>
      <c r="BE119" s="44"/>
      <c r="BF119" s="44"/>
      <c r="BG119" s="56"/>
      <c r="BH119" s="56"/>
      <c r="BI119" s="506"/>
      <c r="BJ119" s="506"/>
      <c r="BK119" s="506"/>
      <c r="BL119" s="733"/>
      <c r="BM119" s="733"/>
      <c r="BN119" s="4"/>
      <c r="BO119" s="4"/>
      <c r="BP119" s="4"/>
      <c r="BQ119" s="4"/>
      <c r="BR119" s="4"/>
      <c r="BS119" s="206"/>
      <c r="BT119" s="206"/>
      <c r="BU119" s="250"/>
      <c r="BV119" s="4"/>
      <c r="BW119" s="68"/>
      <c r="BX119" s="21"/>
      <c r="BY119" s="21"/>
      <c r="BZ119" s="21"/>
      <c r="CA119" s="4"/>
      <c r="CB119" s="4"/>
      <c r="CC119" s="21"/>
    </row>
    <row r="120" spans="1:81" ht="37.5" customHeight="1" x14ac:dyDescent="0.35">
      <c r="A120" s="532" t="s">
        <v>594</v>
      </c>
      <c r="B120" s="532" t="s">
        <v>540</v>
      </c>
      <c r="C120" s="412" t="s">
        <v>710</v>
      </c>
      <c r="D120" s="412" t="s">
        <v>845</v>
      </c>
      <c r="E120" s="412" t="s">
        <v>846</v>
      </c>
      <c r="F120" s="412" t="s">
        <v>847</v>
      </c>
      <c r="G120" s="414">
        <v>0.15</v>
      </c>
      <c r="H120" s="412" t="s">
        <v>330</v>
      </c>
      <c r="I120" s="414">
        <v>0.15</v>
      </c>
      <c r="J120" s="540" t="s">
        <v>848</v>
      </c>
      <c r="K120" s="432" t="s">
        <v>849</v>
      </c>
      <c r="L120" s="412" t="s">
        <v>820</v>
      </c>
      <c r="M120" s="412">
        <v>46553</v>
      </c>
      <c r="N120" s="432" t="s">
        <v>850</v>
      </c>
      <c r="O120" s="412"/>
      <c r="P120" s="430" t="s">
        <v>173</v>
      </c>
      <c r="Q120" s="412" t="s">
        <v>822</v>
      </c>
      <c r="R120" s="455">
        <v>47000</v>
      </c>
      <c r="S120" s="455">
        <v>13176</v>
      </c>
      <c r="T120" s="455">
        <v>33824</v>
      </c>
      <c r="U120" s="453">
        <v>783</v>
      </c>
      <c r="V120" s="453">
        <v>12148</v>
      </c>
      <c r="W120" s="453">
        <v>6875</v>
      </c>
      <c r="X120" s="453"/>
      <c r="Y120" s="510">
        <f>+W120+V120+U120</f>
        <v>19806</v>
      </c>
      <c r="Z120" s="699">
        <v>1</v>
      </c>
      <c r="AA120" s="510">
        <f>+Y120+T120</f>
        <v>53630</v>
      </c>
      <c r="AB120" s="643">
        <v>1</v>
      </c>
      <c r="AC120" s="409" t="s">
        <v>177</v>
      </c>
      <c r="AD120" s="409" t="s">
        <v>178</v>
      </c>
      <c r="AE120" s="411" t="s">
        <v>548</v>
      </c>
      <c r="AF120" s="411" t="s">
        <v>549</v>
      </c>
      <c r="AG120" s="455" t="s">
        <v>851</v>
      </c>
      <c r="AH120" s="456">
        <v>2020130010120</v>
      </c>
      <c r="AI120" s="412" t="s">
        <v>852</v>
      </c>
      <c r="AJ120" s="5" t="s">
        <v>853</v>
      </c>
      <c r="AK120" s="8" t="s">
        <v>822</v>
      </c>
      <c r="AL120" s="64">
        <v>145</v>
      </c>
      <c r="AM120" s="69">
        <v>0.35</v>
      </c>
      <c r="AN120" s="192">
        <v>21</v>
      </c>
      <c r="AO120" s="192">
        <v>227</v>
      </c>
      <c r="AP120" s="192">
        <v>132</v>
      </c>
      <c r="AQ120" s="168"/>
      <c r="AR120" s="234">
        <f t="shared" ref="AR120" si="69">+AP120+AO120+AN120</f>
        <v>380</v>
      </c>
      <c r="AS120" s="236">
        <v>1</v>
      </c>
      <c r="AT120" s="87">
        <v>44958</v>
      </c>
      <c r="AU120" s="87">
        <v>45291</v>
      </c>
      <c r="AV120" s="46">
        <f t="shared" ref="AV120:AV123" si="70">AU120-AT120</f>
        <v>333</v>
      </c>
      <c r="AW120" s="64">
        <v>13000</v>
      </c>
      <c r="AX120" s="82"/>
      <c r="AY120" s="412" t="s">
        <v>339</v>
      </c>
      <c r="AZ120" s="412" t="s">
        <v>722</v>
      </c>
      <c r="BA120" s="409" t="s">
        <v>187</v>
      </c>
      <c r="BB120" s="428">
        <v>100000000</v>
      </c>
      <c r="BC120" s="428">
        <v>100000000</v>
      </c>
      <c r="BD120" s="423" t="s">
        <v>188</v>
      </c>
      <c r="BE120" s="474" t="s">
        <v>854</v>
      </c>
      <c r="BF120" s="474" t="s">
        <v>855</v>
      </c>
      <c r="BG120" s="428">
        <v>91600000</v>
      </c>
      <c r="BH120" s="428">
        <v>51400000</v>
      </c>
      <c r="BI120" s="504">
        <v>100000000</v>
      </c>
      <c r="BJ120" s="504">
        <v>51400000</v>
      </c>
      <c r="BK120" s="504">
        <v>51400000</v>
      </c>
      <c r="BL120" s="731">
        <f>+BJ120/BI120</f>
        <v>0.51400000000000001</v>
      </c>
      <c r="BM120" s="731">
        <f>+BK120/BI120</f>
        <v>0.51400000000000001</v>
      </c>
      <c r="BN120" s="72" t="s">
        <v>199</v>
      </c>
      <c r="BO120" s="129" t="s">
        <v>392</v>
      </c>
      <c r="BP120" s="129" t="s">
        <v>479</v>
      </c>
      <c r="BQ120" s="72" t="s">
        <v>187</v>
      </c>
      <c r="BR120" s="141">
        <f>AT120</f>
        <v>44958</v>
      </c>
      <c r="BS120" s="213" t="s">
        <v>856</v>
      </c>
      <c r="BT120" s="213" t="s">
        <v>857</v>
      </c>
      <c r="BU120" s="248" t="s">
        <v>858</v>
      </c>
      <c r="BV120" s="138"/>
      <c r="BW120" s="182">
        <v>22</v>
      </c>
      <c r="BX120" s="209" t="s">
        <v>859</v>
      </c>
      <c r="BY120" s="209" t="s">
        <v>860</v>
      </c>
      <c r="BZ120" s="209" t="s">
        <v>861</v>
      </c>
      <c r="CA120" s="138"/>
      <c r="CB120" s="72" t="s">
        <v>556</v>
      </c>
      <c r="CC120" s="143" t="s">
        <v>676</v>
      </c>
    </row>
    <row r="121" spans="1:81" ht="49.5" customHeight="1" x14ac:dyDescent="0.35">
      <c r="A121" s="533"/>
      <c r="B121" s="533"/>
      <c r="C121" s="411"/>
      <c r="D121" s="411"/>
      <c r="E121" s="411"/>
      <c r="F121" s="411"/>
      <c r="G121" s="530"/>
      <c r="H121" s="411"/>
      <c r="I121" s="415"/>
      <c r="J121" s="541"/>
      <c r="K121" s="433"/>
      <c r="L121" s="411"/>
      <c r="M121" s="411"/>
      <c r="N121" s="433"/>
      <c r="O121" s="411"/>
      <c r="P121" s="535"/>
      <c r="Q121" s="411"/>
      <c r="R121" s="415"/>
      <c r="S121" s="415"/>
      <c r="T121" s="415"/>
      <c r="U121" s="454"/>
      <c r="V121" s="454"/>
      <c r="W121" s="454"/>
      <c r="X121" s="454"/>
      <c r="Y121" s="510"/>
      <c r="Z121" s="699"/>
      <c r="AA121" s="510"/>
      <c r="AB121" s="643"/>
      <c r="AC121" s="410"/>
      <c r="AD121" s="410"/>
      <c r="AE121" s="411"/>
      <c r="AF121" s="411"/>
      <c r="AG121" s="415"/>
      <c r="AH121" s="457"/>
      <c r="AI121" s="411"/>
      <c r="AJ121" s="5" t="s">
        <v>862</v>
      </c>
      <c r="AK121" s="8" t="s">
        <v>822</v>
      </c>
      <c r="AL121" s="64">
        <v>5</v>
      </c>
      <c r="AM121" s="69">
        <v>0.05</v>
      </c>
      <c r="AN121" s="192">
        <v>0</v>
      </c>
      <c r="AO121" s="192">
        <v>4</v>
      </c>
      <c r="AP121" s="192">
        <v>1</v>
      </c>
      <c r="AQ121" s="168"/>
      <c r="AR121" s="234">
        <f t="shared" ref="AR121:AR123" si="71">+AP121+AO121+AN121</f>
        <v>5</v>
      </c>
      <c r="AS121" s="236">
        <f t="shared" ref="AS121:AS122" si="72">+AR121/AL121</f>
        <v>1</v>
      </c>
      <c r="AT121" s="105">
        <v>44986</v>
      </c>
      <c r="AU121" s="105">
        <v>45291</v>
      </c>
      <c r="AV121" s="46">
        <f t="shared" si="70"/>
        <v>305</v>
      </c>
      <c r="AW121" s="64">
        <v>220</v>
      </c>
      <c r="AX121" s="82"/>
      <c r="AY121" s="411"/>
      <c r="AZ121" s="411"/>
      <c r="BA121" s="410"/>
      <c r="BB121" s="440"/>
      <c r="BC121" s="440"/>
      <c r="BD121" s="423"/>
      <c r="BE121" s="475"/>
      <c r="BF121" s="475"/>
      <c r="BG121" s="440"/>
      <c r="BH121" s="440"/>
      <c r="BI121" s="505"/>
      <c r="BJ121" s="505"/>
      <c r="BK121" s="505"/>
      <c r="BL121" s="732"/>
      <c r="BM121" s="732"/>
      <c r="BN121" s="72"/>
      <c r="BO121" s="129"/>
      <c r="BP121" s="129"/>
      <c r="BQ121" s="72"/>
      <c r="BR121" s="141">
        <f t="shared" ref="BR121:BR123" si="73">AT121</f>
        <v>44986</v>
      </c>
      <c r="BS121" s="213"/>
      <c r="BT121" s="213" t="s">
        <v>863</v>
      </c>
      <c r="BU121" s="248" t="s">
        <v>864</v>
      </c>
      <c r="BV121" s="138"/>
      <c r="BW121" s="182">
        <v>23</v>
      </c>
      <c r="BX121" s="209"/>
      <c r="BY121" s="209" t="s">
        <v>865</v>
      </c>
      <c r="BZ121" s="209" t="s">
        <v>866</v>
      </c>
      <c r="CA121" s="138"/>
      <c r="CB121" s="72" t="s">
        <v>191</v>
      </c>
      <c r="CC121" s="143" t="s">
        <v>298</v>
      </c>
    </row>
    <row r="122" spans="1:81" ht="30" customHeight="1" x14ac:dyDescent="0.35">
      <c r="A122" s="533"/>
      <c r="B122" s="533"/>
      <c r="C122" s="411"/>
      <c r="D122" s="411"/>
      <c r="E122" s="411"/>
      <c r="F122" s="411"/>
      <c r="G122" s="530"/>
      <c r="H122" s="411"/>
      <c r="I122" s="415"/>
      <c r="J122" s="541"/>
      <c r="K122" s="528"/>
      <c r="L122" s="413"/>
      <c r="M122" s="413"/>
      <c r="N122" s="528"/>
      <c r="O122" s="413"/>
      <c r="P122" s="431"/>
      <c r="Q122" s="413"/>
      <c r="R122" s="416"/>
      <c r="S122" s="416"/>
      <c r="T122" s="416"/>
      <c r="U122" s="472"/>
      <c r="V122" s="472"/>
      <c r="W122" s="472"/>
      <c r="X122" s="472"/>
      <c r="Y122" s="510"/>
      <c r="Z122" s="699"/>
      <c r="AA122" s="510"/>
      <c r="AB122" s="643"/>
      <c r="AC122" s="410"/>
      <c r="AD122" s="410"/>
      <c r="AE122" s="411"/>
      <c r="AF122" s="411"/>
      <c r="AG122" s="415"/>
      <c r="AH122" s="457"/>
      <c r="AI122" s="411"/>
      <c r="AJ122" s="5" t="s">
        <v>867</v>
      </c>
      <c r="AK122" s="8" t="s">
        <v>822</v>
      </c>
      <c r="AL122" s="64">
        <v>4</v>
      </c>
      <c r="AM122" s="69">
        <v>0.4</v>
      </c>
      <c r="AN122" s="192">
        <v>0</v>
      </c>
      <c r="AO122" s="192">
        <v>1</v>
      </c>
      <c r="AP122" s="192">
        <v>0</v>
      </c>
      <c r="AQ122" s="168"/>
      <c r="AR122" s="234">
        <f t="shared" si="71"/>
        <v>1</v>
      </c>
      <c r="AS122" s="236">
        <f t="shared" si="72"/>
        <v>0.25</v>
      </c>
      <c r="AT122" s="87">
        <v>45017</v>
      </c>
      <c r="AU122" s="87">
        <v>45291</v>
      </c>
      <c r="AV122" s="46">
        <f t="shared" si="70"/>
        <v>274</v>
      </c>
      <c r="AW122" s="64"/>
      <c r="AX122" s="82"/>
      <c r="AY122" s="411"/>
      <c r="AZ122" s="411"/>
      <c r="BA122" s="410"/>
      <c r="BB122" s="440"/>
      <c r="BC122" s="440"/>
      <c r="BD122" s="423"/>
      <c r="BE122" s="475"/>
      <c r="BF122" s="475"/>
      <c r="BG122" s="440"/>
      <c r="BH122" s="440"/>
      <c r="BI122" s="505"/>
      <c r="BJ122" s="505"/>
      <c r="BK122" s="505"/>
      <c r="BL122" s="732"/>
      <c r="BM122" s="732"/>
      <c r="BN122" s="72" t="s">
        <v>199</v>
      </c>
      <c r="BO122" s="129" t="s">
        <v>243</v>
      </c>
      <c r="BP122" s="129" t="s">
        <v>452</v>
      </c>
      <c r="BQ122" s="72" t="s">
        <v>187</v>
      </c>
      <c r="BR122" s="141">
        <f t="shared" si="73"/>
        <v>45017</v>
      </c>
      <c r="BS122" s="213" t="s">
        <v>868</v>
      </c>
      <c r="BT122" s="213" t="s">
        <v>869</v>
      </c>
      <c r="BU122" s="248"/>
      <c r="BV122" s="138"/>
      <c r="BW122" s="182">
        <v>24</v>
      </c>
      <c r="BX122" s="209" t="s">
        <v>870</v>
      </c>
      <c r="BY122" s="209" t="s">
        <v>871</v>
      </c>
      <c r="BZ122" s="139"/>
      <c r="CA122" s="138"/>
      <c r="CB122" s="72" t="s">
        <v>872</v>
      </c>
      <c r="CC122" s="143" t="s">
        <v>873</v>
      </c>
    </row>
    <row r="123" spans="1:81" ht="75" customHeight="1" x14ac:dyDescent="0.35">
      <c r="A123" s="533"/>
      <c r="B123" s="533"/>
      <c r="C123" s="411"/>
      <c r="D123" s="411"/>
      <c r="E123" s="411"/>
      <c r="F123" s="411"/>
      <c r="G123" s="415"/>
      <c r="H123" s="411"/>
      <c r="I123" s="415"/>
      <c r="J123" s="541"/>
      <c r="K123" s="5" t="s">
        <v>874</v>
      </c>
      <c r="L123" s="8" t="s">
        <v>820</v>
      </c>
      <c r="M123" s="17">
        <v>1594</v>
      </c>
      <c r="N123" s="5" t="s">
        <v>875</v>
      </c>
      <c r="O123" s="13"/>
      <c r="P123" s="13" t="s">
        <v>173</v>
      </c>
      <c r="Q123" s="8" t="s">
        <v>876</v>
      </c>
      <c r="R123" s="57">
        <v>1600</v>
      </c>
      <c r="S123" s="57">
        <v>289</v>
      </c>
      <c r="T123" s="57">
        <v>1311</v>
      </c>
      <c r="U123" s="189">
        <v>10</v>
      </c>
      <c r="V123" s="189">
        <v>325</v>
      </c>
      <c r="W123" s="189">
        <v>164</v>
      </c>
      <c r="X123" s="189"/>
      <c r="Y123" s="235">
        <f>+W123+V123+U123</f>
        <v>499</v>
      </c>
      <c r="Z123" s="309">
        <v>1</v>
      </c>
      <c r="AA123" s="235">
        <f>+Y123+T123</f>
        <v>1810</v>
      </c>
      <c r="AB123" s="303">
        <v>1</v>
      </c>
      <c r="AC123" s="410"/>
      <c r="AD123" s="410"/>
      <c r="AE123" s="411"/>
      <c r="AF123" s="411"/>
      <c r="AG123" s="415"/>
      <c r="AH123" s="457"/>
      <c r="AI123" s="411"/>
      <c r="AJ123" s="5" t="s">
        <v>877</v>
      </c>
      <c r="AK123" s="8" t="s">
        <v>876</v>
      </c>
      <c r="AL123" s="64">
        <v>10</v>
      </c>
      <c r="AM123" s="69">
        <v>0.2</v>
      </c>
      <c r="AN123" s="192">
        <v>3</v>
      </c>
      <c r="AO123" s="192">
        <v>19</v>
      </c>
      <c r="AP123" s="192">
        <v>6</v>
      </c>
      <c r="AQ123" s="168"/>
      <c r="AR123" s="234">
        <f t="shared" si="71"/>
        <v>28</v>
      </c>
      <c r="AS123" s="236">
        <v>1</v>
      </c>
      <c r="AT123" s="87">
        <v>44958</v>
      </c>
      <c r="AU123" s="87">
        <v>45291</v>
      </c>
      <c r="AV123" s="46">
        <f t="shared" si="70"/>
        <v>333</v>
      </c>
      <c r="AW123" s="64">
        <v>289</v>
      </c>
      <c r="AX123" s="82"/>
      <c r="AY123" s="411"/>
      <c r="AZ123" s="411"/>
      <c r="BA123" s="410"/>
      <c r="BB123" s="440"/>
      <c r="BC123" s="440"/>
      <c r="BD123" s="423"/>
      <c r="BE123" s="475"/>
      <c r="BF123" s="475"/>
      <c r="BG123" s="440"/>
      <c r="BH123" s="440"/>
      <c r="BI123" s="505"/>
      <c r="BJ123" s="505"/>
      <c r="BK123" s="505"/>
      <c r="BL123" s="732"/>
      <c r="BM123" s="732"/>
      <c r="BN123" s="72" t="s">
        <v>199</v>
      </c>
      <c r="BO123" s="129" t="s">
        <v>392</v>
      </c>
      <c r="BP123" s="129" t="s">
        <v>479</v>
      </c>
      <c r="BQ123" s="72" t="s">
        <v>187</v>
      </c>
      <c r="BR123" s="141">
        <f t="shared" si="73"/>
        <v>44958</v>
      </c>
      <c r="BS123" s="213" t="s">
        <v>878</v>
      </c>
      <c r="BT123" s="213" t="s">
        <v>879</v>
      </c>
      <c r="BU123" s="248" t="s">
        <v>880</v>
      </c>
      <c r="BV123" s="138"/>
      <c r="BW123" s="182">
        <v>25</v>
      </c>
      <c r="BX123" s="209" t="s">
        <v>881</v>
      </c>
      <c r="BY123" s="209" t="s">
        <v>882</v>
      </c>
      <c r="BZ123" s="209" t="s">
        <v>883</v>
      </c>
      <c r="CA123" s="138"/>
      <c r="CB123" s="424"/>
      <c r="CC123" s="670"/>
    </row>
    <row r="124" spans="1:81" ht="57" customHeight="1" x14ac:dyDescent="0.35">
      <c r="A124" s="533"/>
      <c r="B124" s="533"/>
      <c r="C124" s="411"/>
      <c r="D124" s="411"/>
      <c r="E124" s="411"/>
      <c r="F124" s="411"/>
      <c r="G124" s="415"/>
      <c r="H124" s="411"/>
      <c r="I124" s="415"/>
      <c r="J124" s="541"/>
      <c r="K124" s="12" t="s">
        <v>884</v>
      </c>
      <c r="L124" s="7" t="s">
        <v>167</v>
      </c>
      <c r="M124" s="20">
        <v>1</v>
      </c>
      <c r="N124" s="12" t="s">
        <v>885</v>
      </c>
      <c r="O124" s="11" t="s">
        <v>173</v>
      </c>
      <c r="P124" s="11"/>
      <c r="Q124" s="7" t="s">
        <v>496</v>
      </c>
      <c r="R124" s="58">
        <v>1</v>
      </c>
      <c r="S124" s="60">
        <v>0.75</v>
      </c>
      <c r="T124" s="60">
        <v>0.25</v>
      </c>
      <c r="U124" s="194">
        <v>0.05</v>
      </c>
      <c r="V124" s="194">
        <v>0.21</v>
      </c>
      <c r="W124" s="194">
        <v>0.09</v>
      </c>
      <c r="X124" s="194"/>
      <c r="Y124" s="237">
        <f>+W124+V124+U124</f>
        <v>0.35</v>
      </c>
      <c r="Z124" s="309">
        <f>+Y124/S124</f>
        <v>0.46666666666666662</v>
      </c>
      <c r="AA124" s="237">
        <f>+Y124+T124</f>
        <v>0.6</v>
      </c>
      <c r="AB124" s="303">
        <f>+AA124/R124</f>
        <v>0.6</v>
      </c>
      <c r="AC124" s="410"/>
      <c r="AD124" s="410"/>
      <c r="AE124" s="411"/>
      <c r="AF124" s="411"/>
      <c r="AG124" s="415"/>
      <c r="AH124" s="457"/>
      <c r="AI124" s="411"/>
      <c r="AJ124" s="5" t="s">
        <v>886</v>
      </c>
      <c r="AK124" s="8"/>
      <c r="AL124" s="64"/>
      <c r="AM124" s="69"/>
      <c r="AN124" s="192">
        <v>0.05</v>
      </c>
      <c r="AO124" s="192">
        <v>0.21</v>
      </c>
      <c r="AP124" s="192">
        <v>0.09</v>
      </c>
      <c r="AQ124" s="168"/>
      <c r="AR124" s="234"/>
      <c r="AS124" s="236"/>
      <c r="AT124" s="105"/>
      <c r="AU124" s="105"/>
      <c r="AV124" s="82"/>
      <c r="AW124" s="64"/>
      <c r="AX124" s="82"/>
      <c r="AY124" s="411"/>
      <c r="AZ124" s="411"/>
      <c r="BA124" s="410"/>
      <c r="BB124" s="440"/>
      <c r="BC124" s="440"/>
      <c r="BD124" s="423"/>
      <c r="BE124" s="475"/>
      <c r="BF124" s="475"/>
      <c r="BG124" s="440"/>
      <c r="BH124" s="440"/>
      <c r="BI124" s="505"/>
      <c r="BJ124" s="505"/>
      <c r="BK124" s="505"/>
      <c r="BL124" s="732"/>
      <c r="BM124" s="732"/>
      <c r="BN124" s="72"/>
      <c r="BO124" s="129"/>
      <c r="BP124" s="129"/>
      <c r="BQ124" s="72"/>
      <c r="BR124" s="72"/>
      <c r="BS124" s="213" t="s">
        <v>749</v>
      </c>
      <c r="BT124" s="213"/>
      <c r="BU124" s="248" t="s">
        <v>887</v>
      </c>
      <c r="BV124" s="138"/>
      <c r="BW124" s="182">
        <v>26</v>
      </c>
      <c r="BX124" s="209" t="s">
        <v>752</v>
      </c>
      <c r="BY124" s="209" t="s">
        <v>888</v>
      </c>
      <c r="BZ124" s="209" t="s">
        <v>889</v>
      </c>
      <c r="CA124" s="138"/>
      <c r="CB124" s="425"/>
      <c r="CC124" s="671"/>
    </row>
    <row r="125" spans="1:81" ht="60.75" customHeight="1" x14ac:dyDescent="0.35">
      <c r="A125" s="533"/>
      <c r="B125" s="533"/>
      <c r="C125" s="411"/>
      <c r="D125" s="411"/>
      <c r="E125" s="411"/>
      <c r="F125" s="411"/>
      <c r="G125" s="415"/>
      <c r="H125" s="411"/>
      <c r="I125" s="415"/>
      <c r="J125" s="541"/>
      <c r="K125" s="12" t="s">
        <v>890</v>
      </c>
      <c r="L125" s="7" t="s">
        <v>167</v>
      </c>
      <c r="M125" s="7">
        <v>1</v>
      </c>
      <c r="N125" s="12" t="s">
        <v>891</v>
      </c>
      <c r="O125" s="11" t="s">
        <v>173</v>
      </c>
      <c r="P125" s="11"/>
      <c r="Q125" s="7" t="s">
        <v>837</v>
      </c>
      <c r="R125" s="58">
        <v>1</v>
      </c>
      <c r="S125" s="11">
        <v>1</v>
      </c>
      <c r="T125" s="58">
        <v>1</v>
      </c>
      <c r="U125" s="190">
        <v>0</v>
      </c>
      <c r="V125" s="190">
        <v>0</v>
      </c>
      <c r="W125" s="190">
        <v>0</v>
      </c>
      <c r="X125" s="190"/>
      <c r="Y125" s="235">
        <f>+W125+V125+U125</f>
        <v>0</v>
      </c>
      <c r="Z125" s="309">
        <f>+Y125/S125</f>
        <v>0</v>
      </c>
      <c r="AA125" s="235">
        <f>+T125</f>
        <v>1</v>
      </c>
      <c r="AB125" s="303">
        <v>1</v>
      </c>
      <c r="AC125" s="410"/>
      <c r="AD125" s="410"/>
      <c r="AE125" s="411"/>
      <c r="AF125" s="411"/>
      <c r="AG125" s="415"/>
      <c r="AH125" s="457"/>
      <c r="AI125" s="411"/>
      <c r="AJ125" s="5" t="s">
        <v>892</v>
      </c>
      <c r="AK125" s="8"/>
      <c r="AL125" s="64"/>
      <c r="AM125" s="69"/>
      <c r="AN125" s="192">
        <v>0</v>
      </c>
      <c r="AO125" s="192">
        <v>0</v>
      </c>
      <c r="AP125" s="192">
        <v>0</v>
      </c>
      <c r="AQ125" s="168"/>
      <c r="AR125" s="234"/>
      <c r="AS125" s="236"/>
      <c r="AT125" s="105"/>
      <c r="AU125" s="105"/>
      <c r="AV125" s="82"/>
      <c r="AW125" s="64"/>
      <c r="AX125" s="82"/>
      <c r="AY125" s="411"/>
      <c r="AZ125" s="411"/>
      <c r="BA125" s="410"/>
      <c r="BB125" s="440"/>
      <c r="BC125" s="440"/>
      <c r="BD125" s="423"/>
      <c r="BE125" s="475"/>
      <c r="BF125" s="475"/>
      <c r="BG125" s="440"/>
      <c r="BH125" s="440"/>
      <c r="BI125" s="505"/>
      <c r="BJ125" s="505"/>
      <c r="BK125" s="505"/>
      <c r="BL125" s="732"/>
      <c r="BM125" s="732"/>
      <c r="BN125" s="72"/>
      <c r="BO125" s="129"/>
      <c r="BP125" s="129"/>
      <c r="BQ125" s="72"/>
      <c r="BR125" s="72"/>
      <c r="BS125" s="213"/>
      <c r="BT125" s="213"/>
      <c r="BU125" s="248"/>
      <c r="BV125" s="138"/>
      <c r="BW125" s="182">
        <v>27</v>
      </c>
      <c r="BX125" s="209"/>
      <c r="BY125" s="209"/>
      <c r="BZ125" s="139"/>
      <c r="CA125" s="138"/>
      <c r="CB125" s="426"/>
      <c r="CC125" s="672"/>
    </row>
    <row r="126" spans="1:81" ht="28" x14ac:dyDescent="0.35">
      <c r="A126" s="6"/>
      <c r="B126" s="43"/>
      <c r="C126" s="43"/>
      <c r="D126" s="44"/>
      <c r="E126" s="45"/>
      <c r="F126" s="44"/>
      <c r="G126" s="68"/>
      <c r="H126" s="44"/>
      <c r="I126" s="68"/>
      <c r="J126" s="633" t="s">
        <v>848</v>
      </c>
      <c r="K126" s="634"/>
      <c r="L126" s="634"/>
      <c r="M126" s="634"/>
      <c r="N126" s="634"/>
      <c r="O126" s="634"/>
      <c r="P126" s="634"/>
      <c r="Q126" s="634"/>
      <c r="R126" s="634"/>
      <c r="S126" s="634"/>
      <c r="T126" s="634"/>
      <c r="U126" s="634"/>
      <c r="V126" s="634"/>
      <c r="W126" s="634"/>
      <c r="X126" s="634"/>
      <c r="Y126" s="635"/>
      <c r="Z126" s="312">
        <f>AVERAGE(Z120:Z125)</f>
        <v>0.6166666666666667</v>
      </c>
      <c r="AA126" s="312"/>
      <c r="AB126" s="312">
        <f>AVERAGE(AB120:AB125)</f>
        <v>0.9</v>
      </c>
      <c r="AC126" s="56"/>
      <c r="AD126" s="56"/>
      <c r="AE126" s="44"/>
      <c r="AF126" s="44"/>
      <c r="AG126" s="68"/>
      <c r="AH126" s="44"/>
      <c r="AI126" s="44"/>
      <c r="AJ126" s="48"/>
      <c r="AK126" s="44"/>
      <c r="AL126" s="68"/>
      <c r="AM126" s="68"/>
      <c r="AN126" s="68"/>
      <c r="AO126" s="68"/>
      <c r="AP126" s="68"/>
      <c r="AQ126" s="68"/>
      <c r="AR126" s="68"/>
      <c r="AS126" s="346">
        <f>AVERAGE(AS120:AS125)</f>
        <v>0.8125</v>
      </c>
      <c r="AT126" s="104"/>
      <c r="AU126" s="104"/>
      <c r="AV126" s="56"/>
      <c r="AW126" s="68"/>
      <c r="AX126" s="56"/>
      <c r="AY126" s="44"/>
      <c r="AZ126" s="44"/>
      <c r="BA126" s="56"/>
      <c r="BB126" s="56"/>
      <c r="BC126" s="56"/>
      <c r="BD126" s="44"/>
      <c r="BE126" s="44"/>
      <c r="BF126" s="44"/>
      <c r="BG126" s="56"/>
      <c r="BH126" s="56"/>
      <c r="BI126" s="506"/>
      <c r="BJ126" s="506"/>
      <c r="BK126" s="506"/>
      <c r="BL126" s="733"/>
      <c r="BM126" s="733"/>
      <c r="BN126" s="4"/>
      <c r="BO126" s="4"/>
      <c r="BP126" s="4"/>
      <c r="BQ126" s="4"/>
      <c r="BR126" s="4"/>
      <c r="BS126" s="205"/>
      <c r="BT126" s="205"/>
      <c r="BU126" s="249"/>
      <c r="BV126" s="4"/>
      <c r="BW126" s="183"/>
      <c r="BX126" s="21"/>
      <c r="BY126" s="21"/>
      <c r="BZ126" s="21"/>
      <c r="CA126" s="4"/>
      <c r="CB126" s="4"/>
      <c r="CC126" s="21"/>
    </row>
    <row r="127" spans="1:81" ht="81" customHeight="1" x14ac:dyDescent="0.35">
      <c r="A127" s="532" t="s">
        <v>594</v>
      </c>
      <c r="B127" s="532" t="s">
        <v>893</v>
      </c>
      <c r="C127" s="532" t="s">
        <v>894</v>
      </c>
      <c r="D127" s="412" t="s">
        <v>895</v>
      </c>
      <c r="E127" s="412" t="s">
        <v>896</v>
      </c>
      <c r="F127" s="412" t="s">
        <v>897</v>
      </c>
      <c r="G127" s="414">
        <v>0.02</v>
      </c>
      <c r="H127" s="412" t="s">
        <v>330</v>
      </c>
      <c r="I127" s="414">
        <v>0.02</v>
      </c>
      <c r="J127" s="555" t="s">
        <v>898</v>
      </c>
      <c r="K127" s="5" t="s">
        <v>899</v>
      </c>
      <c r="L127" s="8" t="s">
        <v>900</v>
      </c>
      <c r="M127" s="17" t="s">
        <v>901</v>
      </c>
      <c r="N127" s="5" t="s">
        <v>902</v>
      </c>
      <c r="O127" s="13"/>
      <c r="P127" s="13" t="s">
        <v>173</v>
      </c>
      <c r="Q127" s="8" t="s">
        <v>903</v>
      </c>
      <c r="R127" s="57">
        <v>2812</v>
      </c>
      <c r="S127" s="57">
        <v>400</v>
      </c>
      <c r="T127" s="57">
        <v>3240</v>
      </c>
      <c r="U127" s="189">
        <v>44</v>
      </c>
      <c r="V127" s="189">
        <v>602</v>
      </c>
      <c r="W127" s="189">
        <v>161</v>
      </c>
      <c r="X127" s="189"/>
      <c r="Y127" s="235">
        <f>+W127+V127+U127</f>
        <v>807</v>
      </c>
      <c r="Z127" s="303">
        <v>1</v>
      </c>
      <c r="AA127" s="235">
        <f>+Y127+T127</f>
        <v>4047</v>
      </c>
      <c r="AB127" s="303">
        <v>1</v>
      </c>
      <c r="AC127" s="644" t="s">
        <v>177</v>
      </c>
      <c r="AD127" s="644" t="s">
        <v>178</v>
      </c>
      <c r="AE127" s="435" t="s">
        <v>548</v>
      </c>
      <c r="AF127" s="435" t="s">
        <v>549</v>
      </c>
      <c r="AG127" s="455" t="s">
        <v>904</v>
      </c>
      <c r="AH127" s="456">
        <v>2020130010110</v>
      </c>
      <c r="AI127" s="412" t="s">
        <v>905</v>
      </c>
      <c r="AJ127" s="5" t="s">
        <v>906</v>
      </c>
      <c r="AK127" s="8" t="s">
        <v>403</v>
      </c>
      <c r="AL127" s="64">
        <v>25</v>
      </c>
      <c r="AM127" s="69">
        <v>0.4</v>
      </c>
      <c r="AN127" s="192">
        <v>2</v>
      </c>
      <c r="AO127" s="192">
        <v>24</v>
      </c>
      <c r="AP127" s="192">
        <v>8</v>
      </c>
      <c r="AQ127" s="168"/>
      <c r="AR127" s="234">
        <f t="shared" ref="AR127" si="74">+AP127+AO127+AN127</f>
        <v>34</v>
      </c>
      <c r="AS127" s="236">
        <v>1</v>
      </c>
      <c r="AT127" s="105">
        <v>44958</v>
      </c>
      <c r="AU127" s="87">
        <v>45291</v>
      </c>
      <c r="AV127" s="46">
        <f t="shared" ref="AV127:AV130" si="75">AU127-AT127</f>
        <v>333</v>
      </c>
      <c r="AW127" s="64">
        <v>400</v>
      </c>
      <c r="AX127" s="82"/>
      <c r="AY127" s="640" t="s">
        <v>339</v>
      </c>
      <c r="AZ127" s="640" t="s">
        <v>722</v>
      </c>
      <c r="BA127" s="682" t="s">
        <v>187</v>
      </c>
      <c r="BB127" s="428">
        <v>70000000</v>
      </c>
      <c r="BC127" s="428">
        <v>70000000</v>
      </c>
      <c r="BD127" s="423" t="s">
        <v>188</v>
      </c>
      <c r="BE127" s="474" t="s">
        <v>904</v>
      </c>
      <c r="BF127" s="474" t="s">
        <v>907</v>
      </c>
      <c r="BG127" s="428">
        <v>56955010</v>
      </c>
      <c r="BH127" s="428">
        <v>12000000</v>
      </c>
      <c r="BI127" s="504">
        <v>100000000</v>
      </c>
      <c r="BJ127" s="504">
        <v>51400000</v>
      </c>
      <c r="BK127" s="504">
        <v>51400000</v>
      </c>
      <c r="BL127" s="731">
        <f>+BJ127/BI127</f>
        <v>0.51400000000000001</v>
      </c>
      <c r="BM127" s="731">
        <f>+BK127/BI127</f>
        <v>0.51400000000000001</v>
      </c>
      <c r="BN127" s="72" t="s">
        <v>199</v>
      </c>
      <c r="BO127" s="129" t="s">
        <v>243</v>
      </c>
      <c r="BP127" s="129" t="s">
        <v>452</v>
      </c>
      <c r="BQ127" s="72" t="s">
        <v>187</v>
      </c>
      <c r="BR127" s="141">
        <f>AT127</f>
        <v>44958</v>
      </c>
      <c r="BS127" s="213" t="s">
        <v>908</v>
      </c>
      <c r="BT127" s="213" t="s">
        <v>909</v>
      </c>
      <c r="BU127" s="248" t="s">
        <v>910</v>
      </c>
      <c r="BV127" s="138"/>
      <c r="BW127" s="182">
        <v>28</v>
      </c>
      <c r="BX127" s="209" t="s">
        <v>911</v>
      </c>
      <c r="BY127" s="209" t="s">
        <v>912</v>
      </c>
      <c r="BZ127" s="209" t="s">
        <v>913</v>
      </c>
      <c r="CA127" s="138"/>
      <c r="CB127" s="72" t="s">
        <v>556</v>
      </c>
      <c r="CC127" s="143" t="s">
        <v>914</v>
      </c>
    </row>
    <row r="128" spans="1:81" ht="85.5" customHeight="1" x14ac:dyDescent="0.35">
      <c r="A128" s="533"/>
      <c r="B128" s="533"/>
      <c r="C128" s="533"/>
      <c r="D128" s="411"/>
      <c r="E128" s="411"/>
      <c r="F128" s="411"/>
      <c r="G128" s="415"/>
      <c r="H128" s="411"/>
      <c r="I128" s="415"/>
      <c r="J128" s="555"/>
      <c r="K128" s="5" t="s">
        <v>915</v>
      </c>
      <c r="L128" s="8" t="s">
        <v>916</v>
      </c>
      <c r="M128" s="8" t="s">
        <v>917</v>
      </c>
      <c r="N128" s="5" t="s">
        <v>918</v>
      </c>
      <c r="O128" s="13"/>
      <c r="P128" s="13" t="s">
        <v>173</v>
      </c>
      <c r="Q128" s="8" t="s">
        <v>599</v>
      </c>
      <c r="R128" s="65">
        <v>20</v>
      </c>
      <c r="S128" s="65">
        <v>5</v>
      </c>
      <c r="T128" s="65">
        <v>21</v>
      </c>
      <c r="U128" s="189">
        <v>0</v>
      </c>
      <c r="V128" s="189">
        <v>2</v>
      </c>
      <c r="W128" s="189">
        <v>2</v>
      </c>
      <c r="X128" s="189"/>
      <c r="Y128" s="235">
        <f t="shared" ref="Y128:Y130" si="76">+W128+V128+U128</f>
        <v>4</v>
      </c>
      <c r="Z128" s="303">
        <f t="shared" ref="Z128:Z130" si="77">+Y128/S128</f>
        <v>0.8</v>
      </c>
      <c r="AA128" s="235">
        <f t="shared" ref="AA128:AA130" si="78">+Y128+T128</f>
        <v>25</v>
      </c>
      <c r="AB128" s="303">
        <v>1</v>
      </c>
      <c r="AC128" s="645"/>
      <c r="AD128" s="645"/>
      <c r="AE128" s="436"/>
      <c r="AF128" s="436"/>
      <c r="AG128" s="415"/>
      <c r="AH128" s="457"/>
      <c r="AI128" s="411"/>
      <c r="AJ128" s="5" t="s">
        <v>919</v>
      </c>
      <c r="AK128" s="8" t="s">
        <v>599</v>
      </c>
      <c r="AL128" s="64">
        <v>5</v>
      </c>
      <c r="AM128" s="69">
        <v>0.25</v>
      </c>
      <c r="AN128" s="192">
        <v>0</v>
      </c>
      <c r="AO128" s="192">
        <v>2</v>
      </c>
      <c r="AP128" s="192">
        <v>2</v>
      </c>
      <c r="AQ128" s="168"/>
      <c r="AR128" s="234">
        <f t="shared" ref="AR128:AR130" si="79">+AP128+AO128+AN128</f>
        <v>4</v>
      </c>
      <c r="AS128" s="236">
        <f t="shared" ref="AS128:AS129" si="80">+AR128/AL128</f>
        <v>0.8</v>
      </c>
      <c r="AT128" s="105">
        <v>44958</v>
      </c>
      <c r="AU128" s="87">
        <v>45291</v>
      </c>
      <c r="AV128" s="46">
        <f t="shared" si="75"/>
        <v>333</v>
      </c>
      <c r="AW128" s="64">
        <v>100</v>
      </c>
      <c r="AX128" s="82"/>
      <c r="AY128" s="641"/>
      <c r="AZ128" s="641"/>
      <c r="BA128" s="683"/>
      <c r="BB128" s="440"/>
      <c r="BC128" s="440"/>
      <c r="BD128" s="423"/>
      <c r="BE128" s="475"/>
      <c r="BF128" s="475"/>
      <c r="BG128" s="440"/>
      <c r="BH128" s="440"/>
      <c r="BI128" s="505"/>
      <c r="BJ128" s="505"/>
      <c r="BK128" s="505"/>
      <c r="BL128" s="732"/>
      <c r="BM128" s="732"/>
      <c r="BN128" s="72" t="s">
        <v>199</v>
      </c>
      <c r="BO128" s="129" t="s">
        <v>243</v>
      </c>
      <c r="BP128" s="129" t="s">
        <v>452</v>
      </c>
      <c r="BQ128" s="72" t="s">
        <v>187</v>
      </c>
      <c r="BR128" s="141">
        <f t="shared" ref="BR128:BR129" si="81">AT128</f>
        <v>44958</v>
      </c>
      <c r="BS128" s="213"/>
      <c r="BT128" s="213" t="s">
        <v>920</v>
      </c>
      <c r="BU128" s="248" t="s">
        <v>921</v>
      </c>
      <c r="BV128" s="138"/>
      <c r="BW128" s="182">
        <v>29</v>
      </c>
      <c r="BX128" s="209"/>
      <c r="BY128" s="209" t="s">
        <v>922</v>
      </c>
      <c r="BZ128" s="209" t="s">
        <v>923</v>
      </c>
      <c r="CA128" s="138"/>
      <c r="CB128" s="72" t="s">
        <v>191</v>
      </c>
      <c r="CC128" s="143" t="s">
        <v>298</v>
      </c>
    </row>
    <row r="129" spans="1:81" ht="69" customHeight="1" x14ac:dyDescent="0.35">
      <c r="A129" s="533"/>
      <c r="B129" s="533"/>
      <c r="C129" s="533"/>
      <c r="D129" s="411"/>
      <c r="E129" s="411"/>
      <c r="F129" s="411"/>
      <c r="G129" s="415"/>
      <c r="H129" s="411"/>
      <c r="I129" s="415"/>
      <c r="J129" s="555"/>
      <c r="K129" s="5" t="s">
        <v>924</v>
      </c>
      <c r="L129" s="8" t="s">
        <v>900</v>
      </c>
      <c r="M129" s="8" t="s">
        <v>925</v>
      </c>
      <c r="N129" s="5" t="s">
        <v>926</v>
      </c>
      <c r="O129" s="13"/>
      <c r="P129" s="13" t="s">
        <v>173</v>
      </c>
      <c r="Q129" s="8" t="s">
        <v>927</v>
      </c>
      <c r="R129" s="57">
        <v>200</v>
      </c>
      <c r="S129" s="57">
        <v>55</v>
      </c>
      <c r="T129" s="57">
        <v>273</v>
      </c>
      <c r="U129" s="189">
        <v>2</v>
      </c>
      <c r="V129" s="189">
        <v>14</v>
      </c>
      <c r="W129" s="189">
        <v>27</v>
      </c>
      <c r="X129" s="189"/>
      <c r="Y129" s="235">
        <f t="shared" si="76"/>
        <v>43</v>
      </c>
      <c r="Z129" s="303">
        <f t="shared" si="77"/>
        <v>0.78181818181818186</v>
      </c>
      <c r="AA129" s="235">
        <f t="shared" si="78"/>
        <v>316</v>
      </c>
      <c r="AB129" s="303">
        <v>1</v>
      </c>
      <c r="AC129" s="645"/>
      <c r="AD129" s="645"/>
      <c r="AE129" s="436"/>
      <c r="AF129" s="436"/>
      <c r="AG129" s="415"/>
      <c r="AH129" s="457"/>
      <c r="AI129" s="411"/>
      <c r="AJ129" s="5" t="s">
        <v>928</v>
      </c>
      <c r="AK129" s="8" t="s">
        <v>927</v>
      </c>
      <c r="AL129" s="59">
        <v>1</v>
      </c>
      <c r="AM129" s="69">
        <v>0.25</v>
      </c>
      <c r="AN129" s="192">
        <v>0.25</v>
      </c>
      <c r="AO129" s="192">
        <v>0.25</v>
      </c>
      <c r="AP129" s="192">
        <v>0.25</v>
      </c>
      <c r="AQ129" s="170"/>
      <c r="AR129" s="234">
        <f t="shared" si="79"/>
        <v>0.75</v>
      </c>
      <c r="AS129" s="236">
        <f t="shared" si="80"/>
        <v>0.75</v>
      </c>
      <c r="AT129" s="120">
        <v>44986</v>
      </c>
      <c r="AU129" s="120">
        <v>45291</v>
      </c>
      <c r="AV129" s="46">
        <f t="shared" si="75"/>
        <v>305</v>
      </c>
      <c r="AW129" s="64">
        <v>55</v>
      </c>
      <c r="AX129" s="82"/>
      <c r="AY129" s="641"/>
      <c r="AZ129" s="641"/>
      <c r="BA129" s="683"/>
      <c r="BB129" s="440"/>
      <c r="BC129" s="440"/>
      <c r="BD129" s="423"/>
      <c r="BE129" s="475"/>
      <c r="BF129" s="475"/>
      <c r="BG129" s="440"/>
      <c r="BH129" s="440"/>
      <c r="BI129" s="505"/>
      <c r="BJ129" s="505"/>
      <c r="BK129" s="505"/>
      <c r="BL129" s="732"/>
      <c r="BM129" s="732"/>
      <c r="BN129" s="72" t="s">
        <v>199</v>
      </c>
      <c r="BO129" s="129" t="s">
        <v>200</v>
      </c>
      <c r="BP129" s="129" t="s">
        <v>479</v>
      </c>
      <c r="BQ129" s="72" t="s">
        <v>187</v>
      </c>
      <c r="BR129" s="141">
        <f t="shared" si="81"/>
        <v>44986</v>
      </c>
      <c r="BS129" s="213" t="s">
        <v>929</v>
      </c>
      <c r="BT129" s="213" t="s">
        <v>930</v>
      </c>
      <c r="BU129" s="248" t="s">
        <v>931</v>
      </c>
      <c r="BV129" s="138"/>
      <c r="BW129" s="182">
        <v>30</v>
      </c>
      <c r="BX129" s="209" t="s">
        <v>932</v>
      </c>
      <c r="BY129" s="209" t="s">
        <v>922</v>
      </c>
      <c r="BZ129" s="209" t="s">
        <v>933</v>
      </c>
      <c r="CA129" s="138"/>
      <c r="CB129" s="72" t="s">
        <v>208</v>
      </c>
      <c r="CC129" s="143" t="s">
        <v>306</v>
      </c>
    </row>
    <row r="130" spans="1:81" ht="85.5" customHeight="1" x14ac:dyDescent="0.35">
      <c r="A130" s="534"/>
      <c r="B130" s="534"/>
      <c r="C130" s="534"/>
      <c r="D130" s="413"/>
      <c r="E130" s="413"/>
      <c r="F130" s="413"/>
      <c r="G130" s="416"/>
      <c r="H130" s="413"/>
      <c r="I130" s="416"/>
      <c r="J130" s="555"/>
      <c r="K130" s="5" t="s">
        <v>934</v>
      </c>
      <c r="L130" s="8" t="s">
        <v>167</v>
      </c>
      <c r="M130" s="8" t="s">
        <v>925</v>
      </c>
      <c r="N130" s="5" t="s">
        <v>935</v>
      </c>
      <c r="O130" s="13"/>
      <c r="P130" s="13" t="s">
        <v>173</v>
      </c>
      <c r="Q130" s="8" t="s">
        <v>903</v>
      </c>
      <c r="R130" s="57">
        <v>1</v>
      </c>
      <c r="S130" s="57">
        <v>1</v>
      </c>
      <c r="T130" s="57">
        <v>1</v>
      </c>
      <c r="U130" s="189">
        <v>0</v>
      </c>
      <c r="V130" s="200">
        <v>0.5</v>
      </c>
      <c r="W130" s="197">
        <v>0.25</v>
      </c>
      <c r="X130" s="189"/>
      <c r="Y130" s="235">
        <f t="shared" si="76"/>
        <v>0.75</v>
      </c>
      <c r="Z130" s="303">
        <f t="shared" si="77"/>
        <v>0.75</v>
      </c>
      <c r="AA130" s="235">
        <f t="shared" si="78"/>
        <v>1.75</v>
      </c>
      <c r="AB130" s="303">
        <v>1</v>
      </c>
      <c r="AC130" s="646"/>
      <c r="AD130" s="646"/>
      <c r="AE130" s="524"/>
      <c r="AF130" s="524"/>
      <c r="AG130" s="416"/>
      <c r="AH130" s="458"/>
      <c r="AI130" s="413"/>
      <c r="AJ130" s="5" t="s">
        <v>936</v>
      </c>
      <c r="AK130" s="8" t="s">
        <v>937</v>
      </c>
      <c r="AL130" s="64">
        <v>6</v>
      </c>
      <c r="AM130" s="69">
        <v>0.1</v>
      </c>
      <c r="AN130" s="192">
        <v>0</v>
      </c>
      <c r="AO130" s="192">
        <v>3</v>
      </c>
      <c r="AP130" s="192">
        <v>8</v>
      </c>
      <c r="AQ130" s="170"/>
      <c r="AR130" s="234">
        <f t="shared" si="79"/>
        <v>11</v>
      </c>
      <c r="AS130" s="236">
        <v>1</v>
      </c>
      <c r="AT130" s="120">
        <v>44986</v>
      </c>
      <c r="AU130" s="120">
        <v>45291</v>
      </c>
      <c r="AV130" s="46">
        <f t="shared" si="75"/>
        <v>305</v>
      </c>
      <c r="AW130" s="64">
        <v>400</v>
      </c>
      <c r="AX130" s="82"/>
      <c r="AY130" s="642"/>
      <c r="AZ130" s="642"/>
      <c r="BA130" s="684"/>
      <c r="BB130" s="429"/>
      <c r="BC130" s="429"/>
      <c r="BD130" s="423"/>
      <c r="BE130" s="483"/>
      <c r="BF130" s="483"/>
      <c r="BG130" s="429"/>
      <c r="BH130" s="429"/>
      <c r="BI130" s="505"/>
      <c r="BJ130" s="505"/>
      <c r="BK130" s="505"/>
      <c r="BL130" s="732"/>
      <c r="BM130" s="732"/>
      <c r="BN130" s="72"/>
      <c r="BO130" s="129"/>
      <c r="BP130" s="129"/>
      <c r="BQ130" s="72"/>
      <c r="BR130" s="72"/>
      <c r="BS130" s="213"/>
      <c r="BT130" s="213" t="s">
        <v>938</v>
      </c>
      <c r="BU130" s="248" t="s">
        <v>939</v>
      </c>
      <c r="BV130" s="138"/>
      <c r="BW130" s="182">
        <v>31</v>
      </c>
      <c r="BX130" s="209"/>
      <c r="BY130" s="209" t="s">
        <v>940</v>
      </c>
      <c r="BZ130" s="209" t="s">
        <v>941</v>
      </c>
      <c r="CA130" s="138"/>
      <c r="CB130" s="78"/>
      <c r="CC130" s="147"/>
    </row>
    <row r="131" spans="1:81" ht="51" customHeight="1" x14ac:dyDescent="0.35">
      <c r="A131" s="6"/>
      <c r="B131" s="43"/>
      <c r="C131" s="43"/>
      <c r="D131" s="44"/>
      <c r="E131" s="45"/>
      <c r="F131" s="44"/>
      <c r="G131" s="68"/>
      <c r="H131" s="44"/>
      <c r="I131" s="68"/>
      <c r="J131" s="633" t="s">
        <v>898</v>
      </c>
      <c r="K131" s="634"/>
      <c r="L131" s="634"/>
      <c r="M131" s="634"/>
      <c r="N131" s="634"/>
      <c r="O131" s="634"/>
      <c r="P131" s="634"/>
      <c r="Q131" s="634"/>
      <c r="R131" s="634"/>
      <c r="S131" s="634"/>
      <c r="T131" s="634"/>
      <c r="U131" s="634"/>
      <c r="V131" s="634"/>
      <c r="W131" s="634"/>
      <c r="X131" s="634"/>
      <c r="Y131" s="635"/>
      <c r="Z131" s="312">
        <f>AVERAGE(Z127:Z130)</f>
        <v>0.8329545454545455</v>
      </c>
      <c r="AA131" s="312"/>
      <c r="AB131" s="312">
        <f>AVERAGE(AB127:AB130)</f>
        <v>1</v>
      </c>
      <c r="AC131" s="56"/>
      <c r="AD131" s="56"/>
      <c r="AE131" s="44"/>
      <c r="AF131" s="44"/>
      <c r="AG131" s="68"/>
      <c r="AH131" s="44"/>
      <c r="AI131" s="44"/>
      <c r="AJ131" s="48"/>
      <c r="AK131" s="44"/>
      <c r="AL131" s="68"/>
      <c r="AM131" s="68"/>
      <c r="AN131" s="68"/>
      <c r="AO131" s="68"/>
      <c r="AP131" s="68"/>
      <c r="AQ131" s="68"/>
      <c r="AR131" s="68"/>
      <c r="AS131" s="346">
        <f>AVERAGE(AS127:AS130)</f>
        <v>0.88749999999999996</v>
      </c>
      <c r="AT131" s="104"/>
      <c r="AU131" s="104"/>
      <c r="AV131" s="56"/>
      <c r="AW131" s="68"/>
      <c r="AX131" s="56"/>
      <c r="AY131" s="44"/>
      <c r="AZ131" s="44"/>
      <c r="BA131" s="56"/>
      <c r="BB131" s="56"/>
      <c r="BC131" s="56"/>
      <c r="BD131" s="44"/>
      <c r="BE131" s="44"/>
      <c r="BF131" s="44"/>
      <c r="BG131" s="56"/>
      <c r="BH131" s="56"/>
      <c r="BI131" s="506"/>
      <c r="BJ131" s="506"/>
      <c r="BK131" s="506"/>
      <c r="BL131" s="733"/>
      <c r="BM131" s="733"/>
      <c r="BN131" s="4"/>
      <c r="BO131" s="4"/>
      <c r="BP131" s="4"/>
      <c r="BQ131" s="4"/>
      <c r="BR131" s="4"/>
      <c r="BS131" s="205"/>
      <c r="BT131" s="205"/>
      <c r="BU131" s="249"/>
      <c r="BV131" s="4"/>
      <c r="BW131" s="4"/>
      <c r="BX131" s="21"/>
      <c r="BY131" s="21"/>
      <c r="BZ131" s="21"/>
      <c r="CA131" s="4"/>
      <c r="CB131" s="4"/>
      <c r="CC131" s="21"/>
    </row>
    <row r="132" spans="1:81" ht="49.5" customHeight="1" x14ac:dyDescent="0.35">
      <c r="A132" s="6"/>
      <c r="B132" s="43"/>
      <c r="C132" s="636" t="s">
        <v>942</v>
      </c>
      <c r="D132" s="637"/>
      <c r="E132" s="637"/>
      <c r="F132" s="637"/>
      <c r="G132" s="637"/>
      <c r="H132" s="637"/>
      <c r="I132" s="637"/>
      <c r="J132" s="637"/>
      <c r="K132" s="637"/>
      <c r="L132" s="637"/>
      <c r="M132" s="637"/>
      <c r="N132" s="637"/>
      <c r="O132" s="637"/>
      <c r="P132" s="637"/>
      <c r="Q132" s="637"/>
      <c r="R132" s="637"/>
      <c r="S132" s="637"/>
      <c r="T132" s="637"/>
      <c r="U132" s="637"/>
      <c r="V132" s="637"/>
      <c r="W132" s="637"/>
      <c r="X132" s="637"/>
      <c r="Y132" s="638"/>
      <c r="Z132" s="312">
        <f>+(Z131+Z126+Z119+Z111)/4</f>
        <v>0.69990530303030307</v>
      </c>
      <c r="AA132" s="312"/>
      <c r="AB132" s="312">
        <f>+(AB131+AB126+AB119+AB111)/4</f>
        <v>0.91799999999999993</v>
      </c>
      <c r="AC132" s="56"/>
      <c r="AD132" s="56"/>
      <c r="AE132" s="44"/>
      <c r="AF132" s="44"/>
      <c r="AG132" s="68"/>
      <c r="AH132" s="44"/>
      <c r="AI132" s="44"/>
      <c r="AJ132" s="48"/>
      <c r="AK132" s="44"/>
      <c r="AL132" s="68"/>
      <c r="AM132" s="68"/>
      <c r="AN132" s="68"/>
      <c r="AO132" s="68"/>
      <c r="AP132" s="68"/>
      <c r="AQ132" s="68"/>
      <c r="AR132" s="68"/>
      <c r="AS132" s="68"/>
      <c r="AT132" s="104"/>
      <c r="AU132" s="104"/>
      <c r="AV132" s="56"/>
      <c r="AW132" s="68"/>
      <c r="AX132" s="56"/>
      <c r="AY132" s="44"/>
      <c r="AZ132" s="44"/>
      <c r="BA132" s="56"/>
      <c r="BB132" s="56"/>
      <c r="BC132" s="56"/>
      <c r="BD132" s="44"/>
      <c r="BE132" s="44"/>
      <c r="BF132" s="44"/>
      <c r="BG132" s="56"/>
      <c r="BH132" s="56"/>
      <c r="BI132" s="56"/>
      <c r="BJ132" s="56"/>
      <c r="BK132" s="56"/>
      <c r="BL132" s="56"/>
      <c r="BM132" s="56"/>
      <c r="BN132" s="4"/>
      <c r="BO132" s="4"/>
      <c r="BP132" s="4"/>
      <c r="BQ132" s="4"/>
      <c r="BR132" s="4"/>
      <c r="BS132" s="205"/>
      <c r="BT132" s="205"/>
      <c r="BU132" s="249"/>
      <c r="BV132" s="4"/>
      <c r="BW132" s="4"/>
      <c r="BX132" s="21"/>
      <c r="BY132" s="21"/>
      <c r="BZ132" s="21"/>
      <c r="CA132" s="4"/>
      <c r="CB132" s="4"/>
      <c r="CC132" s="21"/>
    </row>
    <row r="133" spans="1:81" ht="91.5" customHeight="1" x14ac:dyDescent="0.35">
      <c r="A133" s="532" t="s">
        <v>594</v>
      </c>
      <c r="B133" s="532" t="s">
        <v>943</v>
      </c>
      <c r="C133" s="532" t="s">
        <v>944</v>
      </c>
      <c r="D133" s="412" t="s">
        <v>945</v>
      </c>
      <c r="E133" s="412" t="s">
        <v>946</v>
      </c>
      <c r="F133" s="412" t="s">
        <v>947</v>
      </c>
      <c r="G133" s="414">
        <v>0.08</v>
      </c>
      <c r="H133" s="545" t="s">
        <v>330</v>
      </c>
      <c r="I133" s="687">
        <v>7.4999999999999997E-2</v>
      </c>
      <c r="J133" s="540" t="s">
        <v>948</v>
      </c>
      <c r="K133" s="5" t="s">
        <v>949</v>
      </c>
      <c r="L133" s="8" t="s">
        <v>333</v>
      </c>
      <c r="M133" s="17" t="s">
        <v>950</v>
      </c>
      <c r="N133" s="5" t="s">
        <v>951</v>
      </c>
      <c r="O133" s="13"/>
      <c r="P133" s="13" t="s">
        <v>173</v>
      </c>
      <c r="Q133" s="8" t="s">
        <v>952</v>
      </c>
      <c r="R133" s="57">
        <v>9000</v>
      </c>
      <c r="S133" s="57">
        <v>2568</v>
      </c>
      <c r="T133" s="57">
        <v>6432</v>
      </c>
      <c r="U133" s="189">
        <v>134</v>
      </c>
      <c r="V133" s="189">
        <v>130</v>
      </c>
      <c r="W133" s="189">
        <v>2364</v>
      </c>
      <c r="X133" s="189"/>
      <c r="Y133" s="235">
        <f>+W133+V133+U133</f>
        <v>2628</v>
      </c>
      <c r="Z133" s="303">
        <v>1</v>
      </c>
      <c r="AA133" s="235">
        <f>+Y133+T133</f>
        <v>9060</v>
      </c>
      <c r="AB133" s="303">
        <v>1</v>
      </c>
      <c r="AC133" s="644" t="s">
        <v>177</v>
      </c>
      <c r="AD133" s="644" t="s">
        <v>178</v>
      </c>
      <c r="AE133" s="435" t="s">
        <v>548</v>
      </c>
      <c r="AF133" s="435" t="s">
        <v>549</v>
      </c>
      <c r="AG133" s="455" t="s">
        <v>953</v>
      </c>
      <c r="AH133" s="456">
        <v>2020130010170</v>
      </c>
      <c r="AI133" s="412" t="s">
        <v>954</v>
      </c>
      <c r="AJ133" s="5" t="s">
        <v>955</v>
      </c>
      <c r="AK133" s="8" t="s">
        <v>952</v>
      </c>
      <c r="AL133" s="64">
        <v>2568</v>
      </c>
      <c r="AM133" s="69">
        <v>0.35</v>
      </c>
      <c r="AN133" s="192">
        <v>134</v>
      </c>
      <c r="AO133" s="192">
        <v>130</v>
      </c>
      <c r="AP133" s="192">
        <v>2364</v>
      </c>
      <c r="AQ133" s="168"/>
      <c r="AR133" s="234">
        <f t="shared" ref="AR133" si="82">+AP133+AO133+AN133</f>
        <v>2628</v>
      </c>
      <c r="AS133" s="236">
        <v>1</v>
      </c>
      <c r="AT133" s="105">
        <v>44958</v>
      </c>
      <c r="AU133" s="105">
        <v>45291</v>
      </c>
      <c r="AV133" s="46">
        <f>AU133-AT133</f>
        <v>333</v>
      </c>
      <c r="AW133" s="88">
        <v>2568</v>
      </c>
      <c r="AX133" s="115"/>
      <c r="AY133" s="412" t="s">
        <v>339</v>
      </c>
      <c r="AZ133" s="412" t="s">
        <v>340</v>
      </c>
      <c r="BA133" s="463" t="s">
        <v>187</v>
      </c>
      <c r="BB133" s="442">
        <v>200000000</v>
      </c>
      <c r="BC133" s="442">
        <v>197800000</v>
      </c>
      <c r="BD133" s="423" t="s">
        <v>188</v>
      </c>
      <c r="BE133" s="474" t="s">
        <v>956</v>
      </c>
      <c r="BF133" s="474" t="s">
        <v>957</v>
      </c>
      <c r="BG133" s="442">
        <v>155703250</v>
      </c>
      <c r="BH133" s="442">
        <v>31300000</v>
      </c>
      <c r="BI133" s="504">
        <v>175800000</v>
      </c>
      <c r="BJ133" s="504">
        <v>31300000</v>
      </c>
      <c r="BK133" s="504">
        <v>31300000</v>
      </c>
      <c r="BL133" s="731">
        <f>+BJ133/BI133</f>
        <v>0.17804323094425484</v>
      </c>
      <c r="BM133" s="731">
        <f>+BK133/BI133</f>
        <v>0.17804323094425484</v>
      </c>
      <c r="BN133" s="72" t="s">
        <v>199</v>
      </c>
      <c r="BO133" s="129" t="s">
        <v>200</v>
      </c>
      <c r="BP133" s="129" t="s">
        <v>201</v>
      </c>
      <c r="BQ133" s="72" t="s">
        <v>187</v>
      </c>
      <c r="BR133" s="141">
        <f>AT133</f>
        <v>44958</v>
      </c>
      <c r="BS133" s="213" t="s">
        <v>958</v>
      </c>
      <c r="BT133" s="213" t="s">
        <v>959</v>
      </c>
      <c r="BU133" s="228" t="s">
        <v>960</v>
      </c>
      <c r="BV133" s="138"/>
      <c r="BW133" s="179">
        <v>5</v>
      </c>
      <c r="BX133" s="209" t="s">
        <v>961</v>
      </c>
      <c r="BY133" s="209" t="s">
        <v>962</v>
      </c>
      <c r="BZ133" s="209" t="s">
        <v>963</v>
      </c>
      <c r="CA133" s="138"/>
      <c r="CB133" s="72" t="s">
        <v>556</v>
      </c>
      <c r="CC133" s="143" t="s">
        <v>914</v>
      </c>
    </row>
    <row r="134" spans="1:81" ht="66" customHeight="1" x14ac:dyDescent="0.35">
      <c r="A134" s="533"/>
      <c r="B134" s="533"/>
      <c r="C134" s="533"/>
      <c r="D134" s="411"/>
      <c r="E134" s="411"/>
      <c r="F134" s="411"/>
      <c r="G134" s="530"/>
      <c r="H134" s="546"/>
      <c r="I134" s="688"/>
      <c r="J134" s="541"/>
      <c r="K134" s="5" t="s">
        <v>964</v>
      </c>
      <c r="L134" s="8" t="s">
        <v>333</v>
      </c>
      <c r="M134" s="17" t="s">
        <v>965</v>
      </c>
      <c r="N134" s="5" t="s">
        <v>966</v>
      </c>
      <c r="O134" s="13"/>
      <c r="P134" s="13" t="s">
        <v>173</v>
      </c>
      <c r="Q134" s="8" t="s">
        <v>952</v>
      </c>
      <c r="R134" s="57">
        <v>10000</v>
      </c>
      <c r="S134" s="57">
        <v>800</v>
      </c>
      <c r="T134" s="57">
        <v>11005</v>
      </c>
      <c r="U134" s="189">
        <v>18</v>
      </c>
      <c r="V134" s="189">
        <v>396</v>
      </c>
      <c r="W134" s="189">
        <v>0</v>
      </c>
      <c r="X134" s="189"/>
      <c r="Y134" s="235">
        <f t="shared" ref="Y134:Y136" si="83">+W134+V134+U134</f>
        <v>414</v>
      </c>
      <c r="Z134" s="303">
        <f t="shared" ref="Z134:Z135" si="84">+Y134/S134</f>
        <v>0.51749999999999996</v>
      </c>
      <c r="AA134" s="235">
        <f t="shared" ref="AA134:AA136" si="85">+Y134+T134</f>
        <v>11419</v>
      </c>
      <c r="AB134" s="303">
        <v>1</v>
      </c>
      <c r="AC134" s="645"/>
      <c r="AD134" s="645"/>
      <c r="AE134" s="436"/>
      <c r="AF134" s="436"/>
      <c r="AG134" s="415"/>
      <c r="AH134" s="457"/>
      <c r="AI134" s="411"/>
      <c r="AJ134" s="5" t="s">
        <v>967</v>
      </c>
      <c r="AK134" s="8"/>
      <c r="AL134" s="64"/>
      <c r="AM134" s="69"/>
      <c r="AN134" s="192">
        <v>18</v>
      </c>
      <c r="AO134" s="192">
        <v>396</v>
      </c>
      <c r="AP134" s="192">
        <v>0</v>
      </c>
      <c r="AQ134" s="168"/>
      <c r="AR134" s="234">
        <f t="shared" ref="AR134:AR136" si="86">+AP134+AO134+AN134</f>
        <v>414</v>
      </c>
      <c r="AS134" s="236"/>
      <c r="AT134" s="87"/>
      <c r="AU134" s="87"/>
      <c r="AV134" s="46"/>
      <c r="AW134" s="88"/>
      <c r="AX134" s="115"/>
      <c r="AY134" s="411"/>
      <c r="AZ134" s="411"/>
      <c r="BA134" s="463"/>
      <c r="BB134" s="442"/>
      <c r="BC134" s="442"/>
      <c r="BD134" s="423"/>
      <c r="BE134" s="475"/>
      <c r="BF134" s="475"/>
      <c r="BG134" s="442"/>
      <c r="BH134" s="442"/>
      <c r="BI134" s="505"/>
      <c r="BJ134" s="505"/>
      <c r="BK134" s="505"/>
      <c r="BL134" s="732"/>
      <c r="BM134" s="732"/>
      <c r="BN134" s="72"/>
      <c r="BO134" s="129"/>
      <c r="BP134" s="129"/>
      <c r="BQ134" s="72"/>
      <c r="BR134" s="141"/>
      <c r="BS134" s="213" t="s">
        <v>968</v>
      </c>
      <c r="BT134" s="213" t="s">
        <v>969</v>
      </c>
      <c r="BU134" s="246"/>
      <c r="BV134" s="138"/>
      <c r="BW134" s="179">
        <v>6</v>
      </c>
      <c r="BX134" s="209" t="s">
        <v>970</v>
      </c>
      <c r="BY134" s="209" t="s">
        <v>971</v>
      </c>
      <c r="BZ134" s="209"/>
      <c r="CA134" s="138"/>
      <c r="CB134" s="72" t="s">
        <v>191</v>
      </c>
      <c r="CC134" s="143" t="s">
        <v>298</v>
      </c>
    </row>
    <row r="135" spans="1:81" ht="91.5" customHeight="1" x14ac:dyDescent="0.35">
      <c r="A135" s="533"/>
      <c r="B135" s="533"/>
      <c r="C135" s="533"/>
      <c r="D135" s="411"/>
      <c r="E135" s="411"/>
      <c r="F135" s="411"/>
      <c r="G135" s="530"/>
      <c r="H135" s="546"/>
      <c r="I135" s="688"/>
      <c r="J135" s="541"/>
      <c r="K135" s="12" t="s">
        <v>972</v>
      </c>
      <c r="L135" s="7" t="s">
        <v>333</v>
      </c>
      <c r="M135" s="12" t="s">
        <v>973</v>
      </c>
      <c r="N135" s="12" t="s">
        <v>974</v>
      </c>
      <c r="O135" s="12"/>
      <c r="P135" s="11" t="s">
        <v>173</v>
      </c>
      <c r="Q135" s="7" t="s">
        <v>952</v>
      </c>
      <c r="R135" s="59">
        <v>10000</v>
      </c>
      <c r="S135" s="59">
        <v>800</v>
      </c>
      <c r="T135" s="59">
        <v>17019</v>
      </c>
      <c r="U135" s="189">
        <v>73</v>
      </c>
      <c r="V135" s="191">
        <v>263</v>
      </c>
      <c r="W135" s="191">
        <v>44</v>
      </c>
      <c r="X135" s="191"/>
      <c r="Y135" s="235">
        <f t="shared" si="83"/>
        <v>380</v>
      </c>
      <c r="Z135" s="303">
        <f t="shared" si="84"/>
        <v>0.47499999999999998</v>
      </c>
      <c r="AA135" s="235">
        <f t="shared" si="85"/>
        <v>17399</v>
      </c>
      <c r="AB135" s="303">
        <v>1</v>
      </c>
      <c r="AC135" s="645"/>
      <c r="AD135" s="645"/>
      <c r="AE135" s="436"/>
      <c r="AF135" s="436"/>
      <c r="AG135" s="415"/>
      <c r="AH135" s="457"/>
      <c r="AI135" s="411"/>
      <c r="AJ135" s="5" t="s">
        <v>975</v>
      </c>
      <c r="AK135" s="8" t="s">
        <v>952</v>
      </c>
      <c r="AL135" s="64">
        <v>20</v>
      </c>
      <c r="AM135" s="69">
        <v>0.45</v>
      </c>
      <c r="AN135" s="192">
        <v>6</v>
      </c>
      <c r="AO135" s="192">
        <v>4</v>
      </c>
      <c r="AP135" s="192">
        <v>3</v>
      </c>
      <c r="AQ135" s="168"/>
      <c r="AR135" s="234">
        <f t="shared" si="86"/>
        <v>13</v>
      </c>
      <c r="AS135" s="236">
        <f t="shared" ref="AS135:AS136" si="87">+AR135/AL135</f>
        <v>0.65</v>
      </c>
      <c r="AT135" s="105">
        <v>44958</v>
      </c>
      <c r="AU135" s="105">
        <v>45291</v>
      </c>
      <c r="AV135" s="46">
        <f t="shared" ref="AV135:AV136" si="88">AU135-AT135</f>
        <v>333</v>
      </c>
      <c r="AW135" s="88">
        <v>800</v>
      </c>
      <c r="AX135" s="115"/>
      <c r="AY135" s="411"/>
      <c r="AZ135" s="411"/>
      <c r="BA135" s="463"/>
      <c r="BB135" s="442"/>
      <c r="BC135" s="442"/>
      <c r="BD135" s="423"/>
      <c r="BE135" s="475"/>
      <c r="BF135" s="475"/>
      <c r="BG135" s="442"/>
      <c r="BH135" s="442"/>
      <c r="BI135" s="505"/>
      <c r="BJ135" s="505"/>
      <c r="BK135" s="505"/>
      <c r="BL135" s="732"/>
      <c r="BM135" s="732"/>
      <c r="BN135" s="72" t="s">
        <v>199</v>
      </c>
      <c r="BO135" s="129" t="s">
        <v>243</v>
      </c>
      <c r="BP135" s="129" t="s">
        <v>244</v>
      </c>
      <c r="BQ135" s="72" t="s">
        <v>187</v>
      </c>
      <c r="BR135" s="141">
        <f t="shared" ref="BR135:BR136" si="89">AT135</f>
        <v>44958</v>
      </c>
      <c r="BS135" s="213" t="s">
        <v>976</v>
      </c>
      <c r="BT135" s="213" t="s">
        <v>977</v>
      </c>
      <c r="BU135" s="228" t="s">
        <v>978</v>
      </c>
      <c r="BV135" s="138"/>
      <c r="BW135" s="179">
        <v>7</v>
      </c>
      <c r="BX135" s="209" t="s">
        <v>979</v>
      </c>
      <c r="BY135" s="209" t="s">
        <v>980</v>
      </c>
      <c r="BZ135" s="210" t="s">
        <v>981</v>
      </c>
      <c r="CA135" s="138"/>
      <c r="CB135" s="72" t="s">
        <v>208</v>
      </c>
      <c r="CC135" s="143" t="s">
        <v>306</v>
      </c>
    </row>
    <row r="136" spans="1:81" ht="75" customHeight="1" x14ac:dyDescent="0.35">
      <c r="A136" s="533"/>
      <c r="B136" s="533"/>
      <c r="C136" s="533"/>
      <c r="D136" s="411"/>
      <c r="E136" s="411"/>
      <c r="F136" s="411"/>
      <c r="G136" s="530"/>
      <c r="H136" s="546"/>
      <c r="I136" s="688"/>
      <c r="J136" s="542"/>
      <c r="K136" s="5" t="s">
        <v>982</v>
      </c>
      <c r="L136" s="8" t="s">
        <v>333</v>
      </c>
      <c r="M136" s="17" t="s">
        <v>983</v>
      </c>
      <c r="N136" s="5" t="s">
        <v>984</v>
      </c>
      <c r="O136" s="13"/>
      <c r="P136" s="13" t="s">
        <v>173</v>
      </c>
      <c r="Q136" s="8" t="s">
        <v>952</v>
      </c>
      <c r="R136" s="57">
        <v>20000</v>
      </c>
      <c r="S136" s="57">
        <v>2000</v>
      </c>
      <c r="T136" s="57">
        <v>3162</v>
      </c>
      <c r="U136" s="189">
        <v>132</v>
      </c>
      <c r="V136" s="189">
        <v>490</v>
      </c>
      <c r="W136" s="189">
        <v>1391</v>
      </c>
      <c r="X136" s="189"/>
      <c r="Y136" s="235">
        <f t="shared" si="83"/>
        <v>2013</v>
      </c>
      <c r="Z136" s="303">
        <v>1</v>
      </c>
      <c r="AA136" s="311">
        <f t="shared" si="85"/>
        <v>5175</v>
      </c>
      <c r="AB136" s="314">
        <f t="shared" ref="AB136" si="90">+AA136/R136</f>
        <v>0.25874999999999998</v>
      </c>
      <c r="AC136" s="646"/>
      <c r="AD136" s="646"/>
      <c r="AE136" s="524"/>
      <c r="AF136" s="524"/>
      <c r="AG136" s="416"/>
      <c r="AH136" s="458"/>
      <c r="AI136" s="413"/>
      <c r="AJ136" s="5" t="s">
        <v>985</v>
      </c>
      <c r="AK136" s="8" t="s">
        <v>952</v>
      </c>
      <c r="AL136" s="64">
        <v>30</v>
      </c>
      <c r="AM136" s="69">
        <v>0.2</v>
      </c>
      <c r="AN136" s="192">
        <v>2</v>
      </c>
      <c r="AO136" s="192">
        <v>9</v>
      </c>
      <c r="AP136" s="192">
        <v>11</v>
      </c>
      <c r="AQ136" s="168"/>
      <c r="AR136" s="234">
        <f t="shared" si="86"/>
        <v>22</v>
      </c>
      <c r="AS136" s="236">
        <f t="shared" si="87"/>
        <v>0.73333333333333328</v>
      </c>
      <c r="AT136" s="105">
        <v>44958</v>
      </c>
      <c r="AU136" s="105">
        <v>45291</v>
      </c>
      <c r="AV136" s="46">
        <f t="shared" si="88"/>
        <v>333</v>
      </c>
      <c r="AW136" s="88">
        <v>2000</v>
      </c>
      <c r="AX136" s="115"/>
      <c r="AY136" s="413"/>
      <c r="AZ136" s="413"/>
      <c r="BA136" s="463"/>
      <c r="BB136" s="442"/>
      <c r="BC136" s="442"/>
      <c r="BD136" s="423"/>
      <c r="BE136" s="483"/>
      <c r="BF136" s="483"/>
      <c r="BG136" s="442"/>
      <c r="BH136" s="442"/>
      <c r="BI136" s="505"/>
      <c r="BJ136" s="505"/>
      <c r="BK136" s="505"/>
      <c r="BL136" s="732"/>
      <c r="BM136" s="732"/>
      <c r="BN136" s="72" t="s">
        <v>199</v>
      </c>
      <c r="BO136" s="129" t="s">
        <v>243</v>
      </c>
      <c r="BP136" s="129" t="s">
        <v>244</v>
      </c>
      <c r="BQ136" s="72" t="s">
        <v>187</v>
      </c>
      <c r="BR136" s="141">
        <f t="shared" si="89"/>
        <v>44958</v>
      </c>
      <c r="BS136" s="213" t="s">
        <v>986</v>
      </c>
      <c r="BT136" s="213" t="s">
        <v>987</v>
      </c>
      <c r="BU136" s="228" t="s">
        <v>988</v>
      </c>
      <c r="BV136" s="138"/>
      <c r="BW136" s="179">
        <v>8</v>
      </c>
      <c r="BX136" s="209" t="s">
        <v>989</v>
      </c>
      <c r="BY136" s="209" t="s">
        <v>990</v>
      </c>
      <c r="BZ136" s="209" t="s">
        <v>991</v>
      </c>
      <c r="CA136" s="138"/>
      <c r="CB136" s="78"/>
      <c r="CC136" s="147"/>
    </row>
    <row r="137" spans="1:81" ht="58.5" customHeight="1" x14ac:dyDescent="0.35">
      <c r="A137" s="533"/>
      <c r="B137" s="533"/>
      <c r="C137" s="533"/>
      <c r="D137" s="411"/>
      <c r="E137" s="411"/>
      <c r="F137" s="411"/>
      <c r="G137" s="530"/>
      <c r="H137" s="546"/>
      <c r="I137" s="688"/>
      <c r="J137" s="633" t="s">
        <v>948</v>
      </c>
      <c r="K137" s="634"/>
      <c r="L137" s="634"/>
      <c r="M137" s="634"/>
      <c r="N137" s="634"/>
      <c r="O137" s="634"/>
      <c r="P137" s="634"/>
      <c r="Q137" s="634"/>
      <c r="R137" s="634"/>
      <c r="S137" s="634"/>
      <c r="T137" s="634"/>
      <c r="U137" s="634"/>
      <c r="V137" s="634"/>
      <c r="W137" s="634"/>
      <c r="X137" s="634"/>
      <c r="Y137" s="635"/>
      <c r="Z137" s="312">
        <f>AVERAGE(Z133:Z136)</f>
        <v>0.74812500000000004</v>
      </c>
      <c r="AA137" s="312"/>
      <c r="AB137" s="312">
        <f>AVERAGE(AB133:AB136)</f>
        <v>0.81468750000000001</v>
      </c>
      <c r="AC137" s="134"/>
      <c r="AD137" s="134"/>
      <c r="AE137" s="4"/>
      <c r="AF137" s="4"/>
      <c r="AG137" s="93"/>
      <c r="AH137" s="53"/>
      <c r="AI137" s="53"/>
      <c r="AJ137" s="128"/>
      <c r="AK137" s="22"/>
      <c r="AL137" s="67"/>
      <c r="AM137" s="67"/>
      <c r="AN137" s="67"/>
      <c r="AO137" s="67"/>
      <c r="AP137" s="67"/>
      <c r="AQ137" s="67"/>
      <c r="AR137" s="93"/>
      <c r="AS137" s="346">
        <f>AVERAGE(AS133:AS136)</f>
        <v>0.7944444444444444</v>
      </c>
      <c r="AT137" s="108"/>
      <c r="AU137" s="108"/>
      <c r="AV137" s="67"/>
      <c r="AW137" s="67"/>
      <c r="AX137" s="67"/>
      <c r="AY137" s="53"/>
      <c r="AZ137" s="53"/>
      <c r="BA137" s="67"/>
      <c r="BB137" s="67"/>
      <c r="BC137" s="67"/>
      <c r="BD137" s="53"/>
      <c r="BE137" s="22"/>
      <c r="BF137" s="22"/>
      <c r="BG137" s="67"/>
      <c r="BH137" s="67"/>
      <c r="BI137" s="506"/>
      <c r="BJ137" s="506"/>
      <c r="BK137" s="506"/>
      <c r="BL137" s="733"/>
      <c r="BM137" s="733"/>
      <c r="BN137" s="53"/>
      <c r="BO137" s="53"/>
      <c r="BP137" s="53"/>
      <c r="BQ137" s="53"/>
      <c r="BR137" s="53"/>
      <c r="BS137" s="199"/>
      <c r="BT137" s="199"/>
      <c r="BU137" s="199"/>
      <c r="BV137" s="53"/>
      <c r="BW137" s="67"/>
      <c r="BX137" s="21"/>
      <c r="BY137" s="21"/>
      <c r="BZ137" s="128"/>
      <c r="CA137" s="53"/>
      <c r="CB137" s="53"/>
      <c r="CC137" s="128"/>
    </row>
    <row r="138" spans="1:81" ht="82.5" customHeight="1" x14ac:dyDescent="0.35">
      <c r="A138" s="533"/>
      <c r="B138" s="533"/>
      <c r="C138" s="533"/>
      <c r="D138" s="411"/>
      <c r="E138" s="411"/>
      <c r="F138" s="411"/>
      <c r="G138" s="530"/>
      <c r="H138" s="546"/>
      <c r="I138" s="688"/>
      <c r="J138" s="157" t="s">
        <v>992</v>
      </c>
      <c r="K138" s="12" t="s">
        <v>993</v>
      </c>
      <c r="L138" s="7" t="s">
        <v>167</v>
      </c>
      <c r="M138" s="7">
        <v>0</v>
      </c>
      <c r="N138" s="12" t="s">
        <v>994</v>
      </c>
      <c r="O138" s="11" t="s">
        <v>173</v>
      </c>
      <c r="P138" s="11"/>
      <c r="Q138" s="7" t="s">
        <v>995</v>
      </c>
      <c r="R138" s="59">
        <v>1</v>
      </c>
      <c r="S138" s="59">
        <v>0.4</v>
      </c>
      <c r="T138" s="59">
        <v>0.6</v>
      </c>
      <c r="U138" s="200">
        <v>0.2</v>
      </c>
      <c r="V138" s="191">
        <v>0</v>
      </c>
      <c r="W138" s="191">
        <v>0.02</v>
      </c>
      <c r="X138" s="191"/>
      <c r="Y138" s="238">
        <f>+W138+V138+U138</f>
        <v>0.22</v>
      </c>
      <c r="Z138" s="303">
        <f>+Y138/S138</f>
        <v>0.54999999999999993</v>
      </c>
      <c r="AA138" s="238">
        <f>+Y138+T138</f>
        <v>0.82</v>
      </c>
      <c r="AB138" s="303">
        <f>+AA138</f>
        <v>0.82</v>
      </c>
      <c r="AC138" s="79" t="s">
        <v>177</v>
      </c>
      <c r="AD138" s="79" t="s">
        <v>178</v>
      </c>
      <c r="AE138" s="7" t="s">
        <v>548</v>
      </c>
      <c r="AF138" s="7" t="s">
        <v>549</v>
      </c>
      <c r="AG138" s="59" t="s">
        <v>996</v>
      </c>
      <c r="AH138" s="159">
        <v>2020130010168</v>
      </c>
      <c r="AI138" s="7" t="s">
        <v>997</v>
      </c>
      <c r="AJ138" s="5" t="s">
        <v>998</v>
      </c>
      <c r="AK138" s="8" t="s">
        <v>999</v>
      </c>
      <c r="AL138" s="64">
        <v>1</v>
      </c>
      <c r="AM138" s="69">
        <v>1</v>
      </c>
      <c r="AN138" s="192">
        <v>0</v>
      </c>
      <c r="AO138" s="192">
        <v>0</v>
      </c>
      <c r="AP138" s="192">
        <v>0</v>
      </c>
      <c r="AQ138" s="168"/>
      <c r="AR138" s="234">
        <v>0</v>
      </c>
      <c r="AS138" s="236">
        <v>0</v>
      </c>
      <c r="AT138" s="87">
        <v>44986</v>
      </c>
      <c r="AU138" s="105">
        <v>45291</v>
      </c>
      <c r="AV138" s="46">
        <f t="shared" ref="AV138:AV191" si="91">AU138-AT138</f>
        <v>305</v>
      </c>
      <c r="AW138" s="88">
        <v>500</v>
      </c>
      <c r="AX138" s="115"/>
      <c r="AY138" s="8" t="s">
        <v>339</v>
      </c>
      <c r="AZ138" s="8" t="s">
        <v>340</v>
      </c>
      <c r="BA138" s="82" t="s">
        <v>187</v>
      </c>
      <c r="BB138" s="155">
        <v>70000000</v>
      </c>
      <c r="BC138" s="155">
        <v>70000000</v>
      </c>
      <c r="BD138" s="8" t="s">
        <v>188</v>
      </c>
      <c r="BE138" s="156" t="s">
        <v>1000</v>
      </c>
      <c r="BF138" s="156" t="s">
        <v>1001</v>
      </c>
      <c r="BG138" s="155">
        <v>0</v>
      </c>
      <c r="BH138" s="155">
        <v>0</v>
      </c>
      <c r="BI138" s="376">
        <v>70000000</v>
      </c>
      <c r="BJ138" s="376">
        <v>0</v>
      </c>
      <c r="BK138" s="376">
        <v>0</v>
      </c>
      <c r="BL138" s="377">
        <f>+BJ138/BI138</f>
        <v>0</v>
      </c>
      <c r="BM138" s="377">
        <f>+BK138/BI138</f>
        <v>0</v>
      </c>
      <c r="BN138" s="72" t="s">
        <v>199</v>
      </c>
      <c r="BO138" s="129" t="s">
        <v>200</v>
      </c>
      <c r="BP138" s="129" t="s">
        <v>201</v>
      </c>
      <c r="BQ138" s="72" t="s">
        <v>187</v>
      </c>
      <c r="BR138" s="141">
        <f>AT138</f>
        <v>44986</v>
      </c>
      <c r="BS138" s="213" t="s">
        <v>1002</v>
      </c>
      <c r="BT138" s="213" t="s">
        <v>1003</v>
      </c>
      <c r="BU138" s="228" t="s">
        <v>1004</v>
      </c>
      <c r="BV138" s="138"/>
      <c r="BW138" s="179">
        <v>9</v>
      </c>
      <c r="BX138" s="209" t="s">
        <v>1005</v>
      </c>
      <c r="BY138" s="209" t="s">
        <v>1006</v>
      </c>
      <c r="BZ138" s="209" t="s">
        <v>1007</v>
      </c>
      <c r="CA138" s="138"/>
      <c r="CB138" s="72" t="s">
        <v>556</v>
      </c>
      <c r="CC138" s="143" t="s">
        <v>914</v>
      </c>
    </row>
    <row r="139" spans="1:81" ht="45" customHeight="1" x14ac:dyDescent="0.35">
      <c r="A139" s="6"/>
      <c r="B139" s="43"/>
      <c r="C139" s="43"/>
      <c r="D139" s="44"/>
      <c r="E139" s="45"/>
      <c r="F139" s="44"/>
      <c r="G139" s="68"/>
      <c r="H139" s="44"/>
      <c r="I139" s="68"/>
      <c r="J139" s="633" t="s">
        <v>992</v>
      </c>
      <c r="K139" s="634"/>
      <c r="L139" s="634"/>
      <c r="M139" s="634"/>
      <c r="N139" s="634"/>
      <c r="O139" s="634"/>
      <c r="P139" s="634"/>
      <c r="Q139" s="634"/>
      <c r="R139" s="634"/>
      <c r="S139" s="634"/>
      <c r="T139" s="634"/>
      <c r="U139" s="634"/>
      <c r="V139" s="634"/>
      <c r="W139" s="634"/>
      <c r="X139" s="634"/>
      <c r="Y139" s="635"/>
      <c r="Z139" s="312">
        <f>+Z138</f>
        <v>0.54999999999999993</v>
      </c>
      <c r="AA139" s="312"/>
      <c r="AB139" s="312">
        <f>+AB138</f>
        <v>0.82</v>
      </c>
      <c r="AC139" s="56"/>
      <c r="AD139" s="56"/>
      <c r="AE139" s="44"/>
      <c r="AF139" s="44"/>
      <c r="AG139" s="68"/>
      <c r="AH139" s="44"/>
      <c r="AI139" s="44"/>
      <c r="AJ139" s="48"/>
      <c r="AK139" s="44"/>
      <c r="AL139" s="68"/>
      <c r="AM139" s="68"/>
      <c r="AN139" s="68"/>
      <c r="AO139" s="68"/>
      <c r="AP139" s="68"/>
      <c r="AQ139" s="68"/>
      <c r="AR139" s="68"/>
      <c r="AS139" s="346">
        <v>0</v>
      </c>
      <c r="AT139" s="104"/>
      <c r="AU139" s="104"/>
      <c r="AV139" s="56"/>
      <c r="AW139" s="68"/>
      <c r="AX139" s="56"/>
      <c r="AY139" s="44"/>
      <c r="AZ139" s="44"/>
      <c r="BA139" s="56"/>
      <c r="BB139" s="56"/>
      <c r="BC139" s="56"/>
      <c r="BD139" s="44"/>
      <c r="BE139" s="44"/>
      <c r="BF139" s="44"/>
      <c r="BG139" s="44"/>
      <c r="BH139" s="44"/>
      <c r="BI139" s="44"/>
      <c r="BJ139" s="44"/>
      <c r="BK139" s="44"/>
      <c r="BL139" s="44"/>
      <c r="BM139" s="44"/>
      <c r="BN139" s="4"/>
      <c r="BO139" s="4"/>
      <c r="BP139" s="4"/>
      <c r="BQ139" s="4"/>
      <c r="BR139" s="4"/>
      <c r="BS139" s="205"/>
      <c r="BT139" s="205"/>
      <c r="BU139" s="247"/>
      <c r="BV139" s="4"/>
      <c r="BW139" s="4"/>
      <c r="BX139" s="21"/>
      <c r="BY139" s="21"/>
      <c r="BZ139" s="21"/>
      <c r="CA139" s="4"/>
      <c r="CB139" s="4"/>
      <c r="CC139" s="21"/>
    </row>
    <row r="140" spans="1:81" ht="48" customHeight="1" x14ac:dyDescent="0.35">
      <c r="A140" s="273"/>
      <c r="B140" s="274"/>
      <c r="C140" s="636" t="s">
        <v>944</v>
      </c>
      <c r="D140" s="637"/>
      <c r="E140" s="637"/>
      <c r="F140" s="637"/>
      <c r="G140" s="637"/>
      <c r="H140" s="637"/>
      <c r="I140" s="637"/>
      <c r="J140" s="637"/>
      <c r="K140" s="637"/>
      <c r="L140" s="637"/>
      <c r="M140" s="637"/>
      <c r="N140" s="637"/>
      <c r="O140" s="637"/>
      <c r="P140" s="637"/>
      <c r="Q140" s="637"/>
      <c r="R140" s="637"/>
      <c r="S140" s="637"/>
      <c r="T140" s="637"/>
      <c r="U140" s="637"/>
      <c r="V140" s="637"/>
      <c r="W140" s="637"/>
      <c r="X140" s="637"/>
      <c r="Y140" s="638"/>
      <c r="Z140" s="312">
        <f>+(Z139+Z137)/2</f>
        <v>0.64906249999999999</v>
      </c>
      <c r="AA140" s="312"/>
      <c r="AB140" s="312">
        <f>+(AB139+AB137)/2</f>
        <v>0.81734375000000004</v>
      </c>
      <c r="AC140" s="270"/>
      <c r="AD140" s="270"/>
      <c r="AE140" s="271"/>
      <c r="AF140" s="271"/>
      <c r="AG140" s="68"/>
      <c r="AH140" s="44"/>
      <c r="AI140" s="44"/>
      <c r="AJ140" s="48"/>
      <c r="AK140" s="44"/>
      <c r="AL140" s="68"/>
      <c r="AM140" s="68"/>
      <c r="AN140" s="68"/>
      <c r="AO140" s="68"/>
      <c r="AP140" s="68"/>
      <c r="AQ140" s="68"/>
      <c r="AR140" s="68"/>
      <c r="AS140" s="68"/>
      <c r="AT140" s="104"/>
      <c r="AU140" s="104"/>
      <c r="AV140" s="56"/>
      <c r="AW140" s="68"/>
      <c r="AX140" s="56"/>
      <c r="AY140" s="44"/>
      <c r="AZ140" s="44"/>
      <c r="BA140" s="56"/>
      <c r="BB140" s="56"/>
      <c r="BC140" s="56"/>
      <c r="BD140" s="44"/>
      <c r="BE140" s="44"/>
      <c r="BF140" s="44"/>
      <c r="BG140" s="44"/>
      <c r="BH140" s="44"/>
      <c r="BI140" s="44"/>
      <c r="BJ140" s="44"/>
      <c r="BK140" s="44"/>
      <c r="BL140" s="44"/>
      <c r="BM140" s="44"/>
      <c r="BN140" s="4"/>
      <c r="BO140" s="4"/>
      <c r="BP140" s="4"/>
      <c r="BQ140" s="4"/>
      <c r="BR140" s="4"/>
      <c r="BS140" s="205"/>
      <c r="BT140" s="205"/>
      <c r="BU140" s="247"/>
      <c r="BV140" s="4"/>
      <c r="BW140" s="4"/>
      <c r="BX140" s="21"/>
      <c r="BY140" s="21"/>
      <c r="BZ140" s="21"/>
      <c r="CA140" s="4"/>
      <c r="CB140" s="4"/>
      <c r="CC140" s="21"/>
    </row>
    <row r="141" spans="1:81" ht="90" customHeight="1" x14ac:dyDescent="0.35">
      <c r="A141" s="532" t="s">
        <v>594</v>
      </c>
      <c r="B141" s="532" t="s">
        <v>540</v>
      </c>
      <c r="C141" s="532" t="s">
        <v>1008</v>
      </c>
      <c r="D141" s="412" t="s">
        <v>1009</v>
      </c>
      <c r="E141" s="412" t="s">
        <v>1010</v>
      </c>
      <c r="F141" s="412" t="s">
        <v>1011</v>
      </c>
      <c r="G141" s="621">
        <v>0.38</v>
      </c>
      <c r="H141" s="430" t="s">
        <v>330</v>
      </c>
      <c r="I141" s="414">
        <v>0.38</v>
      </c>
      <c r="J141" s="540" t="s">
        <v>1012</v>
      </c>
      <c r="K141" s="417" t="s">
        <v>1013</v>
      </c>
      <c r="L141" s="467" t="s">
        <v>194</v>
      </c>
      <c r="M141" s="467" t="s">
        <v>1014</v>
      </c>
      <c r="N141" s="417" t="s">
        <v>1015</v>
      </c>
      <c r="O141" s="549"/>
      <c r="P141" s="549" t="s">
        <v>173</v>
      </c>
      <c r="Q141" s="467" t="s">
        <v>1016</v>
      </c>
      <c r="R141" s="408">
        <f>9000</f>
        <v>9000</v>
      </c>
      <c r="S141" s="408">
        <v>9000</v>
      </c>
      <c r="T141" s="408">
        <v>26951</v>
      </c>
      <c r="U141" s="511">
        <v>8624</v>
      </c>
      <c r="V141" s="511">
        <v>8624</v>
      </c>
      <c r="W141" s="511">
        <v>8624</v>
      </c>
      <c r="X141" s="511"/>
      <c r="Y141" s="700">
        <f>+W141+V141+U141</f>
        <v>25872</v>
      </c>
      <c r="Z141" s="706">
        <f>+(Y141/S141)/4</f>
        <v>0.71866666666666668</v>
      </c>
      <c r="AA141" s="700">
        <f>+Y141+T141</f>
        <v>52823</v>
      </c>
      <c r="AB141" s="706">
        <v>0.92969999999999997</v>
      </c>
      <c r="AC141" s="459" t="s">
        <v>177</v>
      </c>
      <c r="AD141" s="459" t="s">
        <v>178</v>
      </c>
      <c r="AE141" s="412" t="s">
        <v>548</v>
      </c>
      <c r="AF141" s="412" t="s">
        <v>549</v>
      </c>
      <c r="AG141" s="117" t="s">
        <v>1017</v>
      </c>
      <c r="AH141" s="25">
        <v>2020130010319</v>
      </c>
      <c r="AI141" s="8" t="s">
        <v>1018</v>
      </c>
      <c r="AJ141" s="5" t="s">
        <v>1019</v>
      </c>
      <c r="AK141" s="8" t="s">
        <v>1016</v>
      </c>
      <c r="AL141" s="64">
        <v>140</v>
      </c>
      <c r="AM141" s="69">
        <v>1</v>
      </c>
      <c r="AN141" s="192">
        <v>94</v>
      </c>
      <c r="AO141" s="192">
        <v>0</v>
      </c>
      <c r="AP141" s="192">
        <v>9</v>
      </c>
      <c r="AQ141" s="243"/>
      <c r="AR141" s="234">
        <f>+AP141+AO141+AN141</f>
        <v>103</v>
      </c>
      <c r="AS141" s="236">
        <f>+AR141/AL141</f>
        <v>0.73571428571428577</v>
      </c>
      <c r="AT141" s="87">
        <v>44927</v>
      </c>
      <c r="AU141" s="87">
        <v>45291</v>
      </c>
      <c r="AV141" s="46">
        <f t="shared" si="91"/>
        <v>364</v>
      </c>
      <c r="AW141" s="88">
        <v>140</v>
      </c>
      <c r="AX141" s="115"/>
      <c r="AY141" s="72" t="s">
        <v>1020</v>
      </c>
      <c r="AZ141" s="129" t="s">
        <v>1021</v>
      </c>
      <c r="BA141" s="46" t="s">
        <v>1022</v>
      </c>
      <c r="BB141" s="130">
        <v>2349923353</v>
      </c>
      <c r="BC141" s="130">
        <v>2569230893</v>
      </c>
      <c r="BD141" s="72" t="s">
        <v>188</v>
      </c>
      <c r="BE141" s="16" t="s">
        <v>1023</v>
      </c>
      <c r="BF141" s="16" t="s">
        <v>1024</v>
      </c>
      <c r="BG141" s="130">
        <v>2339558730</v>
      </c>
      <c r="BH141" s="130">
        <v>1056619800</v>
      </c>
      <c r="BI141" s="504">
        <v>16226515260.49</v>
      </c>
      <c r="BJ141" s="504">
        <v>4879504261.4899998</v>
      </c>
      <c r="BK141" s="504">
        <v>4856104261.4899998</v>
      </c>
      <c r="BL141" s="731">
        <f>+BJ141/BI141</f>
        <v>0.3007117784168436</v>
      </c>
      <c r="BM141" s="731">
        <f>+BK141/BI141</f>
        <v>0.29926969429561662</v>
      </c>
      <c r="BN141" s="72" t="s">
        <v>199</v>
      </c>
      <c r="BO141" s="129" t="s">
        <v>232</v>
      </c>
      <c r="BP141" s="129" t="s">
        <v>201</v>
      </c>
      <c r="BQ141" s="72" t="s">
        <v>1022</v>
      </c>
      <c r="BR141" s="141">
        <f>AT141</f>
        <v>44927</v>
      </c>
      <c r="BS141" s="213" t="s">
        <v>1025</v>
      </c>
      <c r="BT141" s="213" t="s">
        <v>1026</v>
      </c>
      <c r="BU141" s="228" t="s">
        <v>1027</v>
      </c>
      <c r="BV141" s="138"/>
      <c r="BW141" s="184">
        <v>1</v>
      </c>
      <c r="BX141" s="209" t="s">
        <v>1028</v>
      </c>
      <c r="BY141" s="209" t="s">
        <v>1029</v>
      </c>
      <c r="BZ141" s="209" t="s">
        <v>1030</v>
      </c>
      <c r="CA141" s="138"/>
      <c r="CB141" s="72" t="s">
        <v>556</v>
      </c>
      <c r="CC141" s="143" t="s">
        <v>914</v>
      </c>
    </row>
    <row r="142" spans="1:81" ht="43.5" customHeight="1" x14ac:dyDescent="0.35">
      <c r="A142" s="533"/>
      <c r="B142" s="533"/>
      <c r="C142" s="533"/>
      <c r="D142" s="411"/>
      <c r="E142" s="411"/>
      <c r="F142" s="411"/>
      <c r="G142" s="622"/>
      <c r="H142" s="535"/>
      <c r="I142" s="530"/>
      <c r="J142" s="541"/>
      <c r="K142" s="417"/>
      <c r="L142" s="467"/>
      <c r="M142" s="467"/>
      <c r="N142" s="417"/>
      <c r="O142" s="549"/>
      <c r="P142" s="549"/>
      <c r="Q142" s="467"/>
      <c r="R142" s="408"/>
      <c r="S142" s="408"/>
      <c r="T142" s="408"/>
      <c r="U142" s="511"/>
      <c r="V142" s="511"/>
      <c r="W142" s="511"/>
      <c r="X142" s="511"/>
      <c r="Y142" s="700"/>
      <c r="Z142" s="706"/>
      <c r="AA142" s="700"/>
      <c r="AB142" s="706"/>
      <c r="AC142" s="460"/>
      <c r="AD142" s="460"/>
      <c r="AE142" s="411"/>
      <c r="AF142" s="411"/>
      <c r="AG142" s="364"/>
      <c r="AH142" s="350"/>
      <c r="AI142" s="323"/>
      <c r="AJ142" s="21"/>
      <c r="AK142" s="4"/>
      <c r="AL142" s="93"/>
      <c r="AM142" s="338"/>
      <c r="AN142" s="201"/>
      <c r="AO142" s="201"/>
      <c r="AP142" s="201"/>
      <c r="AQ142" s="365"/>
      <c r="AR142" s="201"/>
      <c r="AS142" s="346">
        <f>+AS141</f>
        <v>0.73571428571428577</v>
      </c>
      <c r="AT142" s="330"/>
      <c r="AU142" s="330"/>
      <c r="AV142" s="331"/>
      <c r="AW142" s="339"/>
      <c r="AX142" s="366"/>
      <c r="AY142" s="340"/>
      <c r="AZ142" s="359"/>
      <c r="BA142" s="341"/>
      <c r="BB142" s="367"/>
      <c r="BC142" s="367"/>
      <c r="BD142" s="340"/>
      <c r="BE142" s="344"/>
      <c r="BF142" s="344"/>
      <c r="BG142" s="367"/>
      <c r="BH142" s="367"/>
      <c r="BI142" s="505"/>
      <c r="BJ142" s="505"/>
      <c r="BK142" s="505"/>
      <c r="BL142" s="732"/>
      <c r="BM142" s="732"/>
      <c r="BN142" s="287"/>
      <c r="BO142" s="288"/>
      <c r="BP142" s="288"/>
      <c r="BQ142" s="287"/>
      <c r="BR142" s="289"/>
      <c r="BS142" s="290"/>
      <c r="BT142" s="290"/>
      <c r="BU142" s="205"/>
      <c r="BV142" s="291"/>
      <c r="BW142" s="292"/>
      <c r="BX142" s="293"/>
      <c r="BY142" s="293"/>
      <c r="BZ142" s="293"/>
      <c r="CA142" s="291"/>
      <c r="CB142" s="287"/>
      <c r="CC142" s="295"/>
    </row>
    <row r="143" spans="1:81" ht="60" customHeight="1" x14ac:dyDescent="0.35">
      <c r="A143" s="533"/>
      <c r="B143" s="533"/>
      <c r="C143" s="533"/>
      <c r="D143" s="411"/>
      <c r="E143" s="411"/>
      <c r="F143" s="411"/>
      <c r="G143" s="622"/>
      <c r="H143" s="535"/>
      <c r="I143" s="415"/>
      <c r="J143" s="541"/>
      <c r="K143" s="417"/>
      <c r="L143" s="467"/>
      <c r="M143" s="467"/>
      <c r="N143" s="417"/>
      <c r="O143" s="549"/>
      <c r="P143" s="549"/>
      <c r="Q143" s="467"/>
      <c r="R143" s="408"/>
      <c r="S143" s="408"/>
      <c r="T143" s="408"/>
      <c r="U143" s="511"/>
      <c r="V143" s="511"/>
      <c r="W143" s="511"/>
      <c r="X143" s="511"/>
      <c r="Y143" s="700"/>
      <c r="Z143" s="706"/>
      <c r="AA143" s="510"/>
      <c r="AB143" s="706"/>
      <c r="AC143" s="460"/>
      <c r="AD143" s="460"/>
      <c r="AE143" s="411"/>
      <c r="AF143" s="411"/>
      <c r="AG143" s="455" t="s">
        <v>1031</v>
      </c>
      <c r="AH143" s="704">
        <v>2020130010133</v>
      </c>
      <c r="AI143" s="412" t="s">
        <v>1018</v>
      </c>
      <c r="AJ143" s="5" t="s">
        <v>1032</v>
      </c>
      <c r="AK143" s="8" t="s">
        <v>1016</v>
      </c>
      <c r="AL143" s="64">
        <v>9000</v>
      </c>
      <c r="AM143" s="69">
        <v>0.25</v>
      </c>
      <c r="AN143" s="192">
        <v>8624</v>
      </c>
      <c r="AO143" s="192">
        <v>8624</v>
      </c>
      <c r="AP143" s="192">
        <v>8624</v>
      </c>
      <c r="AQ143" s="168"/>
      <c r="AR143" s="234">
        <f>+AP143+AO143+AN143</f>
        <v>25872</v>
      </c>
      <c r="AS143" s="236">
        <v>1</v>
      </c>
      <c r="AT143" s="87">
        <v>44958</v>
      </c>
      <c r="AU143" s="87">
        <v>45291</v>
      </c>
      <c r="AV143" s="46">
        <f t="shared" si="91"/>
        <v>333</v>
      </c>
      <c r="AW143" s="64">
        <v>9000</v>
      </c>
      <c r="AX143" s="82"/>
      <c r="AY143" s="424" t="s">
        <v>1020</v>
      </c>
      <c r="AZ143" s="424" t="s">
        <v>1021</v>
      </c>
      <c r="BA143" s="445" t="s">
        <v>1022</v>
      </c>
      <c r="BB143" s="428">
        <v>7499737793</v>
      </c>
      <c r="BC143" s="428">
        <v>14518337344.360001</v>
      </c>
      <c r="BD143" s="424" t="s">
        <v>188</v>
      </c>
      <c r="BE143" s="424" t="s">
        <v>1033</v>
      </c>
      <c r="BF143" s="424" t="s">
        <v>1034</v>
      </c>
      <c r="BG143" s="428">
        <v>10612106185</v>
      </c>
      <c r="BH143" s="428">
        <v>3827084462</v>
      </c>
      <c r="BI143" s="505"/>
      <c r="BJ143" s="505"/>
      <c r="BK143" s="505"/>
      <c r="BL143" s="732"/>
      <c r="BM143" s="732"/>
      <c r="BN143" s="72" t="s">
        <v>1035</v>
      </c>
      <c r="BO143" s="129" t="s">
        <v>200</v>
      </c>
      <c r="BP143" s="143" t="s">
        <v>201</v>
      </c>
      <c r="BQ143" s="72" t="s">
        <v>1022</v>
      </c>
      <c r="BR143" s="141">
        <f t="shared" ref="BR143:BR146" si="92">AT143</f>
        <v>44958</v>
      </c>
      <c r="BS143" s="213" t="s">
        <v>1036</v>
      </c>
      <c r="BT143" s="213" t="s">
        <v>1037</v>
      </c>
      <c r="BU143" s="228" t="s">
        <v>1038</v>
      </c>
      <c r="BV143" s="139"/>
      <c r="BW143" s="184">
        <v>2</v>
      </c>
      <c r="BX143" s="209" t="s">
        <v>1039</v>
      </c>
      <c r="BY143" s="209" t="s">
        <v>1040</v>
      </c>
      <c r="BZ143" s="209" t="s">
        <v>1041</v>
      </c>
      <c r="CA143" s="139"/>
      <c r="CB143" s="72" t="s">
        <v>191</v>
      </c>
      <c r="CC143" s="143" t="s">
        <v>298</v>
      </c>
    </row>
    <row r="144" spans="1:81" ht="37.5" customHeight="1" x14ac:dyDescent="0.35">
      <c r="A144" s="533"/>
      <c r="B144" s="533"/>
      <c r="C144" s="533"/>
      <c r="D144" s="411"/>
      <c r="E144" s="411"/>
      <c r="F144" s="411"/>
      <c r="G144" s="622"/>
      <c r="H144" s="535"/>
      <c r="I144" s="415"/>
      <c r="J144" s="541"/>
      <c r="K144" s="417"/>
      <c r="L144" s="467"/>
      <c r="M144" s="467"/>
      <c r="N144" s="417"/>
      <c r="O144" s="549"/>
      <c r="P144" s="549"/>
      <c r="Q144" s="467"/>
      <c r="R144" s="408"/>
      <c r="S144" s="408"/>
      <c r="T144" s="408"/>
      <c r="U144" s="511"/>
      <c r="V144" s="511"/>
      <c r="W144" s="511"/>
      <c r="X144" s="511"/>
      <c r="Y144" s="700"/>
      <c r="Z144" s="706"/>
      <c r="AA144" s="510"/>
      <c r="AB144" s="706"/>
      <c r="AC144" s="460"/>
      <c r="AD144" s="460"/>
      <c r="AE144" s="411"/>
      <c r="AF144" s="411"/>
      <c r="AG144" s="415"/>
      <c r="AH144" s="705"/>
      <c r="AI144" s="411"/>
      <c r="AJ144" s="5" t="s">
        <v>1042</v>
      </c>
      <c r="AK144" s="8" t="s">
        <v>1016</v>
      </c>
      <c r="AL144" s="64">
        <v>6</v>
      </c>
      <c r="AM144" s="69">
        <v>0.15</v>
      </c>
      <c r="AN144" s="192">
        <v>0</v>
      </c>
      <c r="AO144" s="192">
        <v>4</v>
      </c>
      <c r="AP144" s="192">
        <v>1</v>
      </c>
      <c r="AQ144" s="168"/>
      <c r="AR144" s="234">
        <f t="shared" ref="AR144:AR150" si="93">+AP144+AO144+AN144</f>
        <v>5</v>
      </c>
      <c r="AS144" s="236">
        <f t="shared" ref="AS144:AS149" si="94">+AR144/AL144</f>
        <v>0.83333333333333337</v>
      </c>
      <c r="AT144" s="87">
        <v>44986</v>
      </c>
      <c r="AU144" s="87">
        <v>45291</v>
      </c>
      <c r="AV144" s="46">
        <f t="shared" si="91"/>
        <v>305</v>
      </c>
      <c r="AW144" s="64">
        <v>550</v>
      </c>
      <c r="AX144" s="82"/>
      <c r="AY144" s="425"/>
      <c r="AZ144" s="425"/>
      <c r="BA144" s="446"/>
      <c r="BB144" s="440"/>
      <c r="BC144" s="440"/>
      <c r="BD144" s="425"/>
      <c r="BE144" s="425"/>
      <c r="BF144" s="425"/>
      <c r="BG144" s="440"/>
      <c r="BH144" s="440"/>
      <c r="BI144" s="505"/>
      <c r="BJ144" s="505"/>
      <c r="BK144" s="505"/>
      <c r="BL144" s="732"/>
      <c r="BM144" s="732"/>
      <c r="BN144" s="72" t="s">
        <v>1035</v>
      </c>
      <c r="BO144" s="143" t="s">
        <v>1043</v>
      </c>
      <c r="BP144" s="143" t="s">
        <v>201</v>
      </c>
      <c r="BQ144" s="72" t="s">
        <v>1022</v>
      </c>
      <c r="BR144" s="141">
        <f t="shared" si="92"/>
        <v>44986</v>
      </c>
      <c r="BS144" s="213" t="s">
        <v>1044</v>
      </c>
      <c r="BT144" s="213" t="s">
        <v>1045</v>
      </c>
      <c r="BU144" s="228" t="s">
        <v>1046</v>
      </c>
      <c r="BV144" s="139"/>
      <c r="BW144" s="184">
        <v>3</v>
      </c>
      <c r="BX144" s="209" t="s">
        <v>1047</v>
      </c>
      <c r="BY144" s="209" t="s">
        <v>1048</v>
      </c>
      <c r="BZ144" s="209" t="s">
        <v>1049</v>
      </c>
      <c r="CA144" s="139"/>
      <c r="CB144" s="72" t="s">
        <v>573</v>
      </c>
      <c r="CC144" s="143" t="s">
        <v>574</v>
      </c>
    </row>
    <row r="145" spans="1:81" ht="43.5" customHeight="1" x14ac:dyDescent="0.35">
      <c r="A145" s="533"/>
      <c r="B145" s="533"/>
      <c r="C145" s="533"/>
      <c r="D145" s="411"/>
      <c r="E145" s="411"/>
      <c r="F145" s="411"/>
      <c r="G145" s="622"/>
      <c r="H145" s="535"/>
      <c r="I145" s="415"/>
      <c r="J145" s="541"/>
      <c r="K145" s="417"/>
      <c r="L145" s="467"/>
      <c r="M145" s="467"/>
      <c r="N145" s="417"/>
      <c r="O145" s="549"/>
      <c r="P145" s="549"/>
      <c r="Q145" s="467"/>
      <c r="R145" s="408"/>
      <c r="S145" s="408"/>
      <c r="T145" s="408"/>
      <c r="U145" s="511"/>
      <c r="V145" s="511"/>
      <c r="W145" s="511"/>
      <c r="X145" s="511"/>
      <c r="Y145" s="700"/>
      <c r="Z145" s="706"/>
      <c r="AA145" s="510"/>
      <c r="AB145" s="706"/>
      <c r="AC145" s="460"/>
      <c r="AD145" s="460"/>
      <c r="AE145" s="411"/>
      <c r="AF145" s="411"/>
      <c r="AG145" s="415"/>
      <c r="AH145" s="705"/>
      <c r="AI145" s="411"/>
      <c r="AJ145" s="5" t="s">
        <v>1050</v>
      </c>
      <c r="AK145" s="8"/>
      <c r="AL145" s="64">
        <v>1</v>
      </c>
      <c r="AM145" s="69">
        <v>0.05</v>
      </c>
      <c r="AN145" s="192">
        <v>0</v>
      </c>
      <c r="AO145" s="192">
        <v>1</v>
      </c>
      <c r="AP145" s="192">
        <v>0</v>
      </c>
      <c r="AQ145" s="168"/>
      <c r="AR145" s="234">
        <f t="shared" si="93"/>
        <v>1</v>
      </c>
      <c r="AS145" s="236">
        <f t="shared" si="94"/>
        <v>1</v>
      </c>
      <c r="AT145" s="87">
        <v>44958</v>
      </c>
      <c r="AU145" s="87">
        <v>45291</v>
      </c>
      <c r="AV145" s="46">
        <f t="shared" si="91"/>
        <v>333</v>
      </c>
      <c r="AW145" s="64"/>
      <c r="AX145" s="82"/>
      <c r="AY145" s="425"/>
      <c r="AZ145" s="425"/>
      <c r="BA145" s="446"/>
      <c r="BB145" s="440"/>
      <c r="BC145" s="440"/>
      <c r="BD145" s="425"/>
      <c r="BE145" s="425"/>
      <c r="BF145" s="425"/>
      <c r="BG145" s="440"/>
      <c r="BH145" s="440"/>
      <c r="BI145" s="505"/>
      <c r="BJ145" s="505"/>
      <c r="BK145" s="505"/>
      <c r="BL145" s="732"/>
      <c r="BM145" s="732"/>
      <c r="BN145" s="72" t="s">
        <v>1035</v>
      </c>
      <c r="BO145" s="143" t="s">
        <v>491</v>
      </c>
      <c r="BP145" s="143" t="s">
        <v>1051</v>
      </c>
      <c r="BQ145" s="72" t="s">
        <v>1022</v>
      </c>
      <c r="BR145" s="141">
        <f t="shared" si="92"/>
        <v>44958</v>
      </c>
      <c r="BS145" s="213" t="s">
        <v>1052</v>
      </c>
      <c r="BT145" s="215" t="s">
        <v>1053</v>
      </c>
      <c r="BU145" s="251" t="s">
        <v>1054</v>
      </c>
      <c r="BV145" s="139"/>
      <c r="BW145" s="184">
        <v>4</v>
      </c>
      <c r="BX145" s="209" t="s">
        <v>1055</v>
      </c>
      <c r="BY145" s="209" t="s">
        <v>1056</v>
      </c>
      <c r="BZ145" s="209" t="s">
        <v>1057</v>
      </c>
      <c r="CA145" s="139"/>
      <c r="CB145" s="424"/>
      <c r="CC145" s="670"/>
    </row>
    <row r="146" spans="1:81" ht="42" customHeight="1" x14ac:dyDescent="0.35">
      <c r="A146" s="533"/>
      <c r="B146" s="533"/>
      <c r="C146" s="533"/>
      <c r="D146" s="411"/>
      <c r="E146" s="411"/>
      <c r="F146" s="411"/>
      <c r="G146" s="622"/>
      <c r="H146" s="535"/>
      <c r="I146" s="415"/>
      <c r="J146" s="541"/>
      <c r="K146" s="417"/>
      <c r="L146" s="467"/>
      <c r="M146" s="467"/>
      <c r="N146" s="417"/>
      <c r="O146" s="549"/>
      <c r="P146" s="549"/>
      <c r="Q146" s="467"/>
      <c r="R146" s="408"/>
      <c r="S146" s="408"/>
      <c r="T146" s="408"/>
      <c r="U146" s="511"/>
      <c r="V146" s="511"/>
      <c r="W146" s="511"/>
      <c r="X146" s="511"/>
      <c r="Y146" s="700"/>
      <c r="Z146" s="706"/>
      <c r="AA146" s="510"/>
      <c r="AB146" s="706"/>
      <c r="AC146" s="460"/>
      <c r="AD146" s="460"/>
      <c r="AE146" s="411"/>
      <c r="AF146" s="411"/>
      <c r="AG146" s="415"/>
      <c r="AH146" s="705"/>
      <c r="AI146" s="411"/>
      <c r="AJ146" s="5" t="s">
        <v>1058</v>
      </c>
      <c r="AK146" s="8" t="s">
        <v>1059</v>
      </c>
      <c r="AL146" s="64">
        <v>9000</v>
      </c>
      <c r="AM146" s="69">
        <v>0.2</v>
      </c>
      <c r="AN146" s="192">
        <v>8624</v>
      </c>
      <c r="AO146" s="192">
        <v>8624</v>
      </c>
      <c r="AP146" s="192">
        <v>8624</v>
      </c>
      <c r="AQ146" s="168"/>
      <c r="AR146" s="234">
        <f t="shared" si="93"/>
        <v>25872</v>
      </c>
      <c r="AS146" s="236">
        <v>1</v>
      </c>
      <c r="AT146" s="87">
        <v>44958</v>
      </c>
      <c r="AU146" s="87">
        <v>45291</v>
      </c>
      <c r="AV146" s="46">
        <f t="shared" si="91"/>
        <v>333</v>
      </c>
      <c r="AW146" s="64">
        <v>9000</v>
      </c>
      <c r="AX146" s="82"/>
      <c r="AY146" s="425"/>
      <c r="AZ146" s="425"/>
      <c r="BA146" s="446"/>
      <c r="BB146" s="440"/>
      <c r="BC146" s="440"/>
      <c r="BD146" s="425"/>
      <c r="BE146" s="425"/>
      <c r="BF146" s="425"/>
      <c r="BG146" s="440"/>
      <c r="BH146" s="440"/>
      <c r="BI146" s="505"/>
      <c r="BJ146" s="505"/>
      <c r="BK146" s="505"/>
      <c r="BL146" s="732"/>
      <c r="BM146" s="732"/>
      <c r="BN146" s="72" t="s">
        <v>1035</v>
      </c>
      <c r="BO146" s="143" t="s">
        <v>1060</v>
      </c>
      <c r="BP146" s="143" t="s">
        <v>244</v>
      </c>
      <c r="BQ146" s="72" t="s">
        <v>1022</v>
      </c>
      <c r="BR146" s="141">
        <f t="shared" si="92"/>
        <v>44958</v>
      </c>
      <c r="BS146" s="213" t="s">
        <v>1061</v>
      </c>
      <c r="BT146" s="213" t="s">
        <v>1062</v>
      </c>
      <c r="BU146" s="228" t="s">
        <v>1063</v>
      </c>
      <c r="BV146" s="139"/>
      <c r="BW146" s="184">
        <v>5</v>
      </c>
      <c r="BX146" s="209" t="s">
        <v>1064</v>
      </c>
      <c r="BY146" s="209" t="s">
        <v>1065</v>
      </c>
      <c r="BZ146" s="209" t="s">
        <v>1066</v>
      </c>
      <c r="CA146" s="139"/>
      <c r="CB146" s="425"/>
      <c r="CC146" s="671"/>
    </row>
    <row r="147" spans="1:81" ht="48" customHeight="1" x14ac:dyDescent="0.35">
      <c r="A147" s="533"/>
      <c r="B147" s="533"/>
      <c r="C147" s="533"/>
      <c r="D147" s="411"/>
      <c r="E147" s="411"/>
      <c r="F147" s="411"/>
      <c r="G147" s="622"/>
      <c r="H147" s="535"/>
      <c r="I147" s="415"/>
      <c r="J147" s="541"/>
      <c r="K147" s="417"/>
      <c r="L147" s="467"/>
      <c r="M147" s="467"/>
      <c r="N147" s="417"/>
      <c r="O147" s="549"/>
      <c r="P147" s="549"/>
      <c r="Q147" s="467"/>
      <c r="R147" s="408"/>
      <c r="S147" s="408"/>
      <c r="T147" s="408"/>
      <c r="U147" s="511"/>
      <c r="V147" s="511"/>
      <c r="W147" s="511"/>
      <c r="X147" s="511"/>
      <c r="Y147" s="700"/>
      <c r="Z147" s="706"/>
      <c r="AA147" s="510"/>
      <c r="AB147" s="706"/>
      <c r="AC147" s="460"/>
      <c r="AD147" s="460"/>
      <c r="AE147" s="411"/>
      <c r="AF147" s="411"/>
      <c r="AG147" s="415"/>
      <c r="AH147" s="705"/>
      <c r="AI147" s="411"/>
      <c r="AJ147" s="5" t="s">
        <v>1067</v>
      </c>
      <c r="AK147" s="8" t="s">
        <v>1068</v>
      </c>
      <c r="AL147" s="64">
        <v>136</v>
      </c>
      <c r="AM147" s="69">
        <v>0.1</v>
      </c>
      <c r="AN147" s="192">
        <v>0</v>
      </c>
      <c r="AO147" s="192">
        <v>0</v>
      </c>
      <c r="AP147" s="192">
        <v>0</v>
      </c>
      <c r="AQ147" s="168"/>
      <c r="AR147" s="234">
        <f t="shared" si="93"/>
        <v>0</v>
      </c>
      <c r="AS147" s="236">
        <f t="shared" si="94"/>
        <v>0</v>
      </c>
      <c r="AT147" s="87">
        <v>44986</v>
      </c>
      <c r="AU147" s="87">
        <v>45291</v>
      </c>
      <c r="AV147" s="46">
        <f t="shared" si="91"/>
        <v>305</v>
      </c>
      <c r="AW147" s="64">
        <v>9000</v>
      </c>
      <c r="AX147" s="82"/>
      <c r="AY147" s="425"/>
      <c r="AZ147" s="425"/>
      <c r="BA147" s="446"/>
      <c r="BB147" s="440"/>
      <c r="BC147" s="440"/>
      <c r="BD147" s="425"/>
      <c r="BE147" s="425"/>
      <c r="BF147" s="425"/>
      <c r="BG147" s="440"/>
      <c r="BH147" s="440"/>
      <c r="BI147" s="505"/>
      <c r="BJ147" s="505"/>
      <c r="BK147" s="505"/>
      <c r="BL147" s="732"/>
      <c r="BM147" s="732"/>
      <c r="BN147" s="72"/>
      <c r="BO147" s="143"/>
      <c r="BP147" s="143"/>
      <c r="BQ147" s="72"/>
      <c r="BR147" s="72"/>
      <c r="BS147" s="203"/>
      <c r="BT147" s="213"/>
      <c r="BU147" s="228" t="s">
        <v>1069</v>
      </c>
      <c r="BV147" s="139"/>
      <c r="BW147" s="184">
        <v>6</v>
      </c>
      <c r="BX147" s="209"/>
      <c r="BY147" s="209"/>
      <c r="BZ147" s="209" t="s">
        <v>1070</v>
      </c>
      <c r="CA147" s="139"/>
      <c r="CB147" s="425"/>
      <c r="CC147" s="671"/>
    </row>
    <row r="148" spans="1:81" ht="25.5" customHeight="1" x14ac:dyDescent="0.35">
      <c r="A148" s="533"/>
      <c r="B148" s="533"/>
      <c r="C148" s="533"/>
      <c r="D148" s="411"/>
      <c r="E148" s="411"/>
      <c r="F148" s="411"/>
      <c r="G148" s="622"/>
      <c r="H148" s="535"/>
      <c r="I148" s="415"/>
      <c r="J148" s="541"/>
      <c r="K148" s="417"/>
      <c r="L148" s="467"/>
      <c r="M148" s="467"/>
      <c r="N148" s="417"/>
      <c r="O148" s="549"/>
      <c r="P148" s="549"/>
      <c r="Q148" s="467"/>
      <c r="R148" s="408"/>
      <c r="S148" s="408"/>
      <c r="T148" s="408"/>
      <c r="U148" s="511"/>
      <c r="V148" s="511"/>
      <c r="W148" s="511"/>
      <c r="X148" s="511"/>
      <c r="Y148" s="700"/>
      <c r="Z148" s="706"/>
      <c r="AA148" s="510"/>
      <c r="AB148" s="706"/>
      <c r="AC148" s="460"/>
      <c r="AD148" s="460"/>
      <c r="AE148" s="411"/>
      <c r="AF148" s="411"/>
      <c r="AG148" s="415"/>
      <c r="AH148" s="705"/>
      <c r="AI148" s="411"/>
      <c r="AJ148" s="5" t="s">
        <v>1071</v>
      </c>
      <c r="AK148" s="8" t="s">
        <v>1016</v>
      </c>
      <c r="AL148" s="88">
        <v>10</v>
      </c>
      <c r="AM148" s="69">
        <v>0.05</v>
      </c>
      <c r="AN148" s="192">
        <v>3</v>
      </c>
      <c r="AO148" s="192">
        <v>5</v>
      </c>
      <c r="AP148" s="192">
        <v>4</v>
      </c>
      <c r="AQ148" s="168"/>
      <c r="AR148" s="234">
        <f t="shared" si="93"/>
        <v>12</v>
      </c>
      <c r="AS148" s="236">
        <v>1</v>
      </c>
      <c r="AT148" s="87">
        <v>44986</v>
      </c>
      <c r="AU148" s="87">
        <v>45291</v>
      </c>
      <c r="AV148" s="46">
        <f t="shared" si="91"/>
        <v>305</v>
      </c>
      <c r="AW148" s="64">
        <v>6000</v>
      </c>
      <c r="AX148" s="82"/>
      <c r="AY148" s="425"/>
      <c r="AZ148" s="425"/>
      <c r="BA148" s="446"/>
      <c r="BB148" s="440"/>
      <c r="BC148" s="440"/>
      <c r="BD148" s="425"/>
      <c r="BE148" s="425"/>
      <c r="BF148" s="425"/>
      <c r="BG148" s="440"/>
      <c r="BH148" s="440"/>
      <c r="BI148" s="505"/>
      <c r="BJ148" s="505"/>
      <c r="BK148" s="505"/>
      <c r="BL148" s="732"/>
      <c r="BM148" s="732"/>
      <c r="BN148" s="72"/>
      <c r="BO148" s="143"/>
      <c r="BP148" s="143"/>
      <c r="BQ148" s="72"/>
      <c r="BR148" s="72"/>
      <c r="BS148" s="213" t="s">
        <v>1072</v>
      </c>
      <c r="BT148" s="215" t="s">
        <v>1073</v>
      </c>
      <c r="BU148" s="228" t="s">
        <v>1074</v>
      </c>
      <c r="BV148" s="139"/>
      <c r="BW148" s="184">
        <v>7</v>
      </c>
      <c r="BX148" s="209" t="s">
        <v>1075</v>
      </c>
      <c r="BY148" s="209" t="s">
        <v>1076</v>
      </c>
      <c r="BZ148" s="209" t="s">
        <v>1077</v>
      </c>
      <c r="CA148" s="139"/>
      <c r="CB148" s="425"/>
      <c r="CC148" s="671"/>
    </row>
    <row r="149" spans="1:81" ht="34.5" customHeight="1" x14ac:dyDescent="0.35">
      <c r="A149" s="533"/>
      <c r="B149" s="533"/>
      <c r="C149" s="533"/>
      <c r="D149" s="411"/>
      <c r="E149" s="411"/>
      <c r="F149" s="411"/>
      <c r="G149" s="622"/>
      <c r="H149" s="535"/>
      <c r="I149" s="415"/>
      <c r="J149" s="541"/>
      <c r="K149" s="417"/>
      <c r="L149" s="467"/>
      <c r="M149" s="467"/>
      <c r="N149" s="417"/>
      <c r="O149" s="549"/>
      <c r="P149" s="549"/>
      <c r="Q149" s="467"/>
      <c r="R149" s="408"/>
      <c r="S149" s="408"/>
      <c r="T149" s="408"/>
      <c r="U149" s="511"/>
      <c r="V149" s="511"/>
      <c r="W149" s="511"/>
      <c r="X149" s="511"/>
      <c r="Y149" s="700"/>
      <c r="Z149" s="706"/>
      <c r="AA149" s="510"/>
      <c r="AB149" s="706"/>
      <c r="AC149" s="460"/>
      <c r="AD149" s="460"/>
      <c r="AE149" s="411"/>
      <c r="AF149" s="411"/>
      <c r="AG149" s="415"/>
      <c r="AH149" s="705"/>
      <c r="AI149" s="411"/>
      <c r="AJ149" s="5" t="s">
        <v>1078</v>
      </c>
      <c r="AK149" s="8" t="s">
        <v>1079</v>
      </c>
      <c r="AL149" s="88">
        <v>35</v>
      </c>
      <c r="AM149" s="69">
        <v>0.05</v>
      </c>
      <c r="AN149" s="192">
        <v>15</v>
      </c>
      <c r="AO149" s="192">
        <v>10</v>
      </c>
      <c r="AP149" s="192">
        <v>1</v>
      </c>
      <c r="AQ149" s="168"/>
      <c r="AR149" s="234">
        <f t="shared" si="93"/>
        <v>26</v>
      </c>
      <c r="AS149" s="236">
        <f t="shared" si="94"/>
        <v>0.74285714285714288</v>
      </c>
      <c r="AT149" s="87">
        <v>44958</v>
      </c>
      <c r="AU149" s="87">
        <v>45291</v>
      </c>
      <c r="AV149" s="46">
        <f t="shared" si="91"/>
        <v>333</v>
      </c>
      <c r="AW149" s="64">
        <v>500</v>
      </c>
      <c r="AX149" s="82"/>
      <c r="AY149" s="425"/>
      <c r="AZ149" s="425"/>
      <c r="BA149" s="446"/>
      <c r="BB149" s="440"/>
      <c r="BC149" s="440"/>
      <c r="BD149" s="425"/>
      <c r="BE149" s="425"/>
      <c r="BF149" s="425"/>
      <c r="BG149" s="440"/>
      <c r="BH149" s="440"/>
      <c r="BI149" s="505"/>
      <c r="BJ149" s="505"/>
      <c r="BK149" s="505"/>
      <c r="BL149" s="732"/>
      <c r="BM149" s="732"/>
      <c r="BN149" s="72"/>
      <c r="BO149" s="143"/>
      <c r="BP149" s="143"/>
      <c r="BQ149" s="72"/>
      <c r="BR149" s="72"/>
      <c r="BS149" s="213" t="s">
        <v>1080</v>
      </c>
      <c r="BT149" s="213" t="s">
        <v>1081</v>
      </c>
      <c r="BU149" s="251" t="s">
        <v>1082</v>
      </c>
      <c r="BV149" s="139"/>
      <c r="BW149" s="184">
        <v>8</v>
      </c>
      <c r="BX149" s="209" t="s">
        <v>1083</v>
      </c>
      <c r="BY149" s="209" t="s">
        <v>1084</v>
      </c>
      <c r="BZ149" s="209" t="s">
        <v>1085</v>
      </c>
      <c r="CA149" s="139"/>
      <c r="CB149" s="425"/>
      <c r="CC149" s="671"/>
    </row>
    <row r="150" spans="1:81" ht="66" customHeight="1" x14ac:dyDescent="0.35">
      <c r="A150" s="533"/>
      <c r="B150" s="533"/>
      <c r="C150" s="533"/>
      <c r="D150" s="411"/>
      <c r="E150" s="411"/>
      <c r="F150" s="411"/>
      <c r="G150" s="622"/>
      <c r="H150" s="535"/>
      <c r="I150" s="415"/>
      <c r="J150" s="541"/>
      <c r="K150" s="5" t="s">
        <v>1086</v>
      </c>
      <c r="L150" s="8" t="s">
        <v>1087</v>
      </c>
      <c r="M150" s="8" t="s">
        <v>1088</v>
      </c>
      <c r="N150" s="5" t="s">
        <v>1089</v>
      </c>
      <c r="O150" s="13" t="s">
        <v>173</v>
      </c>
      <c r="P150" s="13"/>
      <c r="Q150" s="8" t="s">
        <v>1068</v>
      </c>
      <c r="R150" s="57">
        <v>15</v>
      </c>
      <c r="S150" s="57">
        <v>5</v>
      </c>
      <c r="T150" s="57">
        <v>0</v>
      </c>
      <c r="U150" s="189">
        <v>0</v>
      </c>
      <c r="V150" s="189">
        <v>3</v>
      </c>
      <c r="W150" s="189">
        <v>5</v>
      </c>
      <c r="X150" s="189"/>
      <c r="Y150" s="235">
        <f>+W150+V150+U150</f>
        <v>8</v>
      </c>
      <c r="Z150" s="303">
        <v>1</v>
      </c>
      <c r="AA150" s="235">
        <f>+Y150+T150</f>
        <v>8</v>
      </c>
      <c r="AB150" s="303">
        <f>+AA150/R150</f>
        <v>0.53333333333333333</v>
      </c>
      <c r="AC150" s="460"/>
      <c r="AD150" s="460"/>
      <c r="AE150" s="411"/>
      <c r="AF150" s="411"/>
      <c r="AG150" s="415"/>
      <c r="AH150" s="705"/>
      <c r="AI150" s="411"/>
      <c r="AJ150" s="5" t="s">
        <v>1090</v>
      </c>
      <c r="AK150" s="8" t="s">
        <v>1068</v>
      </c>
      <c r="AL150" s="64">
        <v>5</v>
      </c>
      <c r="AM150" s="69">
        <v>0.05</v>
      </c>
      <c r="AN150" s="192">
        <v>0</v>
      </c>
      <c r="AO150" s="192">
        <v>3</v>
      </c>
      <c r="AP150" s="192">
        <v>5</v>
      </c>
      <c r="AQ150" s="168"/>
      <c r="AR150" s="234">
        <f t="shared" si="93"/>
        <v>8</v>
      </c>
      <c r="AS150" s="236">
        <v>1</v>
      </c>
      <c r="AT150" s="87">
        <v>44958</v>
      </c>
      <c r="AU150" s="87">
        <v>45169</v>
      </c>
      <c r="AV150" s="46">
        <f t="shared" si="91"/>
        <v>211</v>
      </c>
      <c r="AW150" s="64">
        <v>500</v>
      </c>
      <c r="AX150" s="82"/>
      <c r="AY150" s="425"/>
      <c r="AZ150" s="425"/>
      <c r="BA150" s="447"/>
      <c r="BB150" s="429"/>
      <c r="BC150" s="429"/>
      <c r="BD150" s="425"/>
      <c r="BE150" s="425"/>
      <c r="BF150" s="425"/>
      <c r="BG150" s="429"/>
      <c r="BH150" s="429"/>
      <c r="BI150" s="505"/>
      <c r="BJ150" s="505"/>
      <c r="BK150" s="505"/>
      <c r="BL150" s="732"/>
      <c r="BM150" s="732"/>
      <c r="BN150" s="72"/>
      <c r="BO150" s="143"/>
      <c r="BP150" s="143"/>
      <c r="BQ150" s="72"/>
      <c r="BR150" s="72"/>
      <c r="BS150" s="203"/>
      <c r="BT150" s="213" t="s">
        <v>1091</v>
      </c>
      <c r="BU150" s="228" t="s">
        <v>1092</v>
      </c>
      <c r="BV150" s="139"/>
      <c r="BW150" s="184">
        <v>9</v>
      </c>
      <c r="BX150" s="209"/>
      <c r="BY150" s="209" t="s">
        <v>1093</v>
      </c>
      <c r="BZ150" s="209" t="s">
        <v>1094</v>
      </c>
      <c r="CA150" s="139"/>
      <c r="CB150" s="425"/>
      <c r="CC150" s="671"/>
    </row>
    <row r="151" spans="1:81" ht="63" customHeight="1" x14ac:dyDescent="0.35">
      <c r="A151" s="533"/>
      <c r="B151" s="533"/>
      <c r="C151" s="533"/>
      <c r="D151" s="411"/>
      <c r="E151" s="411"/>
      <c r="F151" s="411"/>
      <c r="G151" s="622"/>
      <c r="H151" s="535"/>
      <c r="I151" s="415"/>
      <c r="J151" s="541"/>
      <c r="K151" s="5" t="s">
        <v>1095</v>
      </c>
      <c r="L151" s="8" t="s">
        <v>1087</v>
      </c>
      <c r="M151" s="8" t="s">
        <v>1088</v>
      </c>
      <c r="N151" s="5" t="s">
        <v>1096</v>
      </c>
      <c r="O151" s="13" t="s">
        <v>173</v>
      </c>
      <c r="P151" s="13"/>
      <c r="Q151" s="8" t="s">
        <v>1097</v>
      </c>
      <c r="R151" s="57">
        <v>5</v>
      </c>
      <c r="S151" s="57" t="s">
        <v>175</v>
      </c>
      <c r="T151" s="57">
        <v>0</v>
      </c>
      <c r="U151" s="195" t="s">
        <v>176</v>
      </c>
      <c r="V151" s="195" t="s">
        <v>176</v>
      </c>
      <c r="W151" s="195" t="s">
        <v>176</v>
      </c>
      <c r="X151" s="195" t="s">
        <v>176</v>
      </c>
      <c r="Y151" s="236"/>
      <c r="Z151" s="303"/>
      <c r="AA151" s="234"/>
      <c r="AB151" s="303">
        <v>0</v>
      </c>
      <c r="AC151" s="460"/>
      <c r="AD151" s="460"/>
      <c r="AE151" s="411"/>
      <c r="AF151" s="411"/>
      <c r="AG151" s="415"/>
      <c r="AH151" s="705"/>
      <c r="AI151" s="411"/>
      <c r="AJ151" s="5" t="s">
        <v>1098</v>
      </c>
      <c r="AK151" s="8"/>
      <c r="AL151" s="13" t="s">
        <v>175</v>
      </c>
      <c r="AM151" s="90"/>
      <c r="AN151" s="193" t="s">
        <v>176</v>
      </c>
      <c r="AO151" s="193" t="s">
        <v>176</v>
      </c>
      <c r="AP151" s="193" t="s">
        <v>176</v>
      </c>
      <c r="AQ151" s="168" t="s">
        <v>176</v>
      </c>
      <c r="AR151" s="234"/>
      <c r="AS151" s="236"/>
      <c r="AT151" s="87"/>
      <c r="AU151" s="87"/>
      <c r="AV151" s="46"/>
      <c r="AW151" s="64"/>
      <c r="AX151" s="82"/>
      <c r="AY151" s="425"/>
      <c r="AZ151" s="425"/>
      <c r="BA151" s="445" t="s">
        <v>1099</v>
      </c>
      <c r="BB151" s="428">
        <v>150000000</v>
      </c>
      <c r="BC151" s="428">
        <v>150000000</v>
      </c>
      <c r="BD151" s="425"/>
      <c r="BE151" s="425"/>
      <c r="BF151" s="425"/>
      <c r="BG151" s="428">
        <v>150000000</v>
      </c>
      <c r="BH151" s="428">
        <v>0</v>
      </c>
      <c r="BI151" s="505"/>
      <c r="BJ151" s="505"/>
      <c r="BK151" s="505"/>
      <c r="BL151" s="732"/>
      <c r="BM151" s="732"/>
      <c r="BN151" s="72"/>
      <c r="BO151" s="129"/>
      <c r="BP151" s="129"/>
      <c r="BQ151" s="72"/>
      <c r="BR151" s="72"/>
      <c r="BS151" s="203"/>
      <c r="BT151" s="213"/>
      <c r="BU151" s="228"/>
      <c r="BV151" s="138"/>
      <c r="BW151" s="184">
        <v>10</v>
      </c>
      <c r="BX151" s="209"/>
      <c r="BY151" s="209"/>
      <c r="BZ151" s="139"/>
      <c r="CA151" s="138"/>
      <c r="CB151" s="425"/>
      <c r="CC151" s="671"/>
    </row>
    <row r="152" spans="1:81" ht="67.5" customHeight="1" x14ac:dyDescent="0.35">
      <c r="A152" s="533"/>
      <c r="B152" s="533"/>
      <c r="C152" s="533"/>
      <c r="D152" s="411"/>
      <c r="E152" s="411"/>
      <c r="F152" s="411"/>
      <c r="G152" s="622"/>
      <c r="H152" s="535"/>
      <c r="I152" s="415"/>
      <c r="J152" s="541"/>
      <c r="K152" s="432" t="s">
        <v>1100</v>
      </c>
      <c r="L152" s="412" t="s">
        <v>1101</v>
      </c>
      <c r="M152" s="412" t="s">
        <v>1102</v>
      </c>
      <c r="N152" s="432" t="s">
        <v>1103</v>
      </c>
      <c r="O152" s="412"/>
      <c r="P152" s="430" t="s">
        <v>173</v>
      </c>
      <c r="Q152" s="412" t="s">
        <v>1104</v>
      </c>
      <c r="R152" s="455">
        <v>10000</v>
      </c>
      <c r="S152" s="455">
        <v>500</v>
      </c>
      <c r="T152" s="455">
        <v>11041</v>
      </c>
      <c r="U152" s="453">
        <v>0</v>
      </c>
      <c r="V152" s="453">
        <v>1910</v>
      </c>
      <c r="W152" s="453">
        <v>30</v>
      </c>
      <c r="X152" s="453"/>
      <c r="Y152" s="510">
        <f>+W152+V152+U152</f>
        <v>1940</v>
      </c>
      <c r="Z152" s="643">
        <v>1</v>
      </c>
      <c r="AA152" s="510">
        <f>+Y152+T152</f>
        <v>12981</v>
      </c>
      <c r="AB152" s="643">
        <v>1</v>
      </c>
      <c r="AC152" s="460"/>
      <c r="AD152" s="460"/>
      <c r="AE152" s="411"/>
      <c r="AF152" s="411"/>
      <c r="AG152" s="415"/>
      <c r="AH152" s="705"/>
      <c r="AI152" s="411"/>
      <c r="AJ152" s="5" t="s">
        <v>1105</v>
      </c>
      <c r="AK152" s="8" t="s">
        <v>1104</v>
      </c>
      <c r="AL152" s="64">
        <v>4</v>
      </c>
      <c r="AM152" s="69">
        <v>0.05</v>
      </c>
      <c r="AN152" s="192">
        <v>0</v>
      </c>
      <c r="AO152" s="192">
        <v>1</v>
      </c>
      <c r="AP152" s="192">
        <v>2</v>
      </c>
      <c r="AQ152" s="168"/>
      <c r="AR152" s="234">
        <f>+AP152+AO152+AN152</f>
        <v>3</v>
      </c>
      <c r="AS152" s="236">
        <f>+AR152/AL152</f>
        <v>0.75</v>
      </c>
      <c r="AT152" s="87">
        <v>44986</v>
      </c>
      <c r="AU152" s="87">
        <v>45291</v>
      </c>
      <c r="AV152" s="46">
        <f t="shared" si="91"/>
        <v>305</v>
      </c>
      <c r="AW152" s="64">
        <v>1000</v>
      </c>
      <c r="AX152" s="82"/>
      <c r="AY152" s="425"/>
      <c r="AZ152" s="425"/>
      <c r="BA152" s="446"/>
      <c r="BB152" s="440"/>
      <c r="BC152" s="440"/>
      <c r="BD152" s="425"/>
      <c r="BE152" s="425"/>
      <c r="BF152" s="425"/>
      <c r="BG152" s="440"/>
      <c r="BH152" s="440"/>
      <c r="BI152" s="505"/>
      <c r="BJ152" s="505"/>
      <c r="BK152" s="505"/>
      <c r="BL152" s="732"/>
      <c r="BM152" s="732"/>
      <c r="BN152" s="72"/>
      <c r="BO152" s="129"/>
      <c r="BP152" s="129"/>
      <c r="BQ152" s="72"/>
      <c r="BR152" s="72"/>
      <c r="BS152" s="213" t="s">
        <v>1106</v>
      </c>
      <c r="BT152" s="213"/>
      <c r="BU152" s="228" t="s">
        <v>1107</v>
      </c>
      <c r="BV152" s="138"/>
      <c r="BW152" s="184">
        <v>11</v>
      </c>
      <c r="BX152" s="476" t="s">
        <v>1108</v>
      </c>
      <c r="BY152" s="220" t="s">
        <v>1109</v>
      </c>
      <c r="BZ152" s="209" t="s">
        <v>1110</v>
      </c>
      <c r="CA152" s="138"/>
      <c r="CB152" s="425"/>
      <c r="CC152" s="671"/>
    </row>
    <row r="153" spans="1:81" ht="72" customHeight="1" x14ac:dyDescent="0.35">
      <c r="A153" s="534"/>
      <c r="B153" s="534"/>
      <c r="C153" s="534"/>
      <c r="D153" s="413"/>
      <c r="E153" s="413"/>
      <c r="F153" s="413"/>
      <c r="G153" s="623"/>
      <c r="H153" s="431"/>
      <c r="I153" s="416"/>
      <c r="J153" s="542"/>
      <c r="K153" s="528"/>
      <c r="L153" s="413"/>
      <c r="M153" s="413"/>
      <c r="N153" s="528"/>
      <c r="O153" s="413"/>
      <c r="P153" s="431"/>
      <c r="Q153" s="413"/>
      <c r="R153" s="416"/>
      <c r="S153" s="416"/>
      <c r="T153" s="416"/>
      <c r="U153" s="472"/>
      <c r="V153" s="472"/>
      <c r="W153" s="472"/>
      <c r="X153" s="472"/>
      <c r="Y153" s="510"/>
      <c r="Z153" s="643"/>
      <c r="AA153" s="510"/>
      <c r="AB153" s="643"/>
      <c r="AC153" s="461"/>
      <c r="AD153" s="461"/>
      <c r="AE153" s="413"/>
      <c r="AF153" s="413"/>
      <c r="AG153" s="415"/>
      <c r="AH153" s="705"/>
      <c r="AI153" s="411"/>
      <c r="AJ153" s="5" t="s">
        <v>1111</v>
      </c>
      <c r="AK153" s="8" t="s">
        <v>1104</v>
      </c>
      <c r="AL153" s="88">
        <v>500</v>
      </c>
      <c r="AM153" s="69">
        <v>0.05</v>
      </c>
      <c r="AN153" s="192">
        <v>0</v>
      </c>
      <c r="AO153" s="192">
        <v>1910</v>
      </c>
      <c r="AP153" s="192">
        <v>30</v>
      </c>
      <c r="AQ153" s="168"/>
      <c r="AR153" s="234">
        <f t="shared" ref="AR153" si="95">+AP153+AO153+AN153</f>
        <v>1940</v>
      </c>
      <c r="AS153" s="236">
        <v>1</v>
      </c>
      <c r="AT153" s="87">
        <v>44986</v>
      </c>
      <c r="AU153" s="87">
        <v>45291</v>
      </c>
      <c r="AV153" s="46">
        <f t="shared" si="91"/>
        <v>305</v>
      </c>
      <c r="AW153" s="112">
        <v>500</v>
      </c>
      <c r="AX153" s="80"/>
      <c r="AY153" s="425"/>
      <c r="AZ153" s="425"/>
      <c r="BA153" s="446"/>
      <c r="BB153" s="440"/>
      <c r="BC153" s="440"/>
      <c r="BD153" s="425"/>
      <c r="BE153" s="425"/>
      <c r="BF153" s="425"/>
      <c r="BG153" s="440"/>
      <c r="BH153" s="440"/>
      <c r="BI153" s="505"/>
      <c r="BJ153" s="505"/>
      <c r="BK153" s="505"/>
      <c r="BL153" s="732"/>
      <c r="BM153" s="732"/>
      <c r="BN153" s="72"/>
      <c r="BO153" s="129"/>
      <c r="BP153" s="129"/>
      <c r="BQ153" s="72"/>
      <c r="BR153" s="72"/>
      <c r="BS153" s="213" t="s">
        <v>1112</v>
      </c>
      <c r="BT153" s="213" t="s">
        <v>1113</v>
      </c>
      <c r="BU153" s="228" t="s">
        <v>1114</v>
      </c>
      <c r="BV153" s="138"/>
      <c r="BW153" s="184">
        <v>12</v>
      </c>
      <c r="BX153" s="477"/>
      <c r="BY153" s="220" t="s">
        <v>1115</v>
      </c>
      <c r="BZ153" s="209" t="s">
        <v>1116</v>
      </c>
      <c r="CA153" s="138"/>
      <c r="CB153" s="426"/>
      <c r="CC153" s="672"/>
    </row>
    <row r="154" spans="1:81" ht="58.5" customHeight="1" x14ac:dyDescent="0.35">
      <c r="A154" s="6"/>
      <c r="B154" s="43"/>
      <c r="C154" s="43"/>
      <c r="D154" s="44"/>
      <c r="E154" s="45"/>
      <c r="F154" s="44"/>
      <c r="G154" s="68"/>
      <c r="H154" s="44"/>
      <c r="I154" s="68"/>
      <c r="J154" s="633" t="s">
        <v>1012</v>
      </c>
      <c r="K154" s="634"/>
      <c r="L154" s="634"/>
      <c r="M154" s="634"/>
      <c r="N154" s="634"/>
      <c r="O154" s="634"/>
      <c r="P154" s="634"/>
      <c r="Q154" s="634"/>
      <c r="R154" s="634"/>
      <c r="S154" s="634"/>
      <c r="T154" s="634"/>
      <c r="U154" s="634"/>
      <c r="V154" s="634"/>
      <c r="W154" s="634"/>
      <c r="X154" s="634"/>
      <c r="Y154" s="635"/>
      <c r="Z154" s="312">
        <f>AVERAGE(Z141:Z153)</f>
        <v>0.90622222222222215</v>
      </c>
      <c r="AA154" s="312"/>
      <c r="AB154" s="379">
        <f>AVERAGE(AB141:AB153)</f>
        <v>0.6157583333333333</v>
      </c>
      <c r="AC154" s="56"/>
      <c r="AD154" s="56"/>
      <c r="AE154" s="44"/>
      <c r="AF154" s="44"/>
      <c r="AG154" s="68"/>
      <c r="AH154" s="44"/>
      <c r="AI154" s="44"/>
      <c r="AJ154" s="48"/>
      <c r="AK154" s="44"/>
      <c r="AL154" s="68"/>
      <c r="AM154" s="68"/>
      <c r="AN154" s="68"/>
      <c r="AO154" s="68"/>
      <c r="AP154" s="68"/>
      <c r="AQ154" s="68"/>
      <c r="AR154" s="68"/>
      <c r="AS154" s="346">
        <f>AVERAGE(AS143:AS153)</f>
        <v>0.83261904761904759</v>
      </c>
      <c r="AT154" s="104"/>
      <c r="AU154" s="104"/>
      <c r="AV154" s="56"/>
      <c r="AW154" s="68"/>
      <c r="AX154" s="56"/>
      <c r="AY154" s="44"/>
      <c r="AZ154" s="44"/>
      <c r="BA154" s="56"/>
      <c r="BB154" s="56"/>
      <c r="BC154" s="56"/>
      <c r="BD154" s="44"/>
      <c r="BE154" s="44"/>
      <c r="BF154" s="44"/>
      <c r="BG154" s="44"/>
      <c r="BH154" s="44"/>
      <c r="BI154" s="506"/>
      <c r="BJ154" s="506"/>
      <c r="BK154" s="506"/>
      <c r="BL154" s="733"/>
      <c r="BM154" s="733"/>
      <c r="BN154" s="4"/>
      <c r="BO154" s="4"/>
      <c r="BP154" s="4"/>
      <c r="BQ154" s="4"/>
      <c r="BR154" s="4"/>
      <c r="BS154" s="205"/>
      <c r="BT154" s="205"/>
      <c r="BU154" s="205"/>
      <c r="BV154" s="4"/>
      <c r="BW154" s="4"/>
      <c r="BX154" s="21"/>
      <c r="BY154" s="21"/>
      <c r="BZ154" s="21"/>
      <c r="CA154" s="4"/>
      <c r="CB154" s="4"/>
      <c r="CC154" s="21"/>
    </row>
    <row r="155" spans="1:81" ht="67.5" customHeight="1" x14ac:dyDescent="0.35">
      <c r="A155" s="273"/>
      <c r="B155" s="274"/>
      <c r="C155" s="636" t="s">
        <v>1008</v>
      </c>
      <c r="D155" s="637" t="s">
        <v>1008</v>
      </c>
      <c r="E155" s="637"/>
      <c r="F155" s="637"/>
      <c r="G155" s="637"/>
      <c r="H155" s="637"/>
      <c r="I155" s="637"/>
      <c r="J155" s="637"/>
      <c r="K155" s="637"/>
      <c r="L155" s="637"/>
      <c r="M155" s="637"/>
      <c r="N155" s="637"/>
      <c r="O155" s="637"/>
      <c r="P155" s="637"/>
      <c r="Q155" s="637"/>
      <c r="R155" s="637"/>
      <c r="S155" s="637"/>
      <c r="T155" s="637"/>
      <c r="U155" s="637"/>
      <c r="V155" s="637"/>
      <c r="W155" s="637"/>
      <c r="X155" s="637"/>
      <c r="Y155" s="638"/>
      <c r="Z155" s="312">
        <f>+Z154</f>
        <v>0.90622222222222215</v>
      </c>
      <c r="AA155" s="312"/>
      <c r="AB155" s="312">
        <f>+AB154</f>
        <v>0.6157583333333333</v>
      </c>
      <c r="AC155" s="270"/>
      <c r="AD155" s="270"/>
      <c r="AE155" s="271"/>
      <c r="AF155" s="271"/>
      <c r="AG155" s="272"/>
      <c r="AH155" s="271"/>
      <c r="AI155" s="271"/>
      <c r="AJ155" s="48"/>
      <c r="AK155" s="44"/>
      <c r="AL155" s="68"/>
      <c r="AM155" s="68"/>
      <c r="AN155" s="68"/>
      <c r="AO155" s="68"/>
      <c r="AP155" s="68"/>
      <c r="AQ155" s="68"/>
      <c r="AR155" s="68"/>
      <c r="AS155" s="68"/>
      <c r="AT155" s="104"/>
      <c r="AU155" s="104"/>
      <c r="AV155" s="56"/>
      <c r="AW155" s="68"/>
      <c r="AX155" s="56"/>
      <c r="AY155" s="271"/>
      <c r="AZ155" s="271"/>
      <c r="BA155" s="56"/>
      <c r="BB155" s="56"/>
      <c r="BC155" s="56"/>
      <c r="BD155" s="44"/>
      <c r="BE155" s="271"/>
      <c r="BF155" s="271"/>
      <c r="BG155" s="44"/>
      <c r="BH155" s="44"/>
      <c r="BI155" s="44"/>
      <c r="BJ155" s="44"/>
      <c r="BK155" s="44"/>
      <c r="BL155" s="44"/>
      <c r="BM155" s="44"/>
      <c r="BN155" s="4"/>
      <c r="BO155" s="4"/>
      <c r="BP155" s="4"/>
      <c r="BQ155" s="4"/>
      <c r="BR155" s="4"/>
      <c r="BS155" s="205"/>
      <c r="BT155" s="205"/>
      <c r="BU155" s="205"/>
      <c r="BV155" s="4"/>
      <c r="BW155" s="4"/>
      <c r="BX155" s="21"/>
      <c r="BY155" s="21"/>
      <c r="BZ155" s="21"/>
      <c r="CA155" s="4"/>
      <c r="CB155" s="4"/>
      <c r="CC155" s="21"/>
    </row>
    <row r="156" spans="1:81" ht="55.5" customHeight="1" x14ac:dyDescent="0.35">
      <c r="A156" s="532" t="s">
        <v>594</v>
      </c>
      <c r="B156" s="532" t="s">
        <v>540</v>
      </c>
      <c r="C156" s="532" t="s">
        <v>1117</v>
      </c>
      <c r="D156" s="412" t="s">
        <v>1118</v>
      </c>
      <c r="E156" s="412" t="s">
        <v>1119</v>
      </c>
      <c r="F156" s="412" t="s">
        <v>1120</v>
      </c>
      <c r="G156" s="414">
        <v>0.35</v>
      </c>
      <c r="H156" s="412" t="s">
        <v>330</v>
      </c>
      <c r="I156" s="414">
        <v>0.33</v>
      </c>
      <c r="J156" s="540" t="s">
        <v>1121</v>
      </c>
      <c r="K156" s="432" t="s">
        <v>1122</v>
      </c>
      <c r="L156" s="412" t="s">
        <v>194</v>
      </c>
      <c r="M156" s="412" t="s">
        <v>1123</v>
      </c>
      <c r="N156" s="432" t="s">
        <v>1124</v>
      </c>
      <c r="O156" s="412"/>
      <c r="P156" s="430" t="s">
        <v>173</v>
      </c>
      <c r="Q156" s="412" t="s">
        <v>1125</v>
      </c>
      <c r="R156" s="455">
        <v>7120</v>
      </c>
      <c r="S156" s="455">
        <v>2200</v>
      </c>
      <c r="T156" s="455">
        <v>3062</v>
      </c>
      <c r="U156" s="453">
        <v>214</v>
      </c>
      <c r="V156" s="453">
        <v>512</v>
      </c>
      <c r="W156" s="453">
        <v>854</v>
      </c>
      <c r="X156" s="453"/>
      <c r="Y156" s="510">
        <f>+W156+V156+U156</f>
        <v>1580</v>
      </c>
      <c r="Z156" s="643">
        <f>+Y156/S156</f>
        <v>0.71818181818181814</v>
      </c>
      <c r="AA156" s="510">
        <f>+Y156+T156</f>
        <v>4642</v>
      </c>
      <c r="AB156" s="643">
        <f>+AA156/R156</f>
        <v>0.65196629213483148</v>
      </c>
      <c r="AC156" s="409" t="s">
        <v>177</v>
      </c>
      <c r="AD156" s="409" t="s">
        <v>178</v>
      </c>
      <c r="AE156" s="412" t="s">
        <v>548</v>
      </c>
      <c r="AF156" s="412" t="s">
        <v>549</v>
      </c>
      <c r="AG156" s="455" t="s">
        <v>1126</v>
      </c>
      <c r="AH156" s="456">
        <v>2021130010209</v>
      </c>
      <c r="AI156" s="412" t="s">
        <v>1127</v>
      </c>
      <c r="AJ156" s="5" t="s">
        <v>1128</v>
      </c>
      <c r="AK156" s="8" t="s">
        <v>1125</v>
      </c>
      <c r="AL156" s="64">
        <v>400</v>
      </c>
      <c r="AM156" s="69">
        <v>0.2</v>
      </c>
      <c r="AN156" s="192">
        <v>54</v>
      </c>
      <c r="AO156" s="192">
        <v>165</v>
      </c>
      <c r="AP156" s="192">
        <v>441</v>
      </c>
      <c r="AQ156" s="168"/>
      <c r="AR156" s="234">
        <f>+AP156+AO156+AN156</f>
        <v>660</v>
      </c>
      <c r="AS156" s="236">
        <v>1</v>
      </c>
      <c r="AT156" s="87">
        <v>44927</v>
      </c>
      <c r="AU156" s="87">
        <v>45291</v>
      </c>
      <c r="AV156" s="46">
        <f t="shared" si="91"/>
        <v>364</v>
      </c>
      <c r="AW156" s="119">
        <v>2.2000000000000002</v>
      </c>
      <c r="AX156" s="115"/>
      <c r="AY156" s="424" t="s">
        <v>1129</v>
      </c>
      <c r="AZ156" s="424" t="s">
        <v>1130</v>
      </c>
      <c r="BA156" s="441" t="s">
        <v>187</v>
      </c>
      <c r="BB156" s="442">
        <v>320000000</v>
      </c>
      <c r="BC156" s="442">
        <v>250264471</v>
      </c>
      <c r="BD156" s="423" t="s">
        <v>188</v>
      </c>
      <c r="BE156" s="474" t="s">
        <v>1131</v>
      </c>
      <c r="BF156" s="474" t="s">
        <v>1132</v>
      </c>
      <c r="BG156" s="442">
        <v>199139909</v>
      </c>
      <c r="BH156" s="442">
        <v>131000000</v>
      </c>
      <c r="BI156" s="504">
        <v>250248161</v>
      </c>
      <c r="BJ156" s="504">
        <v>131000000</v>
      </c>
      <c r="BK156" s="504">
        <v>129000000</v>
      </c>
      <c r="BL156" s="731">
        <f>+BJ156/BI156</f>
        <v>0.52348037035125305</v>
      </c>
      <c r="BM156" s="731">
        <f>+BK156/BI156</f>
        <v>0.5154883036283332</v>
      </c>
      <c r="BN156" s="72" t="s">
        <v>199</v>
      </c>
      <c r="BO156" s="129" t="s">
        <v>392</v>
      </c>
      <c r="BP156" s="129" t="s">
        <v>201</v>
      </c>
      <c r="BQ156" s="72" t="s">
        <v>187</v>
      </c>
      <c r="BR156" s="141">
        <f>AT156</f>
        <v>44927</v>
      </c>
      <c r="BS156" s="213" t="s">
        <v>1133</v>
      </c>
      <c r="BT156" s="213" t="s">
        <v>1134</v>
      </c>
      <c r="BU156" s="228" t="s">
        <v>1135</v>
      </c>
      <c r="BV156" s="138"/>
      <c r="BW156" s="185">
        <v>1</v>
      </c>
      <c r="BX156" s="209" t="s">
        <v>1136</v>
      </c>
      <c r="BY156" s="209" t="s">
        <v>1137</v>
      </c>
      <c r="BZ156" s="209" t="s">
        <v>1138</v>
      </c>
      <c r="CA156" s="138"/>
      <c r="CB156" s="72" t="s">
        <v>556</v>
      </c>
      <c r="CC156" s="143" t="s">
        <v>914</v>
      </c>
    </row>
    <row r="157" spans="1:81" ht="36" customHeight="1" x14ac:dyDescent="0.35">
      <c r="A157" s="533"/>
      <c r="B157" s="533"/>
      <c r="C157" s="533"/>
      <c r="D157" s="411"/>
      <c r="E157" s="411"/>
      <c r="F157" s="411"/>
      <c r="G157" s="530"/>
      <c r="H157" s="411"/>
      <c r="I157" s="415"/>
      <c r="J157" s="541"/>
      <c r="K157" s="433"/>
      <c r="L157" s="411"/>
      <c r="M157" s="411"/>
      <c r="N157" s="433"/>
      <c r="O157" s="411"/>
      <c r="P157" s="535"/>
      <c r="Q157" s="411"/>
      <c r="R157" s="415"/>
      <c r="S157" s="415"/>
      <c r="T157" s="415"/>
      <c r="U157" s="454"/>
      <c r="V157" s="454"/>
      <c r="W157" s="454"/>
      <c r="X157" s="454"/>
      <c r="Y157" s="510"/>
      <c r="Z157" s="643"/>
      <c r="AA157" s="510"/>
      <c r="AB157" s="643"/>
      <c r="AC157" s="410"/>
      <c r="AD157" s="410"/>
      <c r="AE157" s="411"/>
      <c r="AF157" s="411"/>
      <c r="AG157" s="415"/>
      <c r="AH157" s="457"/>
      <c r="AI157" s="411"/>
      <c r="AJ157" s="5" t="s">
        <v>307</v>
      </c>
      <c r="AK157" s="8"/>
      <c r="AL157" s="64">
        <v>1</v>
      </c>
      <c r="AM157" s="69">
        <v>0.05</v>
      </c>
      <c r="AN157" s="192">
        <v>0</v>
      </c>
      <c r="AO157" s="192">
        <v>1</v>
      </c>
      <c r="AP157" s="192">
        <v>0</v>
      </c>
      <c r="AQ157" s="168"/>
      <c r="AR157" s="234">
        <f t="shared" ref="AR157:AR163" si="96">+AP157+AO157+AN157</f>
        <v>1</v>
      </c>
      <c r="AS157" s="236">
        <f t="shared" ref="AS157:AS163" si="97">+AR157/AL157</f>
        <v>1</v>
      </c>
      <c r="AT157" s="87">
        <v>44958</v>
      </c>
      <c r="AU157" s="87">
        <v>45291</v>
      </c>
      <c r="AV157" s="46">
        <f t="shared" si="91"/>
        <v>333</v>
      </c>
      <c r="AX157" s="115"/>
      <c r="AY157" s="425"/>
      <c r="AZ157" s="425"/>
      <c r="BA157" s="441"/>
      <c r="BB157" s="442"/>
      <c r="BC157" s="442"/>
      <c r="BD157" s="423"/>
      <c r="BE157" s="475"/>
      <c r="BF157" s="475"/>
      <c r="BG157" s="442"/>
      <c r="BH157" s="442"/>
      <c r="BI157" s="505"/>
      <c r="BJ157" s="505"/>
      <c r="BK157" s="505"/>
      <c r="BL157" s="732"/>
      <c r="BM157" s="732"/>
      <c r="BN157" s="72" t="s">
        <v>199</v>
      </c>
      <c r="BO157" s="129" t="s">
        <v>491</v>
      </c>
      <c r="BP157" s="129" t="s">
        <v>201</v>
      </c>
      <c r="BQ157" s="72" t="s">
        <v>187</v>
      </c>
      <c r="BR157" s="141">
        <f t="shared" ref="BR157:BR163" si="98">AT157</f>
        <v>44958</v>
      </c>
      <c r="BS157" s="213"/>
      <c r="BT157" s="213"/>
      <c r="BU157" s="228"/>
      <c r="BV157" s="138"/>
      <c r="BW157" s="185">
        <v>2</v>
      </c>
      <c r="BX157" s="209"/>
      <c r="BY157" s="209" t="s">
        <v>1139</v>
      </c>
      <c r="BZ157" s="139"/>
      <c r="CA157" s="138"/>
      <c r="CB157" s="72" t="s">
        <v>191</v>
      </c>
      <c r="CC157" s="143" t="s">
        <v>298</v>
      </c>
    </row>
    <row r="158" spans="1:81" ht="30" customHeight="1" x14ac:dyDescent="0.35">
      <c r="A158" s="533"/>
      <c r="B158" s="533"/>
      <c r="C158" s="533"/>
      <c r="D158" s="411"/>
      <c r="E158" s="411"/>
      <c r="F158" s="411"/>
      <c r="G158" s="530"/>
      <c r="H158" s="411"/>
      <c r="I158" s="415"/>
      <c r="J158" s="541"/>
      <c r="K158" s="433"/>
      <c r="L158" s="411"/>
      <c r="M158" s="411"/>
      <c r="N158" s="433"/>
      <c r="O158" s="411"/>
      <c r="P158" s="535"/>
      <c r="Q158" s="411"/>
      <c r="R158" s="415"/>
      <c r="S158" s="415"/>
      <c r="T158" s="415"/>
      <c r="U158" s="454"/>
      <c r="V158" s="454"/>
      <c r="W158" s="454"/>
      <c r="X158" s="454"/>
      <c r="Y158" s="510"/>
      <c r="Z158" s="643"/>
      <c r="AA158" s="510"/>
      <c r="AB158" s="643"/>
      <c r="AC158" s="410"/>
      <c r="AD158" s="410"/>
      <c r="AE158" s="411"/>
      <c r="AF158" s="411"/>
      <c r="AG158" s="415"/>
      <c r="AH158" s="457"/>
      <c r="AI158" s="411"/>
      <c r="AJ158" s="5" t="s">
        <v>1140</v>
      </c>
      <c r="AK158" s="8" t="s">
        <v>1125</v>
      </c>
      <c r="AL158" s="64">
        <v>180</v>
      </c>
      <c r="AM158" s="69">
        <v>0.1</v>
      </c>
      <c r="AN158" s="192">
        <v>0</v>
      </c>
      <c r="AO158" s="192">
        <v>0</v>
      </c>
      <c r="AP158" s="192">
        <v>0</v>
      </c>
      <c r="AQ158" s="168"/>
      <c r="AR158" s="234">
        <f t="shared" si="96"/>
        <v>0</v>
      </c>
      <c r="AS158" s="236">
        <f t="shared" si="97"/>
        <v>0</v>
      </c>
      <c r="AT158" s="87">
        <v>45017</v>
      </c>
      <c r="AU158" s="87">
        <v>45291</v>
      </c>
      <c r="AV158" s="46">
        <f t="shared" si="91"/>
        <v>274</v>
      </c>
      <c r="AW158" s="88">
        <v>180</v>
      </c>
      <c r="AX158" s="115"/>
      <c r="AY158" s="425"/>
      <c r="AZ158" s="425"/>
      <c r="BA158" s="441"/>
      <c r="BB158" s="442"/>
      <c r="BC158" s="442"/>
      <c r="BD158" s="423"/>
      <c r="BE158" s="475"/>
      <c r="BF158" s="475"/>
      <c r="BG158" s="442"/>
      <c r="BH158" s="442"/>
      <c r="BI158" s="505"/>
      <c r="BJ158" s="505"/>
      <c r="BK158" s="505"/>
      <c r="BL158" s="732"/>
      <c r="BM158" s="732"/>
      <c r="BN158" s="72" t="s">
        <v>199</v>
      </c>
      <c r="BO158" s="129" t="s">
        <v>243</v>
      </c>
      <c r="BP158" s="129" t="s">
        <v>244</v>
      </c>
      <c r="BQ158" s="72" t="s">
        <v>1141</v>
      </c>
      <c r="BR158" s="141">
        <f t="shared" si="98"/>
        <v>45017</v>
      </c>
      <c r="BS158" s="213" t="s">
        <v>1142</v>
      </c>
      <c r="BT158" s="213" t="s">
        <v>1143</v>
      </c>
      <c r="BU158" s="228" t="s">
        <v>1144</v>
      </c>
      <c r="BV158" s="138"/>
      <c r="BW158" s="185">
        <v>3</v>
      </c>
      <c r="BX158" s="209" t="s">
        <v>1145</v>
      </c>
      <c r="BY158" s="209"/>
      <c r="BZ158" s="139"/>
      <c r="CA158" s="138"/>
      <c r="CB158" s="72" t="s">
        <v>872</v>
      </c>
      <c r="CC158" s="143" t="s">
        <v>1146</v>
      </c>
    </row>
    <row r="159" spans="1:81" ht="54" customHeight="1" x14ac:dyDescent="0.35">
      <c r="A159" s="533"/>
      <c r="B159" s="533"/>
      <c r="C159" s="533"/>
      <c r="D159" s="411"/>
      <c r="E159" s="411"/>
      <c r="F159" s="411"/>
      <c r="G159" s="530"/>
      <c r="H159" s="411"/>
      <c r="I159" s="415"/>
      <c r="J159" s="541"/>
      <c r="K159" s="433"/>
      <c r="L159" s="411"/>
      <c r="M159" s="411"/>
      <c r="N159" s="433"/>
      <c r="O159" s="411"/>
      <c r="P159" s="535"/>
      <c r="Q159" s="411"/>
      <c r="R159" s="415"/>
      <c r="S159" s="415"/>
      <c r="T159" s="415"/>
      <c r="U159" s="454"/>
      <c r="V159" s="454"/>
      <c r="W159" s="454"/>
      <c r="X159" s="454"/>
      <c r="Y159" s="510"/>
      <c r="Z159" s="643"/>
      <c r="AA159" s="510"/>
      <c r="AB159" s="643"/>
      <c r="AC159" s="410"/>
      <c r="AD159" s="410"/>
      <c r="AE159" s="411"/>
      <c r="AF159" s="411"/>
      <c r="AG159" s="415"/>
      <c r="AH159" s="457"/>
      <c r="AI159" s="411"/>
      <c r="AJ159" s="5" t="s">
        <v>1147</v>
      </c>
      <c r="AK159" s="8" t="s">
        <v>1125</v>
      </c>
      <c r="AL159" s="64">
        <v>70</v>
      </c>
      <c r="AM159" s="69">
        <v>0.1</v>
      </c>
      <c r="AN159" s="192">
        <v>2</v>
      </c>
      <c r="AO159" s="192">
        <v>11</v>
      </c>
      <c r="AP159" s="192">
        <v>13</v>
      </c>
      <c r="AQ159" s="168"/>
      <c r="AR159" s="234">
        <f t="shared" si="96"/>
        <v>26</v>
      </c>
      <c r="AS159" s="236">
        <f t="shared" si="97"/>
        <v>0.37142857142857144</v>
      </c>
      <c r="AT159" s="87">
        <v>44927</v>
      </c>
      <c r="AU159" s="87">
        <v>45291</v>
      </c>
      <c r="AV159" s="46">
        <f t="shared" si="91"/>
        <v>364</v>
      </c>
      <c r="AW159" s="88">
        <v>70</v>
      </c>
      <c r="AX159" s="115"/>
      <c r="AY159" s="425"/>
      <c r="AZ159" s="425"/>
      <c r="BA159" s="441"/>
      <c r="BB159" s="442"/>
      <c r="BC159" s="442"/>
      <c r="BD159" s="423"/>
      <c r="BE159" s="475"/>
      <c r="BF159" s="475"/>
      <c r="BG159" s="442"/>
      <c r="BH159" s="442"/>
      <c r="BI159" s="505"/>
      <c r="BJ159" s="505"/>
      <c r="BK159" s="505"/>
      <c r="BL159" s="732"/>
      <c r="BM159" s="732"/>
      <c r="BN159" s="72" t="s">
        <v>199</v>
      </c>
      <c r="BO159" s="129" t="s">
        <v>243</v>
      </c>
      <c r="BP159" s="129" t="s">
        <v>244</v>
      </c>
      <c r="BQ159" s="72" t="s">
        <v>1141</v>
      </c>
      <c r="BR159" s="141">
        <f t="shared" si="98"/>
        <v>44927</v>
      </c>
      <c r="BS159" s="213" t="s">
        <v>1148</v>
      </c>
      <c r="BT159" s="213" t="s">
        <v>1149</v>
      </c>
      <c r="BU159" s="228" t="s">
        <v>1150</v>
      </c>
      <c r="BV159" s="138"/>
      <c r="BW159" s="185">
        <v>4</v>
      </c>
      <c r="BX159" s="209" t="s">
        <v>1151</v>
      </c>
      <c r="BY159" s="209" t="s">
        <v>1152</v>
      </c>
      <c r="BZ159" s="253" t="s">
        <v>1153</v>
      </c>
      <c r="CA159" s="138"/>
      <c r="CB159" s="424"/>
      <c r="CC159" s="670"/>
    </row>
    <row r="160" spans="1:81" ht="31.5" customHeight="1" x14ac:dyDescent="0.35">
      <c r="A160" s="533"/>
      <c r="B160" s="533"/>
      <c r="C160" s="533"/>
      <c r="D160" s="411"/>
      <c r="E160" s="411"/>
      <c r="F160" s="411"/>
      <c r="G160" s="530"/>
      <c r="H160" s="411"/>
      <c r="I160" s="415"/>
      <c r="J160" s="541"/>
      <c r="K160" s="433"/>
      <c r="L160" s="411"/>
      <c r="M160" s="411"/>
      <c r="N160" s="433"/>
      <c r="O160" s="411"/>
      <c r="P160" s="535"/>
      <c r="Q160" s="411"/>
      <c r="R160" s="415"/>
      <c r="S160" s="415"/>
      <c r="T160" s="415"/>
      <c r="U160" s="454"/>
      <c r="V160" s="454"/>
      <c r="W160" s="454"/>
      <c r="X160" s="454"/>
      <c r="Y160" s="510"/>
      <c r="Z160" s="643"/>
      <c r="AA160" s="510"/>
      <c r="AB160" s="643"/>
      <c r="AC160" s="410"/>
      <c r="AD160" s="410"/>
      <c r="AE160" s="411"/>
      <c r="AF160" s="411"/>
      <c r="AG160" s="415"/>
      <c r="AH160" s="457"/>
      <c r="AI160" s="411"/>
      <c r="AJ160" s="5" t="s">
        <v>1154</v>
      </c>
      <c r="AK160" s="8" t="s">
        <v>1125</v>
      </c>
      <c r="AL160" s="64">
        <v>30</v>
      </c>
      <c r="AM160" s="69">
        <v>0.2</v>
      </c>
      <c r="AN160" s="192">
        <v>3</v>
      </c>
      <c r="AO160" s="192">
        <v>11</v>
      </c>
      <c r="AP160" s="192">
        <v>35</v>
      </c>
      <c r="AQ160" s="168"/>
      <c r="AR160" s="234">
        <f t="shared" si="96"/>
        <v>49</v>
      </c>
      <c r="AS160" s="236">
        <v>1</v>
      </c>
      <c r="AT160" s="87">
        <v>44958</v>
      </c>
      <c r="AU160" s="87">
        <v>45291</v>
      </c>
      <c r="AV160" s="46">
        <f t="shared" si="91"/>
        <v>333</v>
      </c>
      <c r="AW160" s="88">
        <v>300</v>
      </c>
      <c r="AX160" s="115"/>
      <c r="AY160" s="425"/>
      <c r="AZ160" s="425"/>
      <c r="BA160" s="441"/>
      <c r="BB160" s="442"/>
      <c r="BC160" s="442"/>
      <c r="BD160" s="423"/>
      <c r="BE160" s="475"/>
      <c r="BF160" s="475"/>
      <c r="BG160" s="442"/>
      <c r="BH160" s="442"/>
      <c r="BI160" s="505"/>
      <c r="BJ160" s="505"/>
      <c r="BK160" s="505"/>
      <c r="BL160" s="732"/>
      <c r="BM160" s="732"/>
      <c r="BN160" s="72" t="s">
        <v>199</v>
      </c>
      <c r="BO160" s="129" t="s">
        <v>392</v>
      </c>
      <c r="BP160" s="129" t="s">
        <v>201</v>
      </c>
      <c r="BQ160" s="72" t="s">
        <v>187</v>
      </c>
      <c r="BR160" s="141">
        <f t="shared" si="98"/>
        <v>44958</v>
      </c>
      <c r="BS160" s="213" t="s">
        <v>1155</v>
      </c>
      <c r="BT160" s="213" t="s">
        <v>1156</v>
      </c>
      <c r="BU160" s="228" t="s">
        <v>1157</v>
      </c>
      <c r="BV160" s="138"/>
      <c r="BW160" s="185">
        <v>5</v>
      </c>
      <c r="BX160" s="209" t="s">
        <v>1158</v>
      </c>
      <c r="BY160" s="209" t="s">
        <v>1159</v>
      </c>
      <c r="BZ160" s="220" t="s">
        <v>1160</v>
      </c>
      <c r="CA160" s="138"/>
      <c r="CB160" s="425"/>
      <c r="CC160" s="671"/>
    </row>
    <row r="161" spans="1:81" ht="30" customHeight="1" x14ac:dyDescent="0.35">
      <c r="A161" s="533"/>
      <c r="B161" s="533"/>
      <c r="C161" s="533"/>
      <c r="D161" s="411"/>
      <c r="E161" s="411"/>
      <c r="F161" s="411"/>
      <c r="G161" s="530"/>
      <c r="H161" s="411"/>
      <c r="I161" s="415"/>
      <c r="J161" s="541"/>
      <c r="K161" s="528"/>
      <c r="L161" s="413"/>
      <c r="M161" s="413"/>
      <c r="N161" s="528"/>
      <c r="O161" s="413"/>
      <c r="P161" s="431"/>
      <c r="Q161" s="413"/>
      <c r="R161" s="416"/>
      <c r="S161" s="416"/>
      <c r="T161" s="416"/>
      <c r="U161" s="472"/>
      <c r="V161" s="472"/>
      <c r="W161" s="472"/>
      <c r="X161" s="472"/>
      <c r="Y161" s="510"/>
      <c r="Z161" s="643"/>
      <c r="AA161" s="510"/>
      <c r="AB161" s="643"/>
      <c r="AC161" s="410"/>
      <c r="AD161" s="410"/>
      <c r="AE161" s="411"/>
      <c r="AF161" s="411"/>
      <c r="AG161" s="415"/>
      <c r="AH161" s="457"/>
      <c r="AI161" s="411"/>
      <c r="AJ161" s="5" t="s">
        <v>1161</v>
      </c>
      <c r="AK161" s="8" t="s">
        <v>1125</v>
      </c>
      <c r="AL161" s="64">
        <v>1</v>
      </c>
      <c r="AM161" s="69">
        <v>0.2</v>
      </c>
      <c r="AN161" s="192">
        <v>0</v>
      </c>
      <c r="AO161" s="192">
        <v>0</v>
      </c>
      <c r="AP161" s="192">
        <v>0</v>
      </c>
      <c r="AQ161" s="168"/>
      <c r="AR161" s="234">
        <f t="shared" si="96"/>
        <v>0</v>
      </c>
      <c r="AS161" s="236">
        <f t="shared" si="97"/>
        <v>0</v>
      </c>
      <c r="AT161" s="87">
        <v>45200</v>
      </c>
      <c r="AU161" s="87">
        <v>45291</v>
      </c>
      <c r="AV161" s="46">
        <f t="shared" si="91"/>
        <v>91</v>
      </c>
      <c r="AW161" s="88">
        <v>300</v>
      </c>
      <c r="AX161" s="115"/>
      <c r="AY161" s="425"/>
      <c r="AZ161" s="425"/>
      <c r="BA161" s="441"/>
      <c r="BB161" s="442"/>
      <c r="BC161" s="442"/>
      <c r="BD161" s="423"/>
      <c r="BE161" s="475"/>
      <c r="BF161" s="475"/>
      <c r="BG161" s="442"/>
      <c r="BH161" s="442"/>
      <c r="BI161" s="505"/>
      <c r="BJ161" s="505"/>
      <c r="BK161" s="505"/>
      <c r="BL161" s="732"/>
      <c r="BM161" s="732"/>
      <c r="BN161" s="72" t="s">
        <v>199</v>
      </c>
      <c r="BO161" s="129" t="s">
        <v>243</v>
      </c>
      <c r="BP161" s="129" t="s">
        <v>244</v>
      </c>
      <c r="BQ161" s="72" t="s">
        <v>1141</v>
      </c>
      <c r="BR161" s="141">
        <f t="shared" si="98"/>
        <v>45200</v>
      </c>
      <c r="BS161" s="213" t="s">
        <v>1162</v>
      </c>
      <c r="BT161" s="213"/>
      <c r="BU161" s="228" t="s">
        <v>1163</v>
      </c>
      <c r="BV161" s="138"/>
      <c r="BW161" s="185">
        <v>6</v>
      </c>
      <c r="BX161" s="209" t="s">
        <v>1164</v>
      </c>
      <c r="BY161" s="209"/>
      <c r="BZ161" s="209" t="s">
        <v>1153</v>
      </c>
      <c r="CA161" s="138"/>
      <c r="CB161" s="425"/>
      <c r="CC161" s="671"/>
    </row>
    <row r="162" spans="1:81" ht="69" customHeight="1" x14ac:dyDescent="0.35">
      <c r="A162" s="533"/>
      <c r="B162" s="533"/>
      <c r="C162" s="533"/>
      <c r="D162" s="411"/>
      <c r="E162" s="411"/>
      <c r="F162" s="411"/>
      <c r="G162" s="530"/>
      <c r="H162" s="411"/>
      <c r="I162" s="415"/>
      <c r="J162" s="541"/>
      <c r="K162" s="515" t="s">
        <v>1165</v>
      </c>
      <c r="L162" s="512" t="s">
        <v>613</v>
      </c>
      <c r="M162" s="512">
        <v>0</v>
      </c>
      <c r="N162" s="515" t="s">
        <v>1166</v>
      </c>
      <c r="O162" s="512"/>
      <c r="P162" s="518" t="s">
        <v>173</v>
      </c>
      <c r="Q162" s="512" t="s">
        <v>1167</v>
      </c>
      <c r="R162" s="685">
        <v>3</v>
      </c>
      <c r="S162" s="685">
        <v>1</v>
      </c>
      <c r="T162" s="685">
        <v>2</v>
      </c>
      <c r="U162" s="697">
        <v>0</v>
      </c>
      <c r="V162" s="697">
        <v>0.5</v>
      </c>
      <c r="W162" s="697">
        <v>0.5</v>
      </c>
      <c r="X162" s="697"/>
      <c r="Y162" s="510">
        <f>+W162+V162+U162</f>
        <v>1</v>
      </c>
      <c r="Z162" s="643">
        <f>+Y162/S162</f>
        <v>1</v>
      </c>
      <c r="AA162" s="510">
        <f>+Y162+T162</f>
        <v>3</v>
      </c>
      <c r="AB162" s="643">
        <v>1</v>
      </c>
      <c r="AC162" s="410"/>
      <c r="AD162" s="410"/>
      <c r="AE162" s="411"/>
      <c r="AF162" s="411"/>
      <c r="AG162" s="415"/>
      <c r="AH162" s="457"/>
      <c r="AI162" s="411"/>
      <c r="AJ162" s="5" t="s">
        <v>1168</v>
      </c>
      <c r="AK162" s="8" t="s">
        <v>1167</v>
      </c>
      <c r="AL162" s="88">
        <v>1</v>
      </c>
      <c r="AM162" s="69">
        <v>0.1</v>
      </c>
      <c r="AN162" s="192">
        <v>0</v>
      </c>
      <c r="AO162" s="192">
        <v>1</v>
      </c>
      <c r="AP162" s="192">
        <v>0</v>
      </c>
      <c r="AQ162" s="168"/>
      <c r="AR162" s="234">
        <f t="shared" si="96"/>
        <v>1</v>
      </c>
      <c r="AS162" s="236">
        <f t="shared" si="97"/>
        <v>1</v>
      </c>
      <c r="AT162" s="87">
        <v>44958</v>
      </c>
      <c r="AU162" s="87">
        <v>45107</v>
      </c>
      <c r="AV162" s="46">
        <f t="shared" si="91"/>
        <v>149</v>
      </c>
      <c r="AW162" s="88"/>
      <c r="AX162" s="69"/>
      <c r="AY162" s="425"/>
      <c r="AZ162" s="425"/>
      <c r="BA162" s="441"/>
      <c r="BB162" s="442"/>
      <c r="BC162" s="442"/>
      <c r="BD162" s="423"/>
      <c r="BE162" s="475"/>
      <c r="BF162" s="475"/>
      <c r="BG162" s="442"/>
      <c r="BH162" s="442"/>
      <c r="BI162" s="505"/>
      <c r="BJ162" s="505"/>
      <c r="BK162" s="505"/>
      <c r="BL162" s="732"/>
      <c r="BM162" s="732"/>
      <c r="BN162" s="72" t="s">
        <v>199</v>
      </c>
      <c r="BO162" s="129" t="s">
        <v>392</v>
      </c>
      <c r="BP162" s="129" t="s">
        <v>201</v>
      </c>
      <c r="BQ162" s="72" t="s">
        <v>187</v>
      </c>
      <c r="BR162" s="141">
        <f t="shared" si="98"/>
        <v>44958</v>
      </c>
      <c r="BS162" s="213"/>
      <c r="BT162" s="213" t="s">
        <v>1169</v>
      </c>
      <c r="BU162" s="228" t="s">
        <v>1170</v>
      </c>
      <c r="BV162" s="138"/>
      <c r="BW162" s="185">
        <v>7</v>
      </c>
      <c r="BX162" s="209"/>
      <c r="BY162" s="209" t="s">
        <v>1171</v>
      </c>
      <c r="BZ162" s="209" t="s">
        <v>1172</v>
      </c>
      <c r="CA162" s="138"/>
      <c r="CB162" s="425"/>
      <c r="CC162" s="671"/>
    </row>
    <row r="163" spans="1:81" ht="55.5" customHeight="1" x14ac:dyDescent="0.35">
      <c r="A163" s="533"/>
      <c r="B163" s="533"/>
      <c r="C163" s="533"/>
      <c r="D163" s="411"/>
      <c r="E163" s="411"/>
      <c r="F163" s="411"/>
      <c r="G163" s="530"/>
      <c r="H163" s="411"/>
      <c r="I163" s="415"/>
      <c r="J163" s="541"/>
      <c r="K163" s="516"/>
      <c r="L163" s="513"/>
      <c r="M163" s="513"/>
      <c r="N163" s="516"/>
      <c r="O163" s="513"/>
      <c r="P163" s="519"/>
      <c r="Q163" s="513"/>
      <c r="R163" s="686"/>
      <c r="S163" s="686"/>
      <c r="T163" s="686"/>
      <c r="U163" s="698"/>
      <c r="V163" s="698"/>
      <c r="W163" s="698"/>
      <c r="X163" s="698"/>
      <c r="Y163" s="510"/>
      <c r="Z163" s="643"/>
      <c r="AA163" s="510"/>
      <c r="AB163" s="643"/>
      <c r="AC163" s="410"/>
      <c r="AD163" s="410"/>
      <c r="AE163" s="411"/>
      <c r="AF163" s="411"/>
      <c r="AG163" s="415"/>
      <c r="AH163" s="457"/>
      <c r="AI163" s="411"/>
      <c r="AJ163" s="5" t="s">
        <v>1173</v>
      </c>
      <c r="AK163" s="8" t="s">
        <v>430</v>
      </c>
      <c r="AL163" s="90">
        <v>1</v>
      </c>
      <c r="AM163" s="69">
        <v>0.05</v>
      </c>
      <c r="AN163" s="192">
        <v>0</v>
      </c>
      <c r="AO163" s="192">
        <v>0</v>
      </c>
      <c r="AP163" s="192">
        <v>0</v>
      </c>
      <c r="AQ163" s="168"/>
      <c r="AR163" s="234">
        <f t="shared" si="96"/>
        <v>0</v>
      </c>
      <c r="AS163" s="236">
        <f t="shared" si="97"/>
        <v>0</v>
      </c>
      <c r="AT163" s="87">
        <v>45108</v>
      </c>
      <c r="AU163" s="87">
        <v>45291</v>
      </c>
      <c r="AV163" s="46">
        <f t="shared" si="91"/>
        <v>183</v>
      </c>
      <c r="AW163" s="88"/>
      <c r="AX163" s="115"/>
      <c r="AY163" s="425"/>
      <c r="AZ163" s="425"/>
      <c r="BA163" s="441"/>
      <c r="BB163" s="442"/>
      <c r="BC163" s="442"/>
      <c r="BD163" s="423"/>
      <c r="BE163" s="475"/>
      <c r="BF163" s="475"/>
      <c r="BG163" s="442"/>
      <c r="BH163" s="442"/>
      <c r="BI163" s="505"/>
      <c r="BJ163" s="505"/>
      <c r="BK163" s="505"/>
      <c r="BL163" s="732"/>
      <c r="BM163" s="732"/>
      <c r="BN163" s="72" t="s">
        <v>199</v>
      </c>
      <c r="BO163" s="129" t="s">
        <v>392</v>
      </c>
      <c r="BP163" s="129" t="s">
        <v>201</v>
      </c>
      <c r="BQ163" s="72" t="s">
        <v>187</v>
      </c>
      <c r="BR163" s="141">
        <f t="shared" si="98"/>
        <v>45108</v>
      </c>
      <c r="BS163" s="213"/>
      <c r="BT163" s="213" t="s">
        <v>1174</v>
      </c>
      <c r="BU163" s="228" t="s">
        <v>1175</v>
      </c>
      <c r="BV163" s="138"/>
      <c r="BW163" s="185">
        <v>8</v>
      </c>
      <c r="BX163" s="209"/>
      <c r="BY163" s="209" t="s">
        <v>1176</v>
      </c>
      <c r="BZ163" s="209" t="s">
        <v>1177</v>
      </c>
      <c r="CA163" s="138"/>
      <c r="CB163" s="426"/>
      <c r="CC163" s="672"/>
    </row>
    <row r="164" spans="1:81" ht="27.75" customHeight="1" x14ac:dyDescent="0.35">
      <c r="A164" s="6"/>
      <c r="B164" s="43"/>
      <c r="C164" s="43"/>
      <c r="D164" s="44"/>
      <c r="E164" s="45"/>
      <c r="F164" s="44"/>
      <c r="G164" s="68"/>
      <c r="H164" s="44"/>
      <c r="I164" s="68"/>
      <c r="J164" s="633" t="s">
        <v>1121</v>
      </c>
      <c r="K164" s="634"/>
      <c r="L164" s="634"/>
      <c r="M164" s="634"/>
      <c r="N164" s="634"/>
      <c r="O164" s="634"/>
      <c r="P164" s="634"/>
      <c r="Q164" s="634"/>
      <c r="R164" s="634"/>
      <c r="S164" s="634"/>
      <c r="T164" s="634"/>
      <c r="U164" s="634"/>
      <c r="V164" s="634"/>
      <c r="W164" s="634"/>
      <c r="X164" s="634"/>
      <c r="Y164" s="635"/>
      <c r="Z164" s="312">
        <f>AVERAGE(Z156:Z163)</f>
        <v>0.85909090909090913</v>
      </c>
      <c r="AA164" s="312"/>
      <c r="AB164" s="312">
        <f>AVERAGE(AB156:AB163)</f>
        <v>0.82598314606741574</v>
      </c>
      <c r="AC164" s="56"/>
      <c r="AD164" s="56"/>
      <c r="AE164" s="44"/>
      <c r="AF164" s="44"/>
      <c r="AG164" s="68"/>
      <c r="AH164" s="44"/>
      <c r="AI164" s="44"/>
      <c r="AJ164" s="48"/>
      <c r="AK164" s="44"/>
      <c r="AL164" s="68"/>
      <c r="AM164" s="68"/>
      <c r="AN164" s="68"/>
      <c r="AO164" s="68"/>
      <c r="AP164" s="68"/>
      <c r="AQ164" s="68"/>
      <c r="AR164" s="68"/>
      <c r="AS164" s="346">
        <f>AVERAGE(AS156:AS163)</f>
        <v>0.54642857142857149</v>
      </c>
      <c r="AT164" s="104"/>
      <c r="AU164" s="104"/>
      <c r="AV164" s="104"/>
      <c r="AW164" s="68"/>
      <c r="AX164" s="56"/>
      <c r="AY164" s="44"/>
      <c r="AZ164" s="44"/>
      <c r="BA164" s="56"/>
      <c r="BB164" s="56"/>
      <c r="BC164" s="56"/>
      <c r="BD164" s="44"/>
      <c r="BE164" s="44"/>
      <c r="BF164" s="44"/>
      <c r="BG164" s="56"/>
      <c r="BH164" s="56"/>
      <c r="BI164" s="506"/>
      <c r="BJ164" s="506"/>
      <c r="BK164" s="506"/>
      <c r="BL164" s="733"/>
      <c r="BM164" s="733"/>
      <c r="BN164" s="4"/>
      <c r="BO164" s="4"/>
      <c r="BP164" s="4"/>
      <c r="BQ164" s="4"/>
      <c r="BR164" s="4"/>
      <c r="BS164" s="205"/>
      <c r="BT164" s="205"/>
      <c r="BU164" s="247"/>
      <c r="BV164" s="4"/>
      <c r="BW164" s="183"/>
      <c r="BX164" s="21"/>
      <c r="BY164" s="21"/>
      <c r="BZ164" s="21"/>
      <c r="CA164" s="4"/>
      <c r="CB164" s="4"/>
      <c r="CC164" s="21"/>
    </row>
    <row r="165" spans="1:81" ht="54" customHeight="1" x14ac:dyDescent="0.35">
      <c r="A165" s="529" t="s">
        <v>594</v>
      </c>
      <c r="B165" s="529" t="s">
        <v>540</v>
      </c>
      <c r="C165" s="529" t="s">
        <v>1117</v>
      </c>
      <c r="D165" s="467" t="s">
        <v>1118</v>
      </c>
      <c r="E165" s="467" t="s">
        <v>1119</v>
      </c>
      <c r="F165" s="467" t="s">
        <v>1120</v>
      </c>
      <c r="G165" s="548">
        <v>0.35</v>
      </c>
      <c r="H165" s="659" t="s">
        <v>330</v>
      </c>
      <c r="I165" s="647">
        <v>0.33</v>
      </c>
      <c r="J165" s="555" t="s">
        <v>1178</v>
      </c>
      <c r="K165" s="412" t="s">
        <v>1179</v>
      </c>
      <c r="L165" s="412" t="s">
        <v>1180</v>
      </c>
      <c r="M165" s="412">
        <v>0</v>
      </c>
      <c r="N165" s="412" t="s">
        <v>1181</v>
      </c>
      <c r="O165" s="430" t="s">
        <v>173</v>
      </c>
      <c r="P165" s="430"/>
      <c r="Q165" s="412" t="s">
        <v>1182</v>
      </c>
      <c r="R165" s="455">
        <v>20</v>
      </c>
      <c r="S165" s="455">
        <v>5</v>
      </c>
      <c r="T165" s="455">
        <v>15</v>
      </c>
      <c r="U165" s="453">
        <v>1</v>
      </c>
      <c r="V165" s="453">
        <v>0</v>
      </c>
      <c r="W165" s="453">
        <v>3</v>
      </c>
      <c r="X165" s="453"/>
      <c r="Y165" s="510">
        <f>+W165+V165+U165</f>
        <v>4</v>
      </c>
      <c r="Z165" s="643">
        <f>+Y165/S165</f>
        <v>0.8</v>
      </c>
      <c r="AA165" s="510">
        <f>+Y165+T165</f>
        <v>19</v>
      </c>
      <c r="AB165" s="643">
        <f>+AA165/R165</f>
        <v>0.95</v>
      </c>
      <c r="AC165" s="409" t="s">
        <v>177</v>
      </c>
      <c r="AD165" s="409" t="s">
        <v>178</v>
      </c>
      <c r="AE165" s="656" t="s">
        <v>179</v>
      </c>
      <c r="AF165" s="658" t="s">
        <v>180</v>
      </c>
      <c r="AG165" s="455" t="s">
        <v>1183</v>
      </c>
      <c r="AH165" s="653">
        <v>2021130010211</v>
      </c>
      <c r="AI165" s="467" t="s">
        <v>1184</v>
      </c>
      <c r="AJ165" s="5" t="s">
        <v>1185</v>
      </c>
      <c r="AK165" s="7" t="s">
        <v>1125</v>
      </c>
      <c r="AL165" s="64">
        <v>4</v>
      </c>
      <c r="AM165" s="69">
        <v>0.1</v>
      </c>
      <c r="AN165" s="192">
        <v>1</v>
      </c>
      <c r="AO165" s="192">
        <v>1</v>
      </c>
      <c r="AP165" s="192">
        <v>1</v>
      </c>
      <c r="AQ165" s="168"/>
      <c r="AR165" s="234">
        <f t="shared" ref="AR165" si="99">+AP165+AO165+AN165</f>
        <v>3</v>
      </c>
      <c r="AS165" s="236">
        <f t="shared" ref="AS165" si="100">+AR165/AL165</f>
        <v>0.75</v>
      </c>
      <c r="AT165" s="105">
        <v>44986</v>
      </c>
      <c r="AU165" s="87">
        <v>45291</v>
      </c>
      <c r="AV165" s="46">
        <f t="shared" si="91"/>
        <v>305</v>
      </c>
      <c r="AW165" s="88">
        <v>15</v>
      </c>
      <c r="AX165" s="115"/>
      <c r="AY165" s="423" t="s">
        <v>1129</v>
      </c>
      <c r="AZ165" s="423" t="s">
        <v>1130</v>
      </c>
      <c r="BA165" s="441" t="s">
        <v>187</v>
      </c>
      <c r="BB165" s="442">
        <v>300000000</v>
      </c>
      <c r="BC165" s="442">
        <v>271863000</v>
      </c>
      <c r="BD165" s="423" t="s">
        <v>188</v>
      </c>
      <c r="BE165" s="650" t="s">
        <v>1186</v>
      </c>
      <c r="BF165" s="650" t="s">
        <v>1187</v>
      </c>
      <c r="BG165" s="442">
        <v>163853000</v>
      </c>
      <c r="BH165" s="442">
        <v>66020000</v>
      </c>
      <c r="BI165" s="504">
        <v>190873000</v>
      </c>
      <c r="BJ165" s="504">
        <v>66020000</v>
      </c>
      <c r="BK165" s="504">
        <v>66020000</v>
      </c>
      <c r="BL165" s="731">
        <f>+BJ165/BI165</f>
        <v>0.34588443624818599</v>
      </c>
      <c r="BM165" s="731">
        <f>+BK165/BI165</f>
        <v>0.34588443624818599</v>
      </c>
      <c r="BN165" s="72"/>
      <c r="BO165" s="129"/>
      <c r="BP165" s="129"/>
      <c r="BQ165" s="72"/>
      <c r="BR165" s="72"/>
      <c r="BS165" s="213" t="s">
        <v>1188</v>
      </c>
      <c r="BT165" s="213" t="s">
        <v>1189</v>
      </c>
      <c r="BU165" s="228" t="s">
        <v>1190</v>
      </c>
      <c r="BV165" s="138"/>
      <c r="BW165" s="185">
        <v>9</v>
      </c>
      <c r="BX165" s="209" t="s">
        <v>1191</v>
      </c>
      <c r="BY165" s="209" t="s">
        <v>1192</v>
      </c>
      <c r="BZ165" s="210" t="s">
        <v>1193</v>
      </c>
      <c r="CA165" s="138"/>
      <c r="CB165" s="72" t="s">
        <v>191</v>
      </c>
      <c r="CC165" s="143" t="s">
        <v>298</v>
      </c>
    </row>
    <row r="166" spans="1:81" ht="45.75" customHeight="1" x14ac:dyDescent="0.35">
      <c r="A166" s="529"/>
      <c r="B166" s="529"/>
      <c r="C166" s="529"/>
      <c r="D166" s="467"/>
      <c r="E166" s="467"/>
      <c r="F166" s="467"/>
      <c r="G166" s="548"/>
      <c r="H166" s="659"/>
      <c r="I166" s="648"/>
      <c r="J166" s="555"/>
      <c r="K166" s="411"/>
      <c r="L166" s="411"/>
      <c r="M166" s="411"/>
      <c r="N166" s="411"/>
      <c r="O166" s="535"/>
      <c r="P166" s="535"/>
      <c r="Q166" s="411"/>
      <c r="R166" s="415"/>
      <c r="S166" s="415"/>
      <c r="T166" s="415"/>
      <c r="U166" s="454"/>
      <c r="V166" s="454"/>
      <c r="W166" s="454"/>
      <c r="X166" s="454"/>
      <c r="Y166" s="510"/>
      <c r="Z166" s="643"/>
      <c r="AA166" s="510"/>
      <c r="AB166" s="643"/>
      <c r="AC166" s="410"/>
      <c r="AD166" s="410"/>
      <c r="AE166" s="657"/>
      <c r="AF166" s="658"/>
      <c r="AG166" s="415"/>
      <c r="AH166" s="654"/>
      <c r="AI166" s="467"/>
      <c r="AJ166" s="5" t="s">
        <v>1194</v>
      </c>
      <c r="AK166" s="7" t="s">
        <v>1182</v>
      </c>
      <c r="AL166" s="64">
        <v>1</v>
      </c>
      <c r="AM166" s="69">
        <v>0.1</v>
      </c>
      <c r="AN166" s="192">
        <v>0</v>
      </c>
      <c r="AO166" s="192">
        <v>0</v>
      </c>
      <c r="AP166" s="192">
        <v>0</v>
      </c>
      <c r="AQ166" s="168"/>
      <c r="AR166" s="234">
        <f t="shared" ref="AR166:AR173" si="101">+AP166+AO166+AN166</f>
        <v>0</v>
      </c>
      <c r="AS166" s="236">
        <f t="shared" ref="AS166:AS173" si="102">+AR166/AL166</f>
        <v>0</v>
      </c>
      <c r="AT166" s="105">
        <v>45200</v>
      </c>
      <c r="AU166" s="87">
        <v>45291</v>
      </c>
      <c r="AV166" s="46">
        <f t="shared" si="91"/>
        <v>91</v>
      </c>
      <c r="AW166" s="88">
        <v>100</v>
      </c>
      <c r="AX166" s="115"/>
      <c r="AY166" s="423"/>
      <c r="AZ166" s="423"/>
      <c r="BA166" s="441"/>
      <c r="BB166" s="442"/>
      <c r="BC166" s="442"/>
      <c r="BD166" s="423"/>
      <c r="BE166" s="651"/>
      <c r="BF166" s="651"/>
      <c r="BG166" s="442"/>
      <c r="BH166" s="442"/>
      <c r="BI166" s="505"/>
      <c r="BJ166" s="505"/>
      <c r="BK166" s="505"/>
      <c r="BL166" s="732"/>
      <c r="BM166" s="732"/>
      <c r="BN166" s="72"/>
      <c r="BO166" s="129"/>
      <c r="BP166" s="129"/>
      <c r="BQ166" s="72"/>
      <c r="BR166" s="72"/>
      <c r="BS166" s="213" t="s">
        <v>1195</v>
      </c>
      <c r="BT166" s="213" t="s">
        <v>1196</v>
      </c>
      <c r="BU166" s="228" t="s">
        <v>1197</v>
      </c>
      <c r="BV166" s="138"/>
      <c r="BW166" s="185">
        <v>10</v>
      </c>
      <c r="BX166" s="209" t="s">
        <v>1198</v>
      </c>
      <c r="BY166" s="209" t="s">
        <v>1199</v>
      </c>
      <c r="BZ166" s="209" t="s">
        <v>1200</v>
      </c>
      <c r="CA166" s="138"/>
      <c r="CB166" s="72" t="s">
        <v>208</v>
      </c>
      <c r="CC166" s="143" t="s">
        <v>306</v>
      </c>
    </row>
    <row r="167" spans="1:81" ht="46.5" customHeight="1" x14ac:dyDescent="0.35">
      <c r="A167" s="529"/>
      <c r="B167" s="529"/>
      <c r="C167" s="529"/>
      <c r="D167" s="467"/>
      <c r="E167" s="467"/>
      <c r="F167" s="467"/>
      <c r="G167" s="548"/>
      <c r="H167" s="659"/>
      <c r="I167" s="648"/>
      <c r="J167" s="555"/>
      <c r="K167" s="411"/>
      <c r="L167" s="411"/>
      <c r="M167" s="411"/>
      <c r="N167" s="411"/>
      <c r="O167" s="535"/>
      <c r="P167" s="535"/>
      <c r="Q167" s="411"/>
      <c r="R167" s="415"/>
      <c r="S167" s="415"/>
      <c r="T167" s="415"/>
      <c r="U167" s="454"/>
      <c r="V167" s="454"/>
      <c r="W167" s="454"/>
      <c r="X167" s="454"/>
      <c r="Y167" s="510"/>
      <c r="Z167" s="643"/>
      <c r="AA167" s="510"/>
      <c r="AB167" s="643"/>
      <c r="AC167" s="410"/>
      <c r="AD167" s="410"/>
      <c r="AE167" s="657"/>
      <c r="AF167" s="658"/>
      <c r="AG167" s="415"/>
      <c r="AH167" s="654"/>
      <c r="AI167" s="467"/>
      <c r="AJ167" s="5" t="s">
        <v>1201</v>
      </c>
      <c r="AK167" s="7" t="s">
        <v>1202</v>
      </c>
      <c r="AL167" s="64">
        <v>50</v>
      </c>
      <c r="AM167" s="69">
        <v>0.15</v>
      </c>
      <c r="AN167" s="192">
        <v>0</v>
      </c>
      <c r="AO167" s="192">
        <v>0</v>
      </c>
      <c r="AP167" s="192">
        <v>0</v>
      </c>
      <c r="AQ167" s="168"/>
      <c r="AR167" s="234">
        <f t="shared" si="101"/>
        <v>0</v>
      </c>
      <c r="AS167" s="236">
        <f t="shared" si="102"/>
        <v>0</v>
      </c>
      <c r="AT167" s="105">
        <v>44958</v>
      </c>
      <c r="AU167" s="87">
        <v>45291</v>
      </c>
      <c r="AV167" s="46">
        <f t="shared" si="91"/>
        <v>333</v>
      </c>
      <c r="AW167" s="88">
        <v>50</v>
      </c>
      <c r="AX167" s="115"/>
      <c r="AY167" s="423"/>
      <c r="AZ167" s="423"/>
      <c r="BA167" s="441"/>
      <c r="BB167" s="442"/>
      <c r="BC167" s="442"/>
      <c r="BD167" s="423"/>
      <c r="BE167" s="651"/>
      <c r="BF167" s="651"/>
      <c r="BG167" s="442"/>
      <c r="BH167" s="442"/>
      <c r="BI167" s="505"/>
      <c r="BJ167" s="505"/>
      <c r="BK167" s="505"/>
      <c r="BL167" s="732"/>
      <c r="BM167" s="732"/>
      <c r="BN167" s="72" t="s">
        <v>199</v>
      </c>
      <c r="BO167" s="129" t="s">
        <v>392</v>
      </c>
      <c r="BP167" s="129" t="s">
        <v>201</v>
      </c>
      <c r="BQ167" s="72" t="s">
        <v>187</v>
      </c>
      <c r="BR167" s="141">
        <f>AT167</f>
        <v>44958</v>
      </c>
      <c r="BS167" s="213">
        <v>0</v>
      </c>
      <c r="BT167" s="213"/>
      <c r="BU167" s="228" t="s">
        <v>1203</v>
      </c>
      <c r="BV167" s="138"/>
      <c r="BW167" s="185">
        <v>11</v>
      </c>
      <c r="BX167" s="209"/>
      <c r="BY167" s="209"/>
      <c r="BZ167" s="209" t="s">
        <v>1204</v>
      </c>
      <c r="CA167" s="138"/>
      <c r="CB167" s="424"/>
      <c r="CC167" s="670"/>
    </row>
    <row r="168" spans="1:81" ht="46.5" customHeight="1" x14ac:dyDescent="0.35">
      <c r="A168" s="529"/>
      <c r="B168" s="529"/>
      <c r="C168" s="529"/>
      <c r="D168" s="467"/>
      <c r="E168" s="467"/>
      <c r="F168" s="467"/>
      <c r="G168" s="548"/>
      <c r="H168" s="659"/>
      <c r="I168" s="648"/>
      <c r="J168" s="555"/>
      <c r="K168" s="411"/>
      <c r="L168" s="411"/>
      <c r="M168" s="411"/>
      <c r="N168" s="411"/>
      <c r="O168" s="535"/>
      <c r="P168" s="535"/>
      <c r="Q168" s="411"/>
      <c r="R168" s="415"/>
      <c r="S168" s="415"/>
      <c r="T168" s="415"/>
      <c r="U168" s="454"/>
      <c r="V168" s="454"/>
      <c r="W168" s="454"/>
      <c r="X168" s="454"/>
      <c r="Y168" s="510"/>
      <c r="Z168" s="643"/>
      <c r="AA168" s="510"/>
      <c r="AB168" s="643"/>
      <c r="AC168" s="410"/>
      <c r="AD168" s="410"/>
      <c r="AE168" s="657"/>
      <c r="AF168" s="658"/>
      <c r="AG168" s="415"/>
      <c r="AH168" s="654"/>
      <c r="AI168" s="467"/>
      <c r="AJ168" s="5" t="s">
        <v>1205</v>
      </c>
      <c r="AK168" s="7" t="s">
        <v>403</v>
      </c>
      <c r="AL168" s="64">
        <v>3</v>
      </c>
      <c r="AM168" s="69">
        <v>0.1</v>
      </c>
      <c r="AN168" s="192">
        <v>0</v>
      </c>
      <c r="AO168" s="192">
        <v>0</v>
      </c>
      <c r="AP168" s="192">
        <v>0</v>
      </c>
      <c r="AQ168" s="168"/>
      <c r="AR168" s="234">
        <f t="shared" si="101"/>
        <v>0</v>
      </c>
      <c r="AS168" s="236">
        <f t="shared" si="102"/>
        <v>0</v>
      </c>
      <c r="AT168" s="105">
        <v>44958</v>
      </c>
      <c r="AU168" s="87">
        <v>45291</v>
      </c>
      <c r="AV168" s="46">
        <f t="shared" si="91"/>
        <v>333</v>
      </c>
      <c r="AW168" s="88">
        <v>50</v>
      </c>
      <c r="AX168" s="115"/>
      <c r="AY168" s="423"/>
      <c r="AZ168" s="423"/>
      <c r="BA168" s="441"/>
      <c r="BB168" s="442"/>
      <c r="BC168" s="442"/>
      <c r="BD168" s="423"/>
      <c r="BE168" s="651"/>
      <c r="BF168" s="651"/>
      <c r="BG168" s="442"/>
      <c r="BH168" s="442"/>
      <c r="BI168" s="505"/>
      <c r="BJ168" s="505"/>
      <c r="BK168" s="505"/>
      <c r="BL168" s="732"/>
      <c r="BM168" s="732"/>
      <c r="BN168" s="72" t="s">
        <v>199</v>
      </c>
      <c r="BO168" s="129" t="s">
        <v>392</v>
      </c>
      <c r="BP168" s="129" t="s">
        <v>479</v>
      </c>
      <c r="BQ168" s="72" t="s">
        <v>187</v>
      </c>
      <c r="BR168" s="141">
        <f t="shared" ref="BR168:BR173" si="103">AT168</f>
        <v>44958</v>
      </c>
      <c r="BS168" s="213">
        <v>0</v>
      </c>
      <c r="BT168" s="213"/>
      <c r="BU168" s="228" t="s">
        <v>1206</v>
      </c>
      <c r="BV168" s="138"/>
      <c r="BW168" s="185">
        <v>12</v>
      </c>
      <c r="BX168" s="209"/>
      <c r="BY168" s="209"/>
      <c r="BZ168" s="209" t="s">
        <v>1207</v>
      </c>
      <c r="CA168" s="138"/>
      <c r="CB168" s="425"/>
      <c r="CC168" s="671"/>
    </row>
    <row r="169" spans="1:81" ht="42" customHeight="1" x14ac:dyDescent="0.35">
      <c r="A169" s="529"/>
      <c r="B169" s="529"/>
      <c r="C169" s="529"/>
      <c r="D169" s="467"/>
      <c r="E169" s="467"/>
      <c r="F169" s="467"/>
      <c r="G169" s="548"/>
      <c r="H169" s="659"/>
      <c r="I169" s="648"/>
      <c r="J169" s="555"/>
      <c r="K169" s="411"/>
      <c r="L169" s="411"/>
      <c r="M169" s="411"/>
      <c r="N169" s="411"/>
      <c r="O169" s="535"/>
      <c r="P169" s="535"/>
      <c r="Q169" s="411"/>
      <c r="R169" s="415"/>
      <c r="S169" s="415"/>
      <c r="T169" s="415"/>
      <c r="U169" s="454"/>
      <c r="V169" s="454"/>
      <c r="W169" s="454"/>
      <c r="X169" s="454"/>
      <c r="Y169" s="510"/>
      <c r="Z169" s="643"/>
      <c r="AA169" s="510"/>
      <c r="AB169" s="643"/>
      <c r="AC169" s="410"/>
      <c r="AD169" s="410"/>
      <c r="AE169" s="657"/>
      <c r="AF169" s="658"/>
      <c r="AG169" s="415"/>
      <c r="AH169" s="654"/>
      <c r="AI169" s="467"/>
      <c r="AJ169" s="5" t="s">
        <v>1208</v>
      </c>
      <c r="AK169" s="7" t="s">
        <v>1209</v>
      </c>
      <c r="AL169" s="64">
        <v>1</v>
      </c>
      <c r="AM169" s="69">
        <v>0.1</v>
      </c>
      <c r="AN169" s="192">
        <v>0</v>
      </c>
      <c r="AO169" s="192">
        <v>0</v>
      </c>
      <c r="AP169" s="192">
        <v>0</v>
      </c>
      <c r="AQ169" s="168"/>
      <c r="AR169" s="234">
        <f t="shared" si="101"/>
        <v>0</v>
      </c>
      <c r="AS169" s="236">
        <f t="shared" si="102"/>
        <v>0</v>
      </c>
      <c r="AT169" s="105">
        <v>44986</v>
      </c>
      <c r="AU169" s="87">
        <v>45291</v>
      </c>
      <c r="AV169" s="46">
        <f t="shared" si="91"/>
        <v>305</v>
      </c>
      <c r="AW169" s="88">
        <v>50</v>
      </c>
      <c r="AX169" s="115"/>
      <c r="AY169" s="423"/>
      <c r="AZ169" s="423"/>
      <c r="BA169" s="441"/>
      <c r="BB169" s="442"/>
      <c r="BC169" s="442"/>
      <c r="BD169" s="423"/>
      <c r="BE169" s="651"/>
      <c r="BF169" s="651"/>
      <c r="BG169" s="442"/>
      <c r="BH169" s="442"/>
      <c r="BI169" s="505"/>
      <c r="BJ169" s="505"/>
      <c r="BK169" s="505"/>
      <c r="BL169" s="732"/>
      <c r="BM169" s="732"/>
      <c r="BN169" s="72" t="s">
        <v>199</v>
      </c>
      <c r="BO169" s="129" t="s">
        <v>748</v>
      </c>
      <c r="BP169" s="129" t="s">
        <v>201</v>
      </c>
      <c r="BQ169" s="72" t="s">
        <v>187</v>
      </c>
      <c r="BR169" s="141">
        <f t="shared" si="103"/>
        <v>44986</v>
      </c>
      <c r="BS169" s="213" t="s">
        <v>1210</v>
      </c>
      <c r="BT169" s="213"/>
      <c r="BU169" s="228" t="s">
        <v>1211</v>
      </c>
      <c r="BV169" s="138"/>
      <c r="BW169" s="185">
        <v>13</v>
      </c>
      <c r="BX169" s="209" t="s">
        <v>1212</v>
      </c>
      <c r="BY169" s="209"/>
      <c r="BZ169" s="139"/>
      <c r="CA169" s="138"/>
      <c r="CB169" s="425"/>
      <c r="CC169" s="671"/>
    </row>
    <row r="170" spans="1:81" ht="45" customHeight="1" x14ac:dyDescent="0.35">
      <c r="A170" s="529"/>
      <c r="B170" s="529"/>
      <c r="C170" s="529"/>
      <c r="D170" s="467"/>
      <c r="E170" s="467"/>
      <c r="F170" s="467"/>
      <c r="G170" s="548"/>
      <c r="H170" s="659"/>
      <c r="I170" s="648"/>
      <c r="J170" s="555"/>
      <c r="K170" s="411"/>
      <c r="L170" s="411"/>
      <c r="M170" s="411"/>
      <c r="N170" s="411"/>
      <c r="O170" s="535"/>
      <c r="P170" s="535"/>
      <c r="Q170" s="411"/>
      <c r="R170" s="415"/>
      <c r="S170" s="415"/>
      <c r="T170" s="415"/>
      <c r="U170" s="454"/>
      <c r="V170" s="454"/>
      <c r="W170" s="454"/>
      <c r="X170" s="454"/>
      <c r="Y170" s="510"/>
      <c r="Z170" s="643"/>
      <c r="AA170" s="510"/>
      <c r="AB170" s="643"/>
      <c r="AC170" s="410"/>
      <c r="AD170" s="410"/>
      <c r="AE170" s="657"/>
      <c r="AF170" s="658"/>
      <c r="AG170" s="415"/>
      <c r="AH170" s="654"/>
      <c r="AI170" s="467"/>
      <c r="AJ170" s="5" t="s">
        <v>307</v>
      </c>
      <c r="AK170" s="7" t="s">
        <v>238</v>
      </c>
      <c r="AL170" s="64">
        <v>1</v>
      </c>
      <c r="AM170" s="69">
        <v>0.05</v>
      </c>
      <c r="AN170" s="192">
        <v>0</v>
      </c>
      <c r="AO170" s="192">
        <v>1</v>
      </c>
      <c r="AP170" s="192">
        <v>0</v>
      </c>
      <c r="AQ170" s="168"/>
      <c r="AR170" s="234">
        <f t="shared" si="101"/>
        <v>1</v>
      </c>
      <c r="AS170" s="236">
        <f t="shared" si="102"/>
        <v>1</v>
      </c>
      <c r="AT170" s="87">
        <v>44958</v>
      </c>
      <c r="AU170" s="87">
        <v>45291</v>
      </c>
      <c r="AV170" s="46">
        <f t="shared" si="91"/>
        <v>333</v>
      </c>
      <c r="AW170" s="69"/>
      <c r="AX170" s="85"/>
      <c r="AY170" s="423"/>
      <c r="AZ170" s="423"/>
      <c r="BA170" s="441"/>
      <c r="BB170" s="442"/>
      <c r="BC170" s="442"/>
      <c r="BD170" s="423"/>
      <c r="BE170" s="651"/>
      <c r="BF170" s="651"/>
      <c r="BG170" s="442"/>
      <c r="BH170" s="442"/>
      <c r="BI170" s="505"/>
      <c r="BJ170" s="505"/>
      <c r="BK170" s="505"/>
      <c r="BL170" s="732"/>
      <c r="BM170" s="732"/>
      <c r="BN170" s="72" t="s">
        <v>199</v>
      </c>
      <c r="BO170" s="129" t="s">
        <v>491</v>
      </c>
      <c r="BP170" s="129" t="s">
        <v>1213</v>
      </c>
      <c r="BQ170" s="72" t="s">
        <v>187</v>
      </c>
      <c r="BR170" s="141">
        <f t="shared" si="103"/>
        <v>44958</v>
      </c>
      <c r="BS170" s="214"/>
      <c r="BT170" s="213"/>
      <c r="BU170" s="228"/>
      <c r="BV170" s="138"/>
      <c r="BW170" s="185">
        <v>14</v>
      </c>
      <c r="BX170" s="209"/>
      <c r="BY170" s="209" t="s">
        <v>1214</v>
      </c>
      <c r="BZ170" s="139"/>
      <c r="CA170" s="138"/>
      <c r="CB170" s="425"/>
      <c r="CC170" s="671"/>
    </row>
    <row r="171" spans="1:81" ht="40.5" customHeight="1" x14ac:dyDescent="0.35">
      <c r="A171" s="529"/>
      <c r="B171" s="529"/>
      <c r="C171" s="529"/>
      <c r="D171" s="467"/>
      <c r="E171" s="467"/>
      <c r="F171" s="467"/>
      <c r="G171" s="548"/>
      <c r="H171" s="659"/>
      <c r="I171" s="648"/>
      <c r="J171" s="555"/>
      <c r="K171" s="411"/>
      <c r="L171" s="411"/>
      <c r="M171" s="411"/>
      <c r="N171" s="411"/>
      <c r="O171" s="535"/>
      <c r="P171" s="535"/>
      <c r="Q171" s="411"/>
      <c r="R171" s="415"/>
      <c r="S171" s="415"/>
      <c r="T171" s="415"/>
      <c r="U171" s="454"/>
      <c r="V171" s="454"/>
      <c r="W171" s="454"/>
      <c r="X171" s="454"/>
      <c r="Y171" s="510"/>
      <c r="Z171" s="643"/>
      <c r="AA171" s="510"/>
      <c r="AB171" s="643"/>
      <c r="AC171" s="410"/>
      <c r="AD171" s="410"/>
      <c r="AE171" s="657"/>
      <c r="AF171" s="658"/>
      <c r="AG171" s="415"/>
      <c r="AH171" s="654"/>
      <c r="AI171" s="412" t="s">
        <v>1215</v>
      </c>
      <c r="AJ171" s="5" t="s">
        <v>1216</v>
      </c>
      <c r="AK171" s="7" t="s">
        <v>430</v>
      </c>
      <c r="AL171" s="64">
        <v>1</v>
      </c>
      <c r="AM171" s="69">
        <v>0.15</v>
      </c>
      <c r="AN171" s="192">
        <v>0</v>
      </c>
      <c r="AO171" s="192">
        <v>0</v>
      </c>
      <c r="AP171" s="192">
        <v>0</v>
      </c>
      <c r="AQ171" s="168"/>
      <c r="AR171" s="234">
        <f t="shared" si="101"/>
        <v>0</v>
      </c>
      <c r="AS171" s="236">
        <f t="shared" si="102"/>
        <v>0</v>
      </c>
      <c r="AT171" s="105">
        <v>44986</v>
      </c>
      <c r="AU171" s="87">
        <v>45291</v>
      </c>
      <c r="AV171" s="46">
        <f t="shared" si="91"/>
        <v>305</v>
      </c>
      <c r="AW171" s="88">
        <v>15</v>
      </c>
      <c r="AX171" s="115"/>
      <c r="AY171" s="423"/>
      <c r="AZ171" s="423"/>
      <c r="BA171" s="441"/>
      <c r="BB171" s="442"/>
      <c r="BC171" s="442"/>
      <c r="BD171" s="423"/>
      <c r="BE171" s="651"/>
      <c r="BF171" s="651"/>
      <c r="BG171" s="442"/>
      <c r="BH171" s="442"/>
      <c r="BI171" s="505"/>
      <c r="BJ171" s="505"/>
      <c r="BK171" s="505"/>
      <c r="BL171" s="732"/>
      <c r="BM171" s="732"/>
      <c r="BN171" s="72" t="s">
        <v>199</v>
      </c>
      <c r="BO171" s="129" t="s">
        <v>243</v>
      </c>
      <c r="BP171" s="129" t="s">
        <v>244</v>
      </c>
      <c r="BQ171" s="72" t="s">
        <v>187</v>
      </c>
      <c r="BR171" s="141">
        <f t="shared" si="103"/>
        <v>44986</v>
      </c>
      <c r="BS171" s="213" t="s">
        <v>1217</v>
      </c>
      <c r="BT171" s="213" t="s">
        <v>1218</v>
      </c>
      <c r="BU171" s="228" t="s">
        <v>1219</v>
      </c>
      <c r="BV171" s="138"/>
      <c r="BW171" s="185">
        <v>15</v>
      </c>
      <c r="BX171" s="209" t="s">
        <v>1212</v>
      </c>
      <c r="BY171" s="209"/>
      <c r="BZ171" s="139"/>
      <c r="CA171" s="138"/>
      <c r="CB171" s="425"/>
      <c r="CC171" s="671"/>
    </row>
    <row r="172" spans="1:81" ht="59.25" customHeight="1" x14ac:dyDescent="0.35">
      <c r="A172" s="529"/>
      <c r="B172" s="529"/>
      <c r="C172" s="529"/>
      <c r="D172" s="467"/>
      <c r="E172" s="467"/>
      <c r="F172" s="467"/>
      <c r="G172" s="548"/>
      <c r="H172" s="659"/>
      <c r="I172" s="648"/>
      <c r="J172" s="555"/>
      <c r="K172" s="413"/>
      <c r="L172" s="413"/>
      <c r="M172" s="413"/>
      <c r="N172" s="413"/>
      <c r="O172" s="431"/>
      <c r="P172" s="431"/>
      <c r="Q172" s="413"/>
      <c r="R172" s="416"/>
      <c r="S172" s="416"/>
      <c r="T172" s="416"/>
      <c r="U172" s="472"/>
      <c r="V172" s="472"/>
      <c r="W172" s="472"/>
      <c r="X172" s="472"/>
      <c r="Y172" s="510"/>
      <c r="Z172" s="643"/>
      <c r="AA172" s="510"/>
      <c r="AB172" s="643"/>
      <c r="AC172" s="410"/>
      <c r="AD172" s="410"/>
      <c r="AE172" s="657"/>
      <c r="AF172" s="658"/>
      <c r="AG172" s="415"/>
      <c r="AH172" s="654"/>
      <c r="AI172" s="413"/>
      <c r="AJ172" s="5" t="s">
        <v>1220</v>
      </c>
      <c r="AK172" s="7" t="s">
        <v>430</v>
      </c>
      <c r="AL172" s="64">
        <v>1</v>
      </c>
      <c r="AM172" s="69">
        <v>0.15</v>
      </c>
      <c r="AN172" s="192"/>
      <c r="AO172" s="192"/>
      <c r="AP172" s="192">
        <v>0</v>
      </c>
      <c r="AQ172" s="168"/>
      <c r="AR172" s="234">
        <f t="shared" si="101"/>
        <v>0</v>
      </c>
      <c r="AS172" s="236">
        <f t="shared" si="102"/>
        <v>0</v>
      </c>
      <c r="AT172" s="105">
        <v>45170</v>
      </c>
      <c r="AU172" s="87">
        <v>45291</v>
      </c>
      <c r="AV172" s="46">
        <f t="shared" si="91"/>
        <v>121</v>
      </c>
      <c r="AW172" s="88">
        <v>350</v>
      </c>
      <c r="AX172" s="115"/>
      <c r="AY172" s="423"/>
      <c r="AZ172" s="423"/>
      <c r="BA172" s="441"/>
      <c r="BB172" s="442"/>
      <c r="BC172" s="442"/>
      <c r="BD172" s="423"/>
      <c r="BE172" s="651"/>
      <c r="BF172" s="651"/>
      <c r="BG172" s="442"/>
      <c r="BH172" s="442"/>
      <c r="BI172" s="505"/>
      <c r="BJ172" s="505"/>
      <c r="BK172" s="505"/>
      <c r="BL172" s="732"/>
      <c r="BM172" s="732"/>
      <c r="BN172" s="72"/>
      <c r="BO172" s="129"/>
      <c r="BP172" s="129"/>
      <c r="BQ172" s="72"/>
      <c r="BR172" s="141"/>
      <c r="BS172" s="213"/>
      <c r="BT172" s="213"/>
      <c r="BU172" s="228"/>
      <c r="BV172" s="138"/>
      <c r="BW172" s="185">
        <v>16</v>
      </c>
      <c r="BX172" s="209"/>
      <c r="BY172" s="209"/>
      <c r="BZ172" s="139"/>
      <c r="CA172" s="138"/>
      <c r="CB172" s="425"/>
      <c r="CC172" s="671"/>
    </row>
    <row r="173" spans="1:81" ht="123.75" customHeight="1" x14ac:dyDescent="0.35">
      <c r="A173" s="529"/>
      <c r="B173" s="529"/>
      <c r="C173" s="529"/>
      <c r="D173" s="467"/>
      <c r="E173" s="467"/>
      <c r="F173" s="467"/>
      <c r="G173" s="548"/>
      <c r="H173" s="659"/>
      <c r="I173" s="649"/>
      <c r="J173" s="555"/>
      <c r="K173" s="5" t="s">
        <v>1221</v>
      </c>
      <c r="L173" s="8" t="s">
        <v>565</v>
      </c>
      <c r="M173" s="8" t="s">
        <v>1222</v>
      </c>
      <c r="N173" s="5" t="s">
        <v>1223</v>
      </c>
      <c r="O173" s="13"/>
      <c r="P173" s="13" t="s">
        <v>173</v>
      </c>
      <c r="Q173" s="8" t="s">
        <v>1224</v>
      </c>
      <c r="R173" s="57">
        <v>20</v>
      </c>
      <c r="S173" s="57">
        <v>6</v>
      </c>
      <c r="T173" s="57">
        <v>14</v>
      </c>
      <c r="U173" s="189">
        <v>0</v>
      </c>
      <c r="V173" s="189">
        <v>3</v>
      </c>
      <c r="W173" s="189">
        <v>0</v>
      </c>
      <c r="X173" s="189"/>
      <c r="Y173" s="235">
        <f>+W173+V173+U173</f>
        <v>3</v>
      </c>
      <c r="Z173" s="303">
        <f>+Y173/S173</f>
        <v>0.5</v>
      </c>
      <c r="AA173" s="235">
        <f>+Y173+T173</f>
        <v>17</v>
      </c>
      <c r="AB173" s="303">
        <f>+AA173/R173</f>
        <v>0.85</v>
      </c>
      <c r="AC173" s="469"/>
      <c r="AD173" s="469"/>
      <c r="AE173" s="657"/>
      <c r="AF173" s="658"/>
      <c r="AG173" s="416"/>
      <c r="AH173" s="655"/>
      <c r="AI173" s="8" t="s">
        <v>1225</v>
      </c>
      <c r="AJ173" s="5" t="s">
        <v>1226</v>
      </c>
      <c r="AK173" s="8" t="s">
        <v>1224</v>
      </c>
      <c r="AL173" s="64">
        <v>6</v>
      </c>
      <c r="AM173" s="69">
        <v>0.1</v>
      </c>
      <c r="AN173" s="192">
        <v>0</v>
      </c>
      <c r="AO173" s="192">
        <v>3</v>
      </c>
      <c r="AP173" s="192">
        <v>0</v>
      </c>
      <c r="AQ173" s="168"/>
      <c r="AR173" s="234">
        <f t="shared" si="101"/>
        <v>3</v>
      </c>
      <c r="AS173" s="236">
        <f t="shared" si="102"/>
        <v>0.5</v>
      </c>
      <c r="AT173" s="105">
        <v>44958</v>
      </c>
      <c r="AU173" s="87">
        <v>45291</v>
      </c>
      <c r="AV173" s="46">
        <f t="shared" si="91"/>
        <v>333</v>
      </c>
      <c r="AW173" s="88">
        <v>120</v>
      </c>
      <c r="AX173" s="115"/>
      <c r="AY173" s="423"/>
      <c r="AZ173" s="423"/>
      <c r="BA173" s="441"/>
      <c r="BB173" s="442"/>
      <c r="BC173" s="442"/>
      <c r="BD173" s="423"/>
      <c r="BE173" s="652"/>
      <c r="BF173" s="652"/>
      <c r="BG173" s="442"/>
      <c r="BH173" s="442"/>
      <c r="BI173" s="505"/>
      <c r="BJ173" s="505"/>
      <c r="BK173" s="505"/>
      <c r="BL173" s="732"/>
      <c r="BM173" s="732"/>
      <c r="BN173" s="72" t="s">
        <v>199</v>
      </c>
      <c r="BO173" s="129" t="s">
        <v>392</v>
      </c>
      <c r="BP173" s="129" t="s">
        <v>201</v>
      </c>
      <c r="BQ173" s="72" t="s">
        <v>187</v>
      </c>
      <c r="BR173" s="141">
        <f t="shared" si="103"/>
        <v>44958</v>
      </c>
      <c r="BS173" s="215" t="s">
        <v>1227</v>
      </c>
      <c r="BT173" s="213" t="s">
        <v>1228</v>
      </c>
      <c r="BU173" s="228" t="s">
        <v>1229</v>
      </c>
      <c r="BV173" s="138"/>
      <c r="BW173" s="185">
        <v>17</v>
      </c>
      <c r="BX173" s="209" t="s">
        <v>1230</v>
      </c>
      <c r="BY173" s="209" t="s">
        <v>1231</v>
      </c>
      <c r="BZ173" s="209" t="s">
        <v>1232</v>
      </c>
      <c r="CA173" s="138"/>
      <c r="CB173" s="426"/>
      <c r="CC173" s="672"/>
    </row>
    <row r="174" spans="1:81" ht="69" customHeight="1" x14ac:dyDescent="0.35">
      <c r="A174" s="6"/>
      <c r="B174" s="43"/>
      <c r="C174" s="43"/>
      <c r="D174" s="44"/>
      <c r="E174" s="45"/>
      <c r="F174" s="44"/>
      <c r="G174" s="68"/>
      <c r="H174" s="44"/>
      <c r="I174" s="68"/>
      <c r="J174" s="633" t="s">
        <v>1178</v>
      </c>
      <c r="K174" s="634"/>
      <c r="L174" s="634"/>
      <c r="M174" s="634"/>
      <c r="N174" s="634"/>
      <c r="O174" s="634"/>
      <c r="P174" s="634"/>
      <c r="Q174" s="634"/>
      <c r="R174" s="634"/>
      <c r="S174" s="634"/>
      <c r="T174" s="634"/>
      <c r="U174" s="634"/>
      <c r="V174" s="634"/>
      <c r="W174" s="634"/>
      <c r="X174" s="634"/>
      <c r="Y174" s="635"/>
      <c r="Z174" s="313">
        <f>AVERAGE(Z165:Z173)</f>
        <v>0.65</v>
      </c>
      <c r="AA174" s="302"/>
      <c r="AB174" s="313">
        <f>AVERAGE(AB165:AB173)</f>
        <v>0.89999999999999991</v>
      </c>
      <c r="AC174" s="56"/>
      <c r="AD174" s="56"/>
      <c r="AE174" s="44"/>
      <c r="AF174" s="44"/>
      <c r="AG174" s="68"/>
      <c r="AH174" s="44"/>
      <c r="AI174" s="44"/>
      <c r="AJ174" s="48"/>
      <c r="AK174" s="44"/>
      <c r="AL174" s="68"/>
      <c r="AM174" s="68"/>
      <c r="AN174" s="68"/>
      <c r="AO174" s="68"/>
      <c r="AP174" s="68"/>
      <c r="AQ174" s="68"/>
      <c r="AR174" s="68"/>
      <c r="AS174" s="346">
        <f>AVERAGE(AS165:AS173)</f>
        <v>0.25</v>
      </c>
      <c r="AT174" s="104"/>
      <c r="AU174" s="104"/>
      <c r="AV174" s="104"/>
      <c r="AW174" s="68"/>
      <c r="AX174" s="56"/>
      <c r="AY174" s="44"/>
      <c r="AZ174" s="44"/>
      <c r="BA174" s="56"/>
      <c r="BB174" s="56"/>
      <c r="BC174" s="56"/>
      <c r="BD174" s="44"/>
      <c r="BE174" s="44"/>
      <c r="BF174" s="44"/>
      <c r="BG174" s="56"/>
      <c r="BH174" s="56"/>
      <c r="BI174" s="506"/>
      <c r="BJ174" s="506"/>
      <c r="BK174" s="506"/>
      <c r="BL174" s="733"/>
      <c r="BM174" s="733"/>
      <c r="BN174" s="4"/>
      <c r="BO174" s="4"/>
      <c r="BP174" s="4"/>
      <c r="BQ174" s="4"/>
      <c r="BR174" s="4"/>
      <c r="BS174" s="205"/>
      <c r="BT174" s="205"/>
      <c r="BU174" s="205"/>
      <c r="BV174" s="4"/>
      <c r="BW174" s="175"/>
      <c r="BX174" s="21"/>
      <c r="BY174" s="21"/>
      <c r="BZ174" s="21"/>
      <c r="CA174" s="4"/>
      <c r="CB174" s="4"/>
      <c r="CC174" s="21"/>
    </row>
    <row r="175" spans="1:81" ht="51" customHeight="1" x14ac:dyDescent="0.35">
      <c r="A175" s="529" t="s">
        <v>594</v>
      </c>
      <c r="B175" s="529" t="s">
        <v>540</v>
      </c>
      <c r="C175" s="529" t="s">
        <v>1117</v>
      </c>
      <c r="D175" s="467" t="s">
        <v>1118</v>
      </c>
      <c r="E175" s="467" t="s">
        <v>1119</v>
      </c>
      <c r="F175" s="467" t="s">
        <v>1120</v>
      </c>
      <c r="G175" s="548">
        <v>0.35</v>
      </c>
      <c r="H175" s="467" t="s">
        <v>330</v>
      </c>
      <c r="I175" s="647">
        <v>0.35</v>
      </c>
      <c r="J175" s="555" t="s">
        <v>1233</v>
      </c>
      <c r="K175" s="417" t="s">
        <v>1234</v>
      </c>
      <c r="L175" s="467" t="s">
        <v>1235</v>
      </c>
      <c r="M175" s="467" t="s">
        <v>1222</v>
      </c>
      <c r="N175" s="417" t="s">
        <v>1236</v>
      </c>
      <c r="O175" s="549"/>
      <c r="P175" s="549" t="s">
        <v>173</v>
      </c>
      <c r="Q175" s="467" t="s">
        <v>1237</v>
      </c>
      <c r="R175" s="408">
        <v>4</v>
      </c>
      <c r="S175" s="408">
        <v>4</v>
      </c>
      <c r="T175" s="408">
        <v>4</v>
      </c>
      <c r="U175" s="511">
        <v>0</v>
      </c>
      <c r="V175" s="511">
        <v>4</v>
      </c>
      <c r="W175" s="511">
        <v>4</v>
      </c>
      <c r="X175" s="511"/>
      <c r="Y175" s="700">
        <f>+W175+V175+U175</f>
        <v>8</v>
      </c>
      <c r="Z175" s="643">
        <v>1</v>
      </c>
      <c r="AA175" s="700">
        <f>+Y175+T175</f>
        <v>12</v>
      </c>
      <c r="AB175" s="643">
        <v>1</v>
      </c>
      <c r="AC175" s="459" t="s">
        <v>177</v>
      </c>
      <c r="AD175" s="459" t="s">
        <v>178</v>
      </c>
      <c r="AE175" s="412" t="s">
        <v>548</v>
      </c>
      <c r="AF175" s="412" t="s">
        <v>549</v>
      </c>
      <c r="AG175" s="455" t="s">
        <v>1238</v>
      </c>
      <c r="AH175" s="456">
        <v>2021130010210</v>
      </c>
      <c r="AI175" s="412" t="s">
        <v>1239</v>
      </c>
      <c r="AJ175" s="5" t="s">
        <v>1240</v>
      </c>
      <c r="AK175" s="8" t="s">
        <v>1241</v>
      </c>
      <c r="AL175" s="64">
        <v>1</v>
      </c>
      <c r="AM175" s="69">
        <v>0.15</v>
      </c>
      <c r="AN175" s="192">
        <v>0</v>
      </c>
      <c r="AO175" s="192">
        <v>0</v>
      </c>
      <c r="AP175" s="192">
        <v>0</v>
      </c>
      <c r="AQ175" s="168"/>
      <c r="AR175" s="234">
        <f t="shared" ref="AR175" si="104">+AP175+AO175+AN175</f>
        <v>0</v>
      </c>
      <c r="AS175" s="236">
        <f t="shared" ref="AS175" si="105">+AR175/AL175</f>
        <v>0</v>
      </c>
      <c r="AT175" s="87">
        <v>44958</v>
      </c>
      <c r="AU175" s="87">
        <v>45291</v>
      </c>
      <c r="AV175" s="46">
        <f t="shared" si="91"/>
        <v>333</v>
      </c>
      <c r="AW175" s="88">
        <v>21</v>
      </c>
      <c r="AX175" s="115"/>
      <c r="AY175" s="423" t="s">
        <v>1129</v>
      </c>
      <c r="AZ175" s="423" t="s">
        <v>1130</v>
      </c>
      <c r="BA175" s="441" t="s">
        <v>187</v>
      </c>
      <c r="BB175" s="442">
        <v>200000000</v>
      </c>
      <c r="BC175" s="442">
        <v>170000000</v>
      </c>
      <c r="BD175" s="423" t="s">
        <v>188</v>
      </c>
      <c r="BE175" s="474" t="s">
        <v>1242</v>
      </c>
      <c r="BF175" s="474" t="s">
        <v>1243</v>
      </c>
      <c r="BG175" s="442">
        <v>108060000</v>
      </c>
      <c r="BH175" s="442">
        <v>64940000</v>
      </c>
      <c r="BI175" s="504">
        <v>170000000</v>
      </c>
      <c r="BJ175" s="504">
        <v>64940000</v>
      </c>
      <c r="BK175" s="504">
        <v>64940000</v>
      </c>
      <c r="BL175" s="731">
        <f>+BJ175/BI175</f>
        <v>0.38200000000000001</v>
      </c>
      <c r="BM175" s="731">
        <f>+BK175/BI175</f>
        <v>0.38200000000000001</v>
      </c>
      <c r="BN175" s="72" t="s">
        <v>199</v>
      </c>
      <c r="BO175" s="129" t="s">
        <v>392</v>
      </c>
      <c r="BP175" s="129" t="s">
        <v>201</v>
      </c>
      <c r="BQ175" s="72" t="s">
        <v>187</v>
      </c>
      <c r="BR175" s="141">
        <f>AT175</f>
        <v>44958</v>
      </c>
      <c r="BS175" s="215" t="s">
        <v>1244</v>
      </c>
      <c r="BT175" s="213"/>
      <c r="BU175" s="228"/>
      <c r="BV175" s="138"/>
      <c r="BW175" s="185">
        <v>18</v>
      </c>
      <c r="BX175" s="209" t="s">
        <v>1245</v>
      </c>
      <c r="BY175" s="209"/>
      <c r="BZ175" s="139"/>
      <c r="CA175" s="138"/>
      <c r="CB175" s="72" t="s">
        <v>556</v>
      </c>
      <c r="CC175" s="143" t="s">
        <v>676</v>
      </c>
    </row>
    <row r="176" spans="1:81" ht="63" customHeight="1" x14ac:dyDescent="0.35">
      <c r="A176" s="529"/>
      <c r="B176" s="529"/>
      <c r="C176" s="529"/>
      <c r="D176" s="467"/>
      <c r="E176" s="467"/>
      <c r="F176" s="467"/>
      <c r="G176" s="439"/>
      <c r="H176" s="467"/>
      <c r="I176" s="648"/>
      <c r="J176" s="555"/>
      <c r="K176" s="417"/>
      <c r="L176" s="467"/>
      <c r="M176" s="467"/>
      <c r="N176" s="417"/>
      <c r="O176" s="549"/>
      <c r="P176" s="549"/>
      <c r="Q176" s="467"/>
      <c r="R176" s="408"/>
      <c r="S176" s="408"/>
      <c r="T176" s="408"/>
      <c r="U176" s="511"/>
      <c r="V176" s="511"/>
      <c r="W176" s="511"/>
      <c r="X176" s="511"/>
      <c r="Y176" s="700"/>
      <c r="Z176" s="643"/>
      <c r="AA176" s="510"/>
      <c r="AB176" s="643"/>
      <c r="AC176" s="460"/>
      <c r="AD176" s="460"/>
      <c r="AE176" s="411"/>
      <c r="AF176" s="411"/>
      <c r="AG176" s="415"/>
      <c r="AH176" s="457"/>
      <c r="AI176" s="411"/>
      <c r="AJ176" s="5" t="s">
        <v>1246</v>
      </c>
      <c r="AK176" s="8" t="s">
        <v>599</v>
      </c>
      <c r="AL176" s="64">
        <v>10</v>
      </c>
      <c r="AM176" s="69">
        <v>0.1</v>
      </c>
      <c r="AN176" s="192">
        <v>0</v>
      </c>
      <c r="AO176" s="192">
        <v>0</v>
      </c>
      <c r="AP176" s="192">
        <v>0</v>
      </c>
      <c r="AQ176" s="168"/>
      <c r="AR176" s="234">
        <f t="shared" ref="AR176:AR180" si="106">+AP176+AO176+AN176</f>
        <v>0</v>
      </c>
      <c r="AS176" s="236">
        <f t="shared" ref="AS176:AS180" si="107">+AR176/AL176</f>
        <v>0</v>
      </c>
      <c r="AT176" s="87">
        <v>44958</v>
      </c>
      <c r="AU176" s="87">
        <v>45291</v>
      </c>
      <c r="AV176" s="46">
        <f t="shared" si="91"/>
        <v>333</v>
      </c>
      <c r="AW176" s="88"/>
      <c r="AX176" s="115"/>
      <c r="AY176" s="423"/>
      <c r="AZ176" s="423"/>
      <c r="BA176" s="441"/>
      <c r="BB176" s="442"/>
      <c r="BC176" s="442"/>
      <c r="BD176" s="423"/>
      <c r="BE176" s="475"/>
      <c r="BF176" s="475"/>
      <c r="BG176" s="442"/>
      <c r="BH176" s="442"/>
      <c r="BI176" s="505"/>
      <c r="BJ176" s="505"/>
      <c r="BK176" s="505"/>
      <c r="BL176" s="732"/>
      <c r="BM176" s="732"/>
      <c r="BN176" s="72" t="s">
        <v>199</v>
      </c>
      <c r="BO176" s="129" t="s">
        <v>392</v>
      </c>
      <c r="BP176" s="129" t="s">
        <v>201</v>
      </c>
      <c r="BQ176" s="72" t="s">
        <v>187</v>
      </c>
      <c r="BR176" s="141">
        <f t="shared" ref="BR176:BR182" si="108">AT176</f>
        <v>44958</v>
      </c>
      <c r="BS176" s="213"/>
      <c r="BT176" s="213"/>
      <c r="BU176" s="228" t="s">
        <v>1247</v>
      </c>
      <c r="BV176" s="138"/>
      <c r="BW176" s="185">
        <v>19</v>
      </c>
      <c r="BX176" s="209"/>
      <c r="BY176" s="209"/>
      <c r="BZ176" s="209" t="s">
        <v>1248</v>
      </c>
      <c r="CA176" s="138"/>
      <c r="CB176" s="72" t="s">
        <v>191</v>
      </c>
      <c r="CC176" s="143" t="s">
        <v>298</v>
      </c>
    </row>
    <row r="177" spans="1:81" ht="42" customHeight="1" x14ac:dyDescent="0.35">
      <c r="A177" s="529"/>
      <c r="B177" s="529"/>
      <c r="C177" s="529"/>
      <c r="D177" s="467"/>
      <c r="E177" s="467"/>
      <c r="F177" s="467"/>
      <c r="G177" s="439"/>
      <c r="H177" s="467"/>
      <c r="I177" s="648"/>
      <c r="J177" s="555"/>
      <c r="K177" s="417"/>
      <c r="L177" s="467"/>
      <c r="M177" s="467"/>
      <c r="N177" s="417"/>
      <c r="O177" s="549"/>
      <c r="P177" s="549"/>
      <c r="Q177" s="467"/>
      <c r="R177" s="408"/>
      <c r="S177" s="408"/>
      <c r="T177" s="408"/>
      <c r="U177" s="511"/>
      <c r="V177" s="511"/>
      <c r="W177" s="511"/>
      <c r="X177" s="511"/>
      <c r="Y177" s="700"/>
      <c r="Z177" s="643"/>
      <c r="AA177" s="510"/>
      <c r="AB177" s="643"/>
      <c r="AC177" s="460"/>
      <c r="AD177" s="460"/>
      <c r="AE177" s="411"/>
      <c r="AF177" s="411"/>
      <c r="AG177" s="415"/>
      <c r="AH177" s="457"/>
      <c r="AI177" s="411"/>
      <c r="AJ177" s="5" t="s">
        <v>1249</v>
      </c>
      <c r="AK177" s="8" t="s">
        <v>1237</v>
      </c>
      <c r="AL177" s="64">
        <v>4</v>
      </c>
      <c r="AM177" s="69">
        <v>0.05</v>
      </c>
      <c r="AN177" s="192">
        <v>0</v>
      </c>
      <c r="AO177" s="192">
        <v>3</v>
      </c>
      <c r="AP177" s="192">
        <v>4</v>
      </c>
      <c r="AQ177" s="168"/>
      <c r="AR177" s="234">
        <f t="shared" si="106"/>
        <v>7</v>
      </c>
      <c r="AS177" s="236">
        <v>1</v>
      </c>
      <c r="AT177" s="87">
        <v>44958</v>
      </c>
      <c r="AU177" s="87">
        <v>45291</v>
      </c>
      <c r="AV177" s="46">
        <f t="shared" si="91"/>
        <v>333</v>
      </c>
      <c r="AW177" s="88">
        <v>21</v>
      </c>
      <c r="AX177" s="115"/>
      <c r="AY177" s="423"/>
      <c r="AZ177" s="423"/>
      <c r="BA177" s="441"/>
      <c r="BB177" s="442"/>
      <c r="BC177" s="442"/>
      <c r="BD177" s="423"/>
      <c r="BE177" s="475"/>
      <c r="BF177" s="475"/>
      <c r="BG177" s="442"/>
      <c r="BH177" s="442"/>
      <c r="BI177" s="505"/>
      <c r="BJ177" s="505"/>
      <c r="BK177" s="505"/>
      <c r="BL177" s="732"/>
      <c r="BM177" s="732"/>
      <c r="BN177" s="72" t="s">
        <v>199</v>
      </c>
      <c r="BO177" s="129" t="s">
        <v>392</v>
      </c>
      <c r="BP177" s="129" t="s">
        <v>201</v>
      </c>
      <c r="BQ177" s="72" t="s">
        <v>187</v>
      </c>
      <c r="BR177" s="141">
        <f t="shared" si="108"/>
        <v>44958</v>
      </c>
      <c r="BS177" s="215" t="s">
        <v>1250</v>
      </c>
      <c r="BT177" s="225" t="s">
        <v>1251</v>
      </c>
      <c r="BU177" s="228" t="s">
        <v>1252</v>
      </c>
      <c r="BV177" s="138"/>
      <c r="BW177" s="185">
        <v>20</v>
      </c>
      <c r="BX177" s="209" t="s">
        <v>1253</v>
      </c>
      <c r="BY177" s="209" t="s">
        <v>1254</v>
      </c>
      <c r="BZ177" s="253" t="s">
        <v>1255</v>
      </c>
      <c r="CA177" s="138"/>
      <c r="CB177" s="72" t="s">
        <v>573</v>
      </c>
      <c r="CC177" s="143" t="s">
        <v>574</v>
      </c>
    </row>
    <row r="178" spans="1:81" ht="91.5" customHeight="1" x14ac:dyDescent="0.35">
      <c r="A178" s="529"/>
      <c r="B178" s="529"/>
      <c r="C178" s="529"/>
      <c r="D178" s="467"/>
      <c r="E178" s="467"/>
      <c r="F178" s="467"/>
      <c r="G178" s="439"/>
      <c r="H178" s="467"/>
      <c r="I178" s="648"/>
      <c r="J178" s="555"/>
      <c r="K178" s="417"/>
      <c r="L178" s="467"/>
      <c r="M178" s="467"/>
      <c r="N178" s="417"/>
      <c r="O178" s="549"/>
      <c r="P178" s="549"/>
      <c r="Q178" s="467"/>
      <c r="R178" s="408"/>
      <c r="S178" s="408"/>
      <c r="T178" s="408"/>
      <c r="U178" s="511"/>
      <c r="V178" s="511"/>
      <c r="W178" s="511"/>
      <c r="X178" s="511"/>
      <c r="Y178" s="700"/>
      <c r="Z178" s="643"/>
      <c r="AA178" s="510"/>
      <c r="AB178" s="643"/>
      <c r="AC178" s="460"/>
      <c r="AD178" s="460"/>
      <c r="AE178" s="411"/>
      <c r="AF178" s="411"/>
      <c r="AG178" s="415"/>
      <c r="AH178" s="457"/>
      <c r="AI178" s="412" t="s">
        <v>1256</v>
      </c>
      <c r="AJ178" s="5" t="s">
        <v>1257</v>
      </c>
      <c r="AK178" s="8" t="s">
        <v>1237</v>
      </c>
      <c r="AL178" s="64">
        <v>4</v>
      </c>
      <c r="AM178" s="69">
        <v>0.25</v>
      </c>
      <c r="AN178" s="192">
        <v>0</v>
      </c>
      <c r="AO178" s="192">
        <v>7</v>
      </c>
      <c r="AP178" s="192">
        <v>0</v>
      </c>
      <c r="AQ178" s="168"/>
      <c r="AR178" s="234">
        <f t="shared" si="106"/>
        <v>7</v>
      </c>
      <c r="AS178" s="236">
        <v>1</v>
      </c>
      <c r="AT178" s="87">
        <v>44958</v>
      </c>
      <c r="AU178" s="87">
        <v>45291</v>
      </c>
      <c r="AV178" s="46">
        <f t="shared" si="91"/>
        <v>333</v>
      </c>
      <c r="AW178" s="88">
        <v>21</v>
      </c>
      <c r="AX178" s="115"/>
      <c r="AY178" s="423"/>
      <c r="AZ178" s="423"/>
      <c r="BA178" s="441"/>
      <c r="BB178" s="442"/>
      <c r="BC178" s="442"/>
      <c r="BD178" s="423"/>
      <c r="BE178" s="475"/>
      <c r="BF178" s="475"/>
      <c r="BG178" s="442"/>
      <c r="BH178" s="442"/>
      <c r="BI178" s="505"/>
      <c r="BJ178" s="505"/>
      <c r="BK178" s="505"/>
      <c r="BL178" s="732"/>
      <c r="BM178" s="732"/>
      <c r="BN178" s="72" t="s">
        <v>199</v>
      </c>
      <c r="BO178" s="129" t="s">
        <v>392</v>
      </c>
      <c r="BP178" s="129" t="s">
        <v>201</v>
      </c>
      <c r="BQ178" s="72" t="s">
        <v>187</v>
      </c>
      <c r="BR178" s="141">
        <f t="shared" si="108"/>
        <v>44958</v>
      </c>
      <c r="BS178" s="213"/>
      <c r="BT178" s="225" t="s">
        <v>1258</v>
      </c>
      <c r="BU178" s="228" t="s">
        <v>1259</v>
      </c>
      <c r="BV178" s="138"/>
      <c r="BW178" s="185">
        <v>21</v>
      </c>
      <c r="BX178" s="209"/>
      <c r="BY178" s="209" t="s">
        <v>1260</v>
      </c>
      <c r="BZ178" s="209" t="s">
        <v>1261</v>
      </c>
      <c r="CA178" s="138"/>
      <c r="CB178" s="424"/>
      <c r="CC178" s="670"/>
    </row>
    <row r="179" spans="1:81" ht="76.5" customHeight="1" x14ac:dyDescent="0.35">
      <c r="A179" s="529"/>
      <c r="B179" s="529"/>
      <c r="C179" s="529"/>
      <c r="D179" s="467"/>
      <c r="E179" s="467"/>
      <c r="F179" s="467"/>
      <c r="G179" s="439"/>
      <c r="H179" s="467"/>
      <c r="I179" s="648"/>
      <c r="J179" s="555"/>
      <c r="K179" s="417"/>
      <c r="L179" s="467"/>
      <c r="M179" s="467"/>
      <c r="N179" s="417"/>
      <c r="O179" s="549"/>
      <c r="P179" s="549"/>
      <c r="Q179" s="467"/>
      <c r="R179" s="408"/>
      <c r="S179" s="408"/>
      <c r="T179" s="408"/>
      <c r="U179" s="511"/>
      <c r="V179" s="511"/>
      <c r="W179" s="511"/>
      <c r="X179" s="511"/>
      <c r="Y179" s="700"/>
      <c r="Z179" s="643"/>
      <c r="AA179" s="510"/>
      <c r="AB179" s="643"/>
      <c r="AC179" s="460"/>
      <c r="AD179" s="460"/>
      <c r="AE179" s="411"/>
      <c r="AF179" s="411"/>
      <c r="AG179" s="415"/>
      <c r="AH179" s="457"/>
      <c r="AI179" s="413"/>
      <c r="AJ179" s="5" t="s">
        <v>1262</v>
      </c>
      <c r="AK179" s="8" t="s">
        <v>1263</v>
      </c>
      <c r="AL179" s="64">
        <v>1</v>
      </c>
      <c r="AM179" s="69">
        <v>0.1</v>
      </c>
      <c r="AN179" s="192">
        <v>0</v>
      </c>
      <c r="AO179" s="192">
        <v>0</v>
      </c>
      <c r="AP179" s="192">
        <v>0</v>
      </c>
      <c r="AQ179" s="168"/>
      <c r="AR179" s="234">
        <f t="shared" si="106"/>
        <v>0</v>
      </c>
      <c r="AS179" s="236">
        <f t="shared" si="107"/>
        <v>0</v>
      </c>
      <c r="AT179" s="87">
        <v>44958</v>
      </c>
      <c r="AU179" s="87">
        <v>45291</v>
      </c>
      <c r="AV179" s="46">
        <f t="shared" si="91"/>
        <v>333</v>
      </c>
      <c r="AW179" s="88"/>
      <c r="AX179" s="115"/>
      <c r="AY179" s="423"/>
      <c r="AZ179" s="423"/>
      <c r="BA179" s="441"/>
      <c r="BB179" s="442"/>
      <c r="BC179" s="442"/>
      <c r="BD179" s="423"/>
      <c r="BE179" s="475"/>
      <c r="BF179" s="475"/>
      <c r="BG179" s="442"/>
      <c r="BH179" s="442"/>
      <c r="BI179" s="505"/>
      <c r="BJ179" s="505"/>
      <c r="BK179" s="505"/>
      <c r="BL179" s="732"/>
      <c r="BM179" s="732"/>
      <c r="BN179" s="72" t="s">
        <v>199</v>
      </c>
      <c r="BO179" s="129" t="s">
        <v>392</v>
      </c>
      <c r="BP179" s="129" t="s">
        <v>201</v>
      </c>
      <c r="BQ179" s="72" t="s">
        <v>187</v>
      </c>
      <c r="BR179" s="141">
        <f t="shared" si="108"/>
        <v>44958</v>
      </c>
      <c r="BS179" s="213"/>
      <c r="BT179" s="213"/>
      <c r="BU179" s="228" t="s">
        <v>1264</v>
      </c>
      <c r="BV179" s="138"/>
      <c r="BW179" s="185">
        <v>22</v>
      </c>
      <c r="BX179" s="209"/>
      <c r="BY179" s="209"/>
      <c r="BZ179" s="209" t="s">
        <v>1248</v>
      </c>
      <c r="CA179" s="138"/>
      <c r="CB179" s="425"/>
      <c r="CC179" s="671"/>
    </row>
    <row r="180" spans="1:81" ht="45" customHeight="1" x14ac:dyDescent="0.35">
      <c r="A180" s="529"/>
      <c r="B180" s="529"/>
      <c r="C180" s="529"/>
      <c r="D180" s="467"/>
      <c r="E180" s="467"/>
      <c r="F180" s="467"/>
      <c r="G180" s="439"/>
      <c r="H180" s="467"/>
      <c r="I180" s="648"/>
      <c r="J180" s="555"/>
      <c r="K180" s="432" t="s">
        <v>1265</v>
      </c>
      <c r="L180" s="412" t="s">
        <v>1266</v>
      </c>
      <c r="M180" s="412">
        <v>0</v>
      </c>
      <c r="N180" s="432" t="s">
        <v>1267</v>
      </c>
      <c r="O180" s="430" t="s">
        <v>173</v>
      </c>
      <c r="P180" s="430"/>
      <c r="Q180" s="412" t="s">
        <v>496</v>
      </c>
      <c r="R180" s="420">
        <v>1</v>
      </c>
      <c r="S180" s="631" t="s">
        <v>175</v>
      </c>
      <c r="T180" s="420">
        <v>1</v>
      </c>
      <c r="U180" s="629" t="s">
        <v>176</v>
      </c>
      <c r="V180" s="629" t="s">
        <v>176</v>
      </c>
      <c r="W180" s="418" t="s">
        <v>176</v>
      </c>
      <c r="X180" s="629" t="s">
        <v>176</v>
      </c>
      <c r="Y180" s="713" t="s">
        <v>176</v>
      </c>
      <c r="Z180" s="643"/>
      <c r="AA180" s="510"/>
      <c r="AB180" s="643">
        <v>1</v>
      </c>
      <c r="AC180" s="460"/>
      <c r="AD180" s="460"/>
      <c r="AE180" s="411"/>
      <c r="AF180" s="411"/>
      <c r="AG180" s="415"/>
      <c r="AH180" s="457"/>
      <c r="AI180" s="412" t="s">
        <v>1268</v>
      </c>
      <c r="AJ180" s="5" t="s">
        <v>1269</v>
      </c>
      <c r="AK180" s="8"/>
      <c r="AL180" s="64">
        <v>1</v>
      </c>
      <c r="AM180" s="69">
        <v>0.05</v>
      </c>
      <c r="AN180" s="192">
        <v>0</v>
      </c>
      <c r="AO180" s="192">
        <v>1</v>
      </c>
      <c r="AP180" s="192">
        <v>0</v>
      </c>
      <c r="AQ180" s="168"/>
      <c r="AR180" s="234">
        <f t="shared" si="106"/>
        <v>1</v>
      </c>
      <c r="AS180" s="236">
        <f t="shared" si="107"/>
        <v>1</v>
      </c>
      <c r="AT180" s="87">
        <v>44958</v>
      </c>
      <c r="AU180" s="87">
        <v>45291</v>
      </c>
      <c r="AV180" s="46">
        <f t="shared" si="91"/>
        <v>333</v>
      </c>
      <c r="AW180" s="88"/>
      <c r="AX180" s="115"/>
      <c r="AY180" s="423"/>
      <c r="AZ180" s="423"/>
      <c r="BA180" s="441"/>
      <c r="BB180" s="442"/>
      <c r="BC180" s="442"/>
      <c r="BD180" s="423"/>
      <c r="BE180" s="475"/>
      <c r="BF180" s="475"/>
      <c r="BG180" s="442"/>
      <c r="BH180" s="442"/>
      <c r="BI180" s="505"/>
      <c r="BJ180" s="505"/>
      <c r="BK180" s="505"/>
      <c r="BL180" s="732"/>
      <c r="BM180" s="732"/>
      <c r="BN180" s="72" t="s">
        <v>199</v>
      </c>
      <c r="BO180" s="129" t="s">
        <v>491</v>
      </c>
      <c r="BP180" s="129" t="s">
        <v>201</v>
      </c>
      <c r="BQ180" s="72" t="s">
        <v>187</v>
      </c>
      <c r="BR180" s="141">
        <f t="shared" si="108"/>
        <v>44958</v>
      </c>
      <c r="BS180" s="213"/>
      <c r="BT180" s="213"/>
      <c r="BU180" s="228"/>
      <c r="BV180" s="138"/>
      <c r="BW180" s="185">
        <v>23</v>
      </c>
      <c r="BX180" s="209"/>
      <c r="BY180" s="209" t="s">
        <v>1270</v>
      </c>
      <c r="BZ180" s="139"/>
      <c r="CA180" s="138"/>
      <c r="CB180" s="425"/>
      <c r="CC180" s="671"/>
    </row>
    <row r="181" spans="1:81" ht="72.5" x14ac:dyDescent="0.35">
      <c r="A181" s="529"/>
      <c r="B181" s="529"/>
      <c r="C181" s="529"/>
      <c r="D181" s="467"/>
      <c r="E181" s="467"/>
      <c r="F181" s="467"/>
      <c r="G181" s="439"/>
      <c r="H181" s="467"/>
      <c r="I181" s="648"/>
      <c r="J181" s="555"/>
      <c r="K181" s="528"/>
      <c r="L181" s="413"/>
      <c r="M181" s="413"/>
      <c r="N181" s="528"/>
      <c r="O181" s="431"/>
      <c r="P181" s="431"/>
      <c r="Q181" s="413"/>
      <c r="R181" s="422"/>
      <c r="S181" s="709"/>
      <c r="T181" s="422"/>
      <c r="U181" s="630"/>
      <c r="V181" s="630"/>
      <c r="W181" s="419"/>
      <c r="X181" s="630"/>
      <c r="Y181" s="713"/>
      <c r="Z181" s="643"/>
      <c r="AA181" s="510"/>
      <c r="AB181" s="643"/>
      <c r="AC181" s="460"/>
      <c r="AD181" s="460"/>
      <c r="AE181" s="411"/>
      <c r="AF181" s="411"/>
      <c r="AG181" s="415"/>
      <c r="AH181" s="457"/>
      <c r="AI181" s="411"/>
      <c r="AJ181" s="5" t="s">
        <v>1271</v>
      </c>
      <c r="AK181" s="8" t="s">
        <v>496</v>
      </c>
      <c r="AL181" s="64">
        <v>1</v>
      </c>
      <c r="AM181" s="69">
        <v>0.1</v>
      </c>
      <c r="AN181" s="192">
        <v>0</v>
      </c>
      <c r="AO181" s="192">
        <v>0.35</v>
      </c>
      <c r="AP181" s="192">
        <v>0.16</v>
      </c>
      <c r="AQ181" s="168"/>
      <c r="AR181" s="234">
        <f t="shared" ref="AR181:AR182" si="109">+AP181+AO181+AN181</f>
        <v>0.51</v>
      </c>
      <c r="AS181" s="236">
        <f t="shared" ref="AS181:AS182" si="110">+AR181/AL181</f>
        <v>0.51</v>
      </c>
      <c r="AT181" s="87">
        <v>44958</v>
      </c>
      <c r="AU181" s="87">
        <v>45291</v>
      </c>
      <c r="AV181" s="46">
        <f t="shared" si="91"/>
        <v>333</v>
      </c>
      <c r="AW181" s="88">
        <v>150</v>
      </c>
      <c r="AX181" s="115"/>
      <c r="AY181" s="423"/>
      <c r="AZ181" s="423"/>
      <c r="BA181" s="441"/>
      <c r="BB181" s="442"/>
      <c r="BC181" s="442"/>
      <c r="BD181" s="423"/>
      <c r="BE181" s="475"/>
      <c r="BF181" s="475"/>
      <c r="BG181" s="442"/>
      <c r="BH181" s="442"/>
      <c r="BI181" s="505"/>
      <c r="BJ181" s="505"/>
      <c r="BK181" s="505"/>
      <c r="BL181" s="732"/>
      <c r="BM181" s="732"/>
      <c r="BN181" s="72" t="s">
        <v>199</v>
      </c>
      <c r="BO181" s="129" t="s">
        <v>392</v>
      </c>
      <c r="BP181" s="129" t="s">
        <v>201</v>
      </c>
      <c r="BQ181" s="72" t="s">
        <v>187</v>
      </c>
      <c r="BR181" s="141">
        <f t="shared" si="108"/>
        <v>44958</v>
      </c>
      <c r="BS181" s="215" t="s">
        <v>1272</v>
      </c>
      <c r="BT181" s="213" t="s">
        <v>1273</v>
      </c>
      <c r="BU181" s="228" t="s">
        <v>1274</v>
      </c>
      <c r="BV181" s="138"/>
      <c r="BW181" s="185">
        <v>24</v>
      </c>
      <c r="BX181" s="209" t="s">
        <v>1275</v>
      </c>
      <c r="BY181" s="209" t="s">
        <v>1276</v>
      </c>
      <c r="BZ181" s="209" t="s">
        <v>1160</v>
      </c>
      <c r="CA181" s="138"/>
      <c r="CB181" s="425"/>
      <c r="CC181" s="671"/>
    </row>
    <row r="182" spans="1:81" ht="72.5" x14ac:dyDescent="0.35">
      <c r="A182" s="529"/>
      <c r="B182" s="529"/>
      <c r="C182" s="529"/>
      <c r="D182" s="467"/>
      <c r="E182" s="467"/>
      <c r="F182" s="467"/>
      <c r="G182" s="439"/>
      <c r="H182" s="467"/>
      <c r="I182" s="649"/>
      <c r="J182" s="555"/>
      <c r="K182" s="5" t="s">
        <v>1277</v>
      </c>
      <c r="L182" s="8" t="s">
        <v>167</v>
      </c>
      <c r="M182" s="8" t="s">
        <v>1278</v>
      </c>
      <c r="N182" s="9" t="s">
        <v>1279</v>
      </c>
      <c r="O182" s="10" t="s">
        <v>173</v>
      </c>
      <c r="P182" s="10"/>
      <c r="Q182" s="50" t="s">
        <v>496</v>
      </c>
      <c r="R182" s="57">
        <v>1</v>
      </c>
      <c r="S182" s="66">
        <v>0.7</v>
      </c>
      <c r="T182" s="66">
        <v>0.3</v>
      </c>
      <c r="U182" s="189">
        <v>0</v>
      </c>
      <c r="V182" s="200">
        <v>0</v>
      </c>
      <c r="W182" s="197">
        <v>0.18</v>
      </c>
      <c r="X182" s="200"/>
      <c r="Y182" s="238">
        <f>+W182+V182+U182</f>
        <v>0.18</v>
      </c>
      <c r="Z182" s="303">
        <f>+Y182/S182</f>
        <v>0.25714285714285717</v>
      </c>
      <c r="AA182" s="238">
        <f>+Y182+T182</f>
        <v>0.48</v>
      </c>
      <c r="AB182" s="303">
        <f>+AA182/R182</f>
        <v>0.48</v>
      </c>
      <c r="AC182" s="461"/>
      <c r="AD182" s="461"/>
      <c r="AE182" s="413"/>
      <c r="AF182" s="413"/>
      <c r="AG182" s="416"/>
      <c r="AH182" s="458"/>
      <c r="AI182" s="413"/>
      <c r="AJ182" s="5" t="s">
        <v>1280</v>
      </c>
      <c r="AK182" s="8" t="s">
        <v>496</v>
      </c>
      <c r="AL182" s="64">
        <v>1</v>
      </c>
      <c r="AM182" s="69">
        <v>0.2</v>
      </c>
      <c r="AN182" s="192">
        <v>0</v>
      </c>
      <c r="AO182" s="192">
        <v>0</v>
      </c>
      <c r="AP182" s="192">
        <v>0</v>
      </c>
      <c r="AQ182" s="168"/>
      <c r="AR182" s="234">
        <f t="shared" si="109"/>
        <v>0</v>
      </c>
      <c r="AS182" s="236">
        <f t="shared" si="110"/>
        <v>0</v>
      </c>
      <c r="AT182" s="87">
        <v>44958</v>
      </c>
      <c r="AU182" s="87">
        <v>45291</v>
      </c>
      <c r="AV182" s="46">
        <f t="shared" si="91"/>
        <v>333</v>
      </c>
      <c r="AW182" s="88">
        <v>50</v>
      </c>
      <c r="AX182" s="115"/>
      <c r="AY182" s="423"/>
      <c r="AZ182" s="423"/>
      <c r="BA182" s="441"/>
      <c r="BB182" s="442"/>
      <c r="BC182" s="442"/>
      <c r="BD182" s="423"/>
      <c r="BE182" s="483"/>
      <c r="BF182" s="483"/>
      <c r="BG182" s="442"/>
      <c r="BH182" s="442"/>
      <c r="BI182" s="505"/>
      <c r="BJ182" s="505"/>
      <c r="BK182" s="505"/>
      <c r="BL182" s="732"/>
      <c r="BM182" s="732"/>
      <c r="BN182" s="72" t="s">
        <v>199</v>
      </c>
      <c r="BO182" s="129" t="s">
        <v>392</v>
      </c>
      <c r="BP182" s="129" t="s">
        <v>201</v>
      </c>
      <c r="BQ182" s="72" t="s">
        <v>187</v>
      </c>
      <c r="BR182" s="141">
        <f t="shared" si="108"/>
        <v>44958</v>
      </c>
      <c r="BS182" s="213"/>
      <c r="BT182" s="213"/>
      <c r="BU182" s="228" t="s">
        <v>1281</v>
      </c>
      <c r="BV182" s="138"/>
      <c r="BW182" s="185">
        <v>25</v>
      </c>
      <c r="BX182" s="209"/>
      <c r="BY182" s="209"/>
      <c r="BZ182" s="210" t="s">
        <v>1282</v>
      </c>
      <c r="CA182" s="138"/>
      <c r="CB182" s="426"/>
      <c r="CC182" s="672"/>
    </row>
    <row r="183" spans="1:81" ht="61.5" customHeight="1" x14ac:dyDescent="0.35">
      <c r="A183" s="6"/>
      <c r="B183" s="43"/>
      <c r="C183" s="43"/>
      <c r="D183" s="44"/>
      <c r="E183" s="45"/>
      <c r="F183" s="44"/>
      <c r="G183" s="68"/>
      <c r="H183" s="44"/>
      <c r="I183" s="68"/>
      <c r="J183" s="633" t="s">
        <v>1233</v>
      </c>
      <c r="K183" s="634"/>
      <c r="L183" s="634"/>
      <c r="M183" s="634"/>
      <c r="N183" s="634"/>
      <c r="O183" s="634"/>
      <c r="P183" s="634"/>
      <c r="Q183" s="634"/>
      <c r="R183" s="634"/>
      <c r="S183" s="634"/>
      <c r="T183" s="634"/>
      <c r="U183" s="634"/>
      <c r="V183" s="634"/>
      <c r="W183" s="634"/>
      <c r="X183" s="634"/>
      <c r="Y183" s="635"/>
      <c r="Z183" s="313">
        <f>AVERAGE(Z175:Z182)</f>
        <v>0.62857142857142856</v>
      </c>
      <c r="AA183" s="302"/>
      <c r="AB183" s="380">
        <f>AVERAGE(AB175:AB182)</f>
        <v>0.82666666666666666</v>
      </c>
      <c r="AC183" s="56"/>
      <c r="AD183" s="56"/>
      <c r="AE183" s="44"/>
      <c r="AF183" s="44"/>
      <c r="AG183" s="68"/>
      <c r="AH183" s="44"/>
      <c r="AI183" s="44"/>
      <c r="AJ183" s="48"/>
      <c r="AK183" s="44"/>
      <c r="AL183" s="68"/>
      <c r="AM183" s="68"/>
      <c r="AN183" s="68"/>
      <c r="AO183" s="68"/>
      <c r="AP183" s="68"/>
      <c r="AQ183" s="68"/>
      <c r="AR183" s="68"/>
      <c r="AS183" s="346">
        <f>AVERAGE(AS175:AS182)</f>
        <v>0.43874999999999997</v>
      </c>
      <c r="AT183" s="104"/>
      <c r="AU183" s="104"/>
      <c r="AV183" s="104"/>
      <c r="AW183" s="68"/>
      <c r="AX183" s="56"/>
      <c r="AY183" s="44"/>
      <c r="AZ183" s="44"/>
      <c r="BA183" s="56"/>
      <c r="BB183" s="56"/>
      <c r="BC183" s="56"/>
      <c r="BD183" s="44"/>
      <c r="BE183" s="44"/>
      <c r="BF183" s="44"/>
      <c r="BG183" s="56"/>
      <c r="BH183" s="56"/>
      <c r="BI183" s="506"/>
      <c r="BJ183" s="506"/>
      <c r="BK183" s="506"/>
      <c r="BL183" s="733"/>
      <c r="BM183" s="733"/>
      <c r="BN183" s="4"/>
      <c r="BO183" s="4"/>
      <c r="BP183" s="4"/>
      <c r="BQ183" s="4"/>
      <c r="BR183" s="4"/>
      <c r="BS183" s="205"/>
      <c r="BT183" s="205"/>
      <c r="BU183" s="247"/>
      <c r="BV183" s="4"/>
      <c r="BW183" s="4"/>
      <c r="BX183" s="21"/>
      <c r="BY183" s="21"/>
      <c r="BZ183" s="21"/>
      <c r="CA183" s="4"/>
      <c r="CB183" s="4"/>
      <c r="CC183" s="21"/>
    </row>
    <row r="184" spans="1:81" ht="81" customHeight="1" x14ac:dyDescent="0.35">
      <c r="A184" s="273"/>
      <c r="B184" s="274"/>
      <c r="C184" s="636" t="s">
        <v>1117</v>
      </c>
      <c r="D184" s="637"/>
      <c r="E184" s="637"/>
      <c r="F184" s="637"/>
      <c r="G184" s="637"/>
      <c r="H184" s="637"/>
      <c r="I184" s="637"/>
      <c r="J184" s="637"/>
      <c r="K184" s="637"/>
      <c r="L184" s="637"/>
      <c r="M184" s="637"/>
      <c r="N184" s="637"/>
      <c r="O184" s="637"/>
      <c r="P184" s="637"/>
      <c r="Q184" s="637"/>
      <c r="R184" s="637"/>
      <c r="S184" s="637"/>
      <c r="T184" s="637"/>
      <c r="U184" s="637"/>
      <c r="V184" s="637"/>
      <c r="W184" s="637"/>
      <c r="X184" s="637"/>
      <c r="Y184" s="638"/>
      <c r="Z184" s="312">
        <f>+(Z183+Z174+Z164)/3</f>
        <v>0.71255411255411261</v>
      </c>
      <c r="AA184" s="312"/>
      <c r="AB184" s="312">
        <f>+(AB183+AB174+AB164)/3</f>
        <v>0.85088327091136085</v>
      </c>
      <c r="AC184" s="270"/>
      <c r="AD184" s="270"/>
      <c r="AE184" s="271"/>
      <c r="AF184" s="271"/>
      <c r="AG184" s="272"/>
      <c r="AH184" s="271"/>
      <c r="AI184" s="271"/>
      <c r="AJ184" s="48"/>
      <c r="AK184" s="44"/>
      <c r="AL184" s="68"/>
      <c r="AM184" s="68"/>
      <c r="AN184" s="68"/>
      <c r="AO184" s="68"/>
      <c r="AP184" s="68"/>
      <c r="AQ184" s="68"/>
      <c r="AR184" s="68"/>
      <c r="AS184" s="68"/>
      <c r="AT184" s="104"/>
      <c r="AU184" s="296"/>
      <c r="AV184" s="104"/>
      <c r="AW184" s="68"/>
      <c r="AX184" s="56"/>
      <c r="AY184" s="297"/>
      <c r="AZ184" s="297"/>
      <c r="BA184" s="298"/>
      <c r="BB184" s="56"/>
      <c r="BC184" s="56"/>
      <c r="BD184" s="44"/>
      <c r="BE184" s="271"/>
      <c r="BF184" s="271"/>
      <c r="BG184" s="56"/>
      <c r="BH184" s="56"/>
      <c r="BI184" s="56"/>
      <c r="BJ184" s="56"/>
      <c r="BK184" s="56"/>
      <c r="BL184" s="56"/>
      <c r="BM184" s="56"/>
      <c r="BN184" s="4"/>
      <c r="BO184" s="4"/>
      <c r="BP184" s="4"/>
      <c r="BQ184" s="4"/>
      <c r="BR184" s="4"/>
      <c r="BS184" s="205"/>
      <c r="BT184" s="205"/>
      <c r="BU184" s="247"/>
      <c r="BV184" s="4"/>
      <c r="BW184" s="4"/>
      <c r="BX184" s="21"/>
      <c r="BY184" s="21"/>
      <c r="BZ184" s="21"/>
      <c r="CA184" s="4"/>
      <c r="CB184" s="4"/>
      <c r="CC184" s="21"/>
    </row>
    <row r="185" spans="1:81" ht="66" customHeight="1" x14ac:dyDescent="0.35">
      <c r="A185" s="532" t="s">
        <v>594</v>
      </c>
      <c r="B185" s="532" t="s">
        <v>540</v>
      </c>
      <c r="C185" s="532" t="s">
        <v>1283</v>
      </c>
      <c r="D185" s="412" t="s">
        <v>1284</v>
      </c>
      <c r="E185" s="412" t="s">
        <v>1285</v>
      </c>
      <c r="F185" s="412" t="s">
        <v>1286</v>
      </c>
      <c r="G185" s="414">
        <v>1</v>
      </c>
      <c r="H185" s="412" t="s">
        <v>330</v>
      </c>
      <c r="I185" s="647">
        <v>0.8</v>
      </c>
      <c r="J185" s="540" t="s">
        <v>1287</v>
      </c>
      <c r="K185" s="417" t="s">
        <v>1288</v>
      </c>
      <c r="L185" s="467" t="s">
        <v>167</v>
      </c>
      <c r="M185" s="467">
        <v>0</v>
      </c>
      <c r="N185" s="417" t="s">
        <v>1289</v>
      </c>
      <c r="O185" s="549" t="s">
        <v>173</v>
      </c>
      <c r="P185" s="549"/>
      <c r="Q185" s="467" t="s">
        <v>1290</v>
      </c>
      <c r="R185" s="408">
        <v>1</v>
      </c>
      <c r="S185" s="408">
        <v>1</v>
      </c>
      <c r="T185" s="660">
        <v>3</v>
      </c>
      <c r="U185" s="721">
        <v>0.25</v>
      </c>
      <c r="V185" s="721">
        <v>0.25</v>
      </c>
      <c r="W185" s="721">
        <v>0.25</v>
      </c>
      <c r="X185" s="511"/>
      <c r="Y185" s="700">
        <f>+W185+V185+U185</f>
        <v>0.75</v>
      </c>
      <c r="Z185" s="643">
        <f>+Y185/S185</f>
        <v>0.75</v>
      </c>
      <c r="AA185" s="700">
        <f>+Y185+T185</f>
        <v>3.75</v>
      </c>
      <c r="AB185" s="643">
        <v>1</v>
      </c>
      <c r="AC185" s="459" t="s">
        <v>177</v>
      </c>
      <c r="AD185" s="459" t="s">
        <v>178</v>
      </c>
      <c r="AE185" s="435" t="s">
        <v>548</v>
      </c>
      <c r="AF185" s="435" t="s">
        <v>549</v>
      </c>
      <c r="AG185" s="455" t="s">
        <v>1291</v>
      </c>
      <c r="AH185" s="456">
        <v>2021130010188</v>
      </c>
      <c r="AI185" s="412" t="s">
        <v>1292</v>
      </c>
      <c r="AJ185" s="5" t="s">
        <v>1293</v>
      </c>
      <c r="AK185" s="8" t="s">
        <v>1290</v>
      </c>
      <c r="AL185" s="64">
        <v>1</v>
      </c>
      <c r="AM185" s="69">
        <v>0.2</v>
      </c>
      <c r="AN185" s="192">
        <v>0.25</v>
      </c>
      <c r="AO185" s="192">
        <v>0.25</v>
      </c>
      <c r="AP185" s="192">
        <v>0.25</v>
      </c>
      <c r="AQ185" s="168"/>
      <c r="AR185" s="234">
        <f t="shared" ref="AR185" si="111">+AP185+AO185+AN185</f>
        <v>0.75</v>
      </c>
      <c r="AS185" s="236">
        <f t="shared" ref="AS185" si="112">+AR185/AL185</f>
        <v>0.75</v>
      </c>
      <c r="AT185" s="87">
        <v>44958</v>
      </c>
      <c r="AU185" s="107">
        <v>45291</v>
      </c>
      <c r="AV185" s="46">
        <f t="shared" si="91"/>
        <v>333</v>
      </c>
      <c r="AW185" s="88">
        <v>7</v>
      </c>
      <c r="AX185" s="115"/>
      <c r="AY185" s="695" t="s">
        <v>1294</v>
      </c>
      <c r="AZ185" s="674" t="s">
        <v>1295</v>
      </c>
      <c r="BA185" s="677" t="s">
        <v>187</v>
      </c>
      <c r="BB185" s="442">
        <v>700000000</v>
      </c>
      <c r="BC185" s="442">
        <v>700000000</v>
      </c>
      <c r="BD185" s="423" t="s">
        <v>188</v>
      </c>
      <c r="BE185" s="474" t="s">
        <v>1291</v>
      </c>
      <c r="BF185" s="474" t="s">
        <v>1296</v>
      </c>
      <c r="BG185" s="442">
        <v>628914664</v>
      </c>
      <c r="BH185" s="442">
        <v>309426289</v>
      </c>
      <c r="BI185" s="504">
        <v>700000000</v>
      </c>
      <c r="BJ185" s="504">
        <v>309426289.12</v>
      </c>
      <c r="BK185" s="504">
        <v>307226289.12</v>
      </c>
      <c r="BL185" s="731">
        <f>+BJ185/BI185</f>
        <v>0.44203755588571431</v>
      </c>
      <c r="BM185" s="731">
        <f>+BK185/BI185</f>
        <v>0.43889469874285714</v>
      </c>
      <c r="BN185" s="72" t="s">
        <v>199</v>
      </c>
      <c r="BO185" s="129" t="s">
        <v>392</v>
      </c>
      <c r="BP185" s="129" t="s">
        <v>201</v>
      </c>
      <c r="BQ185" s="72" t="s">
        <v>187</v>
      </c>
      <c r="BR185" s="141">
        <f>AT185</f>
        <v>44958</v>
      </c>
      <c r="BS185" s="213" t="s">
        <v>1297</v>
      </c>
      <c r="BT185" s="213" t="s">
        <v>1298</v>
      </c>
      <c r="BU185" s="228" t="s">
        <v>1299</v>
      </c>
      <c r="BV185" s="138"/>
      <c r="BW185" s="186">
        <v>1</v>
      </c>
      <c r="BX185" s="209" t="s">
        <v>1300</v>
      </c>
      <c r="BY185" s="209" t="s">
        <v>1301</v>
      </c>
      <c r="BZ185" s="209" t="s">
        <v>1302</v>
      </c>
      <c r="CA185" s="138"/>
      <c r="CB185" s="72" t="s">
        <v>556</v>
      </c>
      <c r="CC185" s="143" t="s">
        <v>676</v>
      </c>
    </row>
    <row r="186" spans="1:81" ht="75" customHeight="1" x14ac:dyDescent="0.35">
      <c r="A186" s="533"/>
      <c r="B186" s="533"/>
      <c r="C186" s="533"/>
      <c r="D186" s="411"/>
      <c r="E186" s="411"/>
      <c r="F186" s="411"/>
      <c r="G186" s="415"/>
      <c r="H186" s="411"/>
      <c r="I186" s="648"/>
      <c r="J186" s="541"/>
      <c r="K186" s="417"/>
      <c r="L186" s="467"/>
      <c r="M186" s="467"/>
      <c r="N186" s="417"/>
      <c r="O186" s="549"/>
      <c r="P186" s="549"/>
      <c r="Q186" s="467"/>
      <c r="R186" s="408"/>
      <c r="S186" s="408"/>
      <c r="T186" s="660"/>
      <c r="U186" s="721"/>
      <c r="V186" s="721"/>
      <c r="W186" s="721"/>
      <c r="X186" s="511"/>
      <c r="Y186" s="700"/>
      <c r="Z186" s="643"/>
      <c r="AA186" s="510"/>
      <c r="AB186" s="643"/>
      <c r="AC186" s="460"/>
      <c r="AD186" s="460"/>
      <c r="AE186" s="436"/>
      <c r="AF186" s="436"/>
      <c r="AG186" s="415"/>
      <c r="AH186" s="457"/>
      <c r="AI186" s="413"/>
      <c r="AJ186" s="5" t="s">
        <v>1303</v>
      </c>
      <c r="AK186" s="8"/>
      <c r="AL186" s="64">
        <v>1</v>
      </c>
      <c r="AM186" s="69">
        <v>0.4</v>
      </c>
      <c r="AN186" s="192">
        <v>0</v>
      </c>
      <c r="AO186" s="192">
        <v>0.5</v>
      </c>
      <c r="AP186" s="192">
        <v>0.25</v>
      </c>
      <c r="AQ186" s="168"/>
      <c r="AR186" s="234">
        <f t="shared" ref="AR186:AR187" si="113">+AP186+AO186+AN186</f>
        <v>0.75</v>
      </c>
      <c r="AS186" s="236">
        <f t="shared" ref="AS186:AS187" si="114">+AR186/AL186</f>
        <v>0.75</v>
      </c>
      <c r="AT186" s="87">
        <v>44958</v>
      </c>
      <c r="AU186" s="107">
        <v>45291</v>
      </c>
      <c r="AV186" s="46">
        <f t="shared" si="91"/>
        <v>333</v>
      </c>
      <c r="AW186" s="88">
        <v>200</v>
      </c>
      <c r="AX186" s="115"/>
      <c r="AY186" s="696"/>
      <c r="AZ186" s="675"/>
      <c r="BA186" s="678"/>
      <c r="BB186" s="442"/>
      <c r="BC186" s="442"/>
      <c r="BD186" s="423"/>
      <c r="BE186" s="475"/>
      <c r="BF186" s="475"/>
      <c r="BG186" s="442"/>
      <c r="BH186" s="442"/>
      <c r="BI186" s="505"/>
      <c r="BJ186" s="505"/>
      <c r="BK186" s="505"/>
      <c r="BL186" s="732"/>
      <c r="BM186" s="732"/>
      <c r="BN186" s="72" t="s">
        <v>199</v>
      </c>
      <c r="BO186" s="129" t="s">
        <v>243</v>
      </c>
      <c r="BP186" s="129" t="s">
        <v>244</v>
      </c>
      <c r="BQ186" s="72" t="s">
        <v>187</v>
      </c>
      <c r="BR186" s="141">
        <f t="shared" ref="BR186:BR187" si="115">AT186</f>
        <v>44958</v>
      </c>
      <c r="BS186" s="213" t="s">
        <v>1304</v>
      </c>
      <c r="BT186" s="213" t="s">
        <v>1305</v>
      </c>
      <c r="BU186" s="228" t="s">
        <v>1306</v>
      </c>
      <c r="BV186" s="138"/>
      <c r="BW186" s="186">
        <v>2</v>
      </c>
      <c r="BX186" s="209"/>
      <c r="BY186" s="209" t="s">
        <v>1307</v>
      </c>
      <c r="BZ186" s="209" t="s">
        <v>1308</v>
      </c>
      <c r="CA186" s="138"/>
      <c r="CB186" s="72" t="s">
        <v>191</v>
      </c>
      <c r="CC186" s="143" t="s">
        <v>298</v>
      </c>
    </row>
    <row r="187" spans="1:81" ht="87" x14ac:dyDescent="0.35">
      <c r="A187" s="533"/>
      <c r="B187" s="533"/>
      <c r="C187" s="533"/>
      <c r="D187" s="411"/>
      <c r="E187" s="411"/>
      <c r="F187" s="411"/>
      <c r="G187" s="415"/>
      <c r="H187" s="411"/>
      <c r="I187" s="648"/>
      <c r="J187" s="541"/>
      <c r="K187" s="12" t="s">
        <v>1309</v>
      </c>
      <c r="L187" s="7" t="s">
        <v>1310</v>
      </c>
      <c r="M187" s="7" t="s">
        <v>1311</v>
      </c>
      <c r="N187" s="12" t="s">
        <v>1312</v>
      </c>
      <c r="O187" s="11"/>
      <c r="P187" s="11" t="s">
        <v>173</v>
      </c>
      <c r="Q187" s="7" t="s">
        <v>1313</v>
      </c>
      <c r="R187" s="59">
        <v>4</v>
      </c>
      <c r="S187" s="59">
        <v>1</v>
      </c>
      <c r="T187" s="59">
        <v>2</v>
      </c>
      <c r="U187" s="191">
        <v>0</v>
      </c>
      <c r="V187" s="191">
        <v>1</v>
      </c>
      <c r="W187" s="191">
        <v>0</v>
      </c>
      <c r="X187" s="191"/>
      <c r="Y187" s="234">
        <f>+W187+V187+U187</f>
        <v>1</v>
      </c>
      <c r="Z187" s="303">
        <f>+Y187/S187</f>
        <v>1</v>
      </c>
      <c r="AA187" s="234">
        <f>+Y187+T187</f>
        <v>3</v>
      </c>
      <c r="AB187" s="314">
        <v>1</v>
      </c>
      <c r="AC187" s="460"/>
      <c r="AD187" s="460"/>
      <c r="AE187" s="436"/>
      <c r="AF187" s="436"/>
      <c r="AG187" s="415"/>
      <c r="AH187" s="457"/>
      <c r="AI187" s="7" t="s">
        <v>1314</v>
      </c>
      <c r="AJ187" s="5" t="s">
        <v>1315</v>
      </c>
      <c r="AK187" s="7" t="s">
        <v>1313</v>
      </c>
      <c r="AL187" s="59">
        <v>1</v>
      </c>
      <c r="AM187" s="70">
        <v>0.4</v>
      </c>
      <c r="AN187" s="192">
        <v>0</v>
      </c>
      <c r="AO187" s="192">
        <v>1</v>
      </c>
      <c r="AP187" s="192">
        <v>0</v>
      </c>
      <c r="AQ187" s="170"/>
      <c r="AR187" s="234">
        <f t="shared" si="113"/>
        <v>1</v>
      </c>
      <c r="AS187" s="236">
        <f t="shared" si="114"/>
        <v>1</v>
      </c>
      <c r="AT187" s="87">
        <v>44958</v>
      </c>
      <c r="AU187" s="107">
        <v>45291</v>
      </c>
      <c r="AV187" s="46">
        <f t="shared" si="91"/>
        <v>333</v>
      </c>
      <c r="AW187" s="59">
        <v>50</v>
      </c>
      <c r="AX187" s="79"/>
      <c r="AY187" s="696"/>
      <c r="AZ187" s="675"/>
      <c r="BA187" s="678"/>
      <c r="BB187" s="442"/>
      <c r="BC187" s="442"/>
      <c r="BD187" s="423"/>
      <c r="BE187" s="475"/>
      <c r="BF187" s="475"/>
      <c r="BG187" s="442"/>
      <c r="BH187" s="442"/>
      <c r="BI187" s="506"/>
      <c r="BJ187" s="506"/>
      <c r="BK187" s="506"/>
      <c r="BL187" s="733"/>
      <c r="BM187" s="733"/>
      <c r="BN187" s="72" t="s">
        <v>199</v>
      </c>
      <c r="BO187" s="129" t="s">
        <v>748</v>
      </c>
      <c r="BP187" s="129" t="s">
        <v>201</v>
      </c>
      <c r="BQ187" s="72" t="s">
        <v>187</v>
      </c>
      <c r="BR187" s="141">
        <f t="shared" si="115"/>
        <v>44958</v>
      </c>
      <c r="BS187" s="213" t="s">
        <v>1316</v>
      </c>
      <c r="BT187" s="213" t="s">
        <v>1317</v>
      </c>
      <c r="BU187" s="228" t="s">
        <v>1318</v>
      </c>
      <c r="BV187" s="138"/>
      <c r="BW187" s="186">
        <v>3</v>
      </c>
      <c r="BX187" s="209" t="s">
        <v>1319</v>
      </c>
      <c r="BY187" s="210" t="s">
        <v>1320</v>
      </c>
      <c r="BZ187" s="209" t="s">
        <v>1321</v>
      </c>
      <c r="CA187" s="138"/>
      <c r="CB187" s="72" t="s">
        <v>573</v>
      </c>
      <c r="CC187" s="143" t="s">
        <v>574</v>
      </c>
    </row>
    <row r="188" spans="1:81" ht="56.25" customHeight="1" x14ac:dyDescent="0.35">
      <c r="A188" s="6"/>
      <c r="B188" s="43"/>
      <c r="C188" s="43"/>
      <c r="D188" s="44"/>
      <c r="E188" s="45"/>
      <c r="F188" s="44"/>
      <c r="G188" s="68"/>
      <c r="H188" s="44"/>
      <c r="I188" s="68"/>
      <c r="J188" s="633" t="s">
        <v>1287</v>
      </c>
      <c r="K188" s="634"/>
      <c r="L188" s="634"/>
      <c r="M188" s="634"/>
      <c r="N188" s="634"/>
      <c r="O188" s="634"/>
      <c r="P188" s="634"/>
      <c r="Q188" s="634"/>
      <c r="R188" s="634"/>
      <c r="S188" s="634"/>
      <c r="T188" s="634"/>
      <c r="U188" s="634"/>
      <c r="V188" s="634"/>
      <c r="W188" s="634"/>
      <c r="X188" s="634"/>
      <c r="Y188" s="635"/>
      <c r="Z188" s="312">
        <f>AVERAGE(Z185:Z187)</f>
        <v>0.875</v>
      </c>
      <c r="AA188" s="312"/>
      <c r="AB188" s="312">
        <f>AVERAGE(AB185:AB187)</f>
        <v>1</v>
      </c>
      <c r="AC188" s="56"/>
      <c r="AD188" s="56"/>
      <c r="AE188" s="44"/>
      <c r="AF188" s="44"/>
      <c r="AG188" s="68"/>
      <c r="AH188" s="44"/>
      <c r="AI188" s="44"/>
      <c r="AJ188" s="48"/>
      <c r="AK188" s="44"/>
      <c r="AL188" s="68"/>
      <c r="AM188" s="68"/>
      <c r="AN188" s="68"/>
      <c r="AO188" s="68"/>
      <c r="AP188" s="68"/>
      <c r="AQ188" s="68"/>
      <c r="AR188" s="68"/>
      <c r="AS188" s="346">
        <f>AVERAGE(AS185:AS187)</f>
        <v>0.83333333333333337</v>
      </c>
      <c r="AT188" s="104"/>
      <c r="AU188" s="104"/>
      <c r="AV188" s="104"/>
      <c r="AW188" s="68"/>
      <c r="AX188" s="56"/>
      <c r="AY188" s="44"/>
      <c r="AZ188" s="44"/>
      <c r="BA188" s="56"/>
      <c r="BB188" s="56"/>
      <c r="BC188" s="56"/>
      <c r="BD188" s="44"/>
      <c r="BE188" s="44"/>
      <c r="BF188" s="44"/>
      <c r="BG188" s="56"/>
      <c r="BH188" s="56"/>
      <c r="BI188" s="56"/>
      <c r="BJ188" s="56"/>
      <c r="BK188" s="56"/>
      <c r="BL188" s="56"/>
      <c r="BM188" s="56"/>
      <c r="BN188" s="4"/>
      <c r="BO188" s="4"/>
      <c r="BP188" s="4"/>
      <c r="BQ188" s="4"/>
      <c r="BR188" s="4"/>
      <c r="BS188" s="205"/>
      <c r="BT188" s="205"/>
      <c r="BU188" s="205"/>
      <c r="BV188" s="4"/>
      <c r="BW188" s="175"/>
      <c r="BX188" s="21"/>
      <c r="BY188" s="21"/>
      <c r="BZ188" s="21"/>
      <c r="CA188" s="4"/>
      <c r="CB188" s="4"/>
      <c r="CC188" s="21"/>
    </row>
    <row r="189" spans="1:81" ht="34.5" customHeight="1" x14ac:dyDescent="0.35">
      <c r="A189" s="532" t="s">
        <v>594</v>
      </c>
      <c r="B189" s="532" t="s">
        <v>540</v>
      </c>
      <c r="C189" s="412" t="s">
        <v>1283</v>
      </c>
      <c r="D189" s="412" t="s">
        <v>1322</v>
      </c>
      <c r="E189" s="412" t="s">
        <v>1323</v>
      </c>
      <c r="F189" s="412" t="s">
        <v>1324</v>
      </c>
      <c r="G189" s="414">
        <v>1</v>
      </c>
      <c r="H189" s="412" t="s">
        <v>330</v>
      </c>
      <c r="I189" s="647">
        <v>0.8</v>
      </c>
      <c r="J189" s="540" t="s">
        <v>1325</v>
      </c>
      <c r="K189" s="432" t="s">
        <v>1326</v>
      </c>
      <c r="L189" s="412" t="s">
        <v>1327</v>
      </c>
      <c r="M189" s="616">
        <v>0</v>
      </c>
      <c r="N189" s="432" t="s">
        <v>1328</v>
      </c>
      <c r="O189" s="430"/>
      <c r="P189" s="430" t="s">
        <v>173</v>
      </c>
      <c r="Q189" s="412" t="s">
        <v>1313</v>
      </c>
      <c r="R189" s="420">
        <v>25</v>
      </c>
      <c r="S189" s="420">
        <v>6</v>
      </c>
      <c r="T189" s="420">
        <v>19</v>
      </c>
      <c r="U189" s="418">
        <v>0</v>
      </c>
      <c r="V189" s="418">
        <v>4</v>
      </c>
      <c r="W189" s="418">
        <v>2</v>
      </c>
      <c r="X189" s="418"/>
      <c r="Y189" s="700">
        <f>+W189+V189+U189</f>
        <v>6</v>
      </c>
      <c r="Z189" s="699">
        <f>+Y189/S189</f>
        <v>1</v>
      </c>
      <c r="AA189" s="700">
        <f>+Y189+T189</f>
        <v>25</v>
      </c>
      <c r="AB189" s="699">
        <f>+AA189/R189</f>
        <v>1</v>
      </c>
      <c r="AC189" s="459" t="s">
        <v>177</v>
      </c>
      <c r="AD189" s="459" t="s">
        <v>178</v>
      </c>
      <c r="AE189" s="435" t="s">
        <v>179</v>
      </c>
      <c r="AF189" s="435" t="s">
        <v>180</v>
      </c>
      <c r="AG189" s="455" t="s">
        <v>1329</v>
      </c>
      <c r="AH189" s="456">
        <v>2020130010321</v>
      </c>
      <c r="AI189" s="412" t="s">
        <v>1330</v>
      </c>
      <c r="AJ189" s="5" t="s">
        <v>1331</v>
      </c>
      <c r="AK189" s="8" t="s">
        <v>241</v>
      </c>
      <c r="AL189" s="13">
        <v>6</v>
      </c>
      <c r="AM189" s="69"/>
      <c r="AN189" s="192">
        <v>0</v>
      </c>
      <c r="AO189" s="192">
        <v>6</v>
      </c>
      <c r="AP189" s="192">
        <v>0</v>
      </c>
      <c r="AQ189" s="168"/>
      <c r="AR189" s="234">
        <f t="shared" ref="AR189" si="116">+AP189+AO189+AN189</f>
        <v>6</v>
      </c>
      <c r="AS189" s="236">
        <f t="shared" ref="AS189" si="117">+AR189/AL189</f>
        <v>1</v>
      </c>
      <c r="AT189" s="105"/>
      <c r="AU189" s="105"/>
      <c r="AV189" s="46"/>
      <c r="AW189" s="64"/>
      <c r="AX189" s="82"/>
      <c r="AY189" s="424" t="s">
        <v>1294</v>
      </c>
      <c r="AZ189" s="424" t="s">
        <v>1295</v>
      </c>
      <c r="BA189" s="445" t="s">
        <v>187</v>
      </c>
      <c r="BB189" s="428">
        <v>50000000</v>
      </c>
      <c r="BC189" s="428">
        <v>0</v>
      </c>
      <c r="BD189" s="423" t="s">
        <v>188</v>
      </c>
      <c r="BE189" s="474" t="s">
        <v>1332</v>
      </c>
      <c r="BF189" s="474" t="s">
        <v>1333</v>
      </c>
      <c r="BG189" s="428">
        <v>0</v>
      </c>
      <c r="BH189" s="428">
        <v>0</v>
      </c>
      <c r="BI189" s="504">
        <v>0</v>
      </c>
      <c r="BJ189" s="504">
        <v>0</v>
      </c>
      <c r="BK189" s="504">
        <v>0</v>
      </c>
      <c r="BL189" s="731"/>
      <c r="BM189" s="731"/>
      <c r="BN189" s="72"/>
      <c r="BO189" s="129"/>
      <c r="BP189" s="129"/>
      <c r="BQ189" s="72"/>
      <c r="BR189" s="72"/>
      <c r="BS189" s="213"/>
      <c r="BT189" s="213" t="s">
        <v>1334</v>
      </c>
      <c r="BU189" s="228"/>
      <c r="BV189" s="138"/>
      <c r="BW189" s="186">
        <v>4</v>
      </c>
      <c r="BX189" s="209"/>
      <c r="BY189" s="209" t="s">
        <v>1335</v>
      </c>
      <c r="BZ189" s="139"/>
      <c r="CA189" s="138"/>
      <c r="CB189" s="72" t="s">
        <v>191</v>
      </c>
      <c r="CC189" s="143" t="s">
        <v>298</v>
      </c>
    </row>
    <row r="190" spans="1:81" ht="71.25" customHeight="1" x14ac:dyDescent="0.35">
      <c r="A190" s="533"/>
      <c r="B190" s="533"/>
      <c r="C190" s="411"/>
      <c r="D190" s="411"/>
      <c r="E190" s="411"/>
      <c r="F190" s="411"/>
      <c r="G190" s="415"/>
      <c r="H190" s="411"/>
      <c r="I190" s="648"/>
      <c r="J190" s="541"/>
      <c r="K190" s="528"/>
      <c r="L190" s="413"/>
      <c r="M190" s="617"/>
      <c r="N190" s="528"/>
      <c r="O190" s="431"/>
      <c r="P190" s="431"/>
      <c r="Q190" s="413"/>
      <c r="R190" s="422"/>
      <c r="S190" s="422"/>
      <c r="T190" s="422"/>
      <c r="U190" s="419"/>
      <c r="V190" s="419"/>
      <c r="W190" s="419"/>
      <c r="X190" s="419"/>
      <c r="Y190" s="700"/>
      <c r="Z190" s="699"/>
      <c r="AA190" s="510"/>
      <c r="AB190" s="699"/>
      <c r="AC190" s="460"/>
      <c r="AD190" s="460"/>
      <c r="AE190" s="436"/>
      <c r="AF190" s="436"/>
      <c r="AG190" s="415"/>
      <c r="AH190" s="457"/>
      <c r="AI190" s="413"/>
      <c r="AJ190" s="5" t="s">
        <v>1336</v>
      </c>
      <c r="AK190" s="8" t="s">
        <v>1313</v>
      </c>
      <c r="AL190" s="13" t="s">
        <v>175</v>
      </c>
      <c r="AM190" s="64"/>
      <c r="AN190" s="193" t="s">
        <v>176</v>
      </c>
      <c r="AO190" s="193" t="s">
        <v>176</v>
      </c>
      <c r="AP190" s="193" t="s">
        <v>176</v>
      </c>
      <c r="AQ190" s="168" t="s">
        <v>176</v>
      </c>
      <c r="AR190" s="234"/>
      <c r="AS190" s="236"/>
      <c r="AT190" s="105"/>
      <c r="AU190" s="105"/>
      <c r="AV190" s="46"/>
      <c r="AW190" s="64"/>
      <c r="AX190" s="82"/>
      <c r="AY190" s="425"/>
      <c r="AZ190" s="425"/>
      <c r="BA190" s="446"/>
      <c r="BB190" s="440"/>
      <c r="BC190" s="440"/>
      <c r="BD190" s="423"/>
      <c r="BE190" s="475"/>
      <c r="BF190" s="475"/>
      <c r="BG190" s="440"/>
      <c r="BH190" s="440"/>
      <c r="BI190" s="505"/>
      <c r="BJ190" s="505"/>
      <c r="BK190" s="505"/>
      <c r="BL190" s="732"/>
      <c r="BM190" s="732"/>
      <c r="BN190" s="72"/>
      <c r="BO190" s="129"/>
      <c r="BP190" s="129"/>
      <c r="BQ190" s="72"/>
      <c r="BR190" s="72"/>
      <c r="BS190" s="213"/>
      <c r="BT190" s="213"/>
      <c r="BU190" s="228"/>
      <c r="BV190" s="138"/>
      <c r="BW190" s="186">
        <v>5</v>
      </c>
      <c r="BX190" s="209"/>
      <c r="BY190" s="209"/>
      <c r="BZ190" s="139"/>
      <c r="CA190" s="138"/>
      <c r="CB190" s="72" t="s">
        <v>208</v>
      </c>
      <c r="CC190" s="143" t="s">
        <v>306</v>
      </c>
    </row>
    <row r="191" spans="1:81" ht="43.5" customHeight="1" x14ac:dyDescent="0.35">
      <c r="A191" s="533"/>
      <c r="B191" s="533"/>
      <c r="C191" s="411"/>
      <c r="D191" s="411"/>
      <c r="E191" s="411"/>
      <c r="F191" s="411"/>
      <c r="G191" s="415"/>
      <c r="H191" s="411"/>
      <c r="I191" s="648"/>
      <c r="J191" s="541"/>
      <c r="K191" s="432" t="s">
        <v>1337</v>
      </c>
      <c r="L191" s="412" t="s">
        <v>1327</v>
      </c>
      <c r="M191" s="616">
        <v>0</v>
      </c>
      <c r="N191" s="432" t="s">
        <v>1338</v>
      </c>
      <c r="O191" s="430"/>
      <c r="P191" s="430" t="s">
        <v>173</v>
      </c>
      <c r="Q191" s="412" t="s">
        <v>403</v>
      </c>
      <c r="R191" s="420">
        <v>170</v>
      </c>
      <c r="S191" s="420">
        <v>79</v>
      </c>
      <c r="T191" s="420">
        <v>91</v>
      </c>
      <c r="U191" s="418">
        <v>0</v>
      </c>
      <c r="V191" s="418">
        <v>60</v>
      </c>
      <c r="W191" s="418">
        <v>0</v>
      </c>
      <c r="X191" s="418"/>
      <c r="Y191" s="700">
        <f>+W191+V191+U191</f>
        <v>60</v>
      </c>
      <c r="Z191" s="699">
        <f>+Y191/S191</f>
        <v>0.759493670886076</v>
      </c>
      <c r="AA191" s="700">
        <f>+Y191+T191</f>
        <v>151</v>
      </c>
      <c r="AB191" s="699">
        <f>+AA191/R191</f>
        <v>0.88823529411764701</v>
      </c>
      <c r="AC191" s="460"/>
      <c r="AD191" s="460"/>
      <c r="AE191" s="436"/>
      <c r="AF191" s="436"/>
      <c r="AG191" s="415"/>
      <c r="AH191" s="457"/>
      <c r="AI191" s="412" t="s">
        <v>1339</v>
      </c>
      <c r="AJ191" s="5" t="s">
        <v>1340</v>
      </c>
      <c r="AK191" s="8" t="s">
        <v>1313</v>
      </c>
      <c r="AL191" s="64">
        <v>79</v>
      </c>
      <c r="AM191" s="69">
        <v>1</v>
      </c>
      <c r="AN191" s="192">
        <v>0</v>
      </c>
      <c r="AO191" s="192">
        <v>60</v>
      </c>
      <c r="AP191" s="192">
        <v>0</v>
      </c>
      <c r="AQ191" s="168"/>
      <c r="AR191" s="234">
        <f t="shared" ref="AR191:AR194" si="118">+AP191+AO191+AN191</f>
        <v>60</v>
      </c>
      <c r="AS191" s="236">
        <f t="shared" ref="AS191:AS194" si="119">+AR191/AL191</f>
        <v>0.759493670886076</v>
      </c>
      <c r="AT191" s="87">
        <v>44986</v>
      </c>
      <c r="AU191" s="105">
        <v>45291</v>
      </c>
      <c r="AV191" s="46">
        <f t="shared" si="91"/>
        <v>305</v>
      </c>
      <c r="AW191" s="64">
        <v>79</v>
      </c>
      <c r="AX191" s="82"/>
      <c r="AY191" s="425"/>
      <c r="AZ191" s="425"/>
      <c r="BA191" s="446"/>
      <c r="BB191" s="440"/>
      <c r="BC191" s="440"/>
      <c r="BD191" s="423"/>
      <c r="BE191" s="475"/>
      <c r="BF191" s="475"/>
      <c r="BG191" s="440"/>
      <c r="BH191" s="440"/>
      <c r="BI191" s="505"/>
      <c r="BJ191" s="505"/>
      <c r="BK191" s="505"/>
      <c r="BL191" s="732"/>
      <c r="BM191" s="732"/>
      <c r="BN191" s="72" t="s">
        <v>199</v>
      </c>
      <c r="BO191" s="129" t="s">
        <v>392</v>
      </c>
      <c r="BP191" s="129" t="s">
        <v>201</v>
      </c>
      <c r="BQ191" s="72" t="s">
        <v>187</v>
      </c>
      <c r="BR191" s="141">
        <f>AT191</f>
        <v>44986</v>
      </c>
      <c r="BS191" s="213" t="s">
        <v>1341</v>
      </c>
      <c r="BT191" s="213" t="s">
        <v>1342</v>
      </c>
      <c r="BU191" s="228"/>
      <c r="BV191" s="138"/>
      <c r="BW191" s="186">
        <v>6</v>
      </c>
      <c r="BX191" s="209" t="s">
        <v>1343</v>
      </c>
      <c r="BY191" s="209" t="s">
        <v>1344</v>
      </c>
      <c r="BZ191" s="209" t="s">
        <v>1345</v>
      </c>
      <c r="CA191" s="138"/>
      <c r="CB191" s="424"/>
      <c r="CC191" s="670"/>
    </row>
    <row r="192" spans="1:81" ht="53.25" customHeight="1" x14ac:dyDescent="0.35">
      <c r="A192" s="533"/>
      <c r="B192" s="533"/>
      <c r="C192" s="411"/>
      <c r="D192" s="411"/>
      <c r="E192" s="411"/>
      <c r="F192" s="411"/>
      <c r="G192" s="415"/>
      <c r="H192" s="411"/>
      <c r="I192" s="648"/>
      <c r="J192" s="541"/>
      <c r="K192" s="528"/>
      <c r="L192" s="413"/>
      <c r="M192" s="617"/>
      <c r="N192" s="528"/>
      <c r="O192" s="431"/>
      <c r="P192" s="431"/>
      <c r="Q192" s="413"/>
      <c r="R192" s="422"/>
      <c r="S192" s="422"/>
      <c r="T192" s="422"/>
      <c r="U192" s="419"/>
      <c r="V192" s="419"/>
      <c r="W192" s="419"/>
      <c r="X192" s="419"/>
      <c r="Y192" s="700"/>
      <c r="Z192" s="699"/>
      <c r="AA192" s="510"/>
      <c r="AB192" s="699"/>
      <c r="AC192" s="460"/>
      <c r="AD192" s="460"/>
      <c r="AE192" s="436"/>
      <c r="AF192" s="436"/>
      <c r="AG192" s="415"/>
      <c r="AH192" s="457"/>
      <c r="AI192" s="413"/>
      <c r="AJ192" s="5" t="s">
        <v>1346</v>
      </c>
      <c r="AK192" s="8" t="s">
        <v>1313</v>
      </c>
      <c r="AL192" s="13" t="s">
        <v>175</v>
      </c>
      <c r="AM192" s="69"/>
      <c r="AN192" s="193" t="s">
        <v>176</v>
      </c>
      <c r="AO192" s="193" t="s">
        <v>176</v>
      </c>
      <c r="AP192" s="193" t="s">
        <v>176</v>
      </c>
      <c r="AQ192" s="168" t="s">
        <v>176</v>
      </c>
      <c r="AR192" s="234"/>
      <c r="AS192" s="236"/>
      <c r="AT192" s="105"/>
      <c r="AU192" s="105"/>
      <c r="AV192" s="46"/>
      <c r="AW192" s="64"/>
      <c r="AX192" s="82"/>
      <c r="AY192" s="425"/>
      <c r="AZ192" s="425"/>
      <c r="BA192" s="446"/>
      <c r="BB192" s="440"/>
      <c r="BC192" s="440"/>
      <c r="BD192" s="423"/>
      <c r="BE192" s="475"/>
      <c r="BF192" s="475"/>
      <c r="BG192" s="440"/>
      <c r="BH192" s="440"/>
      <c r="BI192" s="505"/>
      <c r="BJ192" s="505"/>
      <c r="BK192" s="505"/>
      <c r="BL192" s="732"/>
      <c r="BM192" s="732"/>
      <c r="BN192" s="72"/>
      <c r="BO192" s="129"/>
      <c r="BP192" s="129"/>
      <c r="BQ192" s="72"/>
      <c r="BR192" s="72"/>
      <c r="BS192" s="213"/>
      <c r="BT192" s="213"/>
      <c r="BU192" s="228"/>
      <c r="BV192" s="138"/>
      <c r="BW192" s="186">
        <v>7</v>
      </c>
      <c r="BX192" s="209"/>
      <c r="BZ192" s="139"/>
      <c r="CA192" s="138"/>
      <c r="CB192" s="425"/>
      <c r="CC192" s="671"/>
    </row>
    <row r="193" spans="1:81" ht="72.5" x14ac:dyDescent="0.35">
      <c r="A193" s="533"/>
      <c r="B193" s="533"/>
      <c r="C193" s="411"/>
      <c r="D193" s="411"/>
      <c r="E193" s="411"/>
      <c r="F193" s="411"/>
      <c r="G193" s="415"/>
      <c r="H193" s="411"/>
      <c r="I193" s="648"/>
      <c r="J193" s="541"/>
      <c r="K193" s="432" t="s">
        <v>1347</v>
      </c>
      <c r="L193" s="412" t="s">
        <v>1348</v>
      </c>
      <c r="M193" s="616">
        <v>0</v>
      </c>
      <c r="N193" s="432" t="s">
        <v>1349</v>
      </c>
      <c r="O193" s="430"/>
      <c r="P193" s="430" t="s">
        <v>173</v>
      </c>
      <c r="Q193" s="412" t="s">
        <v>1350</v>
      </c>
      <c r="R193" s="420">
        <v>3</v>
      </c>
      <c r="S193" s="631">
        <v>2</v>
      </c>
      <c r="T193" s="420">
        <v>0</v>
      </c>
      <c r="U193" s="418">
        <v>0</v>
      </c>
      <c r="V193" s="418">
        <v>0</v>
      </c>
      <c r="W193" s="418">
        <v>0</v>
      </c>
      <c r="X193" s="418"/>
      <c r="Y193" s="700">
        <f>+W193+V193+U193</f>
        <v>0</v>
      </c>
      <c r="Z193" s="699">
        <f>+Y193/S193</f>
        <v>0</v>
      </c>
      <c r="AA193" s="700">
        <f>+Y193+T193</f>
        <v>0</v>
      </c>
      <c r="AB193" s="699">
        <f>+AA193/R193</f>
        <v>0</v>
      </c>
      <c r="AC193" s="460"/>
      <c r="AD193" s="460"/>
      <c r="AE193" s="436"/>
      <c r="AF193" s="436"/>
      <c r="AG193" s="415"/>
      <c r="AH193" s="457"/>
      <c r="AI193" s="412" t="s">
        <v>1351</v>
      </c>
      <c r="AJ193" s="5" t="s">
        <v>1352</v>
      </c>
      <c r="AK193" s="8" t="s">
        <v>1313</v>
      </c>
      <c r="AL193" s="13">
        <v>2</v>
      </c>
      <c r="AM193" s="69"/>
      <c r="AN193" s="192">
        <v>0</v>
      </c>
      <c r="AO193" s="192">
        <v>2</v>
      </c>
      <c r="AP193" s="192">
        <v>0</v>
      </c>
      <c r="AQ193" s="168"/>
      <c r="AR193" s="234">
        <f t="shared" si="118"/>
        <v>2</v>
      </c>
      <c r="AS193" s="236">
        <f t="shared" si="119"/>
        <v>1</v>
      </c>
      <c r="AT193" s="105"/>
      <c r="AU193" s="105"/>
      <c r="AV193" s="46"/>
      <c r="AW193" s="64"/>
      <c r="AX193" s="82"/>
      <c r="AY193" s="425"/>
      <c r="AZ193" s="425"/>
      <c r="BA193" s="446"/>
      <c r="BB193" s="440"/>
      <c r="BC193" s="440"/>
      <c r="BD193" s="423"/>
      <c r="BE193" s="475"/>
      <c r="BF193" s="475"/>
      <c r="BG193" s="440"/>
      <c r="BH193" s="440"/>
      <c r="BI193" s="505"/>
      <c r="BJ193" s="505"/>
      <c r="BK193" s="505"/>
      <c r="BL193" s="732"/>
      <c r="BM193" s="732"/>
      <c r="BN193" s="72"/>
      <c r="BO193" s="129"/>
      <c r="BP193" s="129"/>
      <c r="BQ193" s="72"/>
      <c r="BR193" s="72"/>
      <c r="BS193" s="213"/>
      <c r="BT193" s="213" t="s">
        <v>1353</v>
      </c>
      <c r="BU193" s="228"/>
      <c r="BV193" s="138"/>
      <c r="BW193" s="186">
        <v>8</v>
      </c>
      <c r="BX193" s="209"/>
      <c r="BY193" s="209" t="s">
        <v>1354</v>
      </c>
      <c r="BZ193" s="139"/>
      <c r="CA193" s="138"/>
      <c r="CB193" s="425"/>
      <c r="CC193" s="671"/>
    </row>
    <row r="194" spans="1:81" ht="42" customHeight="1" x14ac:dyDescent="0.35">
      <c r="A194" s="533"/>
      <c r="B194" s="533"/>
      <c r="C194" s="411"/>
      <c r="D194" s="411"/>
      <c r="E194" s="411"/>
      <c r="F194" s="411"/>
      <c r="G194" s="415"/>
      <c r="H194" s="411"/>
      <c r="I194" s="648"/>
      <c r="J194" s="541"/>
      <c r="K194" s="433"/>
      <c r="L194" s="411"/>
      <c r="M194" s="722"/>
      <c r="N194" s="433"/>
      <c r="O194" s="535"/>
      <c r="P194" s="535"/>
      <c r="Q194" s="411"/>
      <c r="R194" s="421"/>
      <c r="S194" s="632"/>
      <c r="T194" s="421"/>
      <c r="U194" s="434"/>
      <c r="V194" s="434"/>
      <c r="W194" s="434"/>
      <c r="X194" s="434"/>
      <c r="Y194" s="700"/>
      <c r="Z194" s="699"/>
      <c r="AA194" s="510"/>
      <c r="AB194" s="699"/>
      <c r="AC194" s="460"/>
      <c r="AD194" s="460"/>
      <c r="AE194" s="436"/>
      <c r="AF194" s="436"/>
      <c r="AG194" s="415"/>
      <c r="AH194" s="457"/>
      <c r="AI194" s="411"/>
      <c r="AJ194" s="12" t="s">
        <v>1355</v>
      </c>
      <c r="AK194" s="8" t="s">
        <v>1313</v>
      </c>
      <c r="AL194" s="13">
        <v>1</v>
      </c>
      <c r="AM194" s="59"/>
      <c r="AN194" s="192">
        <v>0</v>
      </c>
      <c r="AO194" s="192">
        <v>0</v>
      </c>
      <c r="AP194" s="192">
        <v>0</v>
      </c>
      <c r="AQ194" s="169"/>
      <c r="AR194" s="234">
        <f t="shared" si="118"/>
        <v>0</v>
      </c>
      <c r="AS194" s="236">
        <f t="shared" si="119"/>
        <v>0</v>
      </c>
      <c r="AT194" s="107"/>
      <c r="AU194" s="107"/>
      <c r="AV194" s="46"/>
      <c r="AW194" s="59"/>
      <c r="AX194" s="79"/>
      <c r="AY194" s="425"/>
      <c r="AZ194" s="425"/>
      <c r="BA194" s="446"/>
      <c r="BB194" s="440"/>
      <c r="BC194" s="440"/>
      <c r="BD194" s="423"/>
      <c r="BE194" s="475"/>
      <c r="BF194" s="475"/>
      <c r="BG194" s="440"/>
      <c r="BH194" s="440"/>
      <c r="BI194" s="505"/>
      <c r="BJ194" s="505"/>
      <c r="BK194" s="505"/>
      <c r="BL194" s="732"/>
      <c r="BM194" s="732"/>
      <c r="BN194" s="72"/>
      <c r="BO194" s="129"/>
      <c r="BP194" s="129"/>
      <c r="BQ194" s="72"/>
      <c r="BR194" s="72"/>
      <c r="BS194" s="213"/>
      <c r="BT194" s="213"/>
      <c r="BU194" s="228"/>
      <c r="BV194" s="138"/>
      <c r="BW194" s="186">
        <v>9</v>
      </c>
      <c r="BX194" s="209"/>
      <c r="BY194" s="209"/>
      <c r="BZ194" s="139"/>
      <c r="CA194" s="138"/>
      <c r="CB194" s="426"/>
      <c r="CC194" s="672"/>
    </row>
    <row r="195" spans="1:81" ht="31.5" customHeight="1" x14ac:dyDescent="0.35">
      <c r="A195" s="6"/>
      <c r="B195" s="43"/>
      <c r="C195" s="43"/>
      <c r="D195" s="44"/>
      <c r="E195" s="45"/>
      <c r="F195" s="44"/>
      <c r="G195" s="68"/>
      <c r="H195" s="44"/>
      <c r="I195" s="68"/>
      <c r="J195" s="633" t="s">
        <v>1356</v>
      </c>
      <c r="K195" s="634"/>
      <c r="L195" s="634"/>
      <c r="M195" s="634"/>
      <c r="N195" s="634"/>
      <c r="O195" s="634"/>
      <c r="P195" s="634"/>
      <c r="Q195" s="634"/>
      <c r="R195" s="634"/>
      <c r="S195" s="634"/>
      <c r="T195" s="634"/>
      <c r="U195" s="634"/>
      <c r="V195" s="634"/>
      <c r="W195" s="634"/>
      <c r="X195" s="634"/>
      <c r="Y195" s="635"/>
      <c r="Z195" s="312">
        <f>AVERAGE(Z189:Z194)</f>
        <v>0.5864978902953587</v>
      </c>
      <c r="AA195" s="312"/>
      <c r="AB195" s="312">
        <f>AVERAGE(AB189:AB194)</f>
        <v>0.62941176470588234</v>
      </c>
      <c r="AC195" s="56"/>
      <c r="AD195" s="56"/>
      <c r="AE195" s="44"/>
      <c r="AF195" s="44"/>
      <c r="AG195" s="68"/>
      <c r="AH195" s="44"/>
      <c r="AI195" s="44"/>
      <c r="AJ195" s="48"/>
      <c r="AK195" s="44"/>
      <c r="AL195" s="68"/>
      <c r="AM195" s="68"/>
      <c r="AN195" s="68"/>
      <c r="AO195" s="68"/>
      <c r="AP195" s="68"/>
      <c r="AQ195" s="68"/>
      <c r="AR195" s="68"/>
      <c r="AS195" s="346">
        <f>AVERAGE(AS189:AS194)</f>
        <v>0.689873417721519</v>
      </c>
      <c r="AT195" s="104"/>
      <c r="AU195" s="104"/>
      <c r="AV195" s="104"/>
      <c r="AW195" s="68"/>
      <c r="AX195" s="56"/>
      <c r="AY195" s="44"/>
      <c r="AZ195" s="44"/>
      <c r="BA195" s="56"/>
      <c r="BB195" s="56"/>
      <c r="BC195" s="56"/>
      <c r="BD195" s="44"/>
      <c r="BE195" s="44"/>
      <c r="BF195" s="44"/>
      <c r="BG195" s="56"/>
      <c r="BH195" s="56"/>
      <c r="BI195" s="56"/>
      <c r="BJ195" s="56"/>
      <c r="BK195" s="56"/>
      <c r="BL195" s="56"/>
      <c r="BM195" s="56"/>
      <c r="BN195" s="4"/>
      <c r="BO195" s="4"/>
      <c r="BP195" s="4"/>
      <c r="BQ195" s="4"/>
      <c r="BR195" s="4"/>
      <c r="BS195" s="205"/>
      <c r="BT195" s="205"/>
      <c r="BU195" s="247"/>
      <c r="BV195" s="4"/>
      <c r="BW195" s="4"/>
      <c r="BX195" s="21"/>
      <c r="BY195" s="21"/>
      <c r="BZ195" s="21"/>
      <c r="CA195" s="4"/>
      <c r="CB195" s="4"/>
      <c r="CC195" s="21"/>
    </row>
    <row r="196" spans="1:81" ht="42.75" customHeight="1" x14ac:dyDescent="0.35">
      <c r="A196" s="6"/>
      <c r="B196" s="43"/>
      <c r="C196" s="636" t="s">
        <v>1283</v>
      </c>
      <c r="D196" s="637"/>
      <c r="E196" s="637"/>
      <c r="F196" s="637"/>
      <c r="G196" s="637"/>
      <c r="H196" s="637"/>
      <c r="I196" s="637"/>
      <c r="J196" s="637"/>
      <c r="K196" s="637"/>
      <c r="L196" s="637"/>
      <c r="M196" s="637"/>
      <c r="N196" s="637"/>
      <c r="O196" s="637"/>
      <c r="P196" s="637"/>
      <c r="Q196" s="637"/>
      <c r="R196" s="637"/>
      <c r="S196" s="637"/>
      <c r="T196" s="637"/>
      <c r="U196" s="637"/>
      <c r="V196" s="637"/>
      <c r="W196" s="637"/>
      <c r="X196" s="637"/>
      <c r="Y196" s="638"/>
      <c r="Z196" s="312">
        <f>+(Z195+Z188)/2</f>
        <v>0.73074894514767941</v>
      </c>
      <c r="AA196" s="312"/>
      <c r="AB196" s="312">
        <f>+(AB195+AB188)/2</f>
        <v>0.81470588235294117</v>
      </c>
      <c r="AC196" s="270"/>
      <c r="AD196" s="270"/>
      <c r="AE196" s="271"/>
      <c r="AF196" s="271"/>
      <c r="AG196" s="272"/>
      <c r="AH196" s="44"/>
      <c r="AI196" s="271"/>
      <c r="AJ196" s="48"/>
      <c r="AK196" s="44"/>
      <c r="AL196" s="68"/>
      <c r="AM196" s="68"/>
      <c r="AN196" s="68"/>
      <c r="AO196" s="68"/>
      <c r="AP196" s="68"/>
      <c r="AQ196" s="68"/>
      <c r="AR196" s="68"/>
      <c r="AS196" s="68"/>
      <c r="AT196" s="104"/>
      <c r="AU196" s="104"/>
      <c r="AV196" s="104"/>
      <c r="AW196" s="68"/>
      <c r="AX196" s="56"/>
      <c r="AY196" s="44"/>
      <c r="AZ196" s="44"/>
      <c r="BA196" s="56"/>
      <c r="BB196" s="56"/>
      <c r="BC196" s="56"/>
      <c r="BD196" s="44"/>
      <c r="BE196" s="44"/>
      <c r="BF196" s="44"/>
      <c r="BG196" s="56"/>
      <c r="BH196" s="56"/>
      <c r="BI196" s="56"/>
      <c r="BJ196" s="56"/>
      <c r="BK196" s="56"/>
      <c r="BL196" s="56"/>
      <c r="BM196" s="56"/>
      <c r="BN196" s="4"/>
      <c r="BO196" s="4"/>
      <c r="BP196" s="4"/>
      <c r="BQ196" s="4"/>
      <c r="BR196" s="4"/>
      <c r="BS196" s="205"/>
      <c r="BT196" s="205"/>
      <c r="BU196" s="247"/>
      <c r="BV196" s="4"/>
      <c r="BW196" s="4"/>
      <c r="BX196" s="21"/>
      <c r="BY196" s="21"/>
      <c r="BZ196" s="21"/>
      <c r="CA196" s="4"/>
      <c r="CB196" s="4"/>
      <c r="CC196" s="21"/>
    </row>
    <row r="197" spans="1:81" ht="42" customHeight="1" x14ac:dyDescent="0.35">
      <c r="A197" s="529" t="s">
        <v>594</v>
      </c>
      <c r="B197" s="529" t="s">
        <v>540</v>
      </c>
      <c r="C197" s="529" t="s">
        <v>1357</v>
      </c>
      <c r="D197" s="467" t="s">
        <v>1358</v>
      </c>
      <c r="E197" s="467" t="s">
        <v>252</v>
      </c>
      <c r="F197" s="467" t="s">
        <v>1359</v>
      </c>
      <c r="G197" s="710">
        <v>1</v>
      </c>
      <c r="H197" s="711" t="s">
        <v>330</v>
      </c>
      <c r="I197" s="647">
        <v>0.15</v>
      </c>
      <c r="J197" s="555" t="s">
        <v>1360</v>
      </c>
      <c r="K197" s="412" t="s">
        <v>1361</v>
      </c>
      <c r="L197" s="412" t="s">
        <v>1362</v>
      </c>
      <c r="M197" s="412" t="s">
        <v>1363</v>
      </c>
      <c r="N197" s="412" t="s">
        <v>1364</v>
      </c>
      <c r="O197" s="430"/>
      <c r="P197" s="430" t="s">
        <v>173</v>
      </c>
      <c r="Q197" s="412" t="s">
        <v>1365</v>
      </c>
      <c r="R197" s="420">
        <v>15</v>
      </c>
      <c r="S197" s="420">
        <v>4</v>
      </c>
      <c r="T197" s="420">
        <v>15</v>
      </c>
      <c r="U197" s="418">
        <v>1</v>
      </c>
      <c r="V197" s="418">
        <v>1</v>
      </c>
      <c r="W197" s="418">
        <v>1</v>
      </c>
      <c r="X197" s="418"/>
      <c r="Y197" s="700">
        <f>+W197+V197+U197</f>
        <v>3</v>
      </c>
      <c r="Z197" s="643">
        <f>+Y197/S197</f>
        <v>0.75</v>
      </c>
      <c r="AA197" s="700">
        <f>+Y197+T197</f>
        <v>18</v>
      </c>
      <c r="AB197" s="700">
        <v>1</v>
      </c>
      <c r="AC197" s="459" t="s">
        <v>177</v>
      </c>
      <c r="AD197" s="459" t="s">
        <v>178</v>
      </c>
      <c r="AE197" s="435" t="s">
        <v>548</v>
      </c>
      <c r="AF197" s="435" t="s">
        <v>549</v>
      </c>
      <c r="AG197" s="455" t="s">
        <v>1366</v>
      </c>
      <c r="AH197" s="462">
        <v>2021130010234</v>
      </c>
      <c r="AI197" s="412" t="s">
        <v>1367</v>
      </c>
      <c r="AJ197" s="5" t="s">
        <v>1368</v>
      </c>
      <c r="AK197" s="8" t="s">
        <v>403</v>
      </c>
      <c r="AL197" s="64">
        <v>1</v>
      </c>
      <c r="AM197" s="69">
        <v>0.3</v>
      </c>
      <c r="AN197" s="192">
        <v>0.25</v>
      </c>
      <c r="AO197" s="192">
        <v>0.25</v>
      </c>
      <c r="AP197" s="192">
        <v>0</v>
      </c>
      <c r="AQ197" s="168"/>
      <c r="AR197" s="234">
        <f t="shared" ref="AR197" si="120">+AP197+AO197+AN197</f>
        <v>0.5</v>
      </c>
      <c r="AS197" s="236">
        <f t="shared" ref="AS197" si="121">+AR197/AL197</f>
        <v>0.5</v>
      </c>
      <c r="AT197" s="87">
        <v>44958</v>
      </c>
      <c r="AU197" s="87">
        <v>45291</v>
      </c>
      <c r="AV197" s="82">
        <f t="shared" ref="AV197:AV204" si="122">AU197-AT197</f>
        <v>333</v>
      </c>
      <c r="AW197" s="88">
        <v>150</v>
      </c>
      <c r="AX197" s="115"/>
      <c r="AY197" s="423" t="s">
        <v>289</v>
      </c>
      <c r="AZ197" s="423" t="s">
        <v>290</v>
      </c>
      <c r="BA197" s="441" t="s">
        <v>187</v>
      </c>
      <c r="BB197" s="442">
        <v>37500000</v>
      </c>
      <c r="BC197" s="442">
        <v>78000000</v>
      </c>
      <c r="BD197" s="423" t="s">
        <v>188</v>
      </c>
      <c r="BE197" s="427" t="s">
        <v>1366</v>
      </c>
      <c r="BF197" s="427" t="s">
        <v>1369</v>
      </c>
      <c r="BG197" s="442">
        <v>24000000</v>
      </c>
      <c r="BH197" s="442">
        <v>21000000</v>
      </c>
      <c r="BI197" s="504">
        <v>107487933</v>
      </c>
      <c r="BJ197" s="504">
        <v>21000000</v>
      </c>
      <c r="BK197" s="504">
        <v>21000000</v>
      </c>
      <c r="BL197" s="731">
        <f>+BJ197/BI197</f>
        <v>0.19537076780516377</v>
      </c>
      <c r="BM197" s="731">
        <f>+BK197/BI197</f>
        <v>0.19537076780516377</v>
      </c>
      <c r="BN197" s="72" t="s">
        <v>199</v>
      </c>
      <c r="BO197" s="129" t="s">
        <v>392</v>
      </c>
      <c r="BP197" s="129" t="s">
        <v>201</v>
      </c>
      <c r="BQ197" s="72" t="s">
        <v>187</v>
      </c>
      <c r="BR197" s="141">
        <f>AT197</f>
        <v>44958</v>
      </c>
      <c r="BS197" s="213" t="s">
        <v>1370</v>
      </c>
      <c r="BT197" s="225" t="s">
        <v>1371</v>
      </c>
      <c r="BU197" s="228"/>
      <c r="BV197" s="138"/>
      <c r="BW197" s="187">
        <v>1</v>
      </c>
      <c r="BX197" s="209" t="s">
        <v>1372</v>
      </c>
      <c r="BY197" s="209" t="s">
        <v>1373</v>
      </c>
      <c r="BZ197" s="139"/>
      <c r="CA197" s="138"/>
      <c r="CB197" s="72" t="s">
        <v>556</v>
      </c>
      <c r="CC197" s="143" t="s">
        <v>676</v>
      </c>
    </row>
    <row r="198" spans="1:81" ht="43.5" customHeight="1" x14ac:dyDescent="0.35">
      <c r="A198" s="529"/>
      <c r="B198" s="529"/>
      <c r="C198" s="529"/>
      <c r="D198" s="467"/>
      <c r="E198" s="467"/>
      <c r="F198" s="467"/>
      <c r="G198" s="710"/>
      <c r="H198" s="711"/>
      <c r="I198" s="648"/>
      <c r="J198" s="555"/>
      <c r="K198" s="411"/>
      <c r="L198" s="411"/>
      <c r="M198" s="411"/>
      <c r="N198" s="411"/>
      <c r="O198" s="535"/>
      <c r="P198" s="535"/>
      <c r="Q198" s="411"/>
      <c r="R198" s="421"/>
      <c r="S198" s="421"/>
      <c r="T198" s="421"/>
      <c r="U198" s="434"/>
      <c r="V198" s="434"/>
      <c r="W198" s="434"/>
      <c r="X198" s="434"/>
      <c r="Y198" s="700"/>
      <c r="Z198" s="643"/>
      <c r="AA198" s="510"/>
      <c r="AB198" s="700"/>
      <c r="AC198" s="460"/>
      <c r="AD198" s="460"/>
      <c r="AE198" s="436"/>
      <c r="AF198" s="436"/>
      <c r="AG198" s="415"/>
      <c r="AH198" s="462"/>
      <c r="AI198" s="411"/>
      <c r="AJ198" s="5" t="s">
        <v>1374</v>
      </c>
      <c r="AK198" s="8" t="s">
        <v>1365</v>
      </c>
      <c r="AL198" s="64">
        <v>4</v>
      </c>
      <c r="AM198" s="69">
        <v>0.25</v>
      </c>
      <c r="AN198" s="192">
        <v>1</v>
      </c>
      <c r="AO198" s="192">
        <v>2</v>
      </c>
      <c r="AP198" s="192">
        <v>1</v>
      </c>
      <c r="AQ198" s="168"/>
      <c r="AR198" s="234">
        <f t="shared" ref="AR198:AR200" si="123">+AP198+AO198+AN198</f>
        <v>4</v>
      </c>
      <c r="AS198" s="236">
        <f t="shared" ref="AS198:AS200" si="124">+AR198/AL198</f>
        <v>1</v>
      </c>
      <c r="AT198" s="87">
        <v>44986</v>
      </c>
      <c r="AU198" s="87">
        <v>45291</v>
      </c>
      <c r="AV198" s="82">
        <f t="shared" si="122"/>
        <v>305</v>
      </c>
      <c r="AW198" s="88">
        <v>2000</v>
      </c>
      <c r="AX198" s="115"/>
      <c r="AY198" s="423"/>
      <c r="AZ198" s="423"/>
      <c r="BA198" s="441"/>
      <c r="BB198" s="442"/>
      <c r="BC198" s="442"/>
      <c r="BD198" s="423"/>
      <c r="BE198" s="427"/>
      <c r="BF198" s="427"/>
      <c r="BG198" s="442"/>
      <c r="BH198" s="442"/>
      <c r="BI198" s="505"/>
      <c r="BJ198" s="505"/>
      <c r="BK198" s="505"/>
      <c r="BL198" s="732"/>
      <c r="BM198" s="732"/>
      <c r="BN198" s="72" t="s">
        <v>199</v>
      </c>
      <c r="BO198" s="129" t="s">
        <v>392</v>
      </c>
      <c r="BP198" s="129" t="s">
        <v>201</v>
      </c>
      <c r="BQ198" s="72" t="s">
        <v>187</v>
      </c>
      <c r="BR198" s="141">
        <f t="shared" ref="BR198:BR204" si="125">AT198</f>
        <v>44986</v>
      </c>
      <c r="BS198" s="213" t="s">
        <v>1375</v>
      </c>
      <c r="BT198" s="226" t="s">
        <v>1376</v>
      </c>
      <c r="BU198" s="228" t="s">
        <v>1377</v>
      </c>
      <c r="BV198" s="138"/>
      <c r="BW198" s="187">
        <v>2</v>
      </c>
      <c r="BX198" s="209" t="s">
        <v>1378</v>
      </c>
      <c r="BY198" s="209" t="s">
        <v>1379</v>
      </c>
      <c r="BZ198" s="209" t="s">
        <v>1380</v>
      </c>
      <c r="CA198" s="138"/>
      <c r="CB198" s="72" t="s">
        <v>191</v>
      </c>
      <c r="CC198" s="143" t="s">
        <v>298</v>
      </c>
    </row>
    <row r="199" spans="1:81" ht="63" customHeight="1" x14ac:dyDescent="0.35">
      <c r="A199" s="529"/>
      <c r="B199" s="529"/>
      <c r="C199" s="529"/>
      <c r="D199" s="467"/>
      <c r="E199" s="467"/>
      <c r="F199" s="467"/>
      <c r="G199" s="710"/>
      <c r="H199" s="711"/>
      <c r="I199" s="648"/>
      <c r="J199" s="555"/>
      <c r="K199" s="413"/>
      <c r="L199" s="413"/>
      <c r="M199" s="413"/>
      <c r="N199" s="413"/>
      <c r="O199" s="431"/>
      <c r="P199" s="431"/>
      <c r="Q199" s="413"/>
      <c r="R199" s="422"/>
      <c r="S199" s="422"/>
      <c r="T199" s="422"/>
      <c r="U199" s="419"/>
      <c r="V199" s="419"/>
      <c r="W199" s="419"/>
      <c r="X199" s="419"/>
      <c r="Y199" s="700"/>
      <c r="Z199" s="643"/>
      <c r="AA199" s="510"/>
      <c r="AB199" s="700"/>
      <c r="AC199" s="460"/>
      <c r="AD199" s="460"/>
      <c r="AE199" s="436"/>
      <c r="AF199" s="436"/>
      <c r="AG199" s="415"/>
      <c r="AH199" s="462"/>
      <c r="AI199" s="411"/>
      <c r="AJ199" s="5" t="s">
        <v>1381</v>
      </c>
      <c r="AK199" s="8" t="s">
        <v>1365</v>
      </c>
      <c r="AL199" s="64">
        <v>1</v>
      </c>
      <c r="AM199" s="69">
        <v>0.3</v>
      </c>
      <c r="AN199" s="192"/>
      <c r="AO199" s="192"/>
      <c r="AP199" s="192">
        <v>0</v>
      </c>
      <c r="AQ199" s="168"/>
      <c r="AR199" s="234">
        <f t="shared" si="123"/>
        <v>0</v>
      </c>
      <c r="AS199" s="236">
        <f t="shared" si="124"/>
        <v>0</v>
      </c>
      <c r="AT199" s="105">
        <v>45170</v>
      </c>
      <c r="AU199" s="87">
        <v>45291</v>
      </c>
      <c r="AV199" s="46">
        <f t="shared" si="122"/>
        <v>121</v>
      </c>
      <c r="AW199" s="59">
        <v>360</v>
      </c>
      <c r="AX199" s="79"/>
      <c r="AY199" s="423"/>
      <c r="AZ199" s="423"/>
      <c r="BA199" s="441"/>
      <c r="BB199" s="442"/>
      <c r="BC199" s="442"/>
      <c r="BD199" s="423"/>
      <c r="BE199" s="427"/>
      <c r="BF199" s="427"/>
      <c r="BG199" s="442"/>
      <c r="BH199" s="442"/>
      <c r="BI199" s="505"/>
      <c r="BJ199" s="505"/>
      <c r="BK199" s="505"/>
      <c r="BL199" s="732"/>
      <c r="BM199" s="732"/>
      <c r="BN199" s="72"/>
      <c r="BO199" s="129"/>
      <c r="BP199" s="129"/>
      <c r="BQ199" s="72"/>
      <c r="BR199" s="141"/>
      <c r="BS199" s="213"/>
      <c r="BT199" s="226"/>
      <c r="BU199" s="213"/>
      <c r="BV199" s="138"/>
      <c r="BW199" s="187">
        <v>3</v>
      </c>
      <c r="BX199" s="209"/>
      <c r="BY199" s="209"/>
      <c r="BZ199" s="139"/>
      <c r="CA199" s="138"/>
      <c r="CB199" s="72"/>
      <c r="CC199" s="143"/>
    </row>
    <row r="200" spans="1:81" ht="64.5" customHeight="1" x14ac:dyDescent="0.35">
      <c r="A200" s="529"/>
      <c r="B200" s="529"/>
      <c r="C200" s="529"/>
      <c r="D200" s="467"/>
      <c r="E200" s="467"/>
      <c r="F200" s="467"/>
      <c r="G200" s="710"/>
      <c r="H200" s="711"/>
      <c r="I200" s="648"/>
      <c r="J200" s="555"/>
      <c r="K200" s="5" t="s">
        <v>1382</v>
      </c>
      <c r="L200" s="8" t="s">
        <v>1383</v>
      </c>
      <c r="M200" s="8">
        <v>0</v>
      </c>
      <c r="N200" s="5" t="s">
        <v>1384</v>
      </c>
      <c r="O200" s="13" t="s">
        <v>173</v>
      </c>
      <c r="P200" s="13"/>
      <c r="Q200" s="8" t="s">
        <v>1385</v>
      </c>
      <c r="R200" s="57">
        <v>1</v>
      </c>
      <c r="S200" s="97" t="s">
        <v>175</v>
      </c>
      <c r="T200" s="57">
        <v>1</v>
      </c>
      <c r="U200" s="195" t="s">
        <v>176</v>
      </c>
      <c r="V200" s="195" t="s">
        <v>176</v>
      </c>
      <c r="W200" s="195" t="s">
        <v>176</v>
      </c>
      <c r="X200" s="195" t="s">
        <v>176</v>
      </c>
      <c r="Y200" s="236" t="s">
        <v>176</v>
      </c>
      <c r="Z200" s="303"/>
      <c r="AA200" s="234" t="s">
        <v>176</v>
      </c>
      <c r="AB200" s="236">
        <v>1</v>
      </c>
      <c r="AC200" s="460"/>
      <c r="AD200" s="460"/>
      <c r="AE200" s="436"/>
      <c r="AF200" s="436"/>
      <c r="AG200" s="416"/>
      <c r="AH200" s="462"/>
      <c r="AI200" s="413"/>
      <c r="AJ200" s="5" t="s">
        <v>1386</v>
      </c>
      <c r="AK200" s="8" t="s">
        <v>1387</v>
      </c>
      <c r="AL200" s="64">
        <v>1</v>
      </c>
      <c r="AM200" s="69">
        <v>0.15</v>
      </c>
      <c r="AN200" s="192">
        <v>0.25</v>
      </c>
      <c r="AO200" s="192">
        <v>0.25</v>
      </c>
      <c r="AP200" s="192">
        <v>0</v>
      </c>
      <c r="AQ200" s="168"/>
      <c r="AR200" s="234">
        <f t="shared" si="123"/>
        <v>0.5</v>
      </c>
      <c r="AS200" s="236">
        <f t="shared" si="124"/>
        <v>0.5</v>
      </c>
      <c r="AT200" s="87">
        <v>44958</v>
      </c>
      <c r="AU200" s="87">
        <v>45291</v>
      </c>
      <c r="AV200" s="82">
        <f t="shared" si="122"/>
        <v>333</v>
      </c>
      <c r="AW200" s="88"/>
      <c r="AX200" s="115"/>
      <c r="AY200" s="423"/>
      <c r="AZ200" s="423"/>
      <c r="BA200" s="441"/>
      <c r="BB200" s="442"/>
      <c r="BC200" s="442"/>
      <c r="BD200" s="423"/>
      <c r="BE200" s="427"/>
      <c r="BF200" s="427"/>
      <c r="BG200" s="442"/>
      <c r="BH200" s="442"/>
      <c r="BI200" s="505"/>
      <c r="BJ200" s="505"/>
      <c r="BK200" s="505"/>
      <c r="BL200" s="732"/>
      <c r="BM200" s="732"/>
      <c r="BN200" s="72" t="s">
        <v>199</v>
      </c>
      <c r="BO200" s="129" t="s">
        <v>243</v>
      </c>
      <c r="BP200" s="129" t="s">
        <v>244</v>
      </c>
      <c r="BQ200" s="72" t="s">
        <v>187</v>
      </c>
      <c r="BR200" s="141">
        <f t="shared" si="125"/>
        <v>44958</v>
      </c>
      <c r="BS200" s="213" t="s">
        <v>1388</v>
      </c>
      <c r="BT200" s="225" t="s">
        <v>1389</v>
      </c>
      <c r="BU200" s="213"/>
      <c r="BV200" s="138"/>
      <c r="BW200" s="187">
        <v>4</v>
      </c>
      <c r="BX200" s="209" t="s">
        <v>1390</v>
      </c>
      <c r="BY200" s="209" t="s">
        <v>1391</v>
      </c>
      <c r="BZ200" s="139"/>
      <c r="CA200" s="138"/>
      <c r="CB200" s="72" t="s">
        <v>573</v>
      </c>
      <c r="CC200" s="143" t="s">
        <v>574</v>
      </c>
    </row>
    <row r="201" spans="1:81" ht="64.5" customHeight="1" x14ac:dyDescent="0.35">
      <c r="A201" s="529"/>
      <c r="B201" s="529"/>
      <c r="C201" s="529"/>
      <c r="D201" s="467"/>
      <c r="E201" s="467"/>
      <c r="F201" s="467"/>
      <c r="G201" s="710"/>
      <c r="H201" s="711"/>
      <c r="I201" s="648"/>
      <c r="J201" s="555"/>
      <c r="K201" s="5"/>
      <c r="L201" s="8"/>
      <c r="M201" s="8"/>
      <c r="N201" s="5"/>
      <c r="O201" s="13"/>
      <c r="P201" s="13"/>
      <c r="Q201" s="8"/>
      <c r="R201" s="58"/>
      <c r="S201" s="267"/>
      <c r="T201" s="58"/>
      <c r="U201" s="264"/>
      <c r="V201" s="264"/>
      <c r="W201" s="264"/>
      <c r="X201" s="264"/>
      <c r="Y201" s="236"/>
      <c r="Z201" s="303"/>
      <c r="AA201" s="234"/>
      <c r="AB201" s="236"/>
      <c r="AC201" s="460"/>
      <c r="AD201" s="460"/>
      <c r="AE201" s="436"/>
      <c r="AF201" s="436"/>
      <c r="AG201" s="68"/>
      <c r="AH201" s="368"/>
      <c r="AI201" s="271"/>
      <c r="AJ201" s="21"/>
      <c r="AK201" s="4"/>
      <c r="AL201" s="93"/>
      <c r="AM201" s="338"/>
      <c r="AN201" s="201"/>
      <c r="AO201" s="201"/>
      <c r="AP201" s="201"/>
      <c r="AQ201" s="328"/>
      <c r="AR201" s="201"/>
      <c r="AS201" s="346">
        <f>AVERAGE(AS197:AS200)</f>
        <v>0.5</v>
      </c>
      <c r="AT201" s="330"/>
      <c r="AU201" s="330"/>
      <c r="AV201" s="134"/>
      <c r="AW201" s="339"/>
      <c r="AX201" s="366"/>
      <c r="AY201" s="287"/>
      <c r="AZ201" s="287"/>
      <c r="BA201" s="331"/>
      <c r="BB201" s="369"/>
      <c r="BC201" s="369"/>
      <c r="BD201" s="423"/>
      <c r="BE201" s="370"/>
      <c r="BF201" s="370"/>
      <c r="BG201" s="369"/>
      <c r="BH201" s="369"/>
      <c r="BI201" s="505"/>
      <c r="BJ201" s="505"/>
      <c r="BK201" s="505"/>
      <c r="BL201" s="732"/>
      <c r="BM201" s="732"/>
      <c r="BN201" s="287"/>
      <c r="BO201" s="288"/>
      <c r="BP201" s="288"/>
      <c r="BQ201" s="287"/>
      <c r="BR201" s="289"/>
      <c r="BS201" s="290"/>
      <c r="BT201" s="371"/>
      <c r="BU201" s="290"/>
      <c r="BV201" s="291"/>
      <c r="BW201" s="292"/>
      <c r="BX201" s="293"/>
      <c r="BY201" s="293"/>
      <c r="BZ201" s="337"/>
      <c r="CA201" s="291"/>
      <c r="CB201" s="340"/>
      <c r="CC201" s="357"/>
    </row>
    <row r="202" spans="1:81" ht="42" customHeight="1" x14ac:dyDescent="0.35">
      <c r="A202" s="529"/>
      <c r="B202" s="529"/>
      <c r="C202" s="529"/>
      <c r="D202" s="467"/>
      <c r="E202" s="467"/>
      <c r="F202" s="467"/>
      <c r="G202" s="710"/>
      <c r="H202" s="711"/>
      <c r="I202" s="648"/>
      <c r="J202" s="555"/>
      <c r="K202" s="417" t="s">
        <v>1392</v>
      </c>
      <c r="L202" s="467" t="s">
        <v>167</v>
      </c>
      <c r="M202" s="467">
        <v>0</v>
      </c>
      <c r="N202" s="417" t="s">
        <v>1393</v>
      </c>
      <c r="O202" s="549" t="s">
        <v>173</v>
      </c>
      <c r="P202" s="549"/>
      <c r="Q202" s="467" t="s">
        <v>496</v>
      </c>
      <c r="R202" s="420">
        <v>1</v>
      </c>
      <c r="S202" s="689">
        <v>0.75</v>
      </c>
      <c r="T202" s="689">
        <v>0.25</v>
      </c>
      <c r="U202" s="418">
        <v>0</v>
      </c>
      <c r="V202" s="692">
        <v>0.05</v>
      </c>
      <c r="W202" s="418">
        <v>0</v>
      </c>
      <c r="X202" s="692"/>
      <c r="Y202" s="712">
        <f>+W202+V202+U202</f>
        <v>0.05</v>
      </c>
      <c r="Z202" s="643">
        <f>+Y202/S202</f>
        <v>6.6666666666666666E-2</v>
      </c>
      <c r="AA202" s="712">
        <f>+Y202+T202</f>
        <v>0.3</v>
      </c>
      <c r="AB202" s="712">
        <f>+AA202/R202</f>
        <v>0.3</v>
      </c>
      <c r="AC202" s="460"/>
      <c r="AD202" s="460"/>
      <c r="AE202" s="436"/>
      <c r="AF202" s="436"/>
      <c r="AG202" s="439" t="s">
        <v>1394</v>
      </c>
      <c r="AH202" s="462">
        <v>2021130010235</v>
      </c>
      <c r="AI202" s="412" t="s">
        <v>1395</v>
      </c>
      <c r="AJ202" s="5" t="s">
        <v>1396</v>
      </c>
      <c r="AK202" s="8" t="s">
        <v>1397</v>
      </c>
      <c r="AL202" s="64">
        <v>1</v>
      </c>
      <c r="AM202" s="69">
        <v>0.3</v>
      </c>
      <c r="AN202" s="192">
        <v>0</v>
      </c>
      <c r="AO202" s="192">
        <v>1</v>
      </c>
      <c r="AP202" s="192">
        <v>0</v>
      </c>
      <c r="AQ202" s="168"/>
      <c r="AR202" s="234">
        <f t="shared" ref="AR202" si="126">+AP202+AO202+AN202</f>
        <v>1</v>
      </c>
      <c r="AS202" s="236">
        <f t="shared" ref="AS202" si="127">+AR202/AL202</f>
        <v>1</v>
      </c>
      <c r="AT202" s="87">
        <v>44958</v>
      </c>
      <c r="AU202" s="87">
        <v>45016</v>
      </c>
      <c r="AV202" s="82">
        <f t="shared" si="122"/>
        <v>58</v>
      </c>
      <c r="AW202" s="88"/>
      <c r="AX202" s="115"/>
      <c r="AY202" s="423" t="s">
        <v>289</v>
      </c>
      <c r="AZ202" s="423" t="s">
        <v>290</v>
      </c>
      <c r="BA202" s="441" t="s">
        <v>187</v>
      </c>
      <c r="BB202" s="442">
        <v>37500000</v>
      </c>
      <c r="BC202" s="442">
        <v>37500000</v>
      </c>
      <c r="BD202" s="423"/>
      <c r="BE202" s="427" t="s">
        <v>1398</v>
      </c>
      <c r="BF202" s="427" t="s">
        <v>1399</v>
      </c>
      <c r="BG202" s="442">
        <v>4487933</v>
      </c>
      <c r="BH202" s="442">
        <v>0</v>
      </c>
      <c r="BI202" s="505"/>
      <c r="BJ202" s="505"/>
      <c r="BK202" s="505"/>
      <c r="BL202" s="732"/>
      <c r="BM202" s="732"/>
      <c r="BN202" s="72" t="s">
        <v>199</v>
      </c>
      <c r="BO202" s="129" t="s">
        <v>392</v>
      </c>
      <c r="BP202" s="129" t="s">
        <v>201</v>
      </c>
      <c r="BQ202" s="72" t="s">
        <v>187</v>
      </c>
      <c r="BR202" s="141">
        <f t="shared" si="125"/>
        <v>44958</v>
      </c>
      <c r="BS202" s="213" t="s">
        <v>1400</v>
      </c>
      <c r="BT202" s="225" t="s">
        <v>1401</v>
      </c>
      <c r="BU202" s="213"/>
      <c r="BV202" s="138"/>
      <c r="BW202" s="187">
        <v>5</v>
      </c>
      <c r="BX202" s="209" t="s">
        <v>1402</v>
      </c>
      <c r="BY202" s="209" t="s">
        <v>1403</v>
      </c>
      <c r="BZ202" s="139"/>
      <c r="CA202" s="138"/>
      <c r="CB202" s="424"/>
      <c r="CC202" s="670"/>
    </row>
    <row r="203" spans="1:81" ht="31.5" customHeight="1" x14ac:dyDescent="0.35">
      <c r="A203" s="529"/>
      <c r="B203" s="529"/>
      <c r="C203" s="529"/>
      <c r="D203" s="467"/>
      <c r="E203" s="467"/>
      <c r="F203" s="467"/>
      <c r="G203" s="710"/>
      <c r="H203" s="711"/>
      <c r="I203" s="648"/>
      <c r="J203" s="555"/>
      <c r="K203" s="417"/>
      <c r="L203" s="467"/>
      <c r="M203" s="467"/>
      <c r="N203" s="417"/>
      <c r="O203" s="549"/>
      <c r="P203" s="549"/>
      <c r="Q203" s="467"/>
      <c r="R203" s="421"/>
      <c r="S203" s="690"/>
      <c r="T203" s="690"/>
      <c r="U203" s="434"/>
      <c r="V203" s="693"/>
      <c r="W203" s="434"/>
      <c r="X203" s="693"/>
      <c r="Y203" s="712"/>
      <c r="Z203" s="643"/>
      <c r="AA203" s="510"/>
      <c r="AB203" s="712"/>
      <c r="AC203" s="460"/>
      <c r="AD203" s="460"/>
      <c r="AE203" s="436"/>
      <c r="AF203" s="436"/>
      <c r="AG203" s="439"/>
      <c r="AH203" s="462"/>
      <c r="AI203" s="411"/>
      <c r="AJ203" s="5" t="s">
        <v>1404</v>
      </c>
      <c r="AK203" s="8" t="s">
        <v>1365</v>
      </c>
      <c r="AL203" s="64">
        <v>1</v>
      </c>
      <c r="AM203" s="69">
        <v>0.65</v>
      </c>
      <c r="AN203" s="192">
        <v>0</v>
      </c>
      <c r="AO203" s="192">
        <v>0</v>
      </c>
      <c r="AP203" s="192">
        <v>0</v>
      </c>
      <c r="AQ203" s="168"/>
      <c r="AR203" s="234">
        <f t="shared" ref="AR203:AR204" si="128">+AP203+AO203+AN203</f>
        <v>0</v>
      </c>
      <c r="AS203" s="236">
        <f t="shared" ref="AS203:AS204" si="129">+AR203/AL203</f>
        <v>0</v>
      </c>
      <c r="AT203" s="87">
        <v>45017</v>
      </c>
      <c r="AU203" s="87">
        <v>45291</v>
      </c>
      <c r="AV203" s="82">
        <f t="shared" si="122"/>
        <v>274</v>
      </c>
      <c r="AW203" s="88">
        <v>360</v>
      </c>
      <c r="AX203" s="115"/>
      <c r="AY203" s="423"/>
      <c r="AZ203" s="423"/>
      <c r="BA203" s="441"/>
      <c r="BB203" s="442"/>
      <c r="BC203" s="442"/>
      <c r="BD203" s="423"/>
      <c r="BE203" s="427"/>
      <c r="BF203" s="427"/>
      <c r="BG203" s="442"/>
      <c r="BH203" s="442"/>
      <c r="BI203" s="505"/>
      <c r="BJ203" s="505"/>
      <c r="BK203" s="505"/>
      <c r="BL203" s="732"/>
      <c r="BM203" s="732"/>
      <c r="BN203" s="72" t="s">
        <v>199</v>
      </c>
      <c r="BO203" s="129" t="s">
        <v>392</v>
      </c>
      <c r="BP203" s="129" t="s">
        <v>201</v>
      </c>
      <c r="BQ203" s="72" t="s">
        <v>187</v>
      </c>
      <c r="BR203" s="141">
        <f t="shared" si="125"/>
        <v>45017</v>
      </c>
      <c r="BS203" s="213" t="s">
        <v>1405</v>
      </c>
      <c r="BT203" s="213" t="s">
        <v>1406</v>
      </c>
      <c r="BU203" s="228" t="s">
        <v>1407</v>
      </c>
      <c r="BV203" s="138"/>
      <c r="BW203" s="187">
        <v>6</v>
      </c>
      <c r="BX203" s="209"/>
      <c r="BY203" s="209"/>
      <c r="BZ203" s="209" t="s">
        <v>1408</v>
      </c>
      <c r="CA203" s="138"/>
      <c r="CB203" s="425"/>
      <c r="CC203" s="671"/>
    </row>
    <row r="204" spans="1:81" ht="42" customHeight="1" x14ac:dyDescent="0.35">
      <c r="A204" s="529"/>
      <c r="B204" s="529"/>
      <c r="C204" s="529"/>
      <c r="D204" s="467"/>
      <c r="E204" s="467"/>
      <c r="F204" s="467"/>
      <c r="G204" s="710"/>
      <c r="H204" s="711"/>
      <c r="I204" s="649"/>
      <c r="J204" s="555"/>
      <c r="K204" s="417"/>
      <c r="L204" s="467"/>
      <c r="M204" s="467"/>
      <c r="N204" s="417"/>
      <c r="O204" s="549"/>
      <c r="P204" s="549"/>
      <c r="Q204" s="467"/>
      <c r="R204" s="422"/>
      <c r="S204" s="691"/>
      <c r="T204" s="691"/>
      <c r="U204" s="419"/>
      <c r="V204" s="694"/>
      <c r="W204" s="419"/>
      <c r="X204" s="694"/>
      <c r="Y204" s="712"/>
      <c r="Z204" s="643"/>
      <c r="AA204" s="510"/>
      <c r="AB204" s="712"/>
      <c r="AC204" s="461"/>
      <c r="AD204" s="461"/>
      <c r="AE204" s="524"/>
      <c r="AF204" s="524"/>
      <c r="AG204" s="439"/>
      <c r="AH204" s="462"/>
      <c r="AI204" s="413"/>
      <c r="AJ204" s="5" t="s">
        <v>307</v>
      </c>
      <c r="AK204" s="8"/>
      <c r="AL204" s="64">
        <v>1</v>
      </c>
      <c r="AM204" s="69">
        <v>0.05</v>
      </c>
      <c r="AN204" s="192">
        <v>0</v>
      </c>
      <c r="AO204" s="192">
        <v>1</v>
      </c>
      <c r="AP204" s="192">
        <v>0</v>
      </c>
      <c r="AQ204" s="168"/>
      <c r="AR204" s="234">
        <f t="shared" si="128"/>
        <v>1</v>
      </c>
      <c r="AS204" s="236">
        <f t="shared" si="129"/>
        <v>1</v>
      </c>
      <c r="AT204" s="87">
        <v>44958</v>
      </c>
      <c r="AU204" s="87">
        <v>45291</v>
      </c>
      <c r="AV204" s="82">
        <f t="shared" si="122"/>
        <v>333</v>
      </c>
      <c r="AW204" s="88"/>
      <c r="AX204" s="115"/>
      <c r="AY204" s="423"/>
      <c r="AZ204" s="423"/>
      <c r="BA204" s="441"/>
      <c r="BB204" s="442"/>
      <c r="BC204" s="442"/>
      <c r="BD204" s="423"/>
      <c r="BE204" s="427"/>
      <c r="BF204" s="427"/>
      <c r="BG204" s="442"/>
      <c r="BH204" s="442"/>
      <c r="BI204" s="505"/>
      <c r="BJ204" s="505"/>
      <c r="BK204" s="505"/>
      <c r="BL204" s="732"/>
      <c r="BM204" s="732"/>
      <c r="BN204" s="72" t="s">
        <v>199</v>
      </c>
      <c r="BO204" s="129" t="s">
        <v>491</v>
      </c>
      <c r="BP204" s="129" t="s">
        <v>776</v>
      </c>
      <c r="BQ204" s="72" t="s">
        <v>187</v>
      </c>
      <c r="BR204" s="141">
        <f t="shared" si="125"/>
        <v>44958</v>
      </c>
      <c r="BS204" s="213"/>
      <c r="BT204" s="213"/>
      <c r="BU204" s="213"/>
      <c r="BV204" s="138"/>
      <c r="BW204" s="187">
        <v>7</v>
      </c>
      <c r="BY204" s="220" t="s">
        <v>1409</v>
      </c>
      <c r="BZ204" s="139"/>
      <c r="CA204" s="138"/>
      <c r="CB204" s="426"/>
      <c r="CC204" s="672"/>
    </row>
    <row r="205" spans="1:81" ht="48.75" customHeight="1" x14ac:dyDescent="0.35">
      <c r="A205" s="6"/>
      <c r="B205" s="43"/>
      <c r="C205" s="43"/>
      <c r="D205" s="44"/>
      <c r="E205" s="45"/>
      <c r="F205" s="44"/>
      <c r="G205" s="68"/>
      <c r="H205" s="44"/>
      <c r="I205" s="68"/>
      <c r="J205" s="633" t="s">
        <v>1360</v>
      </c>
      <c r="K205" s="634"/>
      <c r="L205" s="634"/>
      <c r="M205" s="634"/>
      <c r="N205" s="634"/>
      <c r="O205" s="634"/>
      <c r="P205" s="634"/>
      <c r="Q205" s="634"/>
      <c r="R205" s="634"/>
      <c r="S205" s="634"/>
      <c r="T205" s="634"/>
      <c r="U205" s="634"/>
      <c r="V205" s="634"/>
      <c r="W205" s="634"/>
      <c r="X205" s="634"/>
      <c r="Y205" s="635"/>
      <c r="Z205" s="312">
        <f>AVERAGE(Z197:Z204)</f>
        <v>0.40833333333333333</v>
      </c>
      <c r="AA205" s="312"/>
      <c r="AB205" s="312">
        <f>AVERAGE(AB197:AB204)</f>
        <v>0.76666666666666661</v>
      </c>
      <c r="AC205" s="56"/>
      <c r="AD205" s="56"/>
      <c r="AE205" s="44"/>
      <c r="AF205" s="44"/>
      <c r="AG205" s="68"/>
      <c r="AH205" s="44"/>
      <c r="AI205" s="44"/>
      <c r="AJ205" s="48"/>
      <c r="AK205" s="44"/>
      <c r="AL205" s="68"/>
      <c r="AM205" s="68"/>
      <c r="AN205" s="68"/>
      <c r="AO205" s="68"/>
      <c r="AP205" s="68"/>
      <c r="AQ205" s="68"/>
      <c r="AR205" s="68"/>
      <c r="AS205" s="346">
        <f>AVERAGE(AS202:AS204)</f>
        <v>0.66666666666666663</v>
      </c>
      <c r="AT205" s="104"/>
      <c r="AU205" s="104"/>
      <c r="AV205" s="56"/>
      <c r="AW205" s="68"/>
      <c r="AX205" s="56"/>
      <c r="AY205" s="44"/>
      <c r="AZ205" s="44"/>
      <c r="BA205" s="56"/>
      <c r="BB205" s="56"/>
      <c r="BC205" s="56"/>
      <c r="BD205" s="44"/>
      <c r="BE205" s="44"/>
      <c r="BF205" s="44"/>
      <c r="BG205" s="56"/>
      <c r="BH205" s="56"/>
      <c r="BI205" s="506"/>
      <c r="BJ205" s="506"/>
      <c r="BK205" s="506"/>
      <c r="BL205" s="733"/>
      <c r="BM205" s="733"/>
      <c r="BN205" s="4"/>
      <c r="BO205" s="4"/>
      <c r="BP205" s="4"/>
      <c r="BQ205" s="4"/>
      <c r="BR205" s="4"/>
      <c r="BS205" s="205"/>
      <c r="BT205" s="205"/>
      <c r="BU205" s="205"/>
      <c r="BV205" s="4"/>
      <c r="BW205" s="4"/>
      <c r="BX205" s="21"/>
      <c r="BY205" s="21"/>
      <c r="BZ205" s="21"/>
      <c r="CA205" s="4"/>
      <c r="CB205" s="4"/>
      <c r="CC205" s="21"/>
    </row>
    <row r="206" spans="1:81" ht="63" customHeight="1" x14ac:dyDescent="0.35">
      <c r="A206" s="6"/>
      <c r="B206" s="43"/>
      <c r="C206" s="636" t="s">
        <v>1357</v>
      </c>
      <c r="D206" s="637"/>
      <c r="E206" s="637"/>
      <c r="F206" s="637"/>
      <c r="G206" s="637"/>
      <c r="H206" s="637"/>
      <c r="I206" s="637"/>
      <c r="J206" s="637"/>
      <c r="K206" s="637"/>
      <c r="L206" s="637"/>
      <c r="M206" s="637"/>
      <c r="N206" s="637"/>
      <c r="O206" s="637"/>
      <c r="P206" s="637"/>
      <c r="Q206" s="637"/>
      <c r="R206" s="637"/>
      <c r="S206" s="637"/>
      <c r="T206" s="637"/>
      <c r="U206" s="637"/>
      <c r="V206" s="637"/>
      <c r="W206" s="637"/>
      <c r="X206" s="637"/>
      <c r="Y206" s="638"/>
      <c r="Z206" s="312">
        <f>+Z205</f>
        <v>0.40833333333333333</v>
      </c>
      <c r="AA206" s="312"/>
      <c r="AB206" s="312">
        <f>+AB205</f>
        <v>0.76666666666666661</v>
      </c>
      <c r="AC206" s="270"/>
      <c r="AD206" s="270"/>
      <c r="AE206" s="271"/>
      <c r="AF206" s="271"/>
      <c r="AG206" s="68"/>
      <c r="AH206" s="44"/>
      <c r="AI206" s="44"/>
      <c r="AJ206" s="48"/>
      <c r="AK206" s="44"/>
      <c r="AL206" s="68"/>
      <c r="AM206" s="68"/>
      <c r="AN206" s="68"/>
      <c r="AO206" s="68"/>
      <c r="AP206" s="68"/>
      <c r="AQ206" s="68"/>
      <c r="AR206" s="68"/>
      <c r="AS206" s="68"/>
      <c r="AT206" s="104"/>
      <c r="AU206" s="104"/>
      <c r="AV206" s="56"/>
      <c r="AW206" s="68"/>
      <c r="AX206" s="56"/>
      <c r="AY206" s="44"/>
      <c r="AZ206" s="44"/>
      <c r="BA206" s="56"/>
      <c r="BB206" s="56"/>
      <c r="BC206" s="56"/>
      <c r="BD206" s="44"/>
      <c r="BE206" s="44"/>
      <c r="BF206" s="44"/>
      <c r="BG206" s="56"/>
      <c r="BH206" s="56"/>
      <c r="BI206" s="56"/>
      <c r="BJ206" s="56"/>
      <c r="BK206" s="56"/>
      <c r="BL206" s="56"/>
      <c r="BM206" s="56"/>
      <c r="BN206" s="4"/>
      <c r="BO206" s="4"/>
      <c r="BP206" s="4"/>
      <c r="BQ206" s="4"/>
      <c r="BR206" s="4"/>
      <c r="BS206" s="205"/>
      <c r="BT206" s="205"/>
      <c r="BU206" s="205"/>
      <c r="BV206" s="4"/>
      <c r="BW206" s="4"/>
      <c r="BX206" s="21"/>
      <c r="BY206" s="21"/>
      <c r="BZ206" s="21"/>
      <c r="CA206" s="4"/>
      <c r="CB206" s="299"/>
      <c r="CC206" s="300"/>
    </row>
    <row r="207" spans="1:81" ht="63" customHeight="1" x14ac:dyDescent="0.35">
      <c r="A207" s="6"/>
      <c r="B207" s="717" t="s">
        <v>540</v>
      </c>
      <c r="C207" s="718"/>
      <c r="D207" s="718"/>
      <c r="E207" s="718"/>
      <c r="F207" s="718"/>
      <c r="G207" s="718"/>
      <c r="H207" s="718"/>
      <c r="I207" s="718"/>
      <c r="J207" s="718"/>
      <c r="K207" s="718"/>
      <c r="L207" s="718"/>
      <c r="M207" s="718"/>
      <c r="N207" s="718"/>
      <c r="O207" s="718"/>
      <c r="P207" s="718"/>
      <c r="Q207" s="718"/>
      <c r="R207" s="718"/>
      <c r="S207" s="718"/>
      <c r="T207" s="718"/>
      <c r="U207" s="718"/>
      <c r="V207" s="718"/>
      <c r="W207" s="718"/>
      <c r="X207" s="718"/>
      <c r="Y207" s="719"/>
      <c r="Z207" s="315">
        <f>+(Z206+Z196+Z184+Z155+Z140+Z132+Z96+Z245)/8</f>
        <v>0.65377213884151186</v>
      </c>
      <c r="AA207" s="315"/>
      <c r="AB207" s="378">
        <f>+(AB206+AB196+AB184+AB155+AB140+AB132+AB96+AB245)/8</f>
        <v>0.81127911290803778</v>
      </c>
      <c r="AC207" s="270"/>
      <c r="AD207" s="270"/>
      <c r="AE207" s="271"/>
      <c r="AF207" s="271"/>
      <c r="AG207" s="68"/>
      <c r="AH207" s="44"/>
      <c r="AI207" s="44"/>
      <c r="AJ207" s="48"/>
      <c r="AK207" s="44"/>
      <c r="AL207" s="68"/>
      <c r="AM207" s="68"/>
      <c r="AN207" s="68"/>
      <c r="AO207" s="68"/>
      <c r="AP207" s="68"/>
      <c r="AQ207" s="68"/>
      <c r="AR207" s="68"/>
      <c r="AS207" s="68"/>
      <c r="AT207" s="104"/>
      <c r="AU207" s="104"/>
      <c r="AV207" s="56"/>
      <c r="AW207" s="68"/>
      <c r="AX207" s="56"/>
      <c r="AY207" s="44"/>
      <c r="AZ207" s="44"/>
      <c r="BA207" s="56"/>
      <c r="BB207" s="56"/>
      <c r="BC207" s="56"/>
      <c r="BD207" s="44"/>
      <c r="BE207" s="44"/>
      <c r="BF207" s="44"/>
      <c r="BG207" s="56"/>
      <c r="BH207" s="56"/>
      <c r="BI207" s="56"/>
      <c r="BJ207" s="56"/>
      <c r="BK207" s="56"/>
      <c r="BL207" s="56"/>
      <c r="BM207" s="56"/>
      <c r="BN207" s="4"/>
      <c r="BO207" s="4"/>
      <c r="BP207" s="4"/>
      <c r="BQ207" s="4"/>
      <c r="BR207" s="4"/>
      <c r="BS207" s="205"/>
      <c r="BT207" s="205"/>
      <c r="BU207" s="205"/>
      <c r="BV207" s="4"/>
      <c r="BW207" s="4"/>
      <c r="BX207" s="21"/>
      <c r="BY207" s="21"/>
      <c r="BZ207" s="21"/>
      <c r="CA207" s="4"/>
      <c r="CB207" s="299"/>
      <c r="CC207" s="300"/>
    </row>
    <row r="208" spans="1:81" ht="50.25" customHeight="1" x14ac:dyDescent="0.35">
      <c r="A208" s="529" t="s">
        <v>1410</v>
      </c>
      <c r="B208" s="529" t="s">
        <v>1411</v>
      </c>
      <c r="C208" s="661" t="s">
        <v>1412</v>
      </c>
      <c r="D208" s="662" t="s">
        <v>1413</v>
      </c>
      <c r="E208" s="662">
        <v>31256050</v>
      </c>
      <c r="F208" s="662" t="s">
        <v>1414</v>
      </c>
      <c r="G208" s="663">
        <v>34000000</v>
      </c>
      <c r="H208" s="666" t="s">
        <v>1415</v>
      </c>
      <c r="I208" s="663"/>
      <c r="J208" s="555" t="s">
        <v>1416</v>
      </c>
      <c r="K208" s="432" t="s">
        <v>1417</v>
      </c>
      <c r="L208" s="412" t="s">
        <v>613</v>
      </c>
      <c r="M208" s="412" t="s">
        <v>1418</v>
      </c>
      <c r="N208" s="432" t="s">
        <v>1419</v>
      </c>
      <c r="O208" s="430"/>
      <c r="P208" s="430" t="s">
        <v>173</v>
      </c>
      <c r="Q208" s="412" t="s">
        <v>1420</v>
      </c>
      <c r="R208" s="455">
        <v>7000</v>
      </c>
      <c r="S208" s="455">
        <v>1000</v>
      </c>
      <c r="T208" s="455">
        <v>3403</v>
      </c>
      <c r="U208" s="453">
        <v>0</v>
      </c>
      <c r="V208" s="453">
        <v>322</v>
      </c>
      <c r="W208" s="453">
        <v>462</v>
      </c>
      <c r="X208" s="453"/>
      <c r="Y208" s="510">
        <f>+W208+V208+U208</f>
        <v>784</v>
      </c>
      <c r="Z208" s="643">
        <f>+Y208/S208</f>
        <v>0.78400000000000003</v>
      </c>
      <c r="AA208" s="714">
        <f>+Y208+T208</f>
        <v>4187</v>
      </c>
      <c r="AB208" s="643">
        <f>+AA208/4650</f>
        <v>0.90043010752688168</v>
      </c>
      <c r="AC208" s="409" t="s">
        <v>177</v>
      </c>
      <c r="AD208" s="409" t="s">
        <v>178</v>
      </c>
      <c r="AE208" s="412" t="s">
        <v>1421</v>
      </c>
      <c r="AF208" s="412" t="s">
        <v>1422</v>
      </c>
      <c r="AG208" s="439" t="s">
        <v>1423</v>
      </c>
      <c r="AH208" s="462">
        <v>2021130010182</v>
      </c>
      <c r="AI208" s="467" t="s">
        <v>1424</v>
      </c>
      <c r="AJ208" s="5" t="s">
        <v>1425</v>
      </c>
      <c r="AK208" s="8" t="s">
        <v>1426</v>
      </c>
      <c r="AL208" s="64">
        <v>1000</v>
      </c>
      <c r="AM208" s="69">
        <v>0.35</v>
      </c>
      <c r="AN208" s="192">
        <v>0</v>
      </c>
      <c r="AO208" s="192">
        <v>322</v>
      </c>
      <c r="AP208" s="192">
        <v>462</v>
      </c>
      <c r="AQ208" s="168"/>
      <c r="AR208" s="234">
        <f t="shared" ref="AR208" si="130">+AP208+AO208+AN208</f>
        <v>784</v>
      </c>
      <c r="AS208" s="236">
        <f t="shared" ref="AS208" si="131">+AR208/AL208</f>
        <v>0.78400000000000003</v>
      </c>
      <c r="AT208" s="87">
        <v>44986</v>
      </c>
      <c r="AU208" s="87">
        <v>45291</v>
      </c>
      <c r="AV208" s="118">
        <f>+AU208-AT208</f>
        <v>305</v>
      </c>
      <c r="AW208" s="88">
        <v>1000</v>
      </c>
      <c r="AX208" s="115"/>
      <c r="AY208" s="423" t="s">
        <v>1427</v>
      </c>
      <c r="AZ208" s="423" t="s">
        <v>1428</v>
      </c>
      <c r="BA208" s="441" t="s">
        <v>187</v>
      </c>
      <c r="BB208" s="442">
        <v>356013500</v>
      </c>
      <c r="BC208" s="442">
        <v>356013500</v>
      </c>
      <c r="BD208" s="423" t="s">
        <v>188</v>
      </c>
      <c r="BE208" s="427" t="s">
        <v>1429</v>
      </c>
      <c r="BF208" s="427" t="s">
        <v>1430</v>
      </c>
      <c r="BG208" s="442">
        <v>340006852</v>
      </c>
      <c r="BH208" s="442">
        <v>96555902</v>
      </c>
      <c r="BI208" s="504">
        <v>824778091</v>
      </c>
      <c r="BJ208" s="504">
        <v>253055902</v>
      </c>
      <c r="BK208" s="504">
        <v>253055902</v>
      </c>
      <c r="BL208" s="731">
        <f>+BJ208/BI208</f>
        <v>0.30681695447703156</v>
      </c>
      <c r="BM208" s="731">
        <f>+BK208/BI208</f>
        <v>0.30681695447703156</v>
      </c>
      <c r="BN208" s="72" t="s">
        <v>199</v>
      </c>
      <c r="BO208" s="129" t="s">
        <v>1431</v>
      </c>
      <c r="BP208" s="129" t="s">
        <v>1432</v>
      </c>
      <c r="BQ208" s="72" t="s">
        <v>187</v>
      </c>
      <c r="BR208" s="141">
        <v>44986</v>
      </c>
      <c r="BS208" s="213" t="s">
        <v>1433</v>
      </c>
      <c r="BT208" s="213" t="s">
        <v>1434</v>
      </c>
      <c r="BU208" s="228" t="s">
        <v>1435</v>
      </c>
      <c r="BV208" s="138"/>
      <c r="BW208" s="188">
        <v>1</v>
      </c>
      <c r="BX208" s="209" t="s">
        <v>1436</v>
      </c>
      <c r="BY208" s="209" t="s">
        <v>1437</v>
      </c>
      <c r="BZ208" s="209" t="s">
        <v>1438</v>
      </c>
      <c r="CA208" s="138"/>
      <c r="CB208" s="55" t="s">
        <v>1439</v>
      </c>
      <c r="CC208" s="146" t="s">
        <v>1440</v>
      </c>
    </row>
    <row r="209" spans="1:82" ht="37.5" customHeight="1" x14ac:dyDescent="0.35">
      <c r="A209" s="529"/>
      <c r="B209" s="529"/>
      <c r="C209" s="661"/>
      <c r="D209" s="662"/>
      <c r="E209" s="662"/>
      <c r="F209" s="662"/>
      <c r="G209" s="664"/>
      <c r="H209" s="667"/>
      <c r="I209" s="664"/>
      <c r="J209" s="555"/>
      <c r="K209" s="528"/>
      <c r="L209" s="413"/>
      <c r="M209" s="413"/>
      <c r="N209" s="528"/>
      <c r="O209" s="431"/>
      <c r="P209" s="431"/>
      <c r="Q209" s="413"/>
      <c r="R209" s="416"/>
      <c r="S209" s="416"/>
      <c r="T209" s="416"/>
      <c r="U209" s="472"/>
      <c r="V209" s="472"/>
      <c r="W209" s="472"/>
      <c r="X209" s="472"/>
      <c r="Y209" s="510"/>
      <c r="Z209" s="643"/>
      <c r="AA209" s="714"/>
      <c r="AB209" s="643"/>
      <c r="AC209" s="410"/>
      <c r="AD209" s="410"/>
      <c r="AE209" s="411"/>
      <c r="AF209" s="411"/>
      <c r="AG209" s="439"/>
      <c r="AH209" s="462"/>
      <c r="AI209" s="467"/>
      <c r="AJ209" s="5" t="s">
        <v>1441</v>
      </c>
      <c r="AK209" s="8" t="s">
        <v>599</v>
      </c>
      <c r="AL209" s="64">
        <v>1</v>
      </c>
      <c r="AM209" s="69">
        <v>0.2</v>
      </c>
      <c r="AN209" s="192">
        <v>0</v>
      </c>
      <c r="AO209" s="192">
        <v>1</v>
      </c>
      <c r="AP209" s="192">
        <v>0</v>
      </c>
      <c r="AQ209" s="168"/>
      <c r="AR209" s="234">
        <f t="shared" ref="AR209:AR212" si="132">+AP209+AO209+AN209</f>
        <v>1</v>
      </c>
      <c r="AS209" s="236">
        <f t="shared" ref="AS209:AS212" si="133">+AR209/AL209</f>
        <v>1</v>
      </c>
      <c r="AT209" s="87">
        <v>44942</v>
      </c>
      <c r="AU209" s="87">
        <v>45291</v>
      </c>
      <c r="AV209" s="118">
        <f t="shared" ref="AV209:AV232" si="134">+AU209-AT209</f>
        <v>349</v>
      </c>
      <c r="AW209" s="88">
        <v>1000</v>
      </c>
      <c r="AX209" s="115"/>
      <c r="AY209" s="423"/>
      <c r="AZ209" s="423"/>
      <c r="BA209" s="441"/>
      <c r="BB209" s="442"/>
      <c r="BC209" s="442"/>
      <c r="BD209" s="423"/>
      <c r="BE209" s="427"/>
      <c r="BF209" s="427"/>
      <c r="BG209" s="442"/>
      <c r="BH209" s="442"/>
      <c r="BI209" s="505"/>
      <c r="BJ209" s="505"/>
      <c r="BK209" s="505"/>
      <c r="BL209" s="732"/>
      <c r="BM209" s="732"/>
      <c r="BN209" s="72" t="s">
        <v>199</v>
      </c>
      <c r="BO209" s="129" t="s">
        <v>1442</v>
      </c>
      <c r="BP209" s="129" t="s">
        <v>1443</v>
      </c>
      <c r="BQ209" s="72" t="s">
        <v>187</v>
      </c>
      <c r="BR209" s="141">
        <v>44945</v>
      </c>
      <c r="BS209" s="213" t="s">
        <v>1444</v>
      </c>
      <c r="BT209" s="213" t="s">
        <v>1445</v>
      </c>
      <c r="BU209" s="228" t="s">
        <v>1445</v>
      </c>
      <c r="BV209" s="138"/>
      <c r="BW209" s="188">
        <v>2</v>
      </c>
      <c r="BX209" s="209" t="s">
        <v>1446</v>
      </c>
      <c r="BY209" s="209" t="s">
        <v>1447</v>
      </c>
      <c r="BZ209" s="209" t="s">
        <v>1448</v>
      </c>
      <c r="CA209" s="138"/>
      <c r="CB209" s="72" t="s">
        <v>1449</v>
      </c>
      <c r="CC209" s="143" t="s">
        <v>1450</v>
      </c>
    </row>
    <row r="210" spans="1:82" ht="37.5" customHeight="1" x14ac:dyDescent="0.35">
      <c r="A210" s="529"/>
      <c r="B210" s="529"/>
      <c r="C210" s="661"/>
      <c r="D210" s="662"/>
      <c r="E210" s="662"/>
      <c r="F210" s="662"/>
      <c r="G210" s="664"/>
      <c r="H210" s="667"/>
      <c r="I210" s="664"/>
      <c r="J210" s="555"/>
      <c r="K210" s="432" t="s">
        <v>1451</v>
      </c>
      <c r="L210" s="412" t="s">
        <v>613</v>
      </c>
      <c r="M210" s="412" t="s">
        <v>252</v>
      </c>
      <c r="N210" s="432" t="s">
        <v>1452</v>
      </c>
      <c r="O210" s="430"/>
      <c r="P210" s="430" t="s">
        <v>173</v>
      </c>
      <c r="Q210" s="412" t="s">
        <v>1453</v>
      </c>
      <c r="R210" s="455">
        <v>2</v>
      </c>
      <c r="S210" s="455">
        <v>1</v>
      </c>
      <c r="T210" s="455">
        <v>1.5</v>
      </c>
      <c r="U210" s="453">
        <v>0</v>
      </c>
      <c r="V210" s="453">
        <v>0</v>
      </c>
      <c r="W210" s="453">
        <v>0</v>
      </c>
      <c r="X210" s="453"/>
      <c r="Y210" s="510">
        <f>+W210+V210+U210</f>
        <v>0</v>
      </c>
      <c r="Z210" s="643">
        <f>+Y210/S210</f>
        <v>0</v>
      </c>
      <c r="AA210" s="714">
        <f>+Y210+T210</f>
        <v>1.5</v>
      </c>
      <c r="AB210" s="643">
        <f>+AA210/R210</f>
        <v>0.75</v>
      </c>
      <c r="AC210" s="410"/>
      <c r="AD210" s="410"/>
      <c r="AE210" s="411"/>
      <c r="AF210" s="411"/>
      <c r="AG210" s="439"/>
      <c r="AH210" s="462"/>
      <c r="AI210" s="467"/>
      <c r="AJ210" s="5" t="s">
        <v>1454</v>
      </c>
      <c r="AK210" s="8" t="s">
        <v>1426</v>
      </c>
      <c r="AL210" s="64">
        <v>300</v>
      </c>
      <c r="AM210" s="69">
        <v>0.15</v>
      </c>
      <c r="AN210" s="192">
        <v>96</v>
      </c>
      <c r="AO210" s="192">
        <v>117</v>
      </c>
      <c r="AP210" s="192">
        <v>170</v>
      </c>
      <c r="AQ210" s="168"/>
      <c r="AR210" s="234">
        <f t="shared" si="132"/>
        <v>383</v>
      </c>
      <c r="AS210" s="236">
        <v>1</v>
      </c>
      <c r="AT210" s="87">
        <v>44986</v>
      </c>
      <c r="AU210" s="87">
        <v>45291</v>
      </c>
      <c r="AV210" s="118">
        <f t="shared" si="134"/>
        <v>305</v>
      </c>
      <c r="AW210" s="88">
        <v>300</v>
      </c>
      <c r="AX210" s="46"/>
      <c r="AY210" s="423"/>
      <c r="AZ210" s="423"/>
      <c r="BA210" s="441"/>
      <c r="BB210" s="442"/>
      <c r="BC210" s="442"/>
      <c r="BD210" s="423"/>
      <c r="BE210" s="427"/>
      <c r="BF210" s="427"/>
      <c r="BG210" s="442"/>
      <c r="BH210" s="442"/>
      <c r="BI210" s="505"/>
      <c r="BJ210" s="505"/>
      <c r="BK210" s="505"/>
      <c r="BL210" s="732"/>
      <c r="BM210" s="732"/>
      <c r="BN210" s="72" t="s">
        <v>199</v>
      </c>
      <c r="BO210" s="129" t="s">
        <v>1431</v>
      </c>
      <c r="BP210" s="129" t="s">
        <v>1432</v>
      </c>
      <c r="BQ210" s="72" t="s">
        <v>187</v>
      </c>
      <c r="BR210" s="141">
        <v>45017</v>
      </c>
      <c r="BS210" s="213" t="s">
        <v>1455</v>
      </c>
      <c r="BT210" s="213" t="s">
        <v>1456</v>
      </c>
      <c r="BU210" s="228" t="s">
        <v>1457</v>
      </c>
      <c r="BV210" s="138"/>
      <c r="BW210" s="188">
        <v>3</v>
      </c>
      <c r="BX210" s="209" t="s">
        <v>1458</v>
      </c>
      <c r="BY210" s="209" t="s">
        <v>1459</v>
      </c>
      <c r="BZ210" s="209" t="s">
        <v>1460</v>
      </c>
      <c r="CA210" s="138"/>
      <c r="CB210" s="72" t="s">
        <v>1461</v>
      </c>
      <c r="CC210" s="146" t="s">
        <v>1462</v>
      </c>
    </row>
    <row r="211" spans="1:82" ht="28.5" customHeight="1" x14ac:dyDescent="0.35">
      <c r="A211" s="529"/>
      <c r="B211" s="529"/>
      <c r="C211" s="661"/>
      <c r="D211" s="662"/>
      <c r="E211" s="662"/>
      <c r="F211" s="662"/>
      <c r="G211" s="664"/>
      <c r="H211" s="667"/>
      <c r="I211" s="664"/>
      <c r="J211" s="555"/>
      <c r="K211" s="433"/>
      <c r="L211" s="411"/>
      <c r="M211" s="411"/>
      <c r="N211" s="433"/>
      <c r="O211" s="535"/>
      <c r="P211" s="535"/>
      <c r="Q211" s="411"/>
      <c r="R211" s="415"/>
      <c r="S211" s="415"/>
      <c r="T211" s="415"/>
      <c r="U211" s="454"/>
      <c r="V211" s="454"/>
      <c r="W211" s="454"/>
      <c r="X211" s="454"/>
      <c r="Y211" s="510"/>
      <c r="Z211" s="643"/>
      <c r="AA211" s="714"/>
      <c r="AB211" s="643"/>
      <c r="AC211" s="410"/>
      <c r="AD211" s="410"/>
      <c r="AE211" s="411"/>
      <c r="AF211" s="411"/>
      <c r="AG211" s="439"/>
      <c r="AH211" s="462"/>
      <c r="AI211" s="467"/>
      <c r="AJ211" s="5" t="s">
        <v>1463</v>
      </c>
      <c r="AK211" s="8" t="s">
        <v>599</v>
      </c>
      <c r="AL211" s="64">
        <v>30</v>
      </c>
      <c r="AM211" s="69">
        <v>0.1</v>
      </c>
      <c r="AN211" s="192">
        <v>5</v>
      </c>
      <c r="AO211" s="192">
        <v>9</v>
      </c>
      <c r="AP211" s="192">
        <v>5</v>
      </c>
      <c r="AQ211" s="168"/>
      <c r="AR211" s="234">
        <f t="shared" si="132"/>
        <v>19</v>
      </c>
      <c r="AS211" s="236">
        <f t="shared" si="133"/>
        <v>0.6333333333333333</v>
      </c>
      <c r="AT211" s="87">
        <v>44986</v>
      </c>
      <c r="AU211" s="87">
        <v>45291</v>
      </c>
      <c r="AV211" s="118">
        <f t="shared" si="134"/>
        <v>305</v>
      </c>
      <c r="AW211" s="88">
        <v>1500</v>
      </c>
      <c r="AX211" s="46"/>
      <c r="AY211" s="423"/>
      <c r="AZ211" s="423"/>
      <c r="BA211" s="441"/>
      <c r="BB211" s="442"/>
      <c r="BC211" s="442"/>
      <c r="BD211" s="423"/>
      <c r="BE211" s="427"/>
      <c r="BF211" s="427"/>
      <c r="BG211" s="442"/>
      <c r="BH211" s="442"/>
      <c r="BI211" s="505"/>
      <c r="BJ211" s="505"/>
      <c r="BK211" s="505"/>
      <c r="BL211" s="732"/>
      <c r="BM211" s="732"/>
      <c r="BN211" s="72" t="s">
        <v>199</v>
      </c>
      <c r="BO211" s="129" t="s">
        <v>1431</v>
      </c>
      <c r="BP211" s="129" t="s">
        <v>1432</v>
      </c>
      <c r="BQ211" s="72" t="s">
        <v>187</v>
      </c>
      <c r="BR211" s="141">
        <v>45017</v>
      </c>
      <c r="BS211" s="213" t="s">
        <v>1464</v>
      </c>
      <c r="BT211" s="213" t="s">
        <v>1465</v>
      </c>
      <c r="BU211" s="228" t="s">
        <v>1466</v>
      </c>
      <c r="BV211" s="138"/>
      <c r="BW211" s="188">
        <v>4</v>
      </c>
      <c r="BX211" s="209" t="s">
        <v>1467</v>
      </c>
      <c r="BY211" s="209" t="s">
        <v>1468</v>
      </c>
      <c r="BZ211" s="209" t="s">
        <v>1469</v>
      </c>
      <c r="CA211" s="138"/>
      <c r="CB211" s="674"/>
      <c r="CC211" s="423"/>
    </row>
    <row r="212" spans="1:82" ht="36" customHeight="1" x14ac:dyDescent="0.35">
      <c r="A212" s="529"/>
      <c r="B212" s="529"/>
      <c r="C212" s="661"/>
      <c r="D212" s="662"/>
      <c r="E212" s="662"/>
      <c r="F212" s="662"/>
      <c r="G212" s="664"/>
      <c r="H212" s="667"/>
      <c r="I212" s="664"/>
      <c r="J212" s="555"/>
      <c r="K212" s="528"/>
      <c r="L212" s="413"/>
      <c r="M212" s="413"/>
      <c r="N212" s="528"/>
      <c r="O212" s="431"/>
      <c r="P212" s="431"/>
      <c r="Q212" s="413"/>
      <c r="R212" s="416"/>
      <c r="S212" s="416"/>
      <c r="T212" s="416"/>
      <c r="U212" s="472"/>
      <c r="V212" s="472"/>
      <c r="W212" s="472"/>
      <c r="X212" s="472"/>
      <c r="Y212" s="510"/>
      <c r="Z212" s="643"/>
      <c r="AA212" s="714"/>
      <c r="AB212" s="643"/>
      <c r="AC212" s="410"/>
      <c r="AD212" s="410"/>
      <c r="AE212" s="411"/>
      <c r="AF212" s="411"/>
      <c r="AG212" s="439"/>
      <c r="AH212" s="462"/>
      <c r="AI212" s="467"/>
      <c r="AJ212" s="5" t="s">
        <v>1470</v>
      </c>
      <c r="AK212" s="8" t="s">
        <v>1471</v>
      </c>
      <c r="AL212" s="64">
        <v>1</v>
      </c>
      <c r="AM212" s="69">
        <v>0.2</v>
      </c>
      <c r="AN212" s="192">
        <v>0</v>
      </c>
      <c r="AO212" s="192">
        <v>0</v>
      </c>
      <c r="AP212" s="192">
        <v>0</v>
      </c>
      <c r="AQ212" s="168"/>
      <c r="AR212" s="234">
        <f t="shared" si="132"/>
        <v>0</v>
      </c>
      <c r="AS212" s="236">
        <f t="shared" si="133"/>
        <v>0</v>
      </c>
      <c r="AT212" s="87">
        <v>44942</v>
      </c>
      <c r="AU212" s="87">
        <v>45291</v>
      </c>
      <c r="AV212" s="118">
        <f t="shared" si="134"/>
        <v>349</v>
      </c>
      <c r="AW212" s="88">
        <v>60</v>
      </c>
      <c r="AX212" s="115"/>
      <c r="AY212" s="423"/>
      <c r="AZ212" s="423"/>
      <c r="BA212" s="441"/>
      <c r="BB212" s="442"/>
      <c r="BC212" s="442"/>
      <c r="BD212" s="423"/>
      <c r="BE212" s="427"/>
      <c r="BF212" s="427"/>
      <c r="BG212" s="442"/>
      <c r="BH212" s="442"/>
      <c r="BI212" s="505"/>
      <c r="BJ212" s="505"/>
      <c r="BK212" s="505"/>
      <c r="BL212" s="732"/>
      <c r="BM212" s="732"/>
      <c r="BN212" s="72" t="s">
        <v>199</v>
      </c>
      <c r="BO212" s="129" t="s">
        <v>232</v>
      </c>
      <c r="BP212" s="129" t="s">
        <v>1472</v>
      </c>
      <c r="BQ212" s="72" t="s">
        <v>187</v>
      </c>
      <c r="BR212" s="141">
        <v>44942</v>
      </c>
      <c r="BS212" s="213" t="s">
        <v>1473</v>
      </c>
      <c r="BT212" s="213" t="s">
        <v>1474</v>
      </c>
      <c r="BU212" s="228" t="s">
        <v>1475</v>
      </c>
      <c r="BV212" s="138"/>
      <c r="BW212" s="188">
        <v>5</v>
      </c>
      <c r="BX212" s="210" t="s">
        <v>1476</v>
      </c>
      <c r="BY212" s="209" t="s">
        <v>1477</v>
      </c>
      <c r="BZ212" s="209" t="s">
        <v>1478</v>
      </c>
      <c r="CA212" s="138"/>
      <c r="CB212" s="675"/>
      <c r="CC212" s="423"/>
    </row>
    <row r="213" spans="1:82" ht="36" customHeight="1" x14ac:dyDescent="0.35">
      <c r="A213" s="529"/>
      <c r="B213" s="529"/>
      <c r="C213" s="661"/>
      <c r="D213" s="662"/>
      <c r="E213" s="662"/>
      <c r="F213" s="662"/>
      <c r="G213" s="664"/>
      <c r="H213" s="667"/>
      <c r="I213" s="664"/>
      <c r="J213" s="555"/>
      <c r="K213" s="259"/>
      <c r="L213" s="256"/>
      <c r="M213" s="256"/>
      <c r="N213" s="259"/>
      <c r="O213" s="255"/>
      <c r="P213" s="255"/>
      <c r="Q213" s="256"/>
      <c r="R213" s="261"/>
      <c r="S213" s="261"/>
      <c r="T213" s="261"/>
      <c r="U213" s="265"/>
      <c r="V213" s="265"/>
      <c r="W213" s="265"/>
      <c r="X213" s="265"/>
      <c r="Y213" s="234"/>
      <c r="Z213" s="303"/>
      <c r="AA213" s="305"/>
      <c r="AB213" s="303"/>
      <c r="AC213" s="410"/>
      <c r="AD213" s="410"/>
      <c r="AE213" s="411"/>
      <c r="AF213" s="411"/>
      <c r="AG213" s="93"/>
      <c r="AH213" s="368"/>
      <c r="AI213" s="4"/>
      <c r="AJ213" s="21"/>
      <c r="AK213" s="4"/>
      <c r="AL213" s="93"/>
      <c r="AM213" s="338"/>
      <c r="AN213" s="201"/>
      <c r="AO213" s="201"/>
      <c r="AP213" s="201"/>
      <c r="AQ213" s="328"/>
      <c r="AR213" s="201"/>
      <c r="AS213" s="346">
        <f>AVERAGE(AS208:AS212)</f>
        <v>0.68346666666666667</v>
      </c>
      <c r="AT213" s="330"/>
      <c r="AU213" s="330"/>
      <c r="AV213" s="372"/>
      <c r="AW213" s="339"/>
      <c r="AX213" s="366"/>
      <c r="AY213" s="287"/>
      <c r="AZ213" s="287"/>
      <c r="BA213" s="331"/>
      <c r="BB213" s="369"/>
      <c r="BC213" s="369"/>
      <c r="BD213" s="287"/>
      <c r="BE213" s="370"/>
      <c r="BF213" s="370"/>
      <c r="BG213" s="369"/>
      <c r="BH213" s="369"/>
      <c r="BI213" s="505"/>
      <c r="BJ213" s="505"/>
      <c r="BK213" s="505"/>
      <c r="BL213" s="732"/>
      <c r="BM213" s="732"/>
      <c r="BN213" s="287"/>
      <c r="BO213" s="288"/>
      <c r="BP213" s="288"/>
      <c r="BQ213" s="287"/>
      <c r="BR213" s="289"/>
      <c r="BS213" s="373"/>
      <c r="BT213" s="290"/>
      <c r="BU213" s="205"/>
      <c r="BV213" s="291"/>
      <c r="BW213" s="374"/>
      <c r="BX213" s="375"/>
      <c r="BY213" s="293"/>
      <c r="BZ213" s="293"/>
      <c r="CA213" s="291"/>
      <c r="CB213" s="675"/>
      <c r="CC213" s="423"/>
    </row>
    <row r="214" spans="1:82" ht="34.5" customHeight="1" x14ac:dyDescent="0.35">
      <c r="A214" s="529"/>
      <c r="B214" s="529"/>
      <c r="C214" s="661"/>
      <c r="D214" s="662"/>
      <c r="E214" s="662"/>
      <c r="F214" s="662"/>
      <c r="G214" s="664"/>
      <c r="H214" s="667"/>
      <c r="I214" s="664"/>
      <c r="J214" s="555"/>
      <c r="K214" s="412" t="s">
        <v>1479</v>
      </c>
      <c r="L214" s="412" t="s">
        <v>167</v>
      </c>
      <c r="M214" s="412" t="s">
        <v>252</v>
      </c>
      <c r="N214" s="432" t="s">
        <v>1480</v>
      </c>
      <c r="O214" s="412"/>
      <c r="P214" s="430" t="s">
        <v>173</v>
      </c>
      <c r="Q214" s="412" t="s">
        <v>1481</v>
      </c>
      <c r="R214" s="455">
        <v>1</v>
      </c>
      <c r="S214" s="430" t="s">
        <v>175</v>
      </c>
      <c r="T214" s="455">
        <v>1</v>
      </c>
      <c r="U214" s="453">
        <v>0</v>
      </c>
      <c r="V214" s="629" t="s">
        <v>176</v>
      </c>
      <c r="W214" s="629" t="s">
        <v>176</v>
      </c>
      <c r="X214" s="629" t="s">
        <v>176</v>
      </c>
      <c r="Y214" s="713" t="s">
        <v>176</v>
      </c>
      <c r="Z214" s="643"/>
      <c r="AA214" s="714" t="s">
        <v>176</v>
      </c>
      <c r="AB214" s="643">
        <v>1</v>
      </c>
      <c r="AC214" s="410"/>
      <c r="AD214" s="410"/>
      <c r="AE214" s="411"/>
      <c r="AF214" s="411"/>
      <c r="AG214" s="439" t="s">
        <v>1482</v>
      </c>
      <c r="AH214" s="468">
        <v>2021130010225</v>
      </c>
      <c r="AI214" s="467" t="s">
        <v>1483</v>
      </c>
      <c r="AJ214" s="5" t="s">
        <v>1484</v>
      </c>
      <c r="AK214" s="8" t="s">
        <v>1485</v>
      </c>
      <c r="AL214" s="64">
        <v>1</v>
      </c>
      <c r="AM214" s="69">
        <v>0.2</v>
      </c>
      <c r="AN214" s="192">
        <v>1</v>
      </c>
      <c r="AO214" s="192">
        <v>0</v>
      </c>
      <c r="AP214" s="192">
        <v>0</v>
      </c>
      <c r="AQ214" s="168"/>
      <c r="AR214" s="234">
        <f t="shared" ref="AR214" si="135">+AP214+AO214+AN214</f>
        <v>1</v>
      </c>
      <c r="AS214" s="236">
        <f t="shared" ref="AS214" si="136">+AR214/AL214</f>
        <v>1</v>
      </c>
      <c r="AT214" s="87">
        <v>44958</v>
      </c>
      <c r="AU214" s="87">
        <v>45291</v>
      </c>
      <c r="AV214" s="118">
        <f t="shared" si="134"/>
        <v>333</v>
      </c>
      <c r="AW214" s="88"/>
      <c r="AX214" s="115"/>
      <c r="AY214" s="423" t="s">
        <v>1427</v>
      </c>
      <c r="AZ214" s="423" t="s">
        <v>1428</v>
      </c>
      <c r="BA214" s="441" t="s">
        <v>187</v>
      </c>
      <c r="BB214" s="442">
        <v>163684368</v>
      </c>
      <c r="BC214" s="442">
        <v>163684368</v>
      </c>
      <c r="BD214" s="423" t="s">
        <v>188</v>
      </c>
      <c r="BE214" s="673" t="s">
        <v>1486</v>
      </c>
      <c r="BF214" s="673" t="s">
        <v>1487</v>
      </c>
      <c r="BG214" s="442">
        <v>146159969</v>
      </c>
      <c r="BH214" s="442">
        <v>52200000</v>
      </c>
      <c r="BI214" s="505"/>
      <c r="BJ214" s="505"/>
      <c r="BK214" s="505"/>
      <c r="BL214" s="732"/>
      <c r="BM214" s="732"/>
      <c r="BN214" s="72" t="s">
        <v>199</v>
      </c>
      <c r="BO214" s="129" t="s">
        <v>200</v>
      </c>
      <c r="BP214" s="129" t="s">
        <v>1472</v>
      </c>
      <c r="BQ214" s="72" t="s">
        <v>187</v>
      </c>
      <c r="BR214" s="141">
        <v>44945</v>
      </c>
      <c r="BS214" s="198" t="s">
        <v>1488</v>
      </c>
      <c r="BT214" s="213" t="s">
        <v>1489</v>
      </c>
      <c r="BU214" s="228" t="s">
        <v>1490</v>
      </c>
      <c r="BV214" s="138"/>
      <c r="BW214" s="188">
        <v>6</v>
      </c>
      <c r="BX214" s="209" t="s">
        <v>1491</v>
      </c>
      <c r="BY214" s="209" t="s">
        <v>1492</v>
      </c>
      <c r="BZ214" s="209" t="s">
        <v>1493</v>
      </c>
      <c r="CA214" s="138"/>
      <c r="CB214" s="675"/>
      <c r="CC214" s="423"/>
    </row>
    <row r="215" spans="1:82" ht="94.5" customHeight="1" x14ac:dyDescent="0.35">
      <c r="A215" s="529"/>
      <c r="B215" s="529"/>
      <c r="C215" s="661"/>
      <c r="D215" s="662"/>
      <c r="E215" s="662"/>
      <c r="F215" s="662"/>
      <c r="G215" s="664"/>
      <c r="H215" s="667"/>
      <c r="I215" s="664"/>
      <c r="J215" s="555"/>
      <c r="K215" s="413"/>
      <c r="L215" s="413"/>
      <c r="M215" s="413"/>
      <c r="N215" s="528"/>
      <c r="O215" s="413"/>
      <c r="P215" s="431"/>
      <c r="Q215" s="413"/>
      <c r="R215" s="416"/>
      <c r="S215" s="431"/>
      <c r="T215" s="416"/>
      <c r="U215" s="472"/>
      <c r="V215" s="630"/>
      <c r="W215" s="630"/>
      <c r="X215" s="630"/>
      <c r="Y215" s="713"/>
      <c r="Z215" s="643"/>
      <c r="AA215" s="714"/>
      <c r="AB215" s="643"/>
      <c r="AC215" s="410"/>
      <c r="AD215" s="410"/>
      <c r="AE215" s="411"/>
      <c r="AF215" s="411"/>
      <c r="AG215" s="439"/>
      <c r="AH215" s="468"/>
      <c r="AI215" s="467"/>
      <c r="AJ215" s="5" t="s">
        <v>1494</v>
      </c>
      <c r="AK215" s="8" t="s">
        <v>1495</v>
      </c>
      <c r="AL215" s="64">
        <v>10</v>
      </c>
      <c r="AM215" s="69">
        <v>0.25</v>
      </c>
      <c r="AN215" s="192">
        <v>1</v>
      </c>
      <c r="AO215" s="192">
        <v>7</v>
      </c>
      <c r="AP215" s="192">
        <v>3</v>
      </c>
      <c r="AQ215" s="168"/>
      <c r="AR215" s="234">
        <f t="shared" ref="AR215:AR217" si="137">+AP215+AO215+AN215</f>
        <v>11</v>
      </c>
      <c r="AS215" s="236">
        <v>1</v>
      </c>
      <c r="AT215" s="87">
        <v>44986</v>
      </c>
      <c r="AU215" s="87">
        <v>45291</v>
      </c>
      <c r="AV215" s="118">
        <f t="shared" si="134"/>
        <v>305</v>
      </c>
      <c r="AW215" s="88">
        <v>300</v>
      </c>
      <c r="AX215" s="115"/>
      <c r="AY215" s="423"/>
      <c r="AZ215" s="423"/>
      <c r="BA215" s="441"/>
      <c r="BB215" s="442"/>
      <c r="BC215" s="442"/>
      <c r="BD215" s="423"/>
      <c r="BE215" s="673"/>
      <c r="BF215" s="673"/>
      <c r="BG215" s="442"/>
      <c r="BH215" s="442"/>
      <c r="BI215" s="505"/>
      <c r="BJ215" s="505"/>
      <c r="BK215" s="505"/>
      <c r="BL215" s="732"/>
      <c r="BM215" s="732"/>
      <c r="BN215" s="72" t="s">
        <v>199</v>
      </c>
      <c r="BO215" s="129" t="s">
        <v>1496</v>
      </c>
      <c r="BP215" s="129" t="s">
        <v>1432</v>
      </c>
      <c r="BQ215" s="72" t="s">
        <v>187</v>
      </c>
      <c r="BR215" s="141">
        <v>45017</v>
      </c>
      <c r="BS215" s="213" t="s">
        <v>1497</v>
      </c>
      <c r="BT215" s="213" t="s">
        <v>1498</v>
      </c>
      <c r="BU215" s="228" t="s">
        <v>1499</v>
      </c>
      <c r="BV215" s="138"/>
      <c r="BW215" s="188">
        <v>7</v>
      </c>
      <c r="BX215" s="209" t="s">
        <v>1500</v>
      </c>
      <c r="BY215" s="209" t="s">
        <v>1501</v>
      </c>
      <c r="BZ215" s="209" t="s">
        <v>1502</v>
      </c>
      <c r="CA215" s="138"/>
      <c r="CB215" s="675"/>
      <c r="CC215" s="423"/>
    </row>
    <row r="216" spans="1:82" ht="81" customHeight="1" x14ac:dyDescent="0.35">
      <c r="A216" s="529"/>
      <c r="B216" s="529"/>
      <c r="C216" s="661"/>
      <c r="D216" s="662"/>
      <c r="E216" s="662"/>
      <c r="F216" s="662"/>
      <c r="G216" s="664"/>
      <c r="H216" s="667"/>
      <c r="I216" s="664"/>
      <c r="J216" s="555"/>
      <c r="K216" s="5" t="s">
        <v>1503</v>
      </c>
      <c r="L216" s="8" t="s">
        <v>167</v>
      </c>
      <c r="M216" s="8" t="s">
        <v>1504</v>
      </c>
      <c r="N216" s="12" t="s">
        <v>1505</v>
      </c>
      <c r="O216" s="11" t="s">
        <v>173</v>
      </c>
      <c r="P216" s="11"/>
      <c r="Q216" s="7" t="s">
        <v>1506</v>
      </c>
      <c r="R216" s="59">
        <v>1</v>
      </c>
      <c r="S216" s="59">
        <v>0.95</v>
      </c>
      <c r="T216" s="59">
        <v>0.05</v>
      </c>
      <c r="U216" s="218">
        <v>0.02</v>
      </c>
      <c r="V216" s="191">
        <v>0.3</v>
      </c>
      <c r="W216" s="191">
        <v>0.08</v>
      </c>
      <c r="X216" s="191"/>
      <c r="Y216" s="304">
        <f>+W216+V216+U216</f>
        <v>0.4</v>
      </c>
      <c r="Z216" s="303">
        <f>+Y216/S216</f>
        <v>0.4210526315789474</v>
      </c>
      <c r="AA216" s="305">
        <f>+Y216+T216</f>
        <v>0.45</v>
      </c>
      <c r="AB216" s="303">
        <f>+AA216/R216</f>
        <v>0.45</v>
      </c>
      <c r="AC216" s="410"/>
      <c r="AD216" s="410"/>
      <c r="AE216" s="411"/>
      <c r="AF216" s="411"/>
      <c r="AG216" s="439"/>
      <c r="AH216" s="468"/>
      <c r="AI216" s="467"/>
      <c r="AJ216" s="5" t="s">
        <v>1507</v>
      </c>
      <c r="AK216" s="8" t="s">
        <v>1508</v>
      </c>
      <c r="AL216" s="64">
        <v>0.95</v>
      </c>
      <c r="AM216" s="69">
        <v>0.4</v>
      </c>
      <c r="AN216" s="192">
        <v>0.02</v>
      </c>
      <c r="AO216" s="192">
        <v>0.3</v>
      </c>
      <c r="AP216" s="192">
        <v>0.18</v>
      </c>
      <c r="AQ216" s="168"/>
      <c r="AR216" s="234">
        <f t="shared" si="137"/>
        <v>0.5</v>
      </c>
      <c r="AS216" s="236">
        <f t="shared" ref="AS216:AS217" si="138">+AR216/AL216</f>
        <v>0.52631578947368418</v>
      </c>
      <c r="AT216" s="87">
        <v>44942</v>
      </c>
      <c r="AU216" s="87">
        <v>45291</v>
      </c>
      <c r="AV216" s="118">
        <f t="shared" si="134"/>
        <v>349</v>
      </c>
      <c r="AW216" s="88"/>
      <c r="AX216" s="115"/>
      <c r="AY216" s="423"/>
      <c r="AZ216" s="423"/>
      <c r="BA216" s="441"/>
      <c r="BB216" s="442"/>
      <c r="BC216" s="442"/>
      <c r="BD216" s="423"/>
      <c r="BE216" s="673"/>
      <c r="BF216" s="673"/>
      <c r="BG216" s="442"/>
      <c r="BH216" s="442"/>
      <c r="BI216" s="505"/>
      <c r="BJ216" s="505"/>
      <c r="BK216" s="505"/>
      <c r="BL216" s="732"/>
      <c r="BM216" s="732"/>
      <c r="BN216" s="72" t="s">
        <v>199</v>
      </c>
      <c r="BO216" s="129" t="s">
        <v>1509</v>
      </c>
      <c r="BP216" s="129" t="s">
        <v>1472</v>
      </c>
      <c r="BQ216" s="72" t="s">
        <v>187</v>
      </c>
      <c r="BR216" s="141">
        <v>44945</v>
      </c>
      <c r="BS216" s="213" t="s">
        <v>1510</v>
      </c>
      <c r="BT216" s="213" t="s">
        <v>1511</v>
      </c>
      <c r="BU216" s="246" t="s">
        <v>1512</v>
      </c>
      <c r="BV216" s="138"/>
      <c r="BW216" s="188">
        <v>8</v>
      </c>
      <c r="BX216" s="209" t="s">
        <v>1513</v>
      </c>
      <c r="BY216" s="209" t="s">
        <v>1514</v>
      </c>
      <c r="BZ216" s="209" t="s">
        <v>1515</v>
      </c>
      <c r="CA216" s="138"/>
      <c r="CB216" s="675"/>
      <c r="CC216" s="423"/>
      <c r="CD216" s="140" t="s">
        <v>238</v>
      </c>
    </row>
    <row r="217" spans="1:82" ht="94.5" customHeight="1" x14ac:dyDescent="0.35">
      <c r="A217" s="529"/>
      <c r="B217" s="529"/>
      <c r="C217" s="661"/>
      <c r="D217" s="662"/>
      <c r="E217" s="662"/>
      <c r="F217" s="662"/>
      <c r="G217" s="665"/>
      <c r="H217" s="668"/>
      <c r="I217" s="665"/>
      <c r="J217" s="555"/>
      <c r="K217" s="5" t="s">
        <v>1516</v>
      </c>
      <c r="L217" s="8" t="s">
        <v>167</v>
      </c>
      <c r="M217" s="8" t="s">
        <v>252</v>
      </c>
      <c r="N217" s="5" t="s">
        <v>1517</v>
      </c>
      <c r="O217" s="13" t="s">
        <v>173</v>
      </c>
      <c r="P217" s="13"/>
      <c r="Q217" s="8" t="s">
        <v>1518</v>
      </c>
      <c r="R217" s="64">
        <v>1</v>
      </c>
      <c r="S217" s="64">
        <v>0.1</v>
      </c>
      <c r="T217" s="64">
        <v>0.9</v>
      </c>
      <c r="U217" s="196">
        <v>0</v>
      </c>
      <c r="V217" s="196">
        <v>0</v>
      </c>
      <c r="W217" s="196">
        <v>0</v>
      </c>
      <c r="X217" s="196"/>
      <c r="Y217" s="234">
        <f>+W217+V217+U217</f>
        <v>0</v>
      </c>
      <c r="Z217" s="303">
        <f>+Y217/S217</f>
        <v>0</v>
      </c>
      <c r="AA217" s="234">
        <f>+Y217+T217</f>
        <v>0.9</v>
      </c>
      <c r="AB217" s="303">
        <f>+AA217/R217</f>
        <v>0.9</v>
      </c>
      <c r="AC217" s="469"/>
      <c r="AD217" s="469"/>
      <c r="AE217" s="413"/>
      <c r="AF217" s="413"/>
      <c r="AG217" s="439"/>
      <c r="AH217" s="468"/>
      <c r="AI217" s="467"/>
      <c r="AJ217" s="5" t="s">
        <v>1519</v>
      </c>
      <c r="AK217" s="8" t="s">
        <v>1520</v>
      </c>
      <c r="AL217" s="64">
        <v>0.1</v>
      </c>
      <c r="AM217" s="69">
        <v>0.15</v>
      </c>
      <c r="AN217" s="192">
        <v>0</v>
      </c>
      <c r="AO217" s="192">
        <v>0</v>
      </c>
      <c r="AP217" s="192">
        <v>0</v>
      </c>
      <c r="AQ217" s="168"/>
      <c r="AR217" s="234">
        <f t="shared" si="137"/>
        <v>0</v>
      </c>
      <c r="AS217" s="236">
        <f t="shared" si="138"/>
        <v>0</v>
      </c>
      <c r="AT217" s="87">
        <v>44958</v>
      </c>
      <c r="AU217" s="87">
        <v>45291</v>
      </c>
      <c r="AV217" s="118">
        <f t="shared" si="134"/>
        <v>333</v>
      </c>
      <c r="AW217" s="88"/>
      <c r="AX217" s="115"/>
      <c r="AY217" s="423"/>
      <c r="AZ217" s="423"/>
      <c r="BA217" s="441"/>
      <c r="BB217" s="442"/>
      <c r="BC217" s="442"/>
      <c r="BD217" s="423"/>
      <c r="BE217" s="673"/>
      <c r="BF217" s="673"/>
      <c r="BG217" s="442"/>
      <c r="BH217" s="442"/>
      <c r="BI217" s="505"/>
      <c r="BJ217" s="505"/>
      <c r="BK217" s="505"/>
      <c r="BL217" s="732"/>
      <c r="BM217" s="732"/>
      <c r="BN217" s="72"/>
      <c r="BO217" s="129"/>
      <c r="BP217" s="129"/>
      <c r="BQ217" s="72"/>
      <c r="BR217" s="141"/>
      <c r="BS217" s="213" t="s">
        <v>1521</v>
      </c>
      <c r="BT217" s="213" t="s">
        <v>1522</v>
      </c>
      <c r="BU217" s="213"/>
      <c r="BV217" s="138"/>
      <c r="BW217" s="188">
        <v>9</v>
      </c>
      <c r="BX217" s="209" t="s">
        <v>1523</v>
      </c>
      <c r="BY217" s="209" t="s">
        <v>1524</v>
      </c>
      <c r="BZ217" s="139"/>
      <c r="CA217" s="138"/>
      <c r="CB217" s="676"/>
      <c r="CC217" s="423"/>
    </row>
    <row r="218" spans="1:82" ht="46.5" customHeight="1" x14ac:dyDescent="0.35">
      <c r="A218" s="6"/>
      <c r="B218" s="43"/>
      <c r="C218" s="43"/>
      <c r="D218" s="44"/>
      <c r="E218" s="45"/>
      <c r="F218" s="44"/>
      <c r="G218" s="68"/>
      <c r="H218" s="44"/>
      <c r="I218" s="68"/>
      <c r="J218" s="633" t="s">
        <v>1416</v>
      </c>
      <c r="K218" s="634"/>
      <c r="L218" s="634"/>
      <c r="M218" s="634"/>
      <c r="N218" s="634"/>
      <c r="O218" s="634"/>
      <c r="P218" s="634"/>
      <c r="Q218" s="634"/>
      <c r="R218" s="634"/>
      <c r="S218" s="634"/>
      <c r="T218" s="634"/>
      <c r="U218" s="634"/>
      <c r="V218" s="634"/>
      <c r="W218" s="634"/>
      <c r="X218" s="634"/>
      <c r="Y218" s="635"/>
      <c r="Z218" s="315">
        <f>AVERAGE(Z208:Z217)</f>
        <v>0.30126315789473684</v>
      </c>
      <c r="AA218" s="315"/>
      <c r="AB218" s="315">
        <f>AVERAGE(AB208:AB217)</f>
        <v>0.80008602150537644</v>
      </c>
      <c r="AC218" s="56"/>
      <c r="AD218" s="56"/>
      <c r="AE218" s="44"/>
      <c r="AF218" s="44"/>
      <c r="AG218" s="68"/>
      <c r="AH218" s="44"/>
      <c r="AI218" s="44"/>
      <c r="AJ218" s="48"/>
      <c r="AK218" s="44"/>
      <c r="AL218" s="68"/>
      <c r="AM218" s="68"/>
      <c r="AN218" s="68"/>
      <c r="AO218" s="68"/>
      <c r="AP218" s="68"/>
      <c r="AQ218" s="68"/>
      <c r="AR218" s="68"/>
      <c r="AS218" s="346">
        <f>AVERAGE(AS214:AS217)</f>
        <v>0.63157894736842102</v>
      </c>
      <c r="AT218" s="104"/>
      <c r="AU218" s="104"/>
      <c r="AV218" s="56"/>
      <c r="AW218" s="68"/>
      <c r="AX218" s="56"/>
      <c r="AY218" s="44"/>
      <c r="AZ218" s="44"/>
      <c r="BA218" s="56"/>
      <c r="BB218" s="56"/>
      <c r="BC218" s="56"/>
      <c r="BD218" s="44"/>
      <c r="BE218" s="44"/>
      <c r="BF218" s="44"/>
      <c r="BG218" s="56"/>
      <c r="BH218" s="56"/>
      <c r="BI218" s="506"/>
      <c r="BJ218" s="506"/>
      <c r="BK218" s="506"/>
      <c r="BL218" s="733"/>
      <c r="BM218" s="733"/>
      <c r="BN218" s="4"/>
      <c r="BO218" s="44"/>
      <c r="BP218" s="44"/>
      <c r="BQ218" s="44"/>
      <c r="BR218" s="44"/>
      <c r="BS218" s="205"/>
      <c r="BT218" s="205"/>
      <c r="BU218" s="205"/>
      <c r="BV218" s="4"/>
      <c r="BW218" s="4"/>
      <c r="BX218" s="21"/>
      <c r="BY218" s="21"/>
      <c r="BZ218" s="21"/>
      <c r="CA218" s="4"/>
      <c r="CB218" s="44"/>
      <c r="CC218" s="48"/>
    </row>
    <row r="219" spans="1:82" ht="48.75" customHeight="1" x14ac:dyDescent="0.35">
      <c r="A219" s="6"/>
      <c r="B219" s="43"/>
      <c r="C219" s="636" t="s">
        <v>1525</v>
      </c>
      <c r="D219" s="637"/>
      <c r="E219" s="637"/>
      <c r="F219" s="637"/>
      <c r="G219" s="637"/>
      <c r="H219" s="637"/>
      <c r="I219" s="637"/>
      <c r="J219" s="637"/>
      <c r="K219" s="637"/>
      <c r="L219" s="637"/>
      <c r="M219" s="637"/>
      <c r="N219" s="637"/>
      <c r="O219" s="637"/>
      <c r="P219" s="637"/>
      <c r="Q219" s="637"/>
      <c r="R219" s="637"/>
      <c r="S219" s="637"/>
      <c r="T219" s="637"/>
      <c r="U219" s="637"/>
      <c r="V219" s="637"/>
      <c r="W219" s="637"/>
      <c r="X219" s="637"/>
      <c r="Y219" s="638"/>
      <c r="Z219" s="315">
        <f>+Z218</f>
        <v>0.30126315789473684</v>
      </c>
      <c r="AA219" s="315"/>
      <c r="AB219" s="315">
        <f>+AB218</f>
        <v>0.80008602150537644</v>
      </c>
      <c r="AC219" s="56"/>
      <c r="AD219" s="56"/>
      <c r="AE219" s="44"/>
      <c r="AF219" s="44"/>
      <c r="AG219" s="68"/>
      <c r="AH219" s="44"/>
      <c r="AI219" s="44"/>
      <c r="AJ219" s="48"/>
      <c r="AK219" s="44"/>
      <c r="AL219" s="68"/>
      <c r="AM219" s="68"/>
      <c r="AN219" s="68"/>
      <c r="AO219" s="68"/>
      <c r="AP219" s="68"/>
      <c r="AQ219" s="68"/>
      <c r="AR219" s="68"/>
      <c r="AS219" s="68"/>
      <c r="AT219" s="104"/>
      <c r="AU219" s="104"/>
      <c r="AV219" s="56"/>
      <c r="AW219" s="68"/>
      <c r="AX219" s="56"/>
      <c r="AY219" s="44"/>
      <c r="AZ219" s="44"/>
      <c r="BA219" s="56"/>
      <c r="BB219" s="56"/>
      <c r="BC219" s="56"/>
      <c r="BD219" s="44"/>
      <c r="BE219" s="44"/>
      <c r="BF219" s="44"/>
      <c r="BG219" s="56"/>
      <c r="BH219" s="56"/>
      <c r="BI219" s="56"/>
      <c r="BJ219" s="56"/>
      <c r="BK219" s="56"/>
      <c r="BL219" s="56"/>
      <c r="BM219" s="56"/>
      <c r="BN219" s="4"/>
      <c r="BO219" s="44"/>
      <c r="BP219" s="44"/>
      <c r="BQ219" s="44"/>
      <c r="BR219" s="44"/>
      <c r="BS219" s="205"/>
      <c r="BT219" s="205"/>
      <c r="BU219" s="205"/>
      <c r="BV219" s="4"/>
      <c r="BW219" s="4"/>
      <c r="BX219" s="21"/>
      <c r="BY219" s="21"/>
      <c r="BZ219" s="21"/>
      <c r="CA219" s="4"/>
      <c r="CB219" s="44"/>
      <c r="CC219" s="48"/>
    </row>
    <row r="220" spans="1:82" ht="30" x14ac:dyDescent="0.35">
      <c r="A220" s="6"/>
      <c r="B220" s="717" t="s">
        <v>1526</v>
      </c>
      <c r="C220" s="718"/>
      <c r="D220" s="718"/>
      <c r="E220" s="718"/>
      <c r="F220" s="718"/>
      <c r="G220" s="718"/>
      <c r="H220" s="718"/>
      <c r="I220" s="718"/>
      <c r="J220" s="718"/>
      <c r="K220" s="718"/>
      <c r="L220" s="718"/>
      <c r="M220" s="718"/>
      <c r="N220" s="718"/>
      <c r="O220" s="718"/>
      <c r="P220" s="718"/>
      <c r="Q220" s="718"/>
      <c r="R220" s="718"/>
      <c r="S220" s="718"/>
      <c r="T220" s="718"/>
      <c r="U220" s="718"/>
      <c r="V220" s="718"/>
      <c r="W220" s="718"/>
      <c r="X220" s="718"/>
      <c r="Y220" s="719"/>
      <c r="Z220" s="315">
        <f>+Z219</f>
        <v>0.30126315789473684</v>
      </c>
      <c r="AA220" s="315"/>
      <c r="AB220" s="315">
        <f>+AB219</f>
        <v>0.80008602150537644</v>
      </c>
      <c r="AC220" s="56"/>
      <c r="AD220" s="56"/>
      <c r="AE220" s="44"/>
      <c r="AF220" s="44"/>
      <c r="AG220" s="68"/>
      <c r="AH220" s="44"/>
      <c r="AI220" s="44"/>
      <c r="AJ220" s="48"/>
      <c r="AK220" s="44"/>
      <c r="AL220" s="68"/>
      <c r="AM220" s="68"/>
      <c r="AN220" s="68"/>
      <c r="AO220" s="68"/>
      <c r="AP220" s="68"/>
      <c r="AQ220" s="68"/>
      <c r="AR220" s="68"/>
      <c r="AS220" s="68"/>
      <c r="AT220" s="104"/>
      <c r="AU220" s="104"/>
      <c r="AV220" s="56"/>
      <c r="AW220" s="68"/>
      <c r="AX220" s="56"/>
      <c r="AY220" s="44"/>
      <c r="AZ220" s="44"/>
      <c r="BA220" s="56"/>
      <c r="BB220" s="56"/>
      <c r="BC220" s="56"/>
      <c r="BD220" s="44"/>
      <c r="BE220" s="44"/>
      <c r="BF220" s="44"/>
      <c r="BG220" s="56"/>
      <c r="BH220" s="56"/>
      <c r="BI220" s="56"/>
      <c r="BJ220" s="56"/>
      <c r="BK220" s="56"/>
      <c r="BL220" s="56"/>
      <c r="BM220" s="56"/>
      <c r="BN220" s="4"/>
      <c r="BO220" s="44"/>
      <c r="BP220" s="44"/>
      <c r="BQ220" s="44"/>
      <c r="BR220" s="44"/>
      <c r="BS220" s="205"/>
      <c r="BT220" s="205"/>
      <c r="BU220" s="205"/>
      <c r="BV220" s="4"/>
      <c r="BW220" s="4"/>
      <c r="BX220" s="21"/>
      <c r="BY220" s="21"/>
      <c r="BZ220" s="21"/>
      <c r="CA220" s="4"/>
      <c r="CB220" s="44"/>
      <c r="CC220" s="48"/>
    </row>
    <row r="221" spans="1:82" ht="124.5" customHeight="1" x14ac:dyDescent="0.35">
      <c r="A221" s="529" t="s">
        <v>161</v>
      </c>
      <c r="B221" s="529" t="s">
        <v>162</v>
      </c>
      <c r="C221" s="529" t="s">
        <v>163</v>
      </c>
      <c r="D221" s="467" t="s">
        <v>280</v>
      </c>
      <c r="E221" s="467" t="s">
        <v>1527</v>
      </c>
      <c r="F221" s="467" t="s">
        <v>166</v>
      </c>
      <c r="G221" s="439">
        <v>1</v>
      </c>
      <c r="H221" s="467" t="s">
        <v>167</v>
      </c>
      <c r="I221" s="669"/>
      <c r="J221" s="555" t="s">
        <v>1528</v>
      </c>
      <c r="K221" s="417" t="s">
        <v>1529</v>
      </c>
      <c r="L221" s="467" t="s">
        <v>1530</v>
      </c>
      <c r="M221" s="467" t="s">
        <v>252</v>
      </c>
      <c r="N221" s="417" t="s">
        <v>1531</v>
      </c>
      <c r="O221" s="549"/>
      <c r="P221" s="549" t="s">
        <v>173</v>
      </c>
      <c r="Q221" s="412" t="s">
        <v>1532</v>
      </c>
      <c r="R221" s="439">
        <v>8</v>
      </c>
      <c r="S221" s="439">
        <v>3</v>
      </c>
      <c r="T221" s="439">
        <v>5</v>
      </c>
      <c r="U221" s="639">
        <v>0</v>
      </c>
      <c r="V221" s="639">
        <v>0</v>
      </c>
      <c r="W221" s="639">
        <v>0</v>
      </c>
      <c r="X221" s="639"/>
      <c r="Y221" s="510">
        <v>0</v>
      </c>
      <c r="Z221" s="643">
        <v>0</v>
      </c>
      <c r="AA221" s="510">
        <f>+Y221+T221</f>
        <v>5</v>
      </c>
      <c r="AB221" s="643">
        <f>+AA221/R221</f>
        <v>0.625</v>
      </c>
      <c r="AC221" s="463" t="s">
        <v>177</v>
      </c>
      <c r="AD221" s="463" t="s">
        <v>178</v>
      </c>
      <c r="AE221" s="467" t="s">
        <v>1421</v>
      </c>
      <c r="AF221" s="467" t="s">
        <v>1422</v>
      </c>
      <c r="AG221" s="439" t="s">
        <v>1533</v>
      </c>
      <c r="AH221" s="468">
        <v>2021130010186</v>
      </c>
      <c r="AI221" s="467" t="s">
        <v>1534</v>
      </c>
      <c r="AJ221" s="5" t="s">
        <v>1535</v>
      </c>
      <c r="AK221" s="8" t="s">
        <v>1536</v>
      </c>
      <c r="AL221" s="64">
        <v>30</v>
      </c>
      <c r="AM221" s="69">
        <v>0.3</v>
      </c>
      <c r="AN221" s="192">
        <v>9</v>
      </c>
      <c r="AO221" s="192">
        <v>11</v>
      </c>
      <c r="AP221" s="192">
        <v>9</v>
      </c>
      <c r="AQ221" s="168"/>
      <c r="AR221" s="234">
        <f t="shared" ref="AR221" si="139">+AP221+AO221+AN221</f>
        <v>29</v>
      </c>
      <c r="AS221" s="236">
        <f t="shared" ref="AS221" si="140">+AR221/AL221</f>
        <v>0.96666666666666667</v>
      </c>
      <c r="AT221" s="87">
        <v>44958</v>
      </c>
      <c r="AU221" s="87">
        <v>45291</v>
      </c>
      <c r="AV221" s="118">
        <f t="shared" si="134"/>
        <v>333</v>
      </c>
      <c r="AW221" s="88">
        <v>150</v>
      </c>
      <c r="AX221" s="115"/>
      <c r="AY221" s="423" t="s">
        <v>1427</v>
      </c>
      <c r="AZ221" s="423" t="s">
        <v>1428</v>
      </c>
      <c r="BA221" s="441" t="s">
        <v>187</v>
      </c>
      <c r="BB221" s="442">
        <v>104186500</v>
      </c>
      <c r="BC221" s="442">
        <v>104186500</v>
      </c>
      <c r="BD221" s="423" t="s">
        <v>188</v>
      </c>
      <c r="BE221" s="423"/>
      <c r="BF221" s="423"/>
      <c r="BG221" s="442">
        <v>94286500</v>
      </c>
      <c r="BH221" s="442">
        <v>0</v>
      </c>
      <c r="BI221" s="504">
        <v>104186500</v>
      </c>
      <c r="BJ221" s="504">
        <v>0</v>
      </c>
      <c r="BK221" s="504">
        <v>0</v>
      </c>
      <c r="BL221" s="731">
        <f>+BJ221/BI221</f>
        <v>0</v>
      </c>
      <c r="BM221" s="731">
        <f>+BK221/BI221</f>
        <v>0</v>
      </c>
      <c r="BN221" s="72" t="s">
        <v>199</v>
      </c>
      <c r="BO221" s="143" t="s">
        <v>308</v>
      </c>
      <c r="BP221" s="129" t="s">
        <v>1537</v>
      </c>
      <c r="BQ221" s="72" t="s">
        <v>187</v>
      </c>
      <c r="BR221" s="149">
        <v>44958</v>
      </c>
      <c r="BS221" s="213" t="s">
        <v>1538</v>
      </c>
      <c r="BT221" s="213" t="s">
        <v>1539</v>
      </c>
      <c r="BU221" s="228" t="s">
        <v>1540</v>
      </c>
      <c r="BV221" s="138"/>
      <c r="BW221" s="188">
        <v>10</v>
      </c>
      <c r="BX221" s="209" t="s">
        <v>1541</v>
      </c>
      <c r="BY221" s="209" t="s">
        <v>1542</v>
      </c>
      <c r="BZ221" s="209" t="s">
        <v>1543</v>
      </c>
      <c r="CA221" s="138"/>
      <c r="CB221" s="72" t="s">
        <v>208</v>
      </c>
      <c r="CC221" s="143" t="s">
        <v>1544</v>
      </c>
    </row>
    <row r="222" spans="1:82" ht="77.25" customHeight="1" x14ac:dyDescent="0.35">
      <c r="A222" s="529"/>
      <c r="B222" s="529"/>
      <c r="C222" s="529"/>
      <c r="D222" s="467"/>
      <c r="E222" s="467"/>
      <c r="F222" s="467"/>
      <c r="G222" s="439"/>
      <c r="H222" s="467"/>
      <c r="I222" s="648"/>
      <c r="J222" s="555"/>
      <c r="K222" s="417"/>
      <c r="L222" s="467"/>
      <c r="M222" s="467"/>
      <c r="N222" s="417"/>
      <c r="O222" s="549"/>
      <c r="P222" s="549"/>
      <c r="Q222" s="411"/>
      <c r="R222" s="439"/>
      <c r="S222" s="439"/>
      <c r="T222" s="439"/>
      <c r="U222" s="639"/>
      <c r="V222" s="639"/>
      <c r="W222" s="639"/>
      <c r="X222" s="639"/>
      <c r="Y222" s="510"/>
      <c r="Z222" s="643"/>
      <c r="AA222" s="510"/>
      <c r="AB222" s="643"/>
      <c r="AC222" s="463"/>
      <c r="AD222" s="463"/>
      <c r="AE222" s="467"/>
      <c r="AF222" s="467"/>
      <c r="AG222" s="439"/>
      <c r="AH222" s="468"/>
      <c r="AI222" s="467"/>
      <c r="AJ222" s="5" t="s">
        <v>1545</v>
      </c>
      <c r="AK222" s="8" t="s">
        <v>1546</v>
      </c>
      <c r="AL222" s="64">
        <v>3</v>
      </c>
      <c r="AM222" s="69">
        <v>0.5</v>
      </c>
      <c r="AN222" s="192">
        <v>0</v>
      </c>
      <c r="AO222" s="192">
        <v>0</v>
      </c>
      <c r="AP222" s="192">
        <v>0</v>
      </c>
      <c r="AQ222" s="168"/>
      <c r="AR222" s="234">
        <f t="shared" ref="AR222:AR223" si="141">+AP222+AO222+AN222</f>
        <v>0</v>
      </c>
      <c r="AS222" s="236">
        <f t="shared" ref="AS222" si="142">+AR222/AL222</f>
        <v>0</v>
      </c>
      <c r="AT222" s="87">
        <v>44986</v>
      </c>
      <c r="AU222" s="87">
        <v>45291</v>
      </c>
      <c r="AV222" s="118">
        <f t="shared" si="134"/>
        <v>305</v>
      </c>
      <c r="AW222" s="88">
        <v>30</v>
      </c>
      <c r="AX222" s="115"/>
      <c r="AY222" s="423"/>
      <c r="AZ222" s="423"/>
      <c r="BA222" s="441"/>
      <c r="BB222" s="442"/>
      <c r="BC222" s="442"/>
      <c r="BD222" s="423"/>
      <c r="BE222" s="423"/>
      <c r="BF222" s="423"/>
      <c r="BG222" s="442"/>
      <c r="BH222" s="442"/>
      <c r="BI222" s="505"/>
      <c r="BJ222" s="505"/>
      <c r="BK222" s="505"/>
      <c r="BL222" s="732"/>
      <c r="BM222" s="732"/>
      <c r="BN222" s="72" t="s">
        <v>199</v>
      </c>
      <c r="BO222" s="143" t="s">
        <v>232</v>
      </c>
      <c r="BP222" s="129" t="s">
        <v>1472</v>
      </c>
      <c r="BQ222" s="72" t="s">
        <v>187</v>
      </c>
      <c r="BR222" s="149">
        <v>44958</v>
      </c>
      <c r="BS222" s="213" t="s">
        <v>1547</v>
      </c>
      <c r="BT222" s="213" t="s">
        <v>1548</v>
      </c>
      <c r="BU222" s="228" t="s">
        <v>1549</v>
      </c>
      <c r="BV222" s="138"/>
      <c r="BW222" s="188">
        <v>11</v>
      </c>
      <c r="BX222" s="209" t="s">
        <v>1550</v>
      </c>
      <c r="BY222" s="209" t="s">
        <v>1551</v>
      </c>
      <c r="BZ222" s="209" t="s">
        <v>1552</v>
      </c>
      <c r="CA222" s="138"/>
      <c r="CB222" s="72" t="s">
        <v>1449</v>
      </c>
      <c r="CC222" s="143" t="s">
        <v>1553</v>
      </c>
    </row>
    <row r="223" spans="1:82" ht="69" customHeight="1" x14ac:dyDescent="0.35">
      <c r="A223" s="529"/>
      <c r="B223" s="529"/>
      <c r="C223" s="529"/>
      <c r="D223" s="467"/>
      <c r="E223" s="467"/>
      <c r="F223" s="467"/>
      <c r="G223" s="439"/>
      <c r="H223" s="467"/>
      <c r="I223" s="649"/>
      <c r="J223" s="555"/>
      <c r="K223" s="417"/>
      <c r="L223" s="467"/>
      <c r="M223" s="467"/>
      <c r="N223" s="417"/>
      <c r="O223" s="549"/>
      <c r="P223" s="549"/>
      <c r="Q223" s="413"/>
      <c r="R223" s="439"/>
      <c r="S223" s="439"/>
      <c r="T223" s="439"/>
      <c r="U223" s="639"/>
      <c r="V223" s="639"/>
      <c r="W223" s="639"/>
      <c r="X223" s="639"/>
      <c r="Y223" s="510"/>
      <c r="Z223" s="643"/>
      <c r="AA223" s="510"/>
      <c r="AB223" s="643"/>
      <c r="AC223" s="463"/>
      <c r="AD223" s="463"/>
      <c r="AE223" s="467"/>
      <c r="AF223" s="467"/>
      <c r="AG223" s="439"/>
      <c r="AH223" s="468"/>
      <c r="AI223" s="467"/>
      <c r="AJ223" s="5" t="s">
        <v>1554</v>
      </c>
      <c r="AK223" s="8" t="s">
        <v>1555</v>
      </c>
      <c r="AL223" s="64">
        <v>3</v>
      </c>
      <c r="AM223" s="69">
        <v>0.2</v>
      </c>
      <c r="AN223" s="192">
        <v>3</v>
      </c>
      <c r="AO223" s="192">
        <v>2</v>
      </c>
      <c r="AP223" s="192">
        <v>0</v>
      </c>
      <c r="AQ223" s="168"/>
      <c r="AR223" s="234">
        <f t="shared" si="141"/>
        <v>5</v>
      </c>
      <c r="AS223" s="236">
        <v>1</v>
      </c>
      <c r="AT223" s="87">
        <v>44958</v>
      </c>
      <c r="AU223" s="87">
        <v>45291</v>
      </c>
      <c r="AV223" s="118">
        <f t="shared" si="134"/>
        <v>333</v>
      </c>
      <c r="AW223" s="88">
        <v>30</v>
      </c>
      <c r="AX223" s="115"/>
      <c r="AY223" s="423"/>
      <c r="AZ223" s="423"/>
      <c r="BA223" s="441"/>
      <c r="BB223" s="442"/>
      <c r="BC223" s="442"/>
      <c r="BD223" s="423"/>
      <c r="BE223" s="423"/>
      <c r="BF223" s="423"/>
      <c r="BG223" s="442"/>
      <c r="BH223" s="442"/>
      <c r="BI223" s="505"/>
      <c r="BJ223" s="505"/>
      <c r="BK223" s="505"/>
      <c r="BL223" s="732"/>
      <c r="BM223" s="732"/>
      <c r="BN223" s="72" t="s">
        <v>199</v>
      </c>
      <c r="BO223" s="143" t="s">
        <v>200</v>
      </c>
      <c r="BP223" s="129" t="s">
        <v>1472</v>
      </c>
      <c r="BQ223" s="72" t="s">
        <v>187</v>
      </c>
      <c r="BR223" s="149">
        <v>44958</v>
      </c>
      <c r="BS223" s="213" t="s">
        <v>1556</v>
      </c>
      <c r="BT223" s="213" t="s">
        <v>1557</v>
      </c>
      <c r="BU223" s="228"/>
      <c r="BV223" s="138"/>
      <c r="BW223" s="188">
        <v>12</v>
      </c>
      <c r="BX223" s="209" t="s">
        <v>1558</v>
      </c>
      <c r="BY223" s="209" t="s">
        <v>1559</v>
      </c>
      <c r="BZ223" s="139"/>
      <c r="CA223" s="138"/>
      <c r="CB223" s="153"/>
      <c r="CC223" s="152"/>
    </row>
    <row r="224" spans="1:82" ht="51" customHeight="1" x14ac:dyDescent="0.35">
      <c r="A224" s="6"/>
      <c r="B224" s="43"/>
      <c r="C224" s="43"/>
      <c r="D224" s="44"/>
      <c r="E224" s="45"/>
      <c r="F224" s="44"/>
      <c r="G224" s="68"/>
      <c r="H224" s="44"/>
      <c r="I224" s="68"/>
      <c r="J224" s="633" t="s">
        <v>1528</v>
      </c>
      <c r="K224" s="634"/>
      <c r="L224" s="634"/>
      <c r="M224" s="634"/>
      <c r="N224" s="634"/>
      <c r="O224" s="634"/>
      <c r="P224" s="634"/>
      <c r="Q224" s="634"/>
      <c r="R224" s="634"/>
      <c r="S224" s="634"/>
      <c r="T224" s="634"/>
      <c r="U224" s="634"/>
      <c r="V224" s="634"/>
      <c r="W224" s="634"/>
      <c r="X224" s="634"/>
      <c r="Y224" s="635"/>
      <c r="Z224" s="315">
        <f>+Z221</f>
        <v>0</v>
      </c>
      <c r="AA224" s="315"/>
      <c r="AB224" s="315">
        <f>+AB221</f>
        <v>0.625</v>
      </c>
      <c r="AC224" s="56"/>
      <c r="AD224" s="56"/>
      <c r="AE224" s="44"/>
      <c r="AF224" s="44"/>
      <c r="AG224" s="68"/>
      <c r="AH224" s="44"/>
      <c r="AI224" s="44"/>
      <c r="AJ224" s="48"/>
      <c r="AK224" s="44"/>
      <c r="AL224" s="68"/>
      <c r="AM224" s="68"/>
      <c r="AN224" s="201"/>
      <c r="AO224" s="201"/>
      <c r="AP224" s="202"/>
      <c r="AQ224" s="68"/>
      <c r="AR224" s="68"/>
      <c r="AS224" s="346">
        <f>AVERAGE(AS221:AS223)</f>
        <v>0.65555555555555556</v>
      </c>
      <c r="AT224" s="104"/>
      <c r="AU224" s="104"/>
      <c r="AV224" s="56"/>
      <c r="AW224" s="68"/>
      <c r="AX224" s="56"/>
      <c r="AY224" s="44"/>
      <c r="AZ224" s="44"/>
      <c r="BA224" s="56"/>
      <c r="BB224" s="56"/>
      <c r="BC224" s="56"/>
      <c r="BD224" s="44"/>
      <c r="BE224" s="44"/>
      <c r="BF224" s="44"/>
      <c r="BG224" s="56"/>
      <c r="BH224" s="56"/>
      <c r="BI224" s="506"/>
      <c r="BJ224" s="506"/>
      <c r="BK224" s="506"/>
      <c r="BL224" s="733"/>
      <c r="BM224" s="733"/>
      <c r="BN224" s="4"/>
      <c r="BO224" s="4"/>
      <c r="BP224" s="4"/>
      <c r="BQ224" s="4"/>
      <c r="BR224" s="4"/>
      <c r="BS224" s="205"/>
      <c r="BT224" s="205"/>
      <c r="BU224" s="205"/>
      <c r="BV224" s="4"/>
      <c r="BW224" s="4"/>
      <c r="BX224" s="21"/>
      <c r="BY224" s="21"/>
      <c r="BZ224" s="21"/>
      <c r="CA224" s="4"/>
      <c r="CB224" s="4"/>
      <c r="CC224" s="21"/>
    </row>
    <row r="225" spans="1:81" ht="51" customHeight="1" x14ac:dyDescent="0.35">
      <c r="A225" s="273"/>
      <c r="B225" s="274"/>
      <c r="C225" s="636" t="s">
        <v>163</v>
      </c>
      <c r="D225" s="637"/>
      <c r="E225" s="637"/>
      <c r="F225" s="637"/>
      <c r="G225" s="637"/>
      <c r="H225" s="637"/>
      <c r="I225" s="637"/>
      <c r="J225" s="637"/>
      <c r="K225" s="637"/>
      <c r="L225" s="637"/>
      <c r="M225" s="637"/>
      <c r="N225" s="637"/>
      <c r="O225" s="637"/>
      <c r="P225" s="637"/>
      <c r="Q225" s="637"/>
      <c r="R225" s="637"/>
      <c r="S225" s="637"/>
      <c r="T225" s="637"/>
      <c r="U225" s="637"/>
      <c r="V225" s="637"/>
      <c r="W225" s="637"/>
      <c r="X225" s="637"/>
      <c r="Y225" s="638"/>
      <c r="Z225" s="315">
        <f>+Z224</f>
        <v>0</v>
      </c>
      <c r="AA225" s="315"/>
      <c r="AB225" s="315">
        <f>+AB224</f>
        <v>0.625</v>
      </c>
      <c r="AC225" s="270"/>
      <c r="AD225" s="270"/>
      <c r="AE225" s="271"/>
      <c r="AF225" s="271"/>
      <c r="AG225" s="272"/>
      <c r="AH225" s="271"/>
      <c r="AI225" s="271"/>
      <c r="AJ225" s="48"/>
      <c r="AK225" s="44"/>
      <c r="AL225" s="68"/>
      <c r="AM225" s="68"/>
      <c r="AN225" s="201"/>
      <c r="AO225" s="201"/>
      <c r="AP225" s="202"/>
      <c r="AQ225" s="68"/>
      <c r="AR225" s="68"/>
      <c r="AS225" s="68"/>
      <c r="AT225" s="104"/>
      <c r="AU225" s="104"/>
      <c r="AV225" s="56"/>
      <c r="AW225" s="68"/>
      <c r="AX225" s="56"/>
      <c r="AY225" s="44"/>
      <c r="AZ225" s="44"/>
      <c r="BA225" s="56"/>
      <c r="BB225" s="56"/>
      <c r="BC225" s="56"/>
      <c r="BD225" s="44"/>
      <c r="BE225" s="44"/>
      <c r="BF225" s="44"/>
      <c r="BG225" s="56"/>
      <c r="BH225" s="56"/>
      <c r="BI225" s="56"/>
      <c r="BJ225" s="56"/>
      <c r="BK225" s="56"/>
      <c r="BL225" s="56"/>
      <c r="BM225" s="56"/>
      <c r="BN225" s="4"/>
      <c r="BO225" s="4"/>
      <c r="BP225" s="4"/>
      <c r="BQ225" s="4"/>
      <c r="BR225" s="4"/>
      <c r="BS225" s="205"/>
      <c r="BT225" s="205"/>
      <c r="BU225" s="301"/>
      <c r="BV225" s="4"/>
      <c r="BW225" s="4"/>
      <c r="BX225" s="21"/>
      <c r="BY225" s="21"/>
      <c r="BZ225" s="21"/>
      <c r="CA225" s="4"/>
      <c r="CB225" s="4"/>
      <c r="CC225" s="21"/>
    </row>
    <row r="226" spans="1:81" ht="39" customHeight="1" x14ac:dyDescent="0.35">
      <c r="A226" s="532" t="s">
        <v>1560</v>
      </c>
      <c r="B226" s="532" t="s">
        <v>162</v>
      </c>
      <c r="C226" s="532" t="s">
        <v>1561</v>
      </c>
      <c r="D226" s="412" t="s">
        <v>1562</v>
      </c>
      <c r="E226" s="412" t="s">
        <v>1563</v>
      </c>
      <c r="F226" s="412" t="s">
        <v>1564</v>
      </c>
      <c r="G226" s="455" t="s">
        <v>1565</v>
      </c>
      <c r="H226" s="412" t="s">
        <v>1566</v>
      </c>
      <c r="I226" s="455"/>
      <c r="J226" s="540" t="s">
        <v>1567</v>
      </c>
      <c r="K226" s="432" t="s">
        <v>1568</v>
      </c>
      <c r="L226" s="412" t="s">
        <v>1569</v>
      </c>
      <c r="M226" s="412" t="s">
        <v>1570</v>
      </c>
      <c r="N226" s="432" t="s">
        <v>1571</v>
      </c>
      <c r="O226" s="430"/>
      <c r="P226" s="430" t="s">
        <v>173</v>
      </c>
      <c r="Q226" s="412" t="s">
        <v>1572</v>
      </c>
      <c r="R226" s="455">
        <v>2500</v>
      </c>
      <c r="S226" s="455">
        <v>300</v>
      </c>
      <c r="T226" s="455">
        <v>2621</v>
      </c>
      <c r="U226" s="453">
        <v>189</v>
      </c>
      <c r="V226" s="453">
        <v>150</v>
      </c>
      <c r="W226" s="453">
        <v>79</v>
      </c>
      <c r="X226" s="453"/>
      <c r="Y226" s="510">
        <f>+W226+V226+U226</f>
        <v>418</v>
      </c>
      <c r="Z226" s="643">
        <v>1</v>
      </c>
      <c r="AA226" s="510">
        <f>+Y226+T226</f>
        <v>3039</v>
      </c>
      <c r="AB226" s="643">
        <v>1</v>
      </c>
      <c r="AC226" s="409" t="s">
        <v>177</v>
      </c>
      <c r="AD226" s="409" t="s">
        <v>178</v>
      </c>
      <c r="AE226" s="412" t="s">
        <v>1421</v>
      </c>
      <c r="AF226" s="412" t="s">
        <v>1422</v>
      </c>
      <c r="AG226" s="455" t="s">
        <v>1573</v>
      </c>
      <c r="AH226" s="470">
        <v>2021130010183</v>
      </c>
      <c r="AI226" s="412" t="s">
        <v>1574</v>
      </c>
      <c r="AJ226" s="5" t="s">
        <v>1575</v>
      </c>
      <c r="AK226" s="8" t="s">
        <v>1576</v>
      </c>
      <c r="AL226" s="64">
        <v>10</v>
      </c>
      <c r="AM226" s="69">
        <v>0.2</v>
      </c>
      <c r="AN226" s="192">
        <v>2</v>
      </c>
      <c r="AO226" s="192">
        <v>5</v>
      </c>
      <c r="AP226" s="192">
        <v>3</v>
      </c>
      <c r="AQ226" s="168"/>
      <c r="AR226" s="234">
        <f t="shared" ref="AR226" si="143">+AP226+AO226+AN226</f>
        <v>10</v>
      </c>
      <c r="AS226" s="236">
        <v>1</v>
      </c>
      <c r="AT226" s="87">
        <v>44942</v>
      </c>
      <c r="AU226" s="87">
        <v>45291</v>
      </c>
      <c r="AV226" s="118">
        <f t="shared" si="134"/>
        <v>349</v>
      </c>
      <c r="AW226" s="88">
        <v>100</v>
      </c>
      <c r="AX226" s="115"/>
      <c r="AY226" s="423" t="s">
        <v>1427</v>
      </c>
      <c r="AZ226" s="423" t="s">
        <v>1428</v>
      </c>
      <c r="BA226" s="441" t="s">
        <v>187</v>
      </c>
      <c r="BB226" s="442">
        <v>350000000</v>
      </c>
      <c r="BC226" s="442">
        <v>350000000</v>
      </c>
      <c r="BD226" s="423" t="s">
        <v>188</v>
      </c>
      <c r="BE226" s="423"/>
      <c r="BF226" s="423"/>
      <c r="BG226" s="442">
        <v>337519060</v>
      </c>
      <c r="BH226" s="442">
        <v>156300000</v>
      </c>
      <c r="BI226" s="504">
        <v>349999816</v>
      </c>
      <c r="BJ226" s="504">
        <v>156300000</v>
      </c>
      <c r="BK226" s="504">
        <v>156300000</v>
      </c>
      <c r="BL226" s="731">
        <f>+BJ226/BI226</f>
        <v>0.44657166334053161</v>
      </c>
      <c r="BM226" s="731">
        <f>+BK226/BI226</f>
        <v>0.44657166334053161</v>
      </c>
      <c r="BN226" s="72" t="s">
        <v>199</v>
      </c>
      <c r="BO226" s="129" t="s">
        <v>1577</v>
      </c>
      <c r="BP226" s="129" t="s">
        <v>1443</v>
      </c>
      <c r="BQ226" s="72" t="s">
        <v>187</v>
      </c>
      <c r="BR226" s="149">
        <v>44945</v>
      </c>
      <c r="BS226" s="213" t="s">
        <v>1578</v>
      </c>
      <c r="BT226" s="213" t="s">
        <v>1579</v>
      </c>
      <c r="BU226" s="252" t="s">
        <v>1580</v>
      </c>
      <c r="BV226" s="138"/>
      <c r="BW226" s="188">
        <v>13</v>
      </c>
      <c r="BX226" s="209" t="s">
        <v>1581</v>
      </c>
      <c r="BY226" s="209" t="s">
        <v>1582</v>
      </c>
      <c r="BZ226" s="209" t="s">
        <v>1583</v>
      </c>
      <c r="CA226" s="138"/>
      <c r="CB226" s="423" t="s">
        <v>1449</v>
      </c>
      <c r="CC226" s="550" t="s">
        <v>1553</v>
      </c>
    </row>
    <row r="227" spans="1:81" ht="40.5" customHeight="1" x14ac:dyDescent="0.35">
      <c r="A227" s="533"/>
      <c r="B227" s="533"/>
      <c r="C227" s="533"/>
      <c r="D227" s="411"/>
      <c r="E227" s="411"/>
      <c r="F227" s="411"/>
      <c r="G227" s="415"/>
      <c r="H227" s="411"/>
      <c r="I227" s="415"/>
      <c r="J227" s="541"/>
      <c r="K227" s="433"/>
      <c r="L227" s="411"/>
      <c r="M227" s="411"/>
      <c r="N227" s="433"/>
      <c r="O227" s="535"/>
      <c r="P227" s="535"/>
      <c r="Q227" s="411"/>
      <c r="R227" s="415"/>
      <c r="S227" s="415"/>
      <c r="T227" s="415"/>
      <c r="U227" s="454"/>
      <c r="V227" s="454"/>
      <c r="W227" s="454"/>
      <c r="X227" s="454"/>
      <c r="Y227" s="510"/>
      <c r="Z227" s="643"/>
      <c r="AA227" s="510"/>
      <c r="AB227" s="643"/>
      <c r="AC227" s="410"/>
      <c r="AD227" s="410"/>
      <c r="AE227" s="411"/>
      <c r="AF227" s="411"/>
      <c r="AG227" s="415"/>
      <c r="AH227" s="471"/>
      <c r="AI227" s="411"/>
      <c r="AJ227" s="5" t="s">
        <v>1584</v>
      </c>
      <c r="AK227" s="8" t="s">
        <v>1576</v>
      </c>
      <c r="AL227" s="64">
        <v>3</v>
      </c>
      <c r="AM227" s="69">
        <v>0.1</v>
      </c>
      <c r="AN227" s="192">
        <v>0</v>
      </c>
      <c r="AO227" s="192">
        <v>1</v>
      </c>
      <c r="AP227" s="192">
        <v>3</v>
      </c>
      <c r="AQ227" s="168"/>
      <c r="AR227" s="234">
        <f t="shared" ref="AR227:AR232" si="144">+AP227+AO227+AN227</f>
        <v>4</v>
      </c>
      <c r="AS227" s="236">
        <v>1</v>
      </c>
      <c r="AT227" s="87">
        <v>44942</v>
      </c>
      <c r="AU227" s="87">
        <v>45291</v>
      </c>
      <c r="AV227" s="118">
        <f t="shared" si="134"/>
        <v>349</v>
      </c>
      <c r="AW227" s="88">
        <v>9</v>
      </c>
      <c r="AX227" s="115"/>
      <c r="AY227" s="423"/>
      <c r="AZ227" s="423"/>
      <c r="BA227" s="441"/>
      <c r="BB227" s="442"/>
      <c r="BC227" s="442"/>
      <c r="BD227" s="423"/>
      <c r="BE227" s="423"/>
      <c r="BF227" s="423"/>
      <c r="BG227" s="442"/>
      <c r="BH227" s="442"/>
      <c r="BI227" s="505"/>
      <c r="BJ227" s="505"/>
      <c r="BK227" s="505"/>
      <c r="BL227" s="732"/>
      <c r="BM227" s="732"/>
      <c r="BN227" s="72" t="s">
        <v>199</v>
      </c>
      <c r="BO227" s="129" t="s">
        <v>200</v>
      </c>
      <c r="BP227" s="129" t="s">
        <v>1472</v>
      </c>
      <c r="BQ227" s="72" t="s">
        <v>187</v>
      </c>
      <c r="BR227" s="149">
        <v>44945</v>
      </c>
      <c r="BS227" s="213" t="s">
        <v>1585</v>
      </c>
      <c r="BT227" s="213" t="s">
        <v>1586</v>
      </c>
      <c r="BU227" s="252" t="s">
        <v>1587</v>
      </c>
      <c r="BV227" s="138"/>
      <c r="BW227" s="188">
        <v>14</v>
      </c>
      <c r="BX227" s="209"/>
      <c r="BY227" s="209" t="s">
        <v>1588</v>
      </c>
      <c r="BZ227" s="209" t="s">
        <v>1589</v>
      </c>
      <c r="CA227" s="138"/>
      <c r="CB227" s="423"/>
      <c r="CC227" s="550"/>
    </row>
    <row r="228" spans="1:81" ht="40.5" customHeight="1" x14ac:dyDescent="0.35">
      <c r="A228" s="533"/>
      <c r="B228" s="533"/>
      <c r="C228" s="533"/>
      <c r="D228" s="411"/>
      <c r="E228" s="411"/>
      <c r="F228" s="411"/>
      <c r="G228" s="415"/>
      <c r="H228" s="411"/>
      <c r="I228" s="415"/>
      <c r="J228" s="541"/>
      <c r="K228" s="433"/>
      <c r="L228" s="411"/>
      <c r="M228" s="411"/>
      <c r="N228" s="433"/>
      <c r="O228" s="535"/>
      <c r="P228" s="535"/>
      <c r="Q228" s="411"/>
      <c r="R228" s="415"/>
      <c r="S228" s="415"/>
      <c r="T228" s="415"/>
      <c r="U228" s="454"/>
      <c r="V228" s="454"/>
      <c r="W228" s="454"/>
      <c r="X228" s="454"/>
      <c r="Y228" s="510"/>
      <c r="Z228" s="643"/>
      <c r="AA228" s="510"/>
      <c r="AB228" s="643"/>
      <c r="AC228" s="410"/>
      <c r="AD228" s="410"/>
      <c r="AE228" s="411"/>
      <c r="AF228" s="411"/>
      <c r="AG228" s="415"/>
      <c r="AH228" s="471"/>
      <c r="AI228" s="411"/>
      <c r="AJ228" s="5" t="s">
        <v>1590</v>
      </c>
      <c r="AK228" s="8" t="s">
        <v>1576</v>
      </c>
      <c r="AL228" s="64">
        <v>10</v>
      </c>
      <c r="AM228" s="69">
        <v>0.1</v>
      </c>
      <c r="AN228" s="192">
        <v>8</v>
      </c>
      <c r="AO228" s="192">
        <v>9</v>
      </c>
      <c r="AP228" s="192">
        <v>4</v>
      </c>
      <c r="AQ228" s="168"/>
      <c r="AR228" s="234">
        <f t="shared" si="144"/>
        <v>21</v>
      </c>
      <c r="AS228" s="236">
        <v>1</v>
      </c>
      <c r="AT228" s="87">
        <v>44942</v>
      </c>
      <c r="AU228" s="87">
        <v>45291</v>
      </c>
      <c r="AV228" s="118">
        <f t="shared" si="134"/>
        <v>349</v>
      </c>
      <c r="AW228" s="88">
        <v>100</v>
      </c>
      <c r="AX228" s="115"/>
      <c r="AY228" s="423"/>
      <c r="AZ228" s="423"/>
      <c r="BA228" s="441"/>
      <c r="BB228" s="442"/>
      <c r="BC228" s="442"/>
      <c r="BD228" s="423"/>
      <c r="BE228" s="423"/>
      <c r="BF228" s="423"/>
      <c r="BG228" s="442"/>
      <c r="BH228" s="442"/>
      <c r="BI228" s="505"/>
      <c r="BJ228" s="505"/>
      <c r="BK228" s="505"/>
      <c r="BL228" s="732"/>
      <c r="BM228" s="732"/>
      <c r="BN228" s="72" t="s">
        <v>199</v>
      </c>
      <c r="BO228" s="129" t="s">
        <v>200</v>
      </c>
      <c r="BP228" s="129" t="s">
        <v>1472</v>
      </c>
      <c r="BQ228" s="72" t="s">
        <v>187</v>
      </c>
      <c r="BR228" s="149">
        <v>44945</v>
      </c>
      <c r="BS228" s="213" t="s">
        <v>1591</v>
      </c>
      <c r="BT228" s="227" t="s">
        <v>1592</v>
      </c>
      <c r="BU228" s="252" t="s">
        <v>1593</v>
      </c>
      <c r="BV228" s="138"/>
      <c r="BW228" s="188">
        <v>15</v>
      </c>
      <c r="BX228" s="209" t="s">
        <v>1594</v>
      </c>
      <c r="BY228" s="209" t="s">
        <v>1595</v>
      </c>
      <c r="BZ228" s="209" t="s">
        <v>1596</v>
      </c>
      <c r="CA228" s="138"/>
      <c r="CB228" s="423"/>
      <c r="CC228" s="550"/>
    </row>
    <row r="229" spans="1:81" ht="35.25" customHeight="1" x14ac:dyDescent="0.35">
      <c r="A229" s="533"/>
      <c r="B229" s="533"/>
      <c r="C229" s="533"/>
      <c r="D229" s="411"/>
      <c r="E229" s="411"/>
      <c r="F229" s="411"/>
      <c r="G229" s="415"/>
      <c r="H229" s="411"/>
      <c r="I229" s="415"/>
      <c r="J229" s="541"/>
      <c r="K229" s="528"/>
      <c r="L229" s="413"/>
      <c r="M229" s="413"/>
      <c r="N229" s="528"/>
      <c r="O229" s="431"/>
      <c r="P229" s="431"/>
      <c r="Q229" s="413"/>
      <c r="R229" s="416"/>
      <c r="S229" s="416"/>
      <c r="T229" s="416"/>
      <c r="U229" s="472"/>
      <c r="V229" s="472"/>
      <c r="W229" s="472"/>
      <c r="X229" s="472"/>
      <c r="Y229" s="510"/>
      <c r="Z229" s="643"/>
      <c r="AA229" s="510"/>
      <c r="AB229" s="643"/>
      <c r="AC229" s="410"/>
      <c r="AD229" s="410"/>
      <c r="AE229" s="411"/>
      <c r="AF229" s="411"/>
      <c r="AG229" s="415"/>
      <c r="AH229" s="471"/>
      <c r="AI229" s="411"/>
      <c r="AJ229" s="5" t="s">
        <v>1597</v>
      </c>
      <c r="AK229" s="8" t="s">
        <v>1576</v>
      </c>
      <c r="AL229" s="64">
        <v>300</v>
      </c>
      <c r="AM229" s="69">
        <v>0.2</v>
      </c>
      <c r="AN229" s="192">
        <v>189</v>
      </c>
      <c r="AO229" s="192">
        <v>150</v>
      </c>
      <c r="AP229" s="192">
        <v>79</v>
      </c>
      <c r="AQ229" s="168"/>
      <c r="AR229" s="234">
        <f t="shared" si="144"/>
        <v>418</v>
      </c>
      <c r="AS229" s="236">
        <v>1</v>
      </c>
      <c r="AT229" s="87">
        <v>44942</v>
      </c>
      <c r="AU229" s="87">
        <v>45291</v>
      </c>
      <c r="AV229" s="118">
        <f t="shared" si="134"/>
        <v>349</v>
      </c>
      <c r="AW229" s="88">
        <v>300</v>
      </c>
      <c r="AX229" s="115"/>
      <c r="AY229" s="423"/>
      <c r="AZ229" s="423"/>
      <c r="BA229" s="441"/>
      <c r="BB229" s="442"/>
      <c r="BC229" s="442"/>
      <c r="BD229" s="423"/>
      <c r="BE229" s="423"/>
      <c r="BF229" s="423"/>
      <c r="BG229" s="442"/>
      <c r="BH229" s="442"/>
      <c r="BI229" s="505"/>
      <c r="BJ229" s="505"/>
      <c r="BK229" s="505"/>
      <c r="BL229" s="732"/>
      <c r="BM229" s="732"/>
      <c r="BN229" s="72" t="s">
        <v>199</v>
      </c>
      <c r="BO229" s="129" t="s">
        <v>1577</v>
      </c>
      <c r="BP229" s="129" t="s">
        <v>1443</v>
      </c>
      <c r="BQ229" s="72" t="s">
        <v>187</v>
      </c>
      <c r="BR229" s="149">
        <v>44945</v>
      </c>
      <c r="BS229" s="213" t="s">
        <v>1598</v>
      </c>
      <c r="BT229" s="213" t="s">
        <v>1599</v>
      </c>
      <c r="BU229" s="252" t="s">
        <v>1600</v>
      </c>
      <c r="BV229" s="138"/>
      <c r="BW229" s="188">
        <v>16</v>
      </c>
      <c r="BX229" s="209" t="s">
        <v>1594</v>
      </c>
      <c r="BY229" s="209" t="s">
        <v>1601</v>
      </c>
      <c r="BZ229" s="209" t="s">
        <v>1602</v>
      </c>
      <c r="CA229" s="138"/>
      <c r="CB229" s="72" t="s">
        <v>1439</v>
      </c>
      <c r="CC229" s="143" t="s">
        <v>1440</v>
      </c>
    </row>
    <row r="230" spans="1:81" ht="34.5" customHeight="1" x14ac:dyDescent="0.35">
      <c r="A230" s="533"/>
      <c r="B230" s="533"/>
      <c r="C230" s="533"/>
      <c r="D230" s="411"/>
      <c r="E230" s="411"/>
      <c r="F230" s="411"/>
      <c r="G230" s="415"/>
      <c r="H230" s="411"/>
      <c r="I230" s="415"/>
      <c r="J230" s="541"/>
      <c r="K230" s="432" t="s">
        <v>1603</v>
      </c>
      <c r="L230" s="412" t="s">
        <v>283</v>
      </c>
      <c r="M230" s="412" t="s">
        <v>252</v>
      </c>
      <c r="N230" s="432" t="s">
        <v>1604</v>
      </c>
      <c r="O230" s="430"/>
      <c r="P230" s="430" t="s">
        <v>173</v>
      </c>
      <c r="Q230" s="412" t="s">
        <v>1572</v>
      </c>
      <c r="R230" s="455">
        <v>500</v>
      </c>
      <c r="S230" s="455">
        <v>80</v>
      </c>
      <c r="T230" s="455">
        <v>1138</v>
      </c>
      <c r="U230" s="453">
        <v>156</v>
      </c>
      <c r="V230" s="453">
        <v>117</v>
      </c>
      <c r="W230" s="453">
        <v>47</v>
      </c>
      <c r="X230" s="453"/>
      <c r="Y230" s="510">
        <f>+W230+V230+U230</f>
        <v>320</v>
      </c>
      <c r="Z230" s="643">
        <v>1</v>
      </c>
      <c r="AA230" s="510">
        <f>+Y230+T230</f>
        <v>1458</v>
      </c>
      <c r="AB230" s="643">
        <v>1</v>
      </c>
      <c r="AC230" s="410"/>
      <c r="AD230" s="410"/>
      <c r="AE230" s="411"/>
      <c r="AF230" s="411"/>
      <c r="AG230" s="415"/>
      <c r="AH230" s="471"/>
      <c r="AI230" s="411"/>
      <c r="AJ230" s="5" t="s">
        <v>1605</v>
      </c>
      <c r="AK230" s="8" t="s">
        <v>1606</v>
      </c>
      <c r="AL230" s="64">
        <v>2</v>
      </c>
      <c r="AM230" s="69">
        <v>0.1</v>
      </c>
      <c r="AN230" s="192">
        <v>1</v>
      </c>
      <c r="AO230" s="192">
        <v>3</v>
      </c>
      <c r="AP230" s="192">
        <v>4</v>
      </c>
      <c r="AQ230" s="168"/>
      <c r="AR230" s="234">
        <f t="shared" si="144"/>
        <v>8</v>
      </c>
      <c r="AS230" s="236">
        <v>1</v>
      </c>
      <c r="AT230" s="87">
        <v>44958</v>
      </c>
      <c r="AU230" s="87">
        <v>45291</v>
      </c>
      <c r="AV230" s="118">
        <f t="shared" si="134"/>
        <v>333</v>
      </c>
      <c r="AW230" s="88">
        <v>20</v>
      </c>
      <c r="AX230" s="115"/>
      <c r="AY230" s="423"/>
      <c r="AZ230" s="423"/>
      <c r="BA230" s="441"/>
      <c r="BB230" s="442"/>
      <c r="BC230" s="442"/>
      <c r="BD230" s="423"/>
      <c r="BE230" s="423"/>
      <c r="BF230" s="423"/>
      <c r="BG230" s="442"/>
      <c r="BH230" s="442"/>
      <c r="BI230" s="505"/>
      <c r="BJ230" s="505"/>
      <c r="BK230" s="505"/>
      <c r="BL230" s="732"/>
      <c r="BM230" s="732"/>
      <c r="BN230" s="72" t="s">
        <v>199</v>
      </c>
      <c r="BO230" s="129" t="s">
        <v>1607</v>
      </c>
      <c r="BP230" s="129" t="s">
        <v>1472</v>
      </c>
      <c r="BQ230" s="72" t="s">
        <v>187</v>
      </c>
      <c r="BR230" s="149">
        <v>44986</v>
      </c>
      <c r="BS230" s="213" t="s">
        <v>1608</v>
      </c>
      <c r="BT230" s="213" t="s">
        <v>1609</v>
      </c>
      <c r="BU230" s="252" t="s">
        <v>1610</v>
      </c>
      <c r="BV230" s="138"/>
      <c r="BW230" s="188">
        <v>17</v>
      </c>
      <c r="BX230" s="209" t="s">
        <v>1611</v>
      </c>
      <c r="BY230" s="209" t="s">
        <v>1612</v>
      </c>
      <c r="BZ230" s="209" t="s">
        <v>1613</v>
      </c>
      <c r="CA230" s="138"/>
      <c r="CB230" s="153"/>
      <c r="CC230" s="152"/>
    </row>
    <row r="231" spans="1:81" ht="34.5" customHeight="1" x14ac:dyDescent="0.35">
      <c r="A231" s="533"/>
      <c r="B231" s="533"/>
      <c r="C231" s="533"/>
      <c r="D231" s="411"/>
      <c r="E231" s="411"/>
      <c r="F231" s="411"/>
      <c r="G231" s="415"/>
      <c r="H231" s="411"/>
      <c r="I231" s="415"/>
      <c r="J231" s="541"/>
      <c r="K231" s="433"/>
      <c r="L231" s="411"/>
      <c r="M231" s="411"/>
      <c r="N231" s="433"/>
      <c r="O231" s="535"/>
      <c r="P231" s="535"/>
      <c r="Q231" s="411"/>
      <c r="R231" s="415"/>
      <c r="S231" s="415"/>
      <c r="T231" s="415"/>
      <c r="U231" s="454"/>
      <c r="V231" s="454"/>
      <c r="W231" s="454"/>
      <c r="X231" s="454"/>
      <c r="Y231" s="510"/>
      <c r="Z231" s="643"/>
      <c r="AA231" s="510"/>
      <c r="AB231" s="643"/>
      <c r="AC231" s="410"/>
      <c r="AD231" s="410"/>
      <c r="AE231" s="411"/>
      <c r="AF231" s="411"/>
      <c r="AG231" s="415"/>
      <c r="AH231" s="471"/>
      <c r="AI231" s="411"/>
      <c r="AJ231" s="5" t="s">
        <v>1614</v>
      </c>
      <c r="AK231" s="8" t="s">
        <v>1615</v>
      </c>
      <c r="AL231" s="64">
        <v>40</v>
      </c>
      <c r="AM231" s="69">
        <v>0.1</v>
      </c>
      <c r="AN231" s="192">
        <v>3</v>
      </c>
      <c r="AO231" s="192">
        <v>6</v>
      </c>
      <c r="AP231" s="192">
        <v>11</v>
      </c>
      <c r="AQ231" s="168"/>
      <c r="AR231" s="234">
        <f t="shared" si="144"/>
        <v>20</v>
      </c>
      <c r="AS231" s="236">
        <v>0.5</v>
      </c>
      <c r="AT231" s="87">
        <v>44958</v>
      </c>
      <c r="AU231" s="87">
        <v>45291</v>
      </c>
      <c r="AV231" s="118">
        <f t="shared" si="134"/>
        <v>333</v>
      </c>
      <c r="AW231" s="88">
        <v>200</v>
      </c>
      <c r="AX231" s="115"/>
      <c r="AY231" s="423"/>
      <c r="AZ231" s="423"/>
      <c r="BA231" s="441"/>
      <c r="BB231" s="442"/>
      <c r="BC231" s="442"/>
      <c r="BD231" s="423"/>
      <c r="BE231" s="423"/>
      <c r="BF231" s="423"/>
      <c r="BG231" s="442"/>
      <c r="BH231" s="442"/>
      <c r="BI231" s="505"/>
      <c r="BJ231" s="505"/>
      <c r="BK231" s="505"/>
      <c r="BL231" s="732"/>
      <c r="BM231" s="732"/>
      <c r="BN231" s="72" t="s">
        <v>199</v>
      </c>
      <c r="BO231" s="129" t="s">
        <v>392</v>
      </c>
      <c r="BP231" s="129" t="s">
        <v>1472</v>
      </c>
      <c r="BQ231" s="72" t="s">
        <v>187</v>
      </c>
      <c r="BR231" s="149">
        <v>44986</v>
      </c>
      <c r="BS231" s="213" t="s">
        <v>1616</v>
      </c>
      <c r="BT231" s="213" t="s">
        <v>1617</v>
      </c>
      <c r="BU231" s="252" t="s">
        <v>1618</v>
      </c>
      <c r="BV231" s="138"/>
      <c r="BW231" s="188">
        <v>18</v>
      </c>
      <c r="BX231" s="209" t="s">
        <v>1619</v>
      </c>
      <c r="BY231" s="209" t="s">
        <v>1620</v>
      </c>
      <c r="BZ231" s="209" t="s">
        <v>1621</v>
      </c>
      <c r="CA231" s="138"/>
      <c r="CB231" s="153"/>
      <c r="CC231" s="152"/>
    </row>
    <row r="232" spans="1:81" ht="40.5" customHeight="1" x14ac:dyDescent="0.35">
      <c r="A232" s="534"/>
      <c r="B232" s="534"/>
      <c r="C232" s="534"/>
      <c r="D232" s="413"/>
      <c r="E232" s="413"/>
      <c r="F232" s="413"/>
      <c r="G232" s="416"/>
      <c r="H232" s="413"/>
      <c r="I232" s="416"/>
      <c r="J232" s="542"/>
      <c r="K232" s="528"/>
      <c r="L232" s="413"/>
      <c r="M232" s="413"/>
      <c r="N232" s="528"/>
      <c r="O232" s="431"/>
      <c r="P232" s="431"/>
      <c r="Q232" s="413"/>
      <c r="R232" s="416"/>
      <c r="S232" s="416"/>
      <c r="T232" s="416"/>
      <c r="U232" s="472"/>
      <c r="V232" s="472"/>
      <c r="W232" s="472"/>
      <c r="X232" s="472"/>
      <c r="Y232" s="510"/>
      <c r="Z232" s="643"/>
      <c r="AA232" s="510"/>
      <c r="AB232" s="643"/>
      <c r="AC232" s="469"/>
      <c r="AD232" s="469"/>
      <c r="AE232" s="413"/>
      <c r="AF232" s="413"/>
      <c r="AG232" s="416"/>
      <c r="AH232" s="471"/>
      <c r="AI232" s="413"/>
      <c r="AJ232" s="5" t="s">
        <v>1622</v>
      </c>
      <c r="AK232" s="8" t="s">
        <v>1623</v>
      </c>
      <c r="AL232" s="64">
        <v>80</v>
      </c>
      <c r="AM232" s="69">
        <v>0.2</v>
      </c>
      <c r="AN232" s="193">
        <v>156</v>
      </c>
      <c r="AO232" s="193">
        <v>117</v>
      </c>
      <c r="AP232" s="193">
        <v>47</v>
      </c>
      <c r="AQ232" s="168"/>
      <c r="AR232" s="234">
        <f t="shared" si="144"/>
        <v>320</v>
      </c>
      <c r="AS232" s="236">
        <v>1</v>
      </c>
      <c r="AT232" s="87">
        <v>44958</v>
      </c>
      <c r="AU232" s="87">
        <v>45291</v>
      </c>
      <c r="AV232" s="118">
        <f t="shared" si="134"/>
        <v>333</v>
      </c>
      <c r="AW232" s="88">
        <v>80</v>
      </c>
      <c r="AX232" s="115"/>
      <c r="AY232" s="423"/>
      <c r="AZ232" s="423"/>
      <c r="BA232" s="441"/>
      <c r="BB232" s="442"/>
      <c r="BC232" s="442"/>
      <c r="BD232" s="423"/>
      <c r="BE232" s="423"/>
      <c r="BF232" s="423"/>
      <c r="BG232" s="442"/>
      <c r="BH232" s="442"/>
      <c r="BI232" s="505"/>
      <c r="BJ232" s="505"/>
      <c r="BK232" s="505"/>
      <c r="BL232" s="732"/>
      <c r="BM232" s="732"/>
      <c r="BN232" s="72" t="s">
        <v>199</v>
      </c>
      <c r="BO232" s="129" t="s">
        <v>1624</v>
      </c>
      <c r="BP232" s="129" t="s">
        <v>1472</v>
      </c>
      <c r="BQ232" s="72" t="s">
        <v>187</v>
      </c>
      <c r="BR232" s="149">
        <v>44986</v>
      </c>
      <c r="BS232" s="213" t="s">
        <v>1625</v>
      </c>
      <c r="BT232" s="213" t="s">
        <v>1626</v>
      </c>
      <c r="BU232" s="252" t="s">
        <v>1627</v>
      </c>
      <c r="BV232" s="138"/>
      <c r="BW232" s="188">
        <v>19</v>
      </c>
      <c r="BX232" s="209" t="s">
        <v>1594</v>
      </c>
      <c r="BY232" s="209" t="s">
        <v>1628</v>
      </c>
      <c r="BZ232" s="209" t="s">
        <v>1629</v>
      </c>
      <c r="CA232" s="138"/>
      <c r="CB232" s="153"/>
      <c r="CC232" s="152"/>
    </row>
    <row r="233" spans="1:81" ht="51" customHeight="1" x14ac:dyDescent="0.35">
      <c r="A233" s="6"/>
      <c r="B233" s="43"/>
      <c r="C233" s="43"/>
      <c r="D233" s="44"/>
      <c r="E233" s="45"/>
      <c r="F233" s="44"/>
      <c r="G233" s="68"/>
      <c r="H233" s="44"/>
      <c r="I233" s="68"/>
      <c r="J233" s="633" t="s">
        <v>1567</v>
      </c>
      <c r="K233" s="634"/>
      <c r="L233" s="634"/>
      <c r="M233" s="634"/>
      <c r="N233" s="634"/>
      <c r="O233" s="634"/>
      <c r="P233" s="634"/>
      <c r="Q233" s="634"/>
      <c r="R233" s="634"/>
      <c r="S233" s="634"/>
      <c r="T233" s="634"/>
      <c r="U233" s="634"/>
      <c r="V233" s="634"/>
      <c r="W233" s="634"/>
      <c r="X233" s="634"/>
      <c r="Y233" s="635"/>
      <c r="Z233" s="315">
        <f>AVERAGE(Z226:Z232)</f>
        <v>1</v>
      </c>
      <c r="AA233" s="315"/>
      <c r="AB233" s="315">
        <f>AVERAGE(AB226:AB232)</f>
        <v>1</v>
      </c>
      <c r="AC233" s="56"/>
      <c r="AD233" s="56"/>
      <c r="AE233" s="44"/>
      <c r="AF233" s="44"/>
      <c r="AG233" s="68"/>
      <c r="AH233" s="44"/>
      <c r="AI233" s="44"/>
      <c r="AJ233" s="48"/>
      <c r="AK233" s="44"/>
      <c r="AL233" s="68"/>
      <c r="AM233" s="68"/>
      <c r="AN233" s="201"/>
      <c r="AO233" s="201"/>
      <c r="AP233" s="202"/>
      <c r="AQ233" s="68"/>
      <c r="AR233" s="68"/>
      <c r="AS233" s="346">
        <f>AVERAGE(AS226:AS232)</f>
        <v>0.9285714285714286</v>
      </c>
      <c r="AT233" s="104"/>
      <c r="AU233" s="104"/>
      <c r="AV233" s="56"/>
      <c r="AW233" s="68"/>
      <c r="AX233" s="56"/>
      <c r="AY233" s="44"/>
      <c r="AZ233" s="44"/>
      <c r="BA233" s="56"/>
      <c r="BB233" s="56"/>
      <c r="BC233" s="56"/>
      <c r="BD233" s="44"/>
      <c r="BE233" s="44"/>
      <c r="BF233" s="44"/>
      <c r="BG233" s="56"/>
      <c r="BH233" s="56"/>
      <c r="BI233" s="506"/>
      <c r="BJ233" s="506"/>
      <c r="BK233" s="506"/>
      <c r="BL233" s="733"/>
      <c r="BM233" s="733"/>
      <c r="BN233" s="4"/>
      <c r="BO233" s="4"/>
      <c r="BP233" s="4"/>
      <c r="BQ233" s="4"/>
      <c r="BR233" s="4"/>
      <c r="BS233" s="205"/>
      <c r="BT233" s="205"/>
      <c r="BU233" s="205"/>
      <c r="BV233" s="4"/>
      <c r="BW233" s="4"/>
      <c r="BX233" s="21"/>
      <c r="BY233" s="21"/>
      <c r="BZ233" s="4"/>
      <c r="CA233" s="4"/>
      <c r="CB233" s="4"/>
      <c r="CC233" s="21"/>
    </row>
    <row r="234" spans="1:81" ht="56.25" customHeight="1" x14ac:dyDescent="0.35">
      <c r="A234" s="6"/>
      <c r="B234" s="43"/>
      <c r="C234" s="636" t="s">
        <v>1561</v>
      </c>
      <c r="D234" s="637"/>
      <c r="E234" s="637"/>
      <c r="F234" s="637"/>
      <c r="G234" s="637"/>
      <c r="H234" s="637"/>
      <c r="I234" s="637"/>
      <c r="J234" s="637"/>
      <c r="K234" s="637"/>
      <c r="L234" s="637"/>
      <c r="M234" s="637"/>
      <c r="N234" s="637"/>
      <c r="O234" s="637"/>
      <c r="P234" s="637"/>
      <c r="Q234" s="637"/>
      <c r="R234" s="637"/>
      <c r="S234" s="637"/>
      <c r="T234" s="637"/>
      <c r="U234" s="637"/>
      <c r="V234" s="637"/>
      <c r="W234" s="637"/>
      <c r="X234" s="637"/>
      <c r="Y234" s="638"/>
      <c r="Z234" s="315">
        <f>+Z233</f>
        <v>1</v>
      </c>
      <c r="AA234" s="315"/>
      <c r="AB234" s="315">
        <f>+AB233</f>
        <v>1</v>
      </c>
      <c r="AC234" s="56"/>
      <c r="AD234" s="56"/>
      <c r="AE234" s="271"/>
      <c r="AF234" s="271"/>
      <c r="AG234" s="272"/>
      <c r="AH234" s="44"/>
      <c r="AI234" s="271"/>
      <c r="AJ234" s="48"/>
      <c r="AK234" s="44"/>
      <c r="AL234" s="68"/>
      <c r="AM234" s="68"/>
      <c r="AN234" s="201"/>
      <c r="AO234" s="201"/>
      <c r="AP234" s="202"/>
      <c r="AQ234" s="68"/>
      <c r="AR234" s="68"/>
      <c r="AS234" s="68"/>
      <c r="AT234" s="104"/>
      <c r="AU234" s="104"/>
      <c r="AV234" s="56"/>
      <c r="AW234" s="68"/>
      <c r="AX234" s="56"/>
      <c r="AY234" s="271"/>
      <c r="AZ234" s="271"/>
      <c r="BA234" s="270"/>
      <c r="BB234" s="270"/>
      <c r="BC234" s="270"/>
      <c r="BD234" s="44"/>
      <c r="BE234" s="44"/>
      <c r="BF234" s="44"/>
      <c r="BG234" s="270"/>
      <c r="BH234" s="270"/>
      <c r="BI234" s="270"/>
      <c r="BJ234" s="270"/>
      <c r="BK234" s="270"/>
      <c r="BL234" s="270"/>
      <c r="BM234" s="270"/>
      <c r="BN234" s="4"/>
      <c r="BO234" s="4"/>
      <c r="BP234" s="4"/>
      <c r="BQ234" s="4"/>
      <c r="BR234" s="4"/>
      <c r="BS234" s="205"/>
      <c r="BT234" s="205"/>
      <c r="BU234" s="205"/>
      <c r="BV234" s="4"/>
      <c r="BW234" s="4"/>
      <c r="BX234" s="21"/>
      <c r="BY234" s="21"/>
      <c r="BZ234" s="4"/>
      <c r="CA234" s="4"/>
      <c r="CB234" s="4"/>
      <c r="CC234" s="21"/>
    </row>
    <row r="235" spans="1:81" ht="51.75" customHeight="1" x14ac:dyDescent="0.35">
      <c r="A235" s="529" t="s">
        <v>1630</v>
      </c>
      <c r="B235" s="529" t="s">
        <v>540</v>
      </c>
      <c r="C235" s="529" t="s">
        <v>1631</v>
      </c>
      <c r="D235" s="467" t="s">
        <v>1632</v>
      </c>
      <c r="E235" s="467" t="s">
        <v>252</v>
      </c>
      <c r="F235" s="467" t="s">
        <v>1633</v>
      </c>
      <c r="G235" s="548">
        <v>1</v>
      </c>
      <c r="H235" s="467" t="s">
        <v>330</v>
      </c>
      <c r="I235" s="439"/>
      <c r="J235" s="555" t="s">
        <v>1634</v>
      </c>
      <c r="K235" s="417" t="s">
        <v>1635</v>
      </c>
      <c r="L235" s="467" t="s">
        <v>565</v>
      </c>
      <c r="M235" s="467">
        <v>0</v>
      </c>
      <c r="N235" s="417" t="s">
        <v>1636</v>
      </c>
      <c r="O235" s="549"/>
      <c r="P235" s="549" t="s">
        <v>173</v>
      </c>
      <c r="Q235" s="412" t="s">
        <v>1637</v>
      </c>
      <c r="R235" s="439">
        <v>15</v>
      </c>
      <c r="S235" s="439">
        <v>5</v>
      </c>
      <c r="T235" s="439">
        <v>12</v>
      </c>
      <c r="U235" s="639">
        <v>0</v>
      </c>
      <c r="V235" s="639">
        <v>0</v>
      </c>
      <c r="W235" s="639">
        <v>2</v>
      </c>
      <c r="X235" s="639"/>
      <c r="Y235" s="510">
        <f>+W235+V235+U235</f>
        <v>2</v>
      </c>
      <c r="Z235" s="643">
        <f>+Y235/S235</f>
        <v>0.4</v>
      </c>
      <c r="AA235" s="510">
        <f>+Y235+T235</f>
        <v>14</v>
      </c>
      <c r="AB235" s="643">
        <f>+AA235/R235</f>
        <v>0.93333333333333335</v>
      </c>
      <c r="AC235" s="463" t="s">
        <v>177</v>
      </c>
      <c r="AD235" s="463" t="s">
        <v>178</v>
      </c>
      <c r="AE235" s="412" t="s">
        <v>1421</v>
      </c>
      <c r="AF235" s="412" t="s">
        <v>1422</v>
      </c>
      <c r="AG235" s="455" t="s">
        <v>1638</v>
      </c>
      <c r="AH235" s="462">
        <v>2021130010187</v>
      </c>
      <c r="AI235" s="412" t="s">
        <v>1639</v>
      </c>
      <c r="AJ235" s="5" t="s">
        <v>1640</v>
      </c>
      <c r="AK235" s="8" t="s">
        <v>1641</v>
      </c>
      <c r="AL235" s="64">
        <v>50</v>
      </c>
      <c r="AM235" s="69">
        <v>0.35</v>
      </c>
      <c r="AN235" s="192">
        <v>52</v>
      </c>
      <c r="AO235" s="192">
        <v>7</v>
      </c>
      <c r="AP235" s="192">
        <v>30</v>
      </c>
      <c r="AQ235" s="168"/>
      <c r="AR235" s="234">
        <f t="shared" ref="AR235" si="145">+AP235+AO235+AN235</f>
        <v>89</v>
      </c>
      <c r="AS235" s="236">
        <v>1</v>
      </c>
      <c r="AT235" s="87">
        <v>44942</v>
      </c>
      <c r="AU235" s="87">
        <v>45291</v>
      </c>
      <c r="AV235" s="118">
        <f>+AU235-AT235</f>
        <v>349</v>
      </c>
      <c r="AW235" s="88">
        <v>50</v>
      </c>
      <c r="AX235" s="115"/>
      <c r="AY235" s="424" t="s">
        <v>1427</v>
      </c>
      <c r="AZ235" s="424" t="s">
        <v>1428</v>
      </c>
      <c r="BA235" s="445" t="s">
        <v>187</v>
      </c>
      <c r="BB235" s="428">
        <v>100000000</v>
      </c>
      <c r="BC235" s="428">
        <v>100000000</v>
      </c>
      <c r="BD235" s="423" t="s">
        <v>188</v>
      </c>
      <c r="BE235" s="423"/>
      <c r="BF235" s="423"/>
      <c r="BG235" s="428">
        <v>97791800</v>
      </c>
      <c r="BH235" s="428">
        <v>16100000</v>
      </c>
      <c r="BI235" s="504">
        <v>97795219</v>
      </c>
      <c r="BJ235" s="504">
        <v>16100000</v>
      </c>
      <c r="BK235" s="504">
        <v>16100000</v>
      </c>
      <c r="BL235" s="731">
        <f>+BJ235/BI235</f>
        <v>0.16462972489483357</v>
      </c>
      <c r="BM235" s="731">
        <f>+BK235/BI235</f>
        <v>0.16462972489483357</v>
      </c>
      <c r="BN235" s="72" t="s">
        <v>199</v>
      </c>
      <c r="BO235" s="129" t="s">
        <v>200</v>
      </c>
      <c r="BP235" s="129" t="s">
        <v>1472</v>
      </c>
      <c r="BQ235" s="72" t="s">
        <v>187</v>
      </c>
      <c r="BR235" s="149">
        <v>44945</v>
      </c>
      <c r="BS235" s="213" t="s">
        <v>1642</v>
      </c>
      <c r="BT235" s="213" t="s">
        <v>1643</v>
      </c>
      <c r="BU235" s="228" t="s">
        <v>1644</v>
      </c>
      <c r="BV235" s="138"/>
      <c r="BW235" s="188">
        <v>20</v>
      </c>
      <c r="BX235" s="209"/>
      <c r="BY235" s="209" t="s">
        <v>1645</v>
      </c>
      <c r="BZ235" s="220" t="s">
        <v>1646</v>
      </c>
      <c r="CA235" s="138"/>
      <c r="CB235" s="72" t="s">
        <v>1449</v>
      </c>
      <c r="CC235" s="143" t="s">
        <v>1647</v>
      </c>
    </row>
    <row r="236" spans="1:81" ht="60" customHeight="1" x14ac:dyDescent="0.35">
      <c r="A236" s="529"/>
      <c r="B236" s="529"/>
      <c r="C236" s="529"/>
      <c r="D236" s="467"/>
      <c r="E236" s="467"/>
      <c r="F236" s="467"/>
      <c r="G236" s="439"/>
      <c r="H236" s="467"/>
      <c r="I236" s="439"/>
      <c r="J236" s="555"/>
      <c r="K236" s="417"/>
      <c r="L236" s="467"/>
      <c r="M236" s="467"/>
      <c r="N236" s="417"/>
      <c r="O236" s="549"/>
      <c r="P236" s="549"/>
      <c r="Q236" s="413"/>
      <c r="R236" s="439"/>
      <c r="S236" s="439"/>
      <c r="T236" s="439"/>
      <c r="U236" s="639"/>
      <c r="V236" s="639"/>
      <c r="W236" s="639"/>
      <c r="X236" s="639"/>
      <c r="Y236" s="510"/>
      <c r="Z236" s="643"/>
      <c r="AA236" s="510"/>
      <c r="AB236" s="643"/>
      <c r="AC236" s="463"/>
      <c r="AD236" s="463"/>
      <c r="AE236" s="413"/>
      <c r="AF236" s="413"/>
      <c r="AG236" s="415"/>
      <c r="AH236" s="462"/>
      <c r="AI236" s="411"/>
      <c r="AJ236" s="5" t="s">
        <v>1648</v>
      </c>
      <c r="AK236" s="8" t="s">
        <v>1641</v>
      </c>
      <c r="AL236" s="64">
        <v>5</v>
      </c>
      <c r="AM236" s="69">
        <v>0.65</v>
      </c>
      <c r="AN236" s="193">
        <v>0</v>
      </c>
      <c r="AO236" s="193">
        <v>0</v>
      </c>
      <c r="AP236" s="193">
        <v>2</v>
      </c>
      <c r="AQ236" s="168"/>
      <c r="AR236" s="234">
        <f t="shared" ref="AR236" si="146">+AP236+AO236+AN236</f>
        <v>2</v>
      </c>
      <c r="AS236" s="236">
        <f t="shared" ref="AS236" si="147">+AR236/AL236</f>
        <v>0.4</v>
      </c>
      <c r="AT236" s="87">
        <v>44958</v>
      </c>
      <c r="AU236" s="87">
        <v>45291</v>
      </c>
      <c r="AV236" s="118">
        <f>+AU236-AT236</f>
        <v>333</v>
      </c>
      <c r="AW236" s="88">
        <v>50</v>
      </c>
      <c r="AX236" s="115"/>
      <c r="AY236" s="426"/>
      <c r="AZ236" s="426"/>
      <c r="BA236" s="447"/>
      <c r="BB236" s="429"/>
      <c r="BC236" s="429"/>
      <c r="BD236" s="423"/>
      <c r="BE236" s="423"/>
      <c r="BF236" s="423"/>
      <c r="BG236" s="429"/>
      <c r="BH236" s="429"/>
      <c r="BI236" s="505"/>
      <c r="BJ236" s="505"/>
      <c r="BK236" s="505"/>
      <c r="BL236" s="732"/>
      <c r="BM236" s="732"/>
      <c r="BN236" s="72" t="s">
        <v>199</v>
      </c>
      <c r="BO236" s="129" t="s">
        <v>1649</v>
      </c>
      <c r="BP236" s="129" t="s">
        <v>1472</v>
      </c>
      <c r="BQ236" s="72" t="s">
        <v>187</v>
      </c>
      <c r="BR236" s="149">
        <v>44986</v>
      </c>
      <c r="BS236" s="213" t="s">
        <v>1650</v>
      </c>
      <c r="BT236" s="213" t="s">
        <v>1651</v>
      </c>
      <c r="BU236" s="228" t="s">
        <v>1651</v>
      </c>
      <c r="BV236" s="138"/>
      <c r="BW236" s="188">
        <v>21</v>
      </c>
      <c r="BX236" s="209"/>
      <c r="BY236" s="209" t="s">
        <v>1652</v>
      </c>
      <c r="BZ236" s="220" t="s">
        <v>1653</v>
      </c>
      <c r="CA236" s="138"/>
      <c r="CB236" s="72" t="s">
        <v>1461</v>
      </c>
      <c r="CC236" s="143" t="s">
        <v>1462</v>
      </c>
    </row>
    <row r="237" spans="1:81" ht="69" customHeight="1" x14ac:dyDescent="0.35">
      <c r="A237" s="6"/>
      <c r="B237" s="43"/>
      <c r="C237" s="43"/>
      <c r="D237" s="44"/>
      <c r="E237" s="45"/>
      <c r="F237" s="44"/>
      <c r="G237" s="68"/>
      <c r="H237" s="44"/>
      <c r="I237" s="68"/>
      <c r="J237" s="633" t="s">
        <v>1634</v>
      </c>
      <c r="K237" s="634"/>
      <c r="L237" s="634"/>
      <c r="M237" s="634"/>
      <c r="N237" s="634"/>
      <c r="O237" s="634"/>
      <c r="P237" s="634"/>
      <c r="Q237" s="634"/>
      <c r="R237" s="634"/>
      <c r="S237" s="634"/>
      <c r="T237" s="634"/>
      <c r="U237" s="634"/>
      <c r="V237" s="634"/>
      <c r="W237" s="634"/>
      <c r="X237" s="634"/>
      <c r="Y237" s="635"/>
      <c r="Z237" s="315">
        <f>+Z235</f>
        <v>0.4</v>
      </c>
      <c r="AA237" s="315"/>
      <c r="AB237" s="315">
        <f>+AB235</f>
        <v>0.93333333333333335</v>
      </c>
      <c r="AC237" s="56"/>
      <c r="AD237" s="56"/>
      <c r="AE237" s="44"/>
      <c r="AF237" s="44"/>
      <c r="AG237" s="68"/>
      <c r="AH237" s="44"/>
      <c r="AI237" s="44"/>
      <c r="AJ237" s="48"/>
      <c r="AK237" s="44"/>
      <c r="AL237" s="68"/>
      <c r="AM237" s="68"/>
      <c r="AN237" s="201"/>
      <c r="AO237" s="201"/>
      <c r="AP237" s="202"/>
      <c r="AQ237" s="68"/>
      <c r="AR237" s="68"/>
      <c r="AS237" s="346">
        <f>AVERAGE(AS235:AS236)</f>
        <v>0.7</v>
      </c>
      <c r="AT237" s="68"/>
      <c r="AU237" s="104"/>
      <c r="AV237" s="56"/>
      <c r="AW237" s="68"/>
      <c r="AX237" s="56"/>
      <c r="AY237" s="44"/>
      <c r="AZ237" s="44"/>
      <c r="BA237" s="56"/>
      <c r="BB237" s="56"/>
      <c r="BC237" s="56"/>
      <c r="BD237" s="44"/>
      <c r="BE237" s="44"/>
      <c r="BF237" s="44"/>
      <c r="BG237" s="56"/>
      <c r="BH237" s="56"/>
      <c r="BI237" s="506"/>
      <c r="BJ237" s="506"/>
      <c r="BK237" s="506"/>
      <c r="BL237" s="733"/>
      <c r="BM237" s="733"/>
      <c r="BN237" s="44"/>
      <c r="BO237" s="4"/>
      <c r="BP237" s="4"/>
      <c r="BQ237" s="4"/>
      <c r="BR237" s="4"/>
      <c r="BS237" s="205"/>
      <c r="BT237" s="205"/>
      <c r="BU237" s="205"/>
      <c r="BV237" s="4"/>
      <c r="BW237" s="4"/>
      <c r="BX237" s="21"/>
      <c r="BY237" s="21"/>
      <c r="BZ237" s="4"/>
      <c r="CA237" s="4"/>
      <c r="CB237" s="4"/>
      <c r="CC237" s="21"/>
    </row>
    <row r="238" spans="1:81" ht="55.5" customHeight="1" x14ac:dyDescent="0.35">
      <c r="A238" s="532" t="s">
        <v>1630</v>
      </c>
      <c r="B238" s="532" t="s">
        <v>540</v>
      </c>
      <c r="C238" s="532" t="s">
        <v>1631</v>
      </c>
      <c r="D238" s="412" t="s">
        <v>1632</v>
      </c>
      <c r="E238" s="412" t="s">
        <v>252</v>
      </c>
      <c r="F238" s="412" t="s">
        <v>1633</v>
      </c>
      <c r="G238" s="414">
        <v>1</v>
      </c>
      <c r="H238" s="412" t="s">
        <v>330</v>
      </c>
      <c r="I238" s="455"/>
      <c r="J238" s="540" t="s">
        <v>1654</v>
      </c>
      <c r="K238" s="5" t="s">
        <v>1655</v>
      </c>
      <c r="L238" s="8" t="s">
        <v>283</v>
      </c>
      <c r="M238" s="8">
        <v>0</v>
      </c>
      <c r="N238" s="232" t="s">
        <v>1656</v>
      </c>
      <c r="O238" s="8"/>
      <c r="P238" s="13" t="s">
        <v>173</v>
      </c>
      <c r="Q238" s="8" t="s">
        <v>403</v>
      </c>
      <c r="R238" s="64">
        <v>240</v>
      </c>
      <c r="S238" s="64">
        <v>240</v>
      </c>
      <c r="T238" s="64">
        <v>0</v>
      </c>
      <c r="U238" s="196">
        <v>0</v>
      </c>
      <c r="V238" s="196">
        <v>0</v>
      </c>
      <c r="W238" s="196">
        <v>48</v>
      </c>
      <c r="X238" s="231"/>
      <c r="Y238" s="234">
        <f>+W238+V238+U238</f>
        <v>48</v>
      </c>
      <c r="Z238" s="303">
        <f>+Y238/S238</f>
        <v>0.2</v>
      </c>
      <c r="AA238" s="234">
        <f>+Y238+T238</f>
        <v>48</v>
      </c>
      <c r="AB238" s="303">
        <f>+AA238/R238</f>
        <v>0.2</v>
      </c>
      <c r="AC238" s="409" t="s">
        <v>177</v>
      </c>
      <c r="AD238" s="409" t="s">
        <v>178</v>
      </c>
      <c r="AE238" s="412" t="s">
        <v>1421</v>
      </c>
      <c r="AF238" s="412" t="s">
        <v>1422</v>
      </c>
      <c r="AG238" s="455" t="s">
        <v>1657</v>
      </c>
      <c r="AH238" s="456">
        <v>2021130010237</v>
      </c>
      <c r="AI238" s="412" t="s">
        <v>1658</v>
      </c>
      <c r="AJ238" s="455"/>
      <c r="AK238" s="455"/>
      <c r="AL238" s="455"/>
      <c r="AM238" s="455"/>
      <c r="AN238" s="507"/>
      <c r="AO238" s="507"/>
      <c r="AP238" s="507"/>
      <c r="AQ238" s="464"/>
      <c r="AR238" s="455"/>
      <c r="AS238" s="455"/>
      <c r="AT238" s="455"/>
      <c r="AU238" s="455"/>
      <c r="AV238" s="455"/>
      <c r="AW238" s="455"/>
      <c r="AX238" s="455"/>
      <c r="AY238" s="455"/>
      <c r="AZ238" s="455"/>
      <c r="BA238" s="455"/>
      <c r="BB238" s="455"/>
      <c r="BC238" s="455"/>
      <c r="BD238" s="455"/>
      <c r="BE238" s="455"/>
      <c r="BF238" s="455"/>
      <c r="BG238" s="455"/>
      <c r="BH238" s="455"/>
      <c r="BI238" s="504">
        <v>100000000</v>
      </c>
      <c r="BJ238" s="504">
        <v>28700000</v>
      </c>
      <c r="BK238" s="504">
        <v>28700000</v>
      </c>
      <c r="BL238" s="731">
        <f>+BJ238/BI238</f>
        <v>0.28699999999999998</v>
      </c>
      <c r="BM238" s="731">
        <f>+BK238/BI238</f>
        <v>0.28699999999999998</v>
      </c>
      <c r="BN238" s="455"/>
      <c r="BO238" s="455"/>
      <c r="BP238" s="455"/>
      <c r="BQ238" s="455"/>
      <c r="BR238" s="455"/>
      <c r="BS238" s="455"/>
      <c r="BT238" s="455"/>
      <c r="BU238" s="213" t="s">
        <v>1659</v>
      </c>
      <c r="BV238" s="8"/>
      <c r="BW238" s="188">
        <v>22</v>
      </c>
      <c r="BX238" s="5"/>
      <c r="BY238" s="5"/>
      <c r="BZ238" s="209" t="s">
        <v>1660</v>
      </c>
      <c r="CA238" s="8"/>
      <c r="CB238" s="8"/>
      <c r="CC238" s="5"/>
    </row>
    <row r="239" spans="1:81" ht="54" customHeight="1" x14ac:dyDescent="0.35">
      <c r="A239" s="533"/>
      <c r="B239" s="533"/>
      <c r="C239" s="533"/>
      <c r="D239" s="411"/>
      <c r="E239" s="411"/>
      <c r="F239" s="411"/>
      <c r="G239" s="530"/>
      <c r="H239" s="411"/>
      <c r="I239" s="415"/>
      <c r="J239" s="541"/>
      <c r="K239" s="5" t="s">
        <v>1661</v>
      </c>
      <c r="L239" s="8" t="s">
        <v>1662</v>
      </c>
      <c r="M239" s="8">
        <v>0</v>
      </c>
      <c r="N239" s="232" t="s">
        <v>1663</v>
      </c>
      <c r="O239" s="8"/>
      <c r="P239" s="13" t="s">
        <v>173</v>
      </c>
      <c r="Q239" s="8" t="s">
        <v>266</v>
      </c>
      <c r="R239" s="64">
        <v>120</v>
      </c>
      <c r="S239" s="64">
        <v>120</v>
      </c>
      <c r="T239" s="64">
        <v>0</v>
      </c>
      <c r="U239" s="196">
        <v>0</v>
      </c>
      <c r="V239" s="196">
        <v>0</v>
      </c>
      <c r="W239" s="196">
        <v>5</v>
      </c>
      <c r="X239" s="231"/>
      <c r="Y239" s="234">
        <f t="shared" ref="Y239:Y240" si="148">+W239+V239+U239</f>
        <v>5</v>
      </c>
      <c r="Z239" s="303">
        <f t="shared" ref="Z239" si="149">+Y239/S239</f>
        <v>4.1666666666666664E-2</v>
      </c>
      <c r="AA239" s="234">
        <f t="shared" ref="AA239:AA240" si="150">+Y239+T239</f>
        <v>5</v>
      </c>
      <c r="AB239" s="303">
        <f t="shared" ref="AB239" si="151">+AA239/R239</f>
        <v>4.1666666666666664E-2</v>
      </c>
      <c r="AC239" s="410"/>
      <c r="AD239" s="410"/>
      <c r="AE239" s="411"/>
      <c r="AF239" s="411"/>
      <c r="AG239" s="415"/>
      <c r="AH239" s="457"/>
      <c r="AI239" s="411"/>
      <c r="AJ239" s="415"/>
      <c r="AK239" s="415"/>
      <c r="AL239" s="415"/>
      <c r="AM239" s="415"/>
      <c r="AN239" s="508"/>
      <c r="AO239" s="508"/>
      <c r="AP239" s="508"/>
      <c r="AQ239" s="465"/>
      <c r="AR239" s="415"/>
      <c r="AS239" s="415"/>
      <c r="AT239" s="415"/>
      <c r="AU239" s="415"/>
      <c r="AV239" s="415"/>
      <c r="AW239" s="415"/>
      <c r="AX239" s="415"/>
      <c r="AY239" s="415"/>
      <c r="AZ239" s="415"/>
      <c r="BA239" s="415"/>
      <c r="BB239" s="415"/>
      <c r="BC239" s="415"/>
      <c r="BD239" s="415"/>
      <c r="BE239" s="415"/>
      <c r="BF239" s="415"/>
      <c r="BG239" s="415"/>
      <c r="BH239" s="415"/>
      <c r="BI239" s="505"/>
      <c r="BJ239" s="505"/>
      <c r="BK239" s="505"/>
      <c r="BL239" s="732"/>
      <c r="BM239" s="732"/>
      <c r="BN239" s="415"/>
      <c r="BO239" s="415"/>
      <c r="BP239" s="415"/>
      <c r="BQ239" s="415"/>
      <c r="BR239" s="415"/>
      <c r="BS239" s="415"/>
      <c r="BT239" s="415"/>
      <c r="BU239" s="213" t="s">
        <v>1664</v>
      </c>
      <c r="BV239" s="8"/>
      <c r="BW239" s="188">
        <v>23</v>
      </c>
      <c r="BX239" s="5"/>
      <c r="BY239" s="5"/>
      <c r="BZ239" s="209" t="s">
        <v>1665</v>
      </c>
      <c r="CA239" s="8"/>
      <c r="CB239" s="8"/>
      <c r="CC239" s="5"/>
    </row>
    <row r="240" spans="1:81" ht="54" customHeight="1" x14ac:dyDescent="0.35">
      <c r="A240" s="533"/>
      <c r="B240" s="533"/>
      <c r="C240" s="533"/>
      <c r="D240" s="411"/>
      <c r="E240" s="411"/>
      <c r="F240" s="411"/>
      <c r="G240" s="530"/>
      <c r="H240" s="411"/>
      <c r="I240" s="415"/>
      <c r="J240" s="541"/>
      <c r="K240" s="5" t="s">
        <v>1666</v>
      </c>
      <c r="L240" s="8" t="s">
        <v>1667</v>
      </c>
      <c r="M240" s="8">
        <v>0</v>
      </c>
      <c r="N240" s="232" t="s">
        <v>1668</v>
      </c>
      <c r="O240" s="8"/>
      <c r="P240" s="13" t="s">
        <v>173</v>
      </c>
      <c r="Q240" s="8" t="s">
        <v>1313</v>
      </c>
      <c r="R240" s="64">
        <v>220</v>
      </c>
      <c r="S240" s="64">
        <v>220</v>
      </c>
      <c r="T240" s="64">
        <v>0</v>
      </c>
      <c r="U240" s="196">
        <v>0</v>
      </c>
      <c r="V240" s="196">
        <v>0</v>
      </c>
      <c r="W240" s="196">
        <v>243</v>
      </c>
      <c r="X240" s="231"/>
      <c r="Y240" s="234">
        <f t="shared" si="148"/>
        <v>243</v>
      </c>
      <c r="Z240" s="303">
        <v>1</v>
      </c>
      <c r="AA240" s="234">
        <f t="shared" si="150"/>
        <v>243</v>
      </c>
      <c r="AB240" s="303">
        <v>1</v>
      </c>
      <c r="AC240" s="410"/>
      <c r="AD240" s="410"/>
      <c r="AE240" s="411"/>
      <c r="AF240" s="411"/>
      <c r="AG240" s="415"/>
      <c r="AH240" s="457"/>
      <c r="AI240" s="411"/>
      <c r="AJ240" s="416"/>
      <c r="AK240" s="416"/>
      <c r="AL240" s="416"/>
      <c r="AM240" s="416"/>
      <c r="AN240" s="509"/>
      <c r="AO240" s="509"/>
      <c r="AP240" s="509"/>
      <c r="AQ240" s="466"/>
      <c r="AR240" s="416"/>
      <c r="AS240" s="416"/>
      <c r="AT240" s="416"/>
      <c r="AU240" s="416"/>
      <c r="AV240" s="416"/>
      <c r="AW240" s="416"/>
      <c r="AX240" s="416"/>
      <c r="AY240" s="416"/>
      <c r="AZ240" s="416"/>
      <c r="BA240" s="416"/>
      <c r="BB240" s="416"/>
      <c r="BC240" s="416"/>
      <c r="BD240" s="416"/>
      <c r="BE240" s="416"/>
      <c r="BF240" s="416"/>
      <c r="BG240" s="416"/>
      <c r="BH240" s="416"/>
      <c r="BI240" s="505"/>
      <c r="BJ240" s="505"/>
      <c r="BK240" s="505"/>
      <c r="BL240" s="732"/>
      <c r="BM240" s="732"/>
      <c r="BN240" s="416"/>
      <c r="BO240" s="416"/>
      <c r="BP240" s="416"/>
      <c r="BQ240" s="416"/>
      <c r="BR240" s="416"/>
      <c r="BS240" s="416"/>
      <c r="BT240" s="416"/>
      <c r="BU240" s="213" t="s">
        <v>1669</v>
      </c>
      <c r="BV240" s="8"/>
      <c r="BW240" s="188">
        <v>24</v>
      </c>
      <c r="BX240" s="5"/>
      <c r="BY240" s="5"/>
      <c r="BZ240" s="209" t="s">
        <v>1670</v>
      </c>
      <c r="CA240" s="8"/>
      <c r="CB240" s="8"/>
      <c r="CC240" s="5"/>
    </row>
    <row r="241" spans="1:81" ht="33.75" customHeight="1" x14ac:dyDescent="0.35">
      <c r="A241" s="533"/>
      <c r="B241" s="533"/>
      <c r="C241" s="533"/>
      <c r="D241" s="411"/>
      <c r="E241" s="411"/>
      <c r="F241" s="411"/>
      <c r="G241" s="530"/>
      <c r="H241" s="411"/>
      <c r="I241" s="415"/>
      <c r="J241" s="541"/>
      <c r="K241" s="432" t="s">
        <v>1671</v>
      </c>
      <c r="L241" s="412" t="s">
        <v>283</v>
      </c>
      <c r="M241" s="412">
        <v>0</v>
      </c>
      <c r="N241" s="432" t="s">
        <v>1672</v>
      </c>
      <c r="O241" s="430"/>
      <c r="P241" s="430" t="s">
        <v>173</v>
      </c>
      <c r="Q241" s="412" t="s">
        <v>1673</v>
      </c>
      <c r="R241" s="455">
        <v>48</v>
      </c>
      <c r="S241" s="455">
        <v>48</v>
      </c>
      <c r="T241" s="455">
        <v>48</v>
      </c>
      <c r="U241" s="453">
        <v>0</v>
      </c>
      <c r="V241" s="453">
        <v>0</v>
      </c>
      <c r="W241" s="453">
        <v>0</v>
      </c>
      <c r="X241" s="453"/>
      <c r="Y241" s="510">
        <v>0</v>
      </c>
      <c r="Z241" s="643">
        <v>0</v>
      </c>
      <c r="AA241" s="510">
        <f>+T241</f>
        <v>48</v>
      </c>
      <c r="AB241" s="643">
        <f>+AA241/R241</f>
        <v>1</v>
      </c>
      <c r="AC241" s="410"/>
      <c r="AD241" s="410"/>
      <c r="AE241" s="411"/>
      <c r="AF241" s="411"/>
      <c r="AG241" s="415"/>
      <c r="AH241" s="457"/>
      <c r="AI241" s="411"/>
      <c r="AJ241" s="5" t="s">
        <v>1674</v>
      </c>
      <c r="AK241" s="8" t="s">
        <v>403</v>
      </c>
      <c r="AL241" s="64">
        <v>48</v>
      </c>
      <c r="AM241" s="69">
        <v>0.4</v>
      </c>
      <c r="AN241" s="192">
        <v>32</v>
      </c>
      <c r="AO241" s="192">
        <v>48</v>
      </c>
      <c r="AP241" s="192">
        <v>53</v>
      </c>
      <c r="AQ241" s="168"/>
      <c r="AR241" s="234">
        <f t="shared" ref="AR241" si="152">+AP241+AO241+AN241</f>
        <v>133</v>
      </c>
      <c r="AS241" s="236">
        <v>1</v>
      </c>
      <c r="AT241" s="87">
        <v>44942</v>
      </c>
      <c r="AU241" s="87">
        <v>45291</v>
      </c>
      <c r="AV241" s="118">
        <f>+AU241-AT241</f>
        <v>349</v>
      </c>
      <c r="AW241" s="88">
        <v>48</v>
      </c>
      <c r="AX241" s="115"/>
      <c r="AY241" s="423" t="s">
        <v>1427</v>
      </c>
      <c r="AZ241" s="423" t="s">
        <v>1428</v>
      </c>
      <c r="BA241" s="441" t="s">
        <v>187</v>
      </c>
      <c r="BB241" s="442">
        <v>100000000</v>
      </c>
      <c r="BC241" s="442">
        <v>100000000</v>
      </c>
      <c r="BD241" s="423" t="s">
        <v>188</v>
      </c>
      <c r="BE241" s="423"/>
      <c r="BF241" s="423"/>
      <c r="BG241" s="442">
        <v>99453333</v>
      </c>
      <c r="BH241" s="442">
        <v>28700000</v>
      </c>
      <c r="BI241" s="505"/>
      <c r="BJ241" s="505"/>
      <c r="BK241" s="505"/>
      <c r="BL241" s="732"/>
      <c r="BM241" s="732"/>
      <c r="BN241" s="72" t="s">
        <v>199</v>
      </c>
      <c r="BO241" s="129" t="s">
        <v>200</v>
      </c>
      <c r="BP241" s="129" t="s">
        <v>1472</v>
      </c>
      <c r="BQ241" s="72" t="s">
        <v>187</v>
      </c>
      <c r="BR241" s="149">
        <v>44945</v>
      </c>
      <c r="BS241" s="213" t="s">
        <v>1675</v>
      </c>
      <c r="BT241" s="213" t="s">
        <v>1676</v>
      </c>
      <c r="BU241" s="228" t="s">
        <v>1677</v>
      </c>
      <c r="BV241" s="138"/>
      <c r="BW241" s="188">
        <v>25</v>
      </c>
      <c r="BX241" s="209" t="s">
        <v>1678</v>
      </c>
      <c r="BY241" s="209" t="s">
        <v>1679</v>
      </c>
      <c r="BZ241" s="209" t="s">
        <v>1680</v>
      </c>
      <c r="CA241" s="138"/>
      <c r="CB241" s="72" t="s">
        <v>1449</v>
      </c>
      <c r="CC241" s="143" t="s">
        <v>1647</v>
      </c>
    </row>
    <row r="242" spans="1:81" ht="64.5" customHeight="1" x14ac:dyDescent="0.35">
      <c r="A242" s="533"/>
      <c r="B242" s="533"/>
      <c r="C242" s="533"/>
      <c r="D242" s="411"/>
      <c r="E242" s="411"/>
      <c r="F242" s="411"/>
      <c r="G242" s="530"/>
      <c r="H242" s="411"/>
      <c r="I242" s="415"/>
      <c r="J242" s="541"/>
      <c r="K242" s="433"/>
      <c r="L242" s="411"/>
      <c r="M242" s="411"/>
      <c r="N242" s="433"/>
      <c r="O242" s="535"/>
      <c r="P242" s="535"/>
      <c r="Q242" s="411"/>
      <c r="R242" s="415"/>
      <c r="S242" s="415"/>
      <c r="T242" s="415"/>
      <c r="U242" s="454"/>
      <c r="V242" s="454"/>
      <c r="W242" s="454"/>
      <c r="X242" s="454"/>
      <c r="Y242" s="510"/>
      <c r="Z242" s="643"/>
      <c r="AA242" s="510"/>
      <c r="AB242" s="643"/>
      <c r="AC242" s="410"/>
      <c r="AD242" s="410"/>
      <c r="AE242" s="411"/>
      <c r="AF242" s="411"/>
      <c r="AG242" s="415"/>
      <c r="AH242" s="457"/>
      <c r="AI242" s="411"/>
      <c r="AJ242" s="5" t="s">
        <v>1681</v>
      </c>
      <c r="AK242" s="8" t="s">
        <v>403</v>
      </c>
      <c r="AL242" s="64">
        <v>48</v>
      </c>
      <c r="AM242" s="69">
        <v>0.5</v>
      </c>
      <c r="AN242" s="192">
        <v>0</v>
      </c>
      <c r="AO242" s="192">
        <v>0</v>
      </c>
      <c r="AP242" s="192">
        <v>0</v>
      </c>
      <c r="AQ242" s="168"/>
      <c r="AR242" s="234">
        <f t="shared" ref="AR242:AR243" si="153">+AP242+AO242+AN242</f>
        <v>0</v>
      </c>
      <c r="AS242" s="236">
        <f t="shared" ref="AS242" si="154">+AR242/AL242</f>
        <v>0</v>
      </c>
      <c r="AT242" s="87">
        <v>44958</v>
      </c>
      <c r="AU242" s="87">
        <v>45291</v>
      </c>
      <c r="AV242" s="118">
        <f t="shared" ref="AV242:AV250" si="155">+AU242-AT242</f>
        <v>333</v>
      </c>
      <c r="AW242" s="88">
        <v>48</v>
      </c>
      <c r="AX242" s="115"/>
      <c r="AY242" s="423"/>
      <c r="AZ242" s="423"/>
      <c r="BA242" s="441"/>
      <c r="BB242" s="442"/>
      <c r="BC242" s="442"/>
      <c r="BD242" s="423"/>
      <c r="BE242" s="423"/>
      <c r="BF242" s="423"/>
      <c r="BG242" s="442"/>
      <c r="BH242" s="442"/>
      <c r="BI242" s="505"/>
      <c r="BJ242" s="505"/>
      <c r="BK242" s="505"/>
      <c r="BL242" s="732"/>
      <c r="BM242" s="732"/>
      <c r="BN242" s="72" t="s">
        <v>199</v>
      </c>
      <c r="BO242" s="129" t="s">
        <v>232</v>
      </c>
      <c r="BP242" s="129" t="s">
        <v>1472</v>
      </c>
      <c r="BQ242" s="72" t="s">
        <v>187</v>
      </c>
      <c r="BR242" s="149">
        <v>44986</v>
      </c>
      <c r="BS242" s="213" t="s">
        <v>1682</v>
      </c>
      <c r="BT242" s="213" t="s">
        <v>1683</v>
      </c>
      <c r="BU242" s="228" t="s">
        <v>1684</v>
      </c>
      <c r="BV242" s="138"/>
      <c r="BW242" s="188">
        <v>26</v>
      </c>
      <c r="BX242" s="209" t="s">
        <v>1685</v>
      </c>
      <c r="BY242" s="209"/>
      <c r="BZ242" s="209" t="s">
        <v>1686</v>
      </c>
      <c r="CA242" s="138"/>
      <c r="CB242" s="72" t="s">
        <v>1461</v>
      </c>
      <c r="CC242" s="129" t="s">
        <v>1462</v>
      </c>
    </row>
    <row r="243" spans="1:81" ht="66.75" customHeight="1" x14ac:dyDescent="0.35">
      <c r="A243" s="534"/>
      <c r="B243" s="534"/>
      <c r="C243" s="534"/>
      <c r="D243" s="413"/>
      <c r="E243" s="413"/>
      <c r="F243" s="413"/>
      <c r="G243" s="531"/>
      <c r="H243" s="413"/>
      <c r="I243" s="416"/>
      <c r="J243" s="542"/>
      <c r="K243" s="528"/>
      <c r="L243" s="413"/>
      <c r="M243" s="413"/>
      <c r="N243" s="528"/>
      <c r="O243" s="431"/>
      <c r="P243" s="431"/>
      <c r="Q243" s="413"/>
      <c r="R243" s="416"/>
      <c r="S243" s="416"/>
      <c r="T243" s="416"/>
      <c r="U243" s="472"/>
      <c r="V243" s="472"/>
      <c r="W243" s="472"/>
      <c r="X243" s="472"/>
      <c r="Y243" s="510"/>
      <c r="Z243" s="643"/>
      <c r="AA243" s="510"/>
      <c r="AB243" s="643"/>
      <c r="AC243" s="469"/>
      <c r="AD243" s="469"/>
      <c r="AE243" s="413"/>
      <c r="AF243" s="413"/>
      <c r="AG243" s="416"/>
      <c r="AH243" s="458"/>
      <c r="AI243" s="413"/>
      <c r="AJ243" s="5" t="s">
        <v>1687</v>
      </c>
      <c r="AK243" s="8" t="s">
        <v>403</v>
      </c>
      <c r="AL243" s="64">
        <v>12</v>
      </c>
      <c r="AM243" s="69">
        <v>0.1</v>
      </c>
      <c r="AN243" s="192">
        <v>0</v>
      </c>
      <c r="AO243" s="192">
        <v>12</v>
      </c>
      <c r="AP243" s="192">
        <v>12</v>
      </c>
      <c r="AQ243" s="168"/>
      <c r="AR243" s="234">
        <f t="shared" si="153"/>
        <v>24</v>
      </c>
      <c r="AS243" s="236">
        <v>1</v>
      </c>
      <c r="AT243" s="87">
        <v>44958</v>
      </c>
      <c r="AU243" s="87">
        <v>45291</v>
      </c>
      <c r="AV243" s="118">
        <f t="shared" si="155"/>
        <v>333</v>
      </c>
      <c r="AW243" s="88">
        <v>48</v>
      </c>
      <c r="AX243" s="115"/>
      <c r="AY243" s="423"/>
      <c r="AZ243" s="423"/>
      <c r="BA243" s="441"/>
      <c r="BB243" s="442"/>
      <c r="BC243" s="442"/>
      <c r="BD243" s="423"/>
      <c r="BE243" s="423"/>
      <c r="BF243" s="423"/>
      <c r="BG243" s="442"/>
      <c r="BH243" s="442"/>
      <c r="BI243" s="505"/>
      <c r="BJ243" s="505"/>
      <c r="BK243" s="505"/>
      <c r="BL243" s="732"/>
      <c r="BM243" s="732"/>
      <c r="BN243" s="150"/>
      <c r="BO243" s="72"/>
      <c r="BP243" s="150"/>
      <c r="BQ243" s="72"/>
      <c r="BR243" s="149"/>
      <c r="BS243" s="213" t="s">
        <v>1688</v>
      </c>
      <c r="BT243" s="213" t="s">
        <v>1689</v>
      </c>
      <c r="BU243" s="228" t="s">
        <v>1690</v>
      </c>
      <c r="BV243" s="138"/>
      <c r="BW243" s="188">
        <v>27</v>
      </c>
      <c r="BX243" s="209"/>
      <c r="BY243" s="209"/>
      <c r="BZ243" s="138"/>
      <c r="CA243" s="138"/>
      <c r="CB243" s="145"/>
      <c r="CC243" s="145"/>
    </row>
    <row r="244" spans="1:81" ht="51" customHeight="1" x14ac:dyDescent="0.35">
      <c r="A244" s="6"/>
      <c r="B244" s="43"/>
      <c r="C244" s="43"/>
      <c r="D244" s="44"/>
      <c r="E244" s="45"/>
      <c r="F244" s="44"/>
      <c r="G244" s="68"/>
      <c r="H244" s="44"/>
      <c r="I244" s="68"/>
      <c r="J244" s="633" t="s">
        <v>1654</v>
      </c>
      <c r="K244" s="634"/>
      <c r="L244" s="634"/>
      <c r="M244" s="634"/>
      <c r="N244" s="634"/>
      <c r="O244" s="634"/>
      <c r="P244" s="634"/>
      <c r="Q244" s="634"/>
      <c r="R244" s="634"/>
      <c r="S244" s="634"/>
      <c r="T244" s="634"/>
      <c r="U244" s="634"/>
      <c r="V244" s="634"/>
      <c r="W244" s="634"/>
      <c r="X244" s="634"/>
      <c r="Y244" s="635"/>
      <c r="Z244" s="315">
        <f>AVERAGE(Z238:Z243)</f>
        <v>0.31041666666666667</v>
      </c>
      <c r="AA244" s="315"/>
      <c r="AB244" s="315">
        <f>AVERAGE(AB238:AB243)</f>
        <v>0.56041666666666667</v>
      </c>
      <c r="AC244" s="56"/>
      <c r="AD244" s="56"/>
      <c r="AE244" s="44"/>
      <c r="AF244" s="44"/>
      <c r="AG244" s="68"/>
      <c r="AH244" s="44"/>
      <c r="AI244" s="44"/>
      <c r="AJ244" s="48"/>
      <c r="AK244" s="44"/>
      <c r="AL244" s="68"/>
      <c r="AM244" s="68"/>
      <c r="AN244" s="201"/>
      <c r="AO244" s="201"/>
      <c r="AP244" s="202"/>
      <c r="AQ244" s="68"/>
      <c r="AR244" s="68"/>
      <c r="AS244" s="346">
        <f>AVERAGE(AS241:AS243)</f>
        <v>0.66666666666666663</v>
      </c>
      <c r="AT244" s="104"/>
      <c r="AU244" s="104"/>
      <c r="AV244" s="56"/>
      <c r="AW244" s="68"/>
      <c r="AX244" s="56"/>
      <c r="AY244" s="44"/>
      <c r="AZ244" s="44"/>
      <c r="BA244" s="56"/>
      <c r="BB244" s="56"/>
      <c r="BC244" s="56"/>
      <c r="BD244" s="44"/>
      <c r="BE244" s="44"/>
      <c r="BF244" s="44"/>
      <c r="BG244" s="56"/>
      <c r="BH244" s="56"/>
      <c r="BI244" s="506"/>
      <c r="BJ244" s="506"/>
      <c r="BK244" s="506"/>
      <c r="BL244" s="733"/>
      <c r="BM244" s="733"/>
      <c r="BN244" s="4"/>
      <c r="BO244" s="4"/>
      <c r="BP244" s="4"/>
      <c r="BQ244" s="4"/>
      <c r="BR244" s="4"/>
      <c r="BS244" s="205"/>
      <c r="BT244" s="205"/>
      <c r="BU244" s="205"/>
      <c r="BV244" s="4"/>
      <c r="BW244" s="4"/>
      <c r="BX244" s="21"/>
      <c r="BY244" s="21"/>
      <c r="BZ244" s="4"/>
      <c r="CA244" s="4"/>
      <c r="CB244" s="4"/>
      <c r="CC244" s="21"/>
    </row>
    <row r="245" spans="1:81" ht="30" x14ac:dyDescent="0.35">
      <c r="A245" s="273"/>
      <c r="B245" s="274"/>
      <c r="C245" s="636" t="s">
        <v>1691</v>
      </c>
      <c r="D245" s="637"/>
      <c r="E245" s="637"/>
      <c r="F245" s="637"/>
      <c r="G245" s="637"/>
      <c r="H245" s="637"/>
      <c r="I245" s="637"/>
      <c r="J245" s="637"/>
      <c r="K245" s="637"/>
      <c r="L245" s="637"/>
      <c r="M245" s="637"/>
      <c r="N245" s="637"/>
      <c r="O245" s="637"/>
      <c r="P245" s="637"/>
      <c r="Q245" s="637"/>
      <c r="R245" s="637"/>
      <c r="S245" s="637"/>
      <c r="T245" s="637"/>
      <c r="U245" s="637"/>
      <c r="V245" s="637"/>
      <c r="W245" s="637"/>
      <c r="X245" s="637"/>
      <c r="Y245" s="638"/>
      <c r="Z245" s="315">
        <f>+(Z244+Z237)/2</f>
        <v>0.35520833333333335</v>
      </c>
      <c r="AA245" s="315"/>
      <c r="AB245" s="315">
        <f>+(AB244+AB237)/2</f>
        <v>0.74687499999999996</v>
      </c>
      <c r="AC245" s="56"/>
      <c r="AD245" s="56"/>
      <c r="AE245" s="44"/>
      <c r="AF245" s="44"/>
      <c r="AG245" s="68"/>
      <c r="AH245" s="44"/>
      <c r="AI245" s="44"/>
      <c r="AJ245" s="48"/>
      <c r="AK245" s="44"/>
      <c r="AL245" s="68"/>
      <c r="AM245" s="68"/>
      <c r="AN245" s="201"/>
      <c r="AO245" s="201"/>
      <c r="AP245" s="202"/>
      <c r="AQ245" s="68"/>
      <c r="AR245" s="68"/>
      <c r="AS245" s="68"/>
      <c r="AT245" s="104"/>
      <c r="AU245" s="104"/>
      <c r="AV245" s="56"/>
      <c r="AW245" s="68"/>
      <c r="AX245" s="56"/>
      <c r="AY245" s="44"/>
      <c r="AZ245" s="44"/>
      <c r="BA245" s="56"/>
      <c r="BB245" s="56"/>
      <c r="BC245" s="56"/>
      <c r="BD245" s="44"/>
      <c r="BE245" s="44"/>
      <c r="BF245" s="44"/>
      <c r="BG245" s="56"/>
      <c r="BH245" s="56"/>
      <c r="BI245" s="56"/>
      <c r="BJ245" s="56"/>
      <c r="BK245" s="56"/>
      <c r="BL245" s="56"/>
      <c r="BM245" s="56"/>
      <c r="BN245" s="4"/>
      <c r="BO245" s="4"/>
      <c r="BP245" s="4"/>
      <c r="BQ245" s="4"/>
      <c r="BR245" s="4"/>
      <c r="BS245" s="205"/>
      <c r="BT245" s="205"/>
      <c r="BU245" s="205"/>
      <c r="BV245" s="4"/>
      <c r="BW245" s="4"/>
      <c r="BX245" s="21"/>
      <c r="BY245" s="21"/>
      <c r="BZ245" s="4"/>
      <c r="CA245" s="4"/>
      <c r="CB245" s="4"/>
      <c r="CC245" s="21"/>
    </row>
    <row r="246" spans="1:81" ht="50.25" customHeight="1" x14ac:dyDescent="0.35">
      <c r="A246" s="273"/>
      <c r="B246" s="717" t="s">
        <v>540</v>
      </c>
      <c r="C246" s="718"/>
      <c r="D246" s="718"/>
      <c r="E246" s="718"/>
      <c r="F246" s="718"/>
      <c r="G246" s="718"/>
      <c r="H246" s="718"/>
      <c r="I246" s="718"/>
      <c r="J246" s="718"/>
      <c r="K246" s="718"/>
      <c r="L246" s="718"/>
      <c r="M246" s="718"/>
      <c r="N246" s="718"/>
      <c r="O246" s="718"/>
      <c r="P246" s="718"/>
      <c r="Q246" s="718"/>
      <c r="R246" s="718"/>
      <c r="S246" s="718"/>
      <c r="T246" s="718"/>
      <c r="U246" s="718"/>
      <c r="V246" s="718"/>
      <c r="W246" s="718"/>
      <c r="X246" s="718"/>
      <c r="Y246" s="719"/>
      <c r="Z246" s="315"/>
      <c r="AA246" s="315"/>
      <c r="AB246" s="315"/>
      <c r="AC246" s="56"/>
      <c r="AD246" s="56"/>
      <c r="AE246" s="44"/>
      <c r="AF246" s="44"/>
      <c r="AG246" s="68"/>
      <c r="AH246" s="44"/>
      <c r="AI246" s="44"/>
      <c r="AJ246" s="48"/>
      <c r="AK246" s="44"/>
      <c r="AL246" s="68"/>
      <c r="AM246" s="68"/>
      <c r="AN246" s="201"/>
      <c r="AO246" s="201"/>
      <c r="AP246" s="202"/>
      <c r="AQ246" s="68"/>
      <c r="AR246" s="68"/>
      <c r="AS246" s="68"/>
      <c r="AT246" s="104"/>
      <c r="AU246" s="104"/>
      <c r="AV246" s="56"/>
      <c r="AW246" s="68"/>
      <c r="AX246" s="56"/>
      <c r="AY246" s="44"/>
      <c r="AZ246" s="44"/>
      <c r="BA246" s="56"/>
      <c r="BB246" s="56"/>
      <c r="BC246" s="56"/>
      <c r="BD246" s="44"/>
      <c r="BE246" s="44"/>
      <c r="BF246" s="44"/>
      <c r="BG246" s="56"/>
      <c r="BH246" s="56"/>
      <c r="BI246" s="56"/>
      <c r="BJ246" s="56"/>
      <c r="BK246" s="56"/>
      <c r="BL246" s="56"/>
      <c r="BM246" s="56"/>
      <c r="BN246" s="4"/>
      <c r="BO246" s="4"/>
      <c r="BP246" s="4"/>
      <c r="BQ246" s="4"/>
      <c r="BR246" s="4"/>
      <c r="BS246" s="205"/>
      <c r="BT246" s="205"/>
      <c r="BU246" s="205"/>
      <c r="BV246" s="4"/>
      <c r="BW246" s="4"/>
      <c r="BX246" s="21"/>
      <c r="BY246" s="21"/>
      <c r="BZ246" s="4"/>
      <c r="CA246" s="4"/>
      <c r="CB246" s="4"/>
      <c r="CC246" s="21"/>
    </row>
    <row r="247" spans="1:81" ht="83.25" customHeight="1" x14ac:dyDescent="0.35">
      <c r="A247" s="532"/>
      <c r="B247" s="532" t="s">
        <v>1526</v>
      </c>
      <c r="C247" s="532" t="s">
        <v>1692</v>
      </c>
      <c r="D247" s="412"/>
      <c r="E247" s="412"/>
      <c r="F247" s="467"/>
      <c r="G247" s="548">
        <v>1</v>
      </c>
      <c r="H247" s="467" t="s">
        <v>330</v>
      </c>
      <c r="I247" s="439"/>
      <c r="J247" s="555" t="s">
        <v>1416</v>
      </c>
      <c r="K247" s="417" t="s">
        <v>1693</v>
      </c>
      <c r="L247" s="467" t="s">
        <v>613</v>
      </c>
      <c r="M247" s="467">
        <v>274</v>
      </c>
      <c r="N247" s="432"/>
      <c r="O247" s="424"/>
      <c r="P247" s="424"/>
      <c r="Q247" s="424"/>
      <c r="R247" s="439">
        <v>274</v>
      </c>
      <c r="S247" s="439"/>
      <c r="T247" s="439"/>
      <c r="U247" s="639"/>
      <c r="V247" s="639"/>
      <c r="W247" s="639"/>
      <c r="X247" s="639"/>
      <c r="Y247" s="510"/>
      <c r="Z247" s="510"/>
      <c r="AA247" s="510"/>
      <c r="AB247" s="510"/>
      <c r="AC247" s="463"/>
      <c r="AD247" s="463"/>
      <c r="AE247" s="467"/>
      <c r="AF247" s="467"/>
      <c r="AG247" s="439" t="s">
        <v>1694</v>
      </c>
      <c r="AH247" s="468">
        <v>2021130010185</v>
      </c>
      <c r="AI247" s="467" t="s">
        <v>1695</v>
      </c>
      <c r="AJ247" s="5" t="s">
        <v>1696</v>
      </c>
      <c r="AK247" s="8" t="s">
        <v>1471</v>
      </c>
      <c r="AL247" s="64">
        <v>250</v>
      </c>
      <c r="AM247" s="69">
        <v>0.15</v>
      </c>
      <c r="AN247" s="192">
        <v>0</v>
      </c>
      <c r="AO247" s="192">
        <v>0</v>
      </c>
      <c r="AP247" s="192">
        <v>0</v>
      </c>
      <c r="AQ247" s="168"/>
      <c r="AR247" s="234">
        <f t="shared" ref="AR247" si="156">+AP247+AO247+AN247</f>
        <v>0</v>
      </c>
      <c r="AS247" s="236">
        <f t="shared" ref="AS247" si="157">+AR247/AL247</f>
        <v>0</v>
      </c>
      <c r="AT247" s="87">
        <v>44942</v>
      </c>
      <c r="AU247" s="87">
        <v>45291</v>
      </c>
      <c r="AV247" s="118">
        <f t="shared" si="155"/>
        <v>349</v>
      </c>
      <c r="AW247" s="88">
        <v>250</v>
      </c>
      <c r="AX247" s="46"/>
      <c r="AY247" s="423" t="s">
        <v>1427</v>
      </c>
      <c r="AZ247" s="423" t="s">
        <v>1428</v>
      </c>
      <c r="BA247" s="441" t="s">
        <v>187</v>
      </c>
      <c r="BB247" s="442">
        <v>314147132</v>
      </c>
      <c r="BC247" s="442">
        <v>314147132</v>
      </c>
      <c r="BD247" s="423" t="s">
        <v>188</v>
      </c>
      <c r="BE247" s="423"/>
      <c r="BF247" s="423"/>
      <c r="BG247" s="442">
        <v>313227000</v>
      </c>
      <c r="BH247" s="442">
        <v>104300000</v>
      </c>
      <c r="BI247" s="122"/>
      <c r="BJ247" s="122"/>
      <c r="BK247" s="122"/>
      <c r="BL247" s="122"/>
      <c r="BM247" s="122"/>
      <c r="BN247" s="72" t="s">
        <v>199</v>
      </c>
      <c r="BO247" s="129" t="s">
        <v>200</v>
      </c>
      <c r="BP247" s="129" t="s">
        <v>1472</v>
      </c>
      <c r="BQ247" s="72" t="s">
        <v>187</v>
      </c>
      <c r="BR247" s="149">
        <v>44945</v>
      </c>
      <c r="BS247" s="213" t="s">
        <v>1697</v>
      </c>
      <c r="BT247" s="213" t="s">
        <v>1697</v>
      </c>
      <c r="BU247" s="228" t="s">
        <v>1697</v>
      </c>
      <c r="BV247" s="138"/>
      <c r="BW247" s="188">
        <v>28</v>
      </c>
      <c r="BX247" s="209" t="s">
        <v>1698</v>
      </c>
      <c r="BY247" s="209" t="s">
        <v>1699</v>
      </c>
      <c r="BZ247" s="138"/>
      <c r="CA247" s="138"/>
      <c r="CB247" s="72" t="s">
        <v>1449</v>
      </c>
      <c r="CC247" s="143" t="s">
        <v>1647</v>
      </c>
    </row>
    <row r="248" spans="1:81" ht="64.5" customHeight="1" x14ac:dyDescent="0.35">
      <c r="A248" s="533"/>
      <c r="B248" s="533"/>
      <c r="C248" s="533"/>
      <c r="D248" s="411"/>
      <c r="E248" s="411"/>
      <c r="F248" s="467"/>
      <c r="G248" s="439"/>
      <c r="H248" s="467"/>
      <c r="I248" s="439"/>
      <c r="J248" s="555"/>
      <c r="K248" s="417"/>
      <c r="L248" s="467"/>
      <c r="M248" s="467"/>
      <c r="N248" s="433"/>
      <c r="O248" s="425"/>
      <c r="P248" s="425"/>
      <c r="Q248" s="425"/>
      <c r="R248" s="439"/>
      <c r="S248" s="439"/>
      <c r="T248" s="439"/>
      <c r="U248" s="639"/>
      <c r="V248" s="639"/>
      <c r="W248" s="639"/>
      <c r="X248" s="639"/>
      <c r="Y248" s="715"/>
      <c r="Z248" s="715"/>
      <c r="AA248" s="715"/>
      <c r="AB248" s="715"/>
      <c r="AC248" s="463"/>
      <c r="AD248" s="463"/>
      <c r="AE248" s="467"/>
      <c r="AF248" s="467"/>
      <c r="AG248" s="439"/>
      <c r="AH248" s="468"/>
      <c r="AI248" s="467"/>
      <c r="AJ248" s="5" t="s">
        <v>1700</v>
      </c>
      <c r="AK248" s="8" t="s">
        <v>1471</v>
      </c>
      <c r="AL248" s="64">
        <v>1</v>
      </c>
      <c r="AM248" s="69">
        <v>0.25</v>
      </c>
      <c r="AN248" s="192">
        <v>0</v>
      </c>
      <c r="AO248" s="192">
        <v>1</v>
      </c>
      <c r="AP248" s="192">
        <v>3</v>
      </c>
      <c r="AQ248" s="168"/>
      <c r="AR248" s="234">
        <f t="shared" ref="AR248:AR250" si="158">+AP248+AO248+AN248</f>
        <v>4</v>
      </c>
      <c r="AS248" s="236">
        <v>1</v>
      </c>
      <c r="AT248" s="87">
        <v>44958</v>
      </c>
      <c r="AU248" s="87">
        <v>45291</v>
      </c>
      <c r="AV248" s="118">
        <f t="shared" si="155"/>
        <v>333</v>
      </c>
      <c r="AW248" s="88">
        <v>250</v>
      </c>
      <c r="AX248" s="46"/>
      <c r="AY248" s="423"/>
      <c r="AZ248" s="423"/>
      <c r="BA248" s="441"/>
      <c r="BB248" s="442"/>
      <c r="BC248" s="442"/>
      <c r="BD248" s="423"/>
      <c r="BE248" s="423"/>
      <c r="BF248" s="423"/>
      <c r="BG248" s="442"/>
      <c r="BH248" s="442"/>
      <c r="BI248" s="122"/>
      <c r="BJ248" s="122"/>
      <c r="BK248" s="122"/>
      <c r="BL248" s="122"/>
      <c r="BM248" s="122"/>
      <c r="BN248" s="72" t="s">
        <v>199</v>
      </c>
      <c r="BO248" s="129" t="s">
        <v>232</v>
      </c>
      <c r="BP248" s="129" t="s">
        <v>1472</v>
      </c>
      <c r="BQ248" s="72" t="s">
        <v>187</v>
      </c>
      <c r="BR248" s="149">
        <v>44986</v>
      </c>
      <c r="BS248" s="213" t="s">
        <v>1701</v>
      </c>
      <c r="BT248" s="213" t="s">
        <v>1702</v>
      </c>
      <c r="BU248" s="228" t="s">
        <v>1703</v>
      </c>
      <c r="BV248" s="138"/>
      <c r="BW248" s="188">
        <v>29</v>
      </c>
      <c r="BX248" s="209" t="s">
        <v>1704</v>
      </c>
      <c r="BY248" s="209" t="s">
        <v>1705</v>
      </c>
      <c r="BZ248" s="210" t="s">
        <v>1706</v>
      </c>
      <c r="CA248" s="138"/>
      <c r="CB248" s="55" t="s">
        <v>1439</v>
      </c>
      <c r="CC248" s="143" t="s">
        <v>1440</v>
      </c>
    </row>
    <row r="249" spans="1:81" ht="81" customHeight="1" x14ac:dyDescent="0.35">
      <c r="A249" s="533"/>
      <c r="B249" s="533"/>
      <c r="C249" s="533"/>
      <c r="D249" s="411"/>
      <c r="E249" s="411"/>
      <c r="F249" s="467"/>
      <c r="G249" s="439"/>
      <c r="H249" s="467"/>
      <c r="I249" s="439"/>
      <c r="J249" s="555"/>
      <c r="K249" s="417"/>
      <c r="L249" s="467"/>
      <c r="M249" s="467"/>
      <c r="N249" s="433"/>
      <c r="O249" s="425"/>
      <c r="P249" s="425"/>
      <c r="Q249" s="425"/>
      <c r="R249" s="439"/>
      <c r="S249" s="439"/>
      <c r="T249" s="439"/>
      <c r="U249" s="639"/>
      <c r="V249" s="639"/>
      <c r="W249" s="639"/>
      <c r="X249" s="639"/>
      <c r="Y249" s="715"/>
      <c r="Z249" s="715"/>
      <c r="AA249" s="715"/>
      <c r="AB249" s="715"/>
      <c r="AC249" s="463"/>
      <c r="AD249" s="463"/>
      <c r="AE249" s="467"/>
      <c r="AF249" s="467"/>
      <c r="AG249" s="439"/>
      <c r="AH249" s="468"/>
      <c r="AI249" s="467"/>
      <c r="AJ249" s="5" t="s">
        <v>1707</v>
      </c>
      <c r="AK249" s="8" t="s">
        <v>1471</v>
      </c>
      <c r="AL249" s="64">
        <v>250</v>
      </c>
      <c r="AM249" s="69">
        <v>0.45</v>
      </c>
      <c r="AN249" s="192">
        <v>11</v>
      </c>
      <c r="AO249" s="192">
        <v>13</v>
      </c>
      <c r="AP249" s="192">
        <v>18</v>
      </c>
      <c r="AQ249" s="168"/>
      <c r="AR249" s="234">
        <f t="shared" si="158"/>
        <v>42</v>
      </c>
      <c r="AS249" s="236">
        <f t="shared" ref="AS249:AS250" si="159">+AR249/AL249</f>
        <v>0.16800000000000001</v>
      </c>
      <c r="AT249" s="87">
        <v>44942</v>
      </c>
      <c r="AU249" s="87">
        <v>45291</v>
      </c>
      <c r="AV249" s="118">
        <f>+AU249-AT249</f>
        <v>349</v>
      </c>
      <c r="AW249" s="88">
        <v>250</v>
      </c>
      <c r="AX249" s="46"/>
      <c r="AY249" s="423"/>
      <c r="AZ249" s="423"/>
      <c r="BA249" s="441"/>
      <c r="BB249" s="442"/>
      <c r="BC249" s="442"/>
      <c r="BD249" s="423"/>
      <c r="BE249" s="423"/>
      <c r="BF249" s="423"/>
      <c r="BG249" s="442"/>
      <c r="BH249" s="442"/>
      <c r="BI249" s="122"/>
      <c r="BJ249" s="122"/>
      <c r="BK249" s="122"/>
      <c r="BL249" s="122"/>
      <c r="BM249" s="122"/>
      <c r="BN249" s="72" t="s">
        <v>199</v>
      </c>
      <c r="BO249" s="129" t="s">
        <v>200</v>
      </c>
      <c r="BP249" s="129" t="s">
        <v>1708</v>
      </c>
      <c r="BQ249" s="72" t="s">
        <v>187</v>
      </c>
      <c r="BR249" s="149">
        <v>44945</v>
      </c>
      <c r="BS249" s="213" t="s">
        <v>1709</v>
      </c>
      <c r="BT249" s="213" t="s">
        <v>1710</v>
      </c>
      <c r="BU249" s="228" t="s">
        <v>1711</v>
      </c>
      <c r="BV249" s="138"/>
      <c r="BW249" s="188">
        <v>30</v>
      </c>
      <c r="BX249" s="209" t="s">
        <v>1712</v>
      </c>
      <c r="BY249" s="209" t="s">
        <v>1713</v>
      </c>
      <c r="BZ249" s="220" t="s">
        <v>1714</v>
      </c>
      <c r="CA249" s="138"/>
      <c r="CB249" s="72" t="s">
        <v>1461</v>
      </c>
      <c r="CC249" s="143" t="s">
        <v>1715</v>
      </c>
    </row>
    <row r="250" spans="1:81" ht="72.5" x14ac:dyDescent="0.35">
      <c r="A250" s="534"/>
      <c r="B250" s="534"/>
      <c r="C250" s="534"/>
      <c r="D250" s="413"/>
      <c r="E250" s="413"/>
      <c r="F250" s="467"/>
      <c r="G250" s="439"/>
      <c r="H250" s="467"/>
      <c r="I250" s="439"/>
      <c r="J250" s="555"/>
      <c r="K250" s="417"/>
      <c r="L250" s="467"/>
      <c r="M250" s="467"/>
      <c r="N250" s="528"/>
      <c r="O250" s="426"/>
      <c r="P250" s="426"/>
      <c r="Q250" s="426"/>
      <c r="R250" s="439"/>
      <c r="S250" s="439"/>
      <c r="T250" s="439"/>
      <c r="U250" s="639"/>
      <c r="V250" s="639"/>
      <c r="W250" s="639"/>
      <c r="X250" s="639"/>
      <c r="Y250" s="715"/>
      <c r="Z250" s="715"/>
      <c r="AA250" s="715"/>
      <c r="AB250" s="715"/>
      <c r="AC250" s="463"/>
      <c r="AD250" s="463"/>
      <c r="AE250" s="467"/>
      <c r="AF250" s="467"/>
      <c r="AG250" s="439"/>
      <c r="AH250" s="468"/>
      <c r="AI250" s="467"/>
      <c r="AJ250" s="5" t="s">
        <v>1716</v>
      </c>
      <c r="AK250" s="8" t="s">
        <v>1471</v>
      </c>
      <c r="AL250" s="64">
        <v>250</v>
      </c>
      <c r="AM250" s="69">
        <v>0.15</v>
      </c>
      <c r="AN250" s="192">
        <v>0</v>
      </c>
      <c r="AO250" s="192">
        <v>0</v>
      </c>
      <c r="AP250" s="192">
        <v>0</v>
      </c>
      <c r="AQ250" s="168"/>
      <c r="AR250" s="234">
        <f t="shared" si="158"/>
        <v>0</v>
      </c>
      <c r="AS250" s="236">
        <f t="shared" si="159"/>
        <v>0</v>
      </c>
      <c r="AT250" s="87">
        <v>44942</v>
      </c>
      <c r="AU250" s="87">
        <v>45291</v>
      </c>
      <c r="AV250" s="118">
        <f t="shared" si="155"/>
        <v>349</v>
      </c>
      <c r="AW250" s="88">
        <v>250</v>
      </c>
      <c r="AX250" s="46"/>
      <c r="AY250" s="423"/>
      <c r="AZ250" s="423"/>
      <c r="BA250" s="441"/>
      <c r="BB250" s="442"/>
      <c r="BC250" s="442"/>
      <c r="BD250" s="423"/>
      <c r="BE250" s="423"/>
      <c r="BF250" s="423"/>
      <c r="BG250" s="442"/>
      <c r="BH250" s="442"/>
      <c r="BI250" s="122"/>
      <c r="BJ250" s="122"/>
      <c r="BK250" s="122"/>
      <c r="BL250" s="122"/>
      <c r="BM250" s="122"/>
      <c r="BN250" s="72" t="s">
        <v>199</v>
      </c>
      <c r="BO250" s="129" t="s">
        <v>1717</v>
      </c>
      <c r="BP250" s="129" t="s">
        <v>1708</v>
      </c>
      <c r="BQ250" s="72" t="s">
        <v>187</v>
      </c>
      <c r="BR250" s="149">
        <v>44945</v>
      </c>
      <c r="BS250" s="213" t="s">
        <v>1718</v>
      </c>
      <c r="BT250" s="213" t="s">
        <v>1718</v>
      </c>
      <c r="BU250" s="228" t="s">
        <v>1718</v>
      </c>
      <c r="BV250" s="138"/>
      <c r="BW250" s="188">
        <v>31</v>
      </c>
      <c r="BX250" s="209"/>
      <c r="BY250" s="209" t="s">
        <v>1719</v>
      </c>
      <c r="BZ250" s="138"/>
      <c r="CA250" s="138"/>
      <c r="CB250" s="72"/>
      <c r="CC250" s="143"/>
    </row>
    <row r="251" spans="1:81" ht="28" x14ac:dyDescent="0.35">
      <c r="A251" s="4"/>
      <c r="B251" s="4"/>
      <c r="C251" s="4"/>
      <c r="D251" s="4"/>
      <c r="E251" s="4"/>
      <c r="F251" s="4"/>
      <c r="G251" s="4"/>
      <c r="H251" s="4"/>
      <c r="I251" s="4"/>
      <c r="J251" s="4"/>
      <c r="K251" s="4"/>
      <c r="L251" s="4"/>
      <c r="M251" s="4"/>
      <c r="N251" s="4"/>
      <c r="O251" s="4"/>
      <c r="P251" s="4"/>
      <c r="Q251" s="4"/>
      <c r="R251" s="4"/>
      <c r="S251" s="4"/>
      <c r="T251" s="4"/>
      <c r="U251" s="219"/>
      <c r="V251" s="219"/>
      <c r="W251" s="219"/>
      <c r="X251" s="219"/>
      <c r="Y251" s="219"/>
      <c r="Z251" s="219"/>
      <c r="AA251" s="219"/>
      <c r="AB251" s="219"/>
      <c r="AC251" s="4"/>
      <c r="AD251" s="4"/>
      <c r="AE251" s="4"/>
      <c r="AF251" s="4"/>
      <c r="AG251" s="4"/>
      <c r="AH251" s="4"/>
      <c r="AI251" s="4"/>
      <c r="AJ251" s="4"/>
      <c r="AK251" s="4"/>
      <c r="AL251" s="4"/>
      <c r="AM251" s="4"/>
      <c r="AN251" s="4"/>
      <c r="AO251" s="4"/>
      <c r="AP251" s="4"/>
      <c r="AQ251" s="4"/>
      <c r="AR251" s="4"/>
      <c r="AS251" s="346">
        <f>AVERAGE(AS247:AS250)</f>
        <v>0.29199999999999998</v>
      </c>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205"/>
      <c r="BT251" s="205"/>
      <c r="BU251" s="205"/>
      <c r="BV251" s="4"/>
      <c r="BW251" s="4"/>
      <c r="BX251" s="21"/>
      <c r="BY251" s="21"/>
      <c r="BZ251" s="4"/>
      <c r="CA251" s="4"/>
      <c r="CB251" s="4"/>
    </row>
    <row r="253" spans="1:81" ht="15" customHeight="1" thickBot="1" x14ac:dyDescent="0.4">
      <c r="AH253" s="758" t="s">
        <v>1720</v>
      </c>
      <c r="AI253" s="758"/>
      <c r="AJ253" s="758"/>
      <c r="AK253" s="758"/>
      <c r="AL253" s="758"/>
      <c r="AM253" s="758"/>
      <c r="AN253" s="758"/>
      <c r="AO253" s="758"/>
      <c r="AP253" s="758"/>
      <c r="AQ253" s="758"/>
      <c r="AR253" s="758"/>
      <c r="AS253" s="759">
        <f>+(AS251+AS244+AS237+AS233+AS224+AS218+AS213+AS205+AS201+AS195+AS188+AS183+AS174+AS164+AS154+AS142+AS139+AS137+AS131+AS126+AS119+AS111+AS95+AS91+AS86+AS71+AS64+AS56+AS45+AS35+AS30+AS24)/32</f>
        <v>0.61028714484141622</v>
      </c>
    </row>
    <row r="254" spans="1:81" ht="103.5" customHeight="1" thickBot="1" x14ac:dyDescent="0.4">
      <c r="C254" s="740" t="s">
        <v>1721</v>
      </c>
      <c r="D254" s="741"/>
      <c r="E254" s="741"/>
      <c r="F254" s="741"/>
      <c r="G254" s="741"/>
      <c r="H254" s="741"/>
      <c r="I254" s="741"/>
      <c r="J254" s="741"/>
      <c r="K254" s="741"/>
      <c r="L254" s="741"/>
      <c r="M254" s="741"/>
      <c r="N254" s="741"/>
      <c r="O254" s="741"/>
      <c r="P254" s="741"/>
      <c r="Q254" s="741"/>
      <c r="R254" s="741"/>
      <c r="S254" s="741"/>
      <c r="T254" s="741"/>
      <c r="U254" s="741"/>
      <c r="V254" s="741"/>
      <c r="W254" s="741"/>
      <c r="X254" s="741"/>
      <c r="Y254" s="742"/>
      <c r="Z254" s="749">
        <f>+(Z220+Z207+Z66+Z37+Z246)/4</f>
        <v>0.60024036875800157</v>
      </c>
      <c r="AA254" s="750"/>
      <c r="AB254" s="136"/>
      <c r="AH254" s="758"/>
      <c r="AI254" s="758"/>
      <c r="AJ254" s="758"/>
      <c r="AK254" s="758"/>
      <c r="AL254" s="758"/>
      <c r="AM254" s="758"/>
      <c r="AN254" s="758"/>
      <c r="AO254" s="758"/>
      <c r="AP254" s="758"/>
      <c r="AQ254" s="758"/>
      <c r="AR254" s="758"/>
      <c r="AS254" s="759"/>
      <c r="BA254" s="760" t="s">
        <v>1722</v>
      </c>
      <c r="BB254" s="761"/>
      <c r="BC254" s="761"/>
      <c r="BD254" s="761"/>
      <c r="BE254" s="761"/>
      <c r="BF254" s="761"/>
      <c r="BG254" s="761"/>
      <c r="BH254" s="762"/>
      <c r="BI254" s="775">
        <f>+SUM(BI10:BI244)</f>
        <v>29209052763.23</v>
      </c>
      <c r="BJ254" s="776"/>
      <c r="BK254" s="777"/>
      <c r="BN254" s="123"/>
      <c r="BP254" s="140"/>
      <c r="BQ254" s="140"/>
      <c r="BR254" s="140"/>
      <c r="BS254" s="140"/>
    </row>
    <row r="255" spans="1:81" ht="15" customHeight="1" x14ac:dyDescent="0.35">
      <c r="C255" s="743"/>
      <c r="D255" s="744"/>
      <c r="E255" s="744"/>
      <c r="F255" s="744"/>
      <c r="G255" s="744"/>
      <c r="H255" s="744"/>
      <c r="I255" s="744"/>
      <c r="J255" s="744"/>
      <c r="K255" s="744"/>
      <c r="L255" s="744"/>
      <c r="M255" s="744"/>
      <c r="N255" s="744"/>
      <c r="O255" s="744"/>
      <c r="P255" s="744"/>
      <c r="Q255" s="744"/>
      <c r="R255" s="744"/>
      <c r="S255" s="744"/>
      <c r="T255" s="744"/>
      <c r="U255" s="744"/>
      <c r="V255" s="744"/>
      <c r="W255" s="744"/>
      <c r="X255" s="744"/>
      <c r="Y255" s="745"/>
      <c r="Z255" s="751"/>
      <c r="AA255" s="752"/>
      <c r="AB255" s="136"/>
      <c r="BA255" s="763" t="s">
        <v>1723</v>
      </c>
      <c r="BB255" s="764"/>
      <c r="BC255" s="764"/>
      <c r="BD255" s="764"/>
      <c r="BE255" s="764"/>
      <c r="BF255" s="764"/>
      <c r="BG255" s="764"/>
      <c r="BH255" s="764"/>
      <c r="BI255" s="765"/>
      <c r="BJ255" s="769">
        <f>+SUM(BK10:BK244)</f>
        <v>7614993494.5599995</v>
      </c>
      <c r="BK255" s="770"/>
      <c r="BL255" s="771"/>
      <c r="BN255" s="123"/>
      <c r="BP255" s="140"/>
      <c r="BQ255" s="140"/>
      <c r="BR255" s="140"/>
      <c r="BS255" s="140"/>
    </row>
    <row r="256" spans="1:81" ht="89.25" customHeight="1" thickBot="1" x14ac:dyDescent="0.4">
      <c r="C256" s="743"/>
      <c r="D256" s="744"/>
      <c r="E256" s="744"/>
      <c r="F256" s="744"/>
      <c r="G256" s="744"/>
      <c r="H256" s="744"/>
      <c r="I256" s="744"/>
      <c r="J256" s="744"/>
      <c r="K256" s="744"/>
      <c r="L256" s="744"/>
      <c r="M256" s="744"/>
      <c r="N256" s="744"/>
      <c r="O256" s="744"/>
      <c r="P256" s="744"/>
      <c r="Q256" s="744"/>
      <c r="R256" s="744"/>
      <c r="S256" s="744"/>
      <c r="T256" s="744"/>
      <c r="U256" s="744"/>
      <c r="V256" s="744"/>
      <c r="W256" s="744"/>
      <c r="X256" s="744"/>
      <c r="Y256" s="745"/>
      <c r="Z256" s="751"/>
      <c r="AA256" s="752"/>
      <c r="AB256" s="136"/>
      <c r="BA256" s="766"/>
      <c r="BB256" s="767"/>
      <c r="BC256" s="767"/>
      <c r="BD256" s="767"/>
      <c r="BE256" s="767"/>
      <c r="BF256" s="767"/>
      <c r="BG256" s="767"/>
      <c r="BH256" s="767"/>
      <c r="BI256" s="768"/>
      <c r="BJ256" s="772"/>
      <c r="BK256" s="773"/>
      <c r="BL256" s="774"/>
      <c r="BN256" s="123"/>
      <c r="BP256" s="140"/>
      <c r="BQ256" s="140"/>
      <c r="BR256" s="140"/>
      <c r="BS256" s="140"/>
    </row>
    <row r="257" spans="3:71" ht="45" customHeight="1" x14ac:dyDescent="0.35">
      <c r="C257" s="746"/>
      <c r="D257" s="747"/>
      <c r="E257" s="747"/>
      <c r="F257" s="747"/>
      <c r="G257" s="747"/>
      <c r="H257" s="747"/>
      <c r="I257" s="747"/>
      <c r="J257" s="747"/>
      <c r="K257" s="747"/>
      <c r="L257" s="747"/>
      <c r="M257" s="747"/>
      <c r="N257" s="747"/>
      <c r="O257" s="747"/>
      <c r="P257" s="747"/>
      <c r="Q257" s="747"/>
      <c r="R257" s="747"/>
      <c r="S257" s="747"/>
      <c r="T257" s="747"/>
      <c r="U257" s="747"/>
      <c r="V257" s="747"/>
      <c r="W257" s="747"/>
      <c r="X257" s="747"/>
      <c r="Y257" s="748"/>
      <c r="Z257" s="753"/>
      <c r="AA257" s="754"/>
      <c r="AB257" s="136"/>
      <c r="BA257" s="763" t="s">
        <v>1724</v>
      </c>
      <c r="BB257" s="764"/>
      <c r="BC257" s="764"/>
      <c r="BD257" s="764"/>
      <c r="BE257" s="764"/>
      <c r="BF257" s="764"/>
      <c r="BG257" s="764"/>
      <c r="BH257" s="764"/>
      <c r="BI257" s="764"/>
      <c r="BJ257" s="764"/>
      <c r="BK257" s="764"/>
      <c r="BL257" s="764"/>
      <c r="BM257" s="734">
        <f>+BJ255/BI254</f>
        <v>0.26070662257648364</v>
      </c>
      <c r="BN257" s="735"/>
      <c r="BO257" s="736"/>
      <c r="BP257" s="140"/>
      <c r="BQ257" s="140"/>
      <c r="BR257" s="140"/>
      <c r="BS257" s="140"/>
    </row>
    <row r="258" spans="3:71" ht="68.25" customHeight="1" thickBot="1" x14ac:dyDescent="0.4">
      <c r="C258" s="740" t="s">
        <v>1725</v>
      </c>
      <c r="D258" s="741"/>
      <c r="E258" s="741"/>
      <c r="F258" s="741"/>
      <c r="G258" s="741"/>
      <c r="H258" s="741"/>
      <c r="I258" s="741"/>
      <c r="J258" s="741"/>
      <c r="K258" s="741"/>
      <c r="L258" s="741"/>
      <c r="M258" s="741"/>
      <c r="N258" s="741"/>
      <c r="O258" s="741"/>
      <c r="P258" s="741"/>
      <c r="Q258" s="741"/>
      <c r="R258" s="741"/>
      <c r="S258" s="741"/>
      <c r="T258" s="741"/>
      <c r="U258" s="741"/>
      <c r="V258" s="741"/>
      <c r="W258" s="741"/>
      <c r="X258" s="741"/>
      <c r="Y258" s="741"/>
      <c r="Z258" s="741"/>
      <c r="AA258" s="742"/>
      <c r="AB258" s="755">
        <f>+(AB220+AB207+AB66+AB37)/4</f>
        <v>0.81794767244734079</v>
      </c>
      <c r="BA258" s="766"/>
      <c r="BB258" s="767"/>
      <c r="BC258" s="767"/>
      <c r="BD258" s="767"/>
      <c r="BE258" s="767"/>
      <c r="BF258" s="767"/>
      <c r="BG258" s="767"/>
      <c r="BH258" s="767"/>
      <c r="BI258" s="767"/>
      <c r="BJ258" s="767"/>
      <c r="BK258" s="767"/>
      <c r="BL258" s="767"/>
      <c r="BM258" s="737"/>
      <c r="BN258" s="738"/>
      <c r="BO258" s="739"/>
      <c r="BP258" s="140"/>
      <c r="BQ258" s="140"/>
      <c r="BR258" s="140"/>
      <c r="BS258" s="140"/>
    </row>
    <row r="259" spans="3:71" x14ac:dyDescent="0.35">
      <c r="C259" s="743"/>
      <c r="D259" s="744"/>
      <c r="E259" s="744"/>
      <c r="F259" s="744"/>
      <c r="G259" s="744"/>
      <c r="H259" s="744"/>
      <c r="I259" s="744"/>
      <c r="J259" s="744"/>
      <c r="K259" s="744"/>
      <c r="L259" s="744"/>
      <c r="M259" s="744"/>
      <c r="N259" s="744"/>
      <c r="O259" s="744"/>
      <c r="P259" s="744"/>
      <c r="Q259" s="744"/>
      <c r="R259" s="744"/>
      <c r="S259" s="744"/>
      <c r="T259" s="744"/>
      <c r="U259" s="744"/>
      <c r="V259" s="744"/>
      <c r="W259" s="744"/>
      <c r="X259" s="744"/>
      <c r="Y259" s="744"/>
      <c r="Z259" s="744"/>
      <c r="AA259" s="745"/>
      <c r="AB259" s="756"/>
    </row>
    <row r="260" spans="3:71" ht="58.5" customHeight="1" x14ac:dyDescent="0.35">
      <c r="C260" s="743"/>
      <c r="D260" s="744"/>
      <c r="E260" s="744"/>
      <c r="F260" s="744"/>
      <c r="G260" s="744"/>
      <c r="H260" s="744"/>
      <c r="I260" s="744"/>
      <c r="J260" s="744"/>
      <c r="K260" s="744"/>
      <c r="L260" s="744"/>
      <c r="M260" s="744"/>
      <c r="N260" s="744"/>
      <c r="O260" s="744"/>
      <c r="P260" s="744"/>
      <c r="Q260" s="744"/>
      <c r="R260" s="744"/>
      <c r="S260" s="744"/>
      <c r="T260" s="744"/>
      <c r="U260" s="744"/>
      <c r="V260" s="744"/>
      <c r="W260" s="744"/>
      <c r="X260" s="744"/>
      <c r="Y260" s="744"/>
      <c r="Z260" s="744"/>
      <c r="AA260" s="745"/>
      <c r="AB260" s="756"/>
    </row>
    <row r="261" spans="3:71" ht="78.75" customHeight="1" x14ac:dyDescent="0.35">
      <c r="C261" s="746"/>
      <c r="D261" s="747"/>
      <c r="E261" s="747"/>
      <c r="F261" s="747"/>
      <c r="G261" s="747"/>
      <c r="H261" s="747"/>
      <c r="I261" s="747"/>
      <c r="J261" s="747"/>
      <c r="K261" s="747"/>
      <c r="L261" s="747"/>
      <c r="M261" s="747"/>
      <c r="N261" s="747"/>
      <c r="O261" s="747"/>
      <c r="P261" s="747"/>
      <c r="Q261" s="747"/>
      <c r="R261" s="747"/>
      <c r="S261" s="747"/>
      <c r="T261" s="747"/>
      <c r="U261" s="747"/>
      <c r="V261" s="747"/>
      <c r="W261" s="747"/>
      <c r="X261" s="747"/>
      <c r="Y261" s="747"/>
      <c r="Z261" s="747"/>
      <c r="AA261" s="748"/>
      <c r="AB261" s="757"/>
    </row>
  </sheetData>
  <mergeCells count="1899">
    <mergeCell ref="BM257:BO258"/>
    <mergeCell ref="C254:Y257"/>
    <mergeCell ref="Z254:AA257"/>
    <mergeCell ref="C258:AA261"/>
    <mergeCell ref="AB258:AB261"/>
    <mergeCell ref="B246:Y246"/>
    <mergeCell ref="AH253:AR254"/>
    <mergeCell ref="AS253:AS254"/>
    <mergeCell ref="BA254:BH254"/>
    <mergeCell ref="BA255:BI256"/>
    <mergeCell ref="BJ255:BL256"/>
    <mergeCell ref="BI254:BK254"/>
    <mergeCell ref="BA257:BL258"/>
    <mergeCell ref="BI221:BI224"/>
    <mergeCell ref="BJ221:BJ224"/>
    <mergeCell ref="BK221:BK224"/>
    <mergeCell ref="BL221:BL224"/>
    <mergeCell ref="BM221:BM224"/>
    <mergeCell ref="BI226:BI233"/>
    <mergeCell ref="BJ226:BJ233"/>
    <mergeCell ref="BK226:BK233"/>
    <mergeCell ref="BL226:BL233"/>
    <mergeCell ref="BM226:BM233"/>
    <mergeCell ref="BI235:BI237"/>
    <mergeCell ref="BJ235:BJ237"/>
    <mergeCell ref="BK235:BK237"/>
    <mergeCell ref="BL235:BL237"/>
    <mergeCell ref="BM235:BM237"/>
    <mergeCell ref="BI238:BI244"/>
    <mergeCell ref="BJ238:BJ244"/>
    <mergeCell ref="BK238:BK244"/>
    <mergeCell ref="BL238:BL244"/>
    <mergeCell ref="BM238:BM244"/>
    <mergeCell ref="BI185:BI187"/>
    <mergeCell ref="BJ185:BJ187"/>
    <mergeCell ref="BK185:BK187"/>
    <mergeCell ref="BL185:BL187"/>
    <mergeCell ref="BM185:BM187"/>
    <mergeCell ref="BI189:BI194"/>
    <mergeCell ref="BJ189:BJ194"/>
    <mergeCell ref="BK189:BK194"/>
    <mergeCell ref="BL189:BL194"/>
    <mergeCell ref="BM189:BM194"/>
    <mergeCell ref="BI197:BI205"/>
    <mergeCell ref="BJ197:BJ205"/>
    <mergeCell ref="BK197:BK205"/>
    <mergeCell ref="BL197:BL205"/>
    <mergeCell ref="BM197:BM205"/>
    <mergeCell ref="BI208:BI218"/>
    <mergeCell ref="BJ208:BJ218"/>
    <mergeCell ref="BK208:BK218"/>
    <mergeCell ref="BL208:BL218"/>
    <mergeCell ref="BM208:BM218"/>
    <mergeCell ref="BI175:BI183"/>
    <mergeCell ref="BJ175:BJ183"/>
    <mergeCell ref="BK175:BK183"/>
    <mergeCell ref="BL175:BL183"/>
    <mergeCell ref="BM175:BM183"/>
    <mergeCell ref="BI120:BI126"/>
    <mergeCell ref="BJ120:BJ126"/>
    <mergeCell ref="BK120:BK126"/>
    <mergeCell ref="BL120:BL126"/>
    <mergeCell ref="BM120:BM126"/>
    <mergeCell ref="BI127:BI131"/>
    <mergeCell ref="BJ127:BJ131"/>
    <mergeCell ref="BK127:BK131"/>
    <mergeCell ref="BL127:BL131"/>
    <mergeCell ref="BM127:BM131"/>
    <mergeCell ref="BI133:BI137"/>
    <mergeCell ref="BJ133:BJ137"/>
    <mergeCell ref="BK133:BK137"/>
    <mergeCell ref="BL133:BL137"/>
    <mergeCell ref="BM133:BM137"/>
    <mergeCell ref="BI141:BI154"/>
    <mergeCell ref="BJ141:BJ154"/>
    <mergeCell ref="BI87:BI91"/>
    <mergeCell ref="BJ87:BJ91"/>
    <mergeCell ref="BK87:BK91"/>
    <mergeCell ref="BL87:BL91"/>
    <mergeCell ref="BM87:BM91"/>
    <mergeCell ref="BI92:BI95"/>
    <mergeCell ref="BJ92:BJ95"/>
    <mergeCell ref="BK92:BK95"/>
    <mergeCell ref="BL92:BL95"/>
    <mergeCell ref="BM92:BM95"/>
    <mergeCell ref="BI97:BI111"/>
    <mergeCell ref="BJ97:BJ111"/>
    <mergeCell ref="BK97:BK111"/>
    <mergeCell ref="BL97:BL111"/>
    <mergeCell ref="BM97:BM111"/>
    <mergeCell ref="BI112:BI119"/>
    <mergeCell ref="BJ112:BJ119"/>
    <mergeCell ref="BK112:BK119"/>
    <mergeCell ref="BL112:BL119"/>
    <mergeCell ref="BM112:BM119"/>
    <mergeCell ref="BL31:BL35"/>
    <mergeCell ref="BM31:BM35"/>
    <mergeCell ref="BI38:BI64"/>
    <mergeCell ref="BJ38:BJ64"/>
    <mergeCell ref="BK38:BK64"/>
    <mergeCell ref="BL38:BL64"/>
    <mergeCell ref="BM38:BM64"/>
    <mergeCell ref="BI67:BI75"/>
    <mergeCell ref="BJ67:BJ75"/>
    <mergeCell ref="BK67:BK75"/>
    <mergeCell ref="BL67:BL75"/>
    <mergeCell ref="BM67:BM75"/>
    <mergeCell ref="BI76:BI86"/>
    <mergeCell ref="BJ76:BJ86"/>
    <mergeCell ref="BK76:BK86"/>
    <mergeCell ref="BL76:BL86"/>
    <mergeCell ref="BM76:BM86"/>
    <mergeCell ref="C219:Y219"/>
    <mergeCell ref="B220:Y220"/>
    <mergeCell ref="J224:Y224"/>
    <mergeCell ref="C225:Y225"/>
    <mergeCell ref="J233:Y233"/>
    <mergeCell ref="C234:Y234"/>
    <mergeCell ref="J237:Y237"/>
    <mergeCell ref="J244:Y244"/>
    <mergeCell ref="C245:Y245"/>
    <mergeCell ref="AG238:AG243"/>
    <mergeCell ref="AH238:AH243"/>
    <mergeCell ref="AI238:AI243"/>
    <mergeCell ref="BI6:BM6"/>
    <mergeCell ref="BM7:BM8"/>
    <mergeCell ref="BK7:BK8"/>
    <mergeCell ref="BI7:BI8"/>
    <mergeCell ref="Y6:AB6"/>
    <mergeCell ref="BJ7:BJ8"/>
    <mergeCell ref="BL7:BL8"/>
    <mergeCell ref="BI10:BI24"/>
    <mergeCell ref="BJ10:BJ24"/>
    <mergeCell ref="BK10:BK24"/>
    <mergeCell ref="BL10:BL24"/>
    <mergeCell ref="BM10:BM24"/>
    <mergeCell ref="BI25:BI30"/>
    <mergeCell ref="BJ25:BJ30"/>
    <mergeCell ref="BK25:BK30"/>
    <mergeCell ref="BL25:BL30"/>
    <mergeCell ref="BM25:BM30"/>
    <mergeCell ref="BI31:BI35"/>
    <mergeCell ref="C132:Y132"/>
    <mergeCell ref="J137:Y137"/>
    <mergeCell ref="C206:Y206"/>
    <mergeCell ref="B207:Y207"/>
    <mergeCell ref="J24:X24"/>
    <mergeCell ref="J30:X30"/>
    <mergeCell ref="B37:Y37"/>
    <mergeCell ref="J35:Y35"/>
    <mergeCell ref="C36:Y36"/>
    <mergeCell ref="J64:Y64"/>
    <mergeCell ref="C65:Y65"/>
    <mergeCell ref="B66:Y66"/>
    <mergeCell ref="J75:Y75"/>
    <mergeCell ref="N165:N172"/>
    <mergeCell ref="M165:M172"/>
    <mergeCell ref="L165:L172"/>
    <mergeCell ref="U185:U186"/>
    <mergeCell ref="V185:V186"/>
    <mergeCell ref="W185:W186"/>
    <mergeCell ref="L193:L194"/>
    <mergeCell ref="M193:M194"/>
    <mergeCell ref="N193:N194"/>
    <mergeCell ref="Y60:Y63"/>
    <mergeCell ref="Y48:Y54"/>
    <mergeCell ref="T202:T204"/>
    <mergeCell ref="R185:R186"/>
    <mergeCell ref="R189:R190"/>
    <mergeCell ref="S189:S190"/>
    <mergeCell ref="T189:T190"/>
    <mergeCell ref="Q191:Q192"/>
    <mergeCell ref="R191:R192"/>
    <mergeCell ref="S191:S192"/>
    <mergeCell ref="T191:T192"/>
    <mergeCell ref="T165:T172"/>
    <mergeCell ref="Y247:Y250"/>
    <mergeCell ref="Z247:Z250"/>
    <mergeCell ref="AA247:AA250"/>
    <mergeCell ref="AB247:AB250"/>
    <mergeCell ref="Y12:Y15"/>
    <mergeCell ref="Y19:Y20"/>
    <mergeCell ref="Y16:Y17"/>
    <mergeCell ref="Z12:Z15"/>
    <mergeCell ref="AA12:AA15"/>
    <mergeCell ref="AB12:AB15"/>
    <mergeCell ref="Z16:Z17"/>
    <mergeCell ref="AA16:AA17"/>
    <mergeCell ref="AB16:AB17"/>
    <mergeCell ref="Z19:Z20"/>
    <mergeCell ref="AA19:AA20"/>
    <mergeCell ref="AB19:AB20"/>
    <mergeCell ref="Y25:Y27"/>
    <mergeCell ref="Z25:Z27"/>
    <mergeCell ref="AA25:AA27"/>
    <mergeCell ref="Y210:Y212"/>
    <mergeCell ref="Z210:Z212"/>
    <mergeCell ref="AA210:AA212"/>
    <mergeCell ref="AB210:AB212"/>
    <mergeCell ref="Y208:Y209"/>
    <mergeCell ref="Z208:Z209"/>
    <mergeCell ref="AA208:AA209"/>
    <mergeCell ref="AB208:AB209"/>
    <mergeCell ref="Y165:Y172"/>
    <mergeCell ref="Z165:Z172"/>
    <mergeCell ref="AA165:AA172"/>
    <mergeCell ref="Y214:Y215"/>
    <mergeCell ref="Z214:Z215"/>
    <mergeCell ref="AA214:AA215"/>
    <mergeCell ref="AB214:AB215"/>
    <mergeCell ref="Y221:Y223"/>
    <mergeCell ref="Z221:Z223"/>
    <mergeCell ref="AA221:AA223"/>
    <mergeCell ref="AB221:AB223"/>
    <mergeCell ref="Y226:Y229"/>
    <mergeCell ref="Z226:Z229"/>
    <mergeCell ref="AA226:AA229"/>
    <mergeCell ref="AB226:AB229"/>
    <mergeCell ref="AB180:AB181"/>
    <mergeCell ref="Y185:Y186"/>
    <mergeCell ref="Z185:Z186"/>
    <mergeCell ref="AA185:AA186"/>
    <mergeCell ref="AB185:AB186"/>
    <mergeCell ref="Y189:Y190"/>
    <mergeCell ref="Z189:Z190"/>
    <mergeCell ref="AA189:AA190"/>
    <mergeCell ref="AB189:AB190"/>
    <mergeCell ref="Y191:Y192"/>
    <mergeCell ref="Z191:Z192"/>
    <mergeCell ref="AA191:AA192"/>
    <mergeCell ref="AB191:AB192"/>
    <mergeCell ref="Y193:Y194"/>
    <mergeCell ref="Z193:Z194"/>
    <mergeCell ref="AA193:AA194"/>
    <mergeCell ref="AB193:AB194"/>
    <mergeCell ref="Y197:Y199"/>
    <mergeCell ref="Z197:Z199"/>
    <mergeCell ref="AA197:AA199"/>
    <mergeCell ref="AB197:AB199"/>
    <mergeCell ref="J218:Y218"/>
    <mergeCell ref="R165:R172"/>
    <mergeCell ref="Q165:Q172"/>
    <mergeCell ref="Y202:Y204"/>
    <mergeCell ref="Z202:Z204"/>
    <mergeCell ref="AA202:AA204"/>
    <mergeCell ref="AB202:AB204"/>
    <mergeCell ref="AB165:AB172"/>
    <mergeCell ref="Y175:Y179"/>
    <mergeCell ref="Z175:Z179"/>
    <mergeCell ref="AA175:AA179"/>
    <mergeCell ref="AB175:AB179"/>
    <mergeCell ref="Y180:Y181"/>
    <mergeCell ref="Z180:Z181"/>
    <mergeCell ref="AA180:AA181"/>
    <mergeCell ref="X197:X199"/>
    <mergeCell ref="AY143:AY153"/>
    <mergeCell ref="AZ143:AZ153"/>
    <mergeCell ref="W180:W181"/>
    <mergeCell ref="X180:X181"/>
    <mergeCell ref="J154:Y154"/>
    <mergeCell ref="C155:Y155"/>
    <mergeCell ref="J164:Y164"/>
    <mergeCell ref="J174:Y174"/>
    <mergeCell ref="J183:Y183"/>
    <mergeCell ref="C184:Y184"/>
    <mergeCell ref="R180:R181"/>
    <mergeCell ref="S180:S181"/>
    <mergeCell ref="T180:T181"/>
    <mergeCell ref="R175:R179"/>
    <mergeCell ref="S175:S179"/>
    <mergeCell ref="Q197:Q199"/>
    <mergeCell ref="V197:V199"/>
    <mergeCell ref="J188:Y188"/>
    <mergeCell ref="J195:Y195"/>
    <mergeCell ref="C196:Y196"/>
    <mergeCell ref="Y46:Y47"/>
    <mergeCell ref="Z69:Z70"/>
    <mergeCell ref="AA69:AA70"/>
    <mergeCell ref="AB69:AB70"/>
    <mergeCell ref="Y79:Y82"/>
    <mergeCell ref="Y77:Y78"/>
    <mergeCell ref="Z77:Z78"/>
    <mergeCell ref="L46:L47"/>
    <mergeCell ref="AB60:AB63"/>
    <mergeCell ref="AA77:AA78"/>
    <mergeCell ref="AB77:AB78"/>
    <mergeCell ref="Z79:Z82"/>
    <mergeCell ref="AA79:AA82"/>
    <mergeCell ref="AB79:AB82"/>
    <mergeCell ref="S162:S163"/>
    <mergeCell ref="T162:T163"/>
    <mergeCell ref="T156:T161"/>
    <mergeCell ref="R156:R161"/>
    <mergeCell ref="S156:S161"/>
    <mergeCell ref="G197:G204"/>
    <mergeCell ref="H197:H204"/>
    <mergeCell ref="S165:S172"/>
    <mergeCell ref="AI133:AI136"/>
    <mergeCell ref="U46:U47"/>
    <mergeCell ref="V97:V109"/>
    <mergeCell ref="J86:Y86"/>
    <mergeCell ref="W141:W149"/>
    <mergeCell ref="X141:X149"/>
    <mergeCell ref="T93:T94"/>
    <mergeCell ref="R93:R94"/>
    <mergeCell ref="U120:U122"/>
    <mergeCell ref="W93:W94"/>
    <mergeCell ref="R141:R149"/>
    <mergeCell ref="S141:S149"/>
    <mergeCell ref="T141:T149"/>
    <mergeCell ref="Z46:Z47"/>
    <mergeCell ref="AA46:AA47"/>
    <mergeCell ref="AB46:AB47"/>
    <mergeCell ref="Z48:Z54"/>
    <mergeCell ref="AA48:AA54"/>
    <mergeCell ref="AB48:AB54"/>
    <mergeCell ref="Z60:Z63"/>
    <mergeCell ref="AA60:AA63"/>
    <mergeCell ref="J139:Y139"/>
    <mergeCell ref="C140:Y140"/>
    <mergeCell ref="Z87:Z90"/>
    <mergeCell ref="AA87:AA90"/>
    <mergeCell ref="AB87:AB90"/>
    <mergeCell ref="Z83:Z85"/>
    <mergeCell ref="AA83:AA85"/>
    <mergeCell ref="AB83:AB85"/>
    <mergeCell ref="Z93:Z94"/>
    <mergeCell ref="AA93:AA94"/>
    <mergeCell ref="I46:I47"/>
    <mergeCell ref="H46:H47"/>
    <mergeCell ref="G46:G47"/>
    <mergeCell ref="F46:F47"/>
    <mergeCell ref="BA31:BA34"/>
    <mergeCell ref="BB31:BB34"/>
    <mergeCell ref="BB92:BB94"/>
    <mergeCell ref="K77:K78"/>
    <mergeCell ref="AG87:AG90"/>
    <mergeCell ref="AH87:AH90"/>
    <mergeCell ref="AI87:AI90"/>
    <mergeCell ref="P83:P85"/>
    <mergeCell ref="T87:T90"/>
    <mergeCell ref="X93:X94"/>
    <mergeCell ref="Y93:Y94"/>
    <mergeCell ref="AB93:AB94"/>
    <mergeCell ref="R87:R90"/>
    <mergeCell ref="J91:Y91"/>
    <mergeCell ref="Q83:Q85"/>
    <mergeCell ref="R83:R85"/>
    <mergeCell ref="S83:S85"/>
    <mergeCell ref="BH46:BH55"/>
    <mergeCell ref="BG46:BG55"/>
    <mergeCell ref="Z42:Z44"/>
    <mergeCell ref="AA42:AA44"/>
    <mergeCell ref="AB42:AB44"/>
    <mergeCell ref="I48:I55"/>
    <mergeCell ref="L48:L55"/>
    <mergeCell ref="L42:L44"/>
    <mergeCell ref="I42:I44"/>
    <mergeCell ref="H42:H44"/>
    <mergeCell ref="G42:G44"/>
    <mergeCell ref="F42:F44"/>
    <mergeCell ref="AI38:AI44"/>
    <mergeCell ref="AH38:AH44"/>
    <mergeCell ref="AG38:AG44"/>
    <mergeCell ref="BC38:BC44"/>
    <mergeCell ref="BD46:BD55"/>
    <mergeCell ref="BC46:BC55"/>
    <mergeCell ref="BB46:BB55"/>
    <mergeCell ref="BA46:BA55"/>
    <mergeCell ref="AZ46:AZ55"/>
    <mergeCell ref="S46:S47"/>
    <mergeCell ref="R46:R47"/>
    <mergeCell ref="V46:V47"/>
    <mergeCell ref="U48:U54"/>
    <mergeCell ref="X48:X54"/>
    <mergeCell ref="S40:S41"/>
    <mergeCell ref="T40:T41"/>
    <mergeCell ref="O40:O41"/>
    <mergeCell ref="P40:P41"/>
    <mergeCell ref="U247:U250"/>
    <mergeCell ref="V247:V250"/>
    <mergeCell ref="W247:W250"/>
    <mergeCell ref="X247:X250"/>
    <mergeCell ref="U214:U215"/>
    <mergeCell ref="V214:V215"/>
    <mergeCell ref="U189:U190"/>
    <mergeCell ref="V189:V190"/>
    <mergeCell ref="W189:W190"/>
    <mergeCell ref="X189:X190"/>
    <mergeCell ref="U241:U243"/>
    <mergeCell ref="V241:V243"/>
    <mergeCell ref="W241:W243"/>
    <mergeCell ref="X241:X243"/>
    <mergeCell ref="U93:U94"/>
    <mergeCell ref="V93:V94"/>
    <mergeCell ref="BF46:BF55"/>
    <mergeCell ref="Y115:Y117"/>
    <mergeCell ref="Z115:Z117"/>
    <mergeCell ref="AA115:AA117"/>
    <mergeCell ref="AB115:AB117"/>
    <mergeCell ref="Y120:Y122"/>
    <mergeCell ref="Z120:Z122"/>
    <mergeCell ref="AA120:AA122"/>
    <mergeCell ref="AB120:AB122"/>
    <mergeCell ref="Y141:Y149"/>
    <mergeCell ref="BB133:BB136"/>
    <mergeCell ref="BD133:BD136"/>
    <mergeCell ref="BE133:BE136"/>
    <mergeCell ref="AF133:AF136"/>
    <mergeCell ref="AG133:AG136"/>
    <mergeCell ref="AH133:AH136"/>
    <mergeCell ref="BF92:BF94"/>
    <mergeCell ref="BF67:BF70"/>
    <mergeCell ref="U97:U109"/>
    <mergeCell ref="AY208:AY212"/>
    <mergeCell ref="AH92:AH94"/>
    <mergeCell ref="AI92:AI94"/>
    <mergeCell ref="AG92:AG94"/>
    <mergeCell ref="W152:W153"/>
    <mergeCell ref="X152:X153"/>
    <mergeCell ref="U156:U161"/>
    <mergeCell ref="V156:V161"/>
    <mergeCell ref="AE92:AE94"/>
    <mergeCell ref="AD92:AD94"/>
    <mergeCell ref="AC92:AC94"/>
    <mergeCell ref="AI193:AI194"/>
    <mergeCell ref="AI191:AI192"/>
    <mergeCell ref="AC185:AC187"/>
    <mergeCell ref="AD185:AD187"/>
    <mergeCell ref="AE185:AE187"/>
    <mergeCell ref="U210:U212"/>
    <mergeCell ref="BE127:BE130"/>
    <mergeCell ref="AA152:AA153"/>
    <mergeCell ref="AB152:AB153"/>
    <mergeCell ref="AZ133:AZ136"/>
    <mergeCell ref="AH120:AH125"/>
    <mergeCell ref="AC141:AC153"/>
    <mergeCell ref="AD141:AD153"/>
    <mergeCell ref="U202:U204"/>
    <mergeCell ref="V202:V204"/>
    <mergeCell ref="AC208:AC217"/>
    <mergeCell ref="AY92:AY94"/>
    <mergeCell ref="AZ92:AZ94"/>
    <mergeCell ref="AF185:AF187"/>
    <mergeCell ref="AG185:AG187"/>
    <mergeCell ref="AH185:AH187"/>
    <mergeCell ref="AI185:AI186"/>
    <mergeCell ref="AY185:AY187"/>
    <mergeCell ref="V180:V181"/>
    <mergeCell ref="AH156:AH163"/>
    <mergeCell ref="AI156:AI163"/>
    <mergeCell ref="U162:U163"/>
    <mergeCell ref="V162:V163"/>
    <mergeCell ref="W162:W163"/>
    <mergeCell ref="X162:X163"/>
    <mergeCell ref="AI171:AI172"/>
    <mergeCell ref="AG202:AG204"/>
    <mergeCell ref="AH202:AH204"/>
    <mergeCell ref="U191:U192"/>
    <mergeCell ref="V191:V192"/>
    <mergeCell ref="W191:W192"/>
    <mergeCell ref="X191:X192"/>
    <mergeCell ref="AC156:AC163"/>
    <mergeCell ref="AD156:AD163"/>
    <mergeCell ref="AE156:AE163"/>
    <mergeCell ref="AF156:AF163"/>
    <mergeCell ref="AG156:AG163"/>
    <mergeCell ref="U197:U199"/>
    <mergeCell ref="X165:X172"/>
    <mergeCell ref="W165:W172"/>
    <mergeCell ref="Y156:Y161"/>
    <mergeCell ref="Z156:Z161"/>
    <mergeCell ref="AA156:AA161"/>
    <mergeCell ref="AB156:AB161"/>
    <mergeCell ref="U193:U194"/>
    <mergeCell ref="V210:V212"/>
    <mergeCell ref="W210:W212"/>
    <mergeCell ref="X210:X212"/>
    <mergeCell ref="U175:U179"/>
    <mergeCell ref="V175:V179"/>
    <mergeCell ref="W175:W179"/>
    <mergeCell ref="X175:X179"/>
    <mergeCell ref="U180:U181"/>
    <mergeCell ref="J131:Y131"/>
    <mergeCell ref="Q202:Q204"/>
    <mergeCell ref="R202:R204"/>
    <mergeCell ref="S202:S204"/>
    <mergeCell ref="K141:K149"/>
    <mergeCell ref="P197:P199"/>
    <mergeCell ref="O197:O199"/>
    <mergeCell ref="N197:N199"/>
    <mergeCell ref="M197:M199"/>
    <mergeCell ref="L197:L199"/>
    <mergeCell ref="J205:Y205"/>
    <mergeCell ref="U208:U209"/>
    <mergeCell ref="V208:V209"/>
    <mergeCell ref="W208:W209"/>
    <mergeCell ref="X208:X209"/>
    <mergeCell ref="V165:V172"/>
    <mergeCell ref="U165:U172"/>
    <mergeCell ref="X185:X186"/>
    <mergeCell ref="U141:U149"/>
    <mergeCell ref="V141:V149"/>
    <mergeCell ref="W202:W204"/>
    <mergeCell ref="X202:X204"/>
    <mergeCell ref="X156:X161"/>
    <mergeCell ref="V152:V153"/>
    <mergeCell ref="AH112:AH118"/>
    <mergeCell ref="AI112:AI118"/>
    <mergeCell ref="AG112:AG118"/>
    <mergeCell ref="AF112:AF118"/>
    <mergeCell ref="G112:G113"/>
    <mergeCell ref="H112:H113"/>
    <mergeCell ref="I112:I113"/>
    <mergeCell ref="M115:M117"/>
    <mergeCell ref="N115:N117"/>
    <mergeCell ref="O115:O117"/>
    <mergeCell ref="F112:F113"/>
    <mergeCell ref="K115:K117"/>
    <mergeCell ref="BA127:BA130"/>
    <mergeCell ref="R162:R163"/>
    <mergeCell ref="W156:W161"/>
    <mergeCell ref="F133:F138"/>
    <mergeCell ref="G133:G138"/>
    <mergeCell ref="H133:H138"/>
    <mergeCell ref="I133:I138"/>
    <mergeCell ref="J133:J136"/>
    <mergeCell ref="Y162:Y163"/>
    <mergeCell ref="Z162:Z163"/>
    <mergeCell ref="AA162:AA163"/>
    <mergeCell ref="AB162:AB163"/>
    <mergeCell ref="BA143:BA150"/>
    <mergeCell ref="AE141:AE153"/>
    <mergeCell ref="AF141:AF153"/>
    <mergeCell ref="AG143:AG153"/>
    <mergeCell ref="AH143:AH153"/>
    <mergeCell ref="AI143:AI153"/>
    <mergeCell ref="Z141:Z149"/>
    <mergeCell ref="AA141:AA149"/>
    <mergeCell ref="AH247:AH250"/>
    <mergeCell ref="AI247:AI250"/>
    <mergeCell ref="AY247:AY250"/>
    <mergeCell ref="AZ247:AZ250"/>
    <mergeCell ref="BA247:BA250"/>
    <mergeCell ref="BB247:BB250"/>
    <mergeCell ref="AF226:AF232"/>
    <mergeCell ref="AG226:AG232"/>
    <mergeCell ref="AI226:AI232"/>
    <mergeCell ref="BA221:BA223"/>
    <mergeCell ref="BB221:BB223"/>
    <mergeCell ref="W214:W215"/>
    <mergeCell ref="X214:X215"/>
    <mergeCell ref="AZ185:AZ187"/>
    <mergeCell ref="AF92:AF94"/>
    <mergeCell ref="AY238:AY240"/>
    <mergeCell ref="Y241:Y243"/>
    <mergeCell ref="Z241:Z243"/>
    <mergeCell ref="AA241:AA243"/>
    <mergeCell ref="AB241:AB243"/>
    <mergeCell ref="BB241:BB243"/>
    <mergeCell ref="BA185:BA187"/>
    <mergeCell ref="BB185:BB187"/>
    <mergeCell ref="BA189:BA194"/>
    <mergeCell ref="BB189:BB194"/>
    <mergeCell ref="AD247:AD250"/>
    <mergeCell ref="AE247:AE250"/>
    <mergeCell ref="AF247:AF250"/>
    <mergeCell ref="AG247:AG250"/>
    <mergeCell ref="AB235:AB236"/>
    <mergeCell ref="AY112:AY118"/>
    <mergeCell ref="AE112:AE118"/>
    <mergeCell ref="BD247:BD250"/>
    <mergeCell ref="BE247:BE250"/>
    <mergeCell ref="BF247:BF250"/>
    <mergeCell ref="BF221:BF223"/>
    <mergeCell ref="BE189:BE194"/>
    <mergeCell ref="BF189:BF194"/>
    <mergeCell ref="AE235:AE236"/>
    <mergeCell ref="AF235:AF236"/>
    <mergeCell ref="U235:U236"/>
    <mergeCell ref="V235:V236"/>
    <mergeCell ref="W235:W236"/>
    <mergeCell ref="X235:X236"/>
    <mergeCell ref="AI208:AI212"/>
    <mergeCell ref="AH189:AH194"/>
    <mergeCell ref="BB214:BB217"/>
    <mergeCell ref="AZ208:AZ212"/>
    <mergeCell ref="BA208:BA212"/>
    <mergeCell ref="BB208:BB212"/>
    <mergeCell ref="AD208:AD217"/>
    <mergeCell ref="AE208:AE217"/>
    <mergeCell ref="AY226:AY232"/>
    <mergeCell ref="AZ226:AZ232"/>
    <mergeCell ref="BA226:BA232"/>
    <mergeCell ref="BB226:BB232"/>
    <mergeCell ref="AD226:AD232"/>
    <mergeCell ref="AE226:AE232"/>
    <mergeCell ref="BD189:BD194"/>
    <mergeCell ref="AZ189:AZ194"/>
    <mergeCell ref="BF241:BF243"/>
    <mergeCell ref="Y235:Y236"/>
    <mergeCell ref="Z235:Z236"/>
    <mergeCell ref="AA235:AA236"/>
    <mergeCell ref="CC191:CC194"/>
    <mergeCell ref="CB191:CB194"/>
    <mergeCell ref="CC202:CC204"/>
    <mergeCell ref="CB202:CB204"/>
    <mergeCell ref="CB211:CB217"/>
    <mergeCell ref="CC211:CC217"/>
    <mergeCell ref="AF208:AF217"/>
    <mergeCell ref="AG208:AG212"/>
    <mergeCell ref="AH208:AH212"/>
    <mergeCell ref="AG214:AG217"/>
    <mergeCell ref="AH214:AH217"/>
    <mergeCell ref="AI214:AI217"/>
    <mergeCell ref="AY214:AY217"/>
    <mergeCell ref="AZ214:AZ217"/>
    <mergeCell ref="BA214:BA217"/>
    <mergeCell ref="AI189:AI190"/>
    <mergeCell ref="AY189:AY194"/>
    <mergeCell ref="BH214:BH217"/>
    <mergeCell ref="BC214:BC217"/>
    <mergeCell ref="BC202:BC204"/>
    <mergeCell ref="BB202:BB204"/>
    <mergeCell ref="CC115:CC118"/>
    <mergeCell ref="CB115:CB118"/>
    <mergeCell ref="CC123:CC125"/>
    <mergeCell ref="CB123:CB125"/>
    <mergeCell ref="CC145:CC153"/>
    <mergeCell ref="CB145:CB153"/>
    <mergeCell ref="CC159:CC163"/>
    <mergeCell ref="CB159:CB163"/>
    <mergeCell ref="CC167:CC173"/>
    <mergeCell ref="CB167:CB173"/>
    <mergeCell ref="CC178:CC182"/>
    <mergeCell ref="CB178:CB182"/>
    <mergeCell ref="CC33:CC34"/>
    <mergeCell ref="CB33:CB34"/>
    <mergeCell ref="CC27:CC29"/>
    <mergeCell ref="CB27:CB29"/>
    <mergeCell ref="BF31:BF34"/>
    <mergeCell ref="BF76:BF85"/>
    <mergeCell ref="BG76:BG85"/>
    <mergeCell ref="BH76:BH85"/>
    <mergeCell ref="BF87:BF90"/>
    <mergeCell ref="BF133:BF136"/>
    <mergeCell ref="BF120:BF125"/>
    <mergeCell ref="BF25:BF29"/>
    <mergeCell ref="BG92:BG94"/>
    <mergeCell ref="BH92:BH94"/>
    <mergeCell ref="BG25:BG29"/>
    <mergeCell ref="BH25:BH29"/>
    <mergeCell ref="BG31:BG34"/>
    <mergeCell ref="BH31:BH34"/>
    <mergeCell ref="BG57:BG63"/>
    <mergeCell ref="BJ31:BJ35"/>
    <mergeCell ref="CC12:CC23"/>
    <mergeCell ref="CB12:CB23"/>
    <mergeCell ref="CC79:CC85"/>
    <mergeCell ref="CB79:CB85"/>
    <mergeCell ref="CC100:CC110"/>
    <mergeCell ref="CB100:CB110"/>
    <mergeCell ref="CC72:CC74"/>
    <mergeCell ref="CB72:CB74"/>
    <mergeCell ref="CC42:CC63"/>
    <mergeCell ref="CB42:CB63"/>
    <mergeCell ref="BF226:BF232"/>
    <mergeCell ref="BF214:BF217"/>
    <mergeCell ref="BF208:BF212"/>
    <mergeCell ref="BF127:BF130"/>
    <mergeCell ref="BE112:BE118"/>
    <mergeCell ref="BF112:BF118"/>
    <mergeCell ref="BD214:BD217"/>
    <mergeCell ref="BE214:BE217"/>
    <mergeCell ref="BF202:BF204"/>
    <mergeCell ref="BF57:BF63"/>
    <mergeCell ref="BE57:BE63"/>
    <mergeCell ref="BD57:BD63"/>
    <mergeCell ref="BD208:BD212"/>
    <mergeCell ref="BE208:BE212"/>
    <mergeCell ref="BF197:BF200"/>
    <mergeCell ref="BD226:BD232"/>
    <mergeCell ref="BE226:BE232"/>
    <mergeCell ref="BD221:BD223"/>
    <mergeCell ref="BE221:BE223"/>
    <mergeCell ref="BF97:BF110"/>
    <mergeCell ref="BD67:BD70"/>
    <mergeCell ref="BD102:BD110"/>
    <mergeCell ref="A247:A250"/>
    <mergeCell ref="B247:B250"/>
    <mergeCell ref="C247:C250"/>
    <mergeCell ref="D247:D250"/>
    <mergeCell ref="E247:E250"/>
    <mergeCell ref="F247:F250"/>
    <mergeCell ref="AY241:AY243"/>
    <mergeCell ref="AZ241:AZ243"/>
    <mergeCell ref="BA241:BA243"/>
    <mergeCell ref="S241:S243"/>
    <mergeCell ref="T241:T243"/>
    <mergeCell ref="N247:N250"/>
    <mergeCell ref="M241:M243"/>
    <mergeCell ref="N241:N243"/>
    <mergeCell ref="BC247:BC250"/>
    <mergeCell ref="B238:B243"/>
    <mergeCell ref="F238:F243"/>
    <mergeCell ref="E238:E243"/>
    <mergeCell ref="D238:D243"/>
    <mergeCell ref="C238:C243"/>
    <mergeCell ref="A238:A243"/>
    <mergeCell ref="M247:M250"/>
    <mergeCell ref="O247:O250"/>
    <mergeCell ref="P247:P250"/>
    <mergeCell ref="R247:R250"/>
    <mergeCell ref="S247:S250"/>
    <mergeCell ref="T247:T250"/>
    <mergeCell ref="AC247:AC250"/>
    <mergeCell ref="G247:G250"/>
    <mergeCell ref="H247:H250"/>
    <mergeCell ref="I247:I250"/>
    <mergeCell ref="J247:J250"/>
    <mergeCell ref="K247:K250"/>
    <mergeCell ref="L247:L250"/>
    <mergeCell ref="Q247:Q250"/>
    <mergeCell ref="J238:J243"/>
    <mergeCell ref="I238:I243"/>
    <mergeCell ref="H238:H243"/>
    <mergeCell ref="G238:G243"/>
    <mergeCell ref="O241:O243"/>
    <mergeCell ref="P241:P243"/>
    <mergeCell ref="Q241:Q243"/>
    <mergeCell ref="R241:R243"/>
    <mergeCell ref="K241:K243"/>
    <mergeCell ref="L241:L243"/>
    <mergeCell ref="K226:K229"/>
    <mergeCell ref="L226:L229"/>
    <mergeCell ref="M226:M229"/>
    <mergeCell ref="N226:N229"/>
    <mergeCell ref="O226:O229"/>
    <mergeCell ref="Q230:Q232"/>
    <mergeCell ref="R230:R232"/>
    <mergeCell ref="J235:J236"/>
    <mergeCell ref="K235:K236"/>
    <mergeCell ref="L235:L236"/>
    <mergeCell ref="O235:O236"/>
    <mergeCell ref="P235:P236"/>
    <mergeCell ref="Q235:Q236"/>
    <mergeCell ref="R235:R236"/>
    <mergeCell ref="J226:J232"/>
    <mergeCell ref="S230:S232"/>
    <mergeCell ref="Y230:Y232"/>
    <mergeCell ref="Z230:Z232"/>
    <mergeCell ref="AA230:AA232"/>
    <mergeCell ref="AB230:AB232"/>
    <mergeCell ref="A235:A236"/>
    <mergeCell ref="B235:B236"/>
    <mergeCell ref="C235:C236"/>
    <mergeCell ref="D235:D236"/>
    <mergeCell ref="E235:E236"/>
    <mergeCell ref="F235:F236"/>
    <mergeCell ref="P226:P229"/>
    <mergeCell ref="Q226:Q229"/>
    <mergeCell ref="R226:R229"/>
    <mergeCell ref="S226:S229"/>
    <mergeCell ref="T226:T229"/>
    <mergeCell ref="A226:A232"/>
    <mergeCell ref="B226:B232"/>
    <mergeCell ref="C226:C232"/>
    <mergeCell ref="D226:D232"/>
    <mergeCell ref="E226:E232"/>
    <mergeCell ref="F226:F232"/>
    <mergeCell ref="G226:G232"/>
    <mergeCell ref="H226:H232"/>
    <mergeCell ref="I226:I232"/>
    <mergeCell ref="G235:G236"/>
    <mergeCell ref="H235:H236"/>
    <mergeCell ref="I235:I236"/>
    <mergeCell ref="S235:S236"/>
    <mergeCell ref="T235:T236"/>
    <mergeCell ref="M235:M236"/>
    <mergeCell ref="N235:N236"/>
    <mergeCell ref="A221:A223"/>
    <mergeCell ref="B221:B223"/>
    <mergeCell ref="C221:C223"/>
    <mergeCell ref="D221:D223"/>
    <mergeCell ref="E221:E223"/>
    <mergeCell ref="F221:F223"/>
    <mergeCell ref="G221:G223"/>
    <mergeCell ref="H221:H223"/>
    <mergeCell ref="I221:I223"/>
    <mergeCell ref="K230:K232"/>
    <mergeCell ref="L230:L232"/>
    <mergeCell ref="M230:M232"/>
    <mergeCell ref="N230:N232"/>
    <mergeCell ref="O230:O232"/>
    <mergeCell ref="P230:P232"/>
    <mergeCell ref="AD221:AD223"/>
    <mergeCell ref="AE221:AE223"/>
    <mergeCell ref="M221:M223"/>
    <mergeCell ref="N221:N223"/>
    <mergeCell ref="O221:O223"/>
    <mergeCell ref="U221:U223"/>
    <mergeCell ref="V221:V223"/>
    <mergeCell ref="W221:W223"/>
    <mergeCell ref="X221:X223"/>
    <mergeCell ref="P221:P223"/>
    <mergeCell ref="Q221:Q223"/>
    <mergeCell ref="R221:R223"/>
    <mergeCell ref="S221:S223"/>
    <mergeCell ref="T221:T223"/>
    <mergeCell ref="AC221:AC223"/>
    <mergeCell ref="J221:J223"/>
    <mergeCell ref="K221:K223"/>
    <mergeCell ref="J208:J217"/>
    <mergeCell ref="K208:K209"/>
    <mergeCell ref="L208:L209"/>
    <mergeCell ref="M208:M209"/>
    <mergeCell ref="N208:N209"/>
    <mergeCell ref="O208:O209"/>
    <mergeCell ref="K210:K212"/>
    <mergeCell ref="T210:T212"/>
    <mergeCell ref="S210:S212"/>
    <mergeCell ref="R210:R212"/>
    <mergeCell ref="Q210:Q212"/>
    <mergeCell ref="P210:P212"/>
    <mergeCell ref="O210:O212"/>
    <mergeCell ref="S214:S215"/>
    <mergeCell ref="R214:R215"/>
    <mergeCell ref="Q214:Q215"/>
    <mergeCell ref="P214:P215"/>
    <mergeCell ref="O214:O215"/>
    <mergeCell ref="N214:N215"/>
    <mergeCell ref="M214:M215"/>
    <mergeCell ref="L214:L215"/>
    <mergeCell ref="K214:K215"/>
    <mergeCell ref="N210:N212"/>
    <mergeCell ref="M210:M212"/>
    <mergeCell ref="L210:L212"/>
    <mergeCell ref="Q208:Q209"/>
    <mergeCell ref="S208:S209"/>
    <mergeCell ref="T208:T209"/>
    <mergeCell ref="R208:R209"/>
    <mergeCell ref="P208:P209"/>
    <mergeCell ref="T214:T215"/>
    <mergeCell ref="I197:I204"/>
    <mergeCell ref="J197:J204"/>
    <mergeCell ref="A197:A204"/>
    <mergeCell ref="B197:B204"/>
    <mergeCell ref="C197:C204"/>
    <mergeCell ref="D197:D204"/>
    <mergeCell ref="E197:E204"/>
    <mergeCell ref="F197:F204"/>
    <mergeCell ref="BB197:BB200"/>
    <mergeCell ref="BA197:BA200"/>
    <mergeCell ref="AC197:AC204"/>
    <mergeCell ref="AD197:AD204"/>
    <mergeCell ref="AE197:AE204"/>
    <mergeCell ref="AF197:AF204"/>
    <mergeCell ref="V193:V194"/>
    <mergeCell ref="W193:W194"/>
    <mergeCell ref="K197:K199"/>
    <mergeCell ref="AC189:AC194"/>
    <mergeCell ref="AD189:AD194"/>
    <mergeCell ref="AE189:AE194"/>
    <mergeCell ref="R193:R194"/>
    <mergeCell ref="S193:S194"/>
    <mergeCell ref="L189:L190"/>
    <mergeCell ref="M189:M190"/>
    <mergeCell ref="N189:N190"/>
    <mergeCell ref="O189:O190"/>
    <mergeCell ref="P189:P190"/>
    <mergeCell ref="Q189:Q190"/>
    <mergeCell ref="Q193:Q194"/>
    <mergeCell ref="P191:P192"/>
    <mergeCell ref="K191:K192"/>
    <mergeCell ref="L191:L192"/>
    <mergeCell ref="A208:A217"/>
    <mergeCell ref="B208:B217"/>
    <mergeCell ref="C208:C217"/>
    <mergeCell ref="D208:D217"/>
    <mergeCell ref="E208:E217"/>
    <mergeCell ref="F208:F217"/>
    <mergeCell ref="G208:G217"/>
    <mergeCell ref="H208:H217"/>
    <mergeCell ref="I208:I217"/>
    <mergeCell ref="AI202:AI204"/>
    <mergeCell ref="AY202:AY204"/>
    <mergeCell ref="AZ202:AZ204"/>
    <mergeCell ref="A189:A194"/>
    <mergeCell ref="B189:B194"/>
    <mergeCell ref="C189:C194"/>
    <mergeCell ref="D189:D194"/>
    <mergeCell ref="E189:E194"/>
    <mergeCell ref="AF189:AF194"/>
    <mergeCell ref="AG189:AG194"/>
    <mergeCell ref="K202:K204"/>
    <mergeCell ref="L202:L204"/>
    <mergeCell ref="M202:M204"/>
    <mergeCell ref="N202:N204"/>
    <mergeCell ref="O202:O204"/>
    <mergeCell ref="P202:P204"/>
    <mergeCell ref="AG197:AG200"/>
    <mergeCell ref="AH197:AH200"/>
    <mergeCell ref="AI197:AI200"/>
    <mergeCell ref="AY197:AY200"/>
    <mergeCell ref="AZ197:AZ200"/>
    <mergeCell ref="X193:X194"/>
    <mergeCell ref="T193:T194"/>
    <mergeCell ref="M191:M192"/>
    <mergeCell ref="N191:N192"/>
    <mergeCell ref="O191:O192"/>
    <mergeCell ref="K189:K190"/>
    <mergeCell ref="K193:K194"/>
    <mergeCell ref="F189:F194"/>
    <mergeCell ref="G189:G194"/>
    <mergeCell ref="H189:H194"/>
    <mergeCell ref="I189:I194"/>
    <mergeCell ref="J189:J194"/>
    <mergeCell ref="O193:O194"/>
    <mergeCell ref="P193:P194"/>
    <mergeCell ref="S185:S186"/>
    <mergeCell ref="T185:T186"/>
    <mergeCell ref="L185:L186"/>
    <mergeCell ref="M185:M186"/>
    <mergeCell ref="N185:N186"/>
    <mergeCell ref="O185:O186"/>
    <mergeCell ref="P185:P186"/>
    <mergeCell ref="Q185:Q186"/>
    <mergeCell ref="F185:F187"/>
    <mergeCell ref="G185:G187"/>
    <mergeCell ref="H185:H187"/>
    <mergeCell ref="I185:I187"/>
    <mergeCell ref="J185:J187"/>
    <mergeCell ref="K185:K186"/>
    <mergeCell ref="A185:A187"/>
    <mergeCell ref="B185:B187"/>
    <mergeCell ref="C185:C187"/>
    <mergeCell ref="D185:D187"/>
    <mergeCell ref="E185:E187"/>
    <mergeCell ref="BD175:BD182"/>
    <mergeCell ref="BE175:BE182"/>
    <mergeCell ref="BF175:BF182"/>
    <mergeCell ref="AI178:AI179"/>
    <mergeCell ref="K180:K181"/>
    <mergeCell ref="L180:L181"/>
    <mergeCell ref="M180:M181"/>
    <mergeCell ref="N180:N181"/>
    <mergeCell ref="O180:O181"/>
    <mergeCell ref="P180:P181"/>
    <mergeCell ref="AH175:AH182"/>
    <mergeCell ref="AI175:AI177"/>
    <mergeCell ref="AY175:AY182"/>
    <mergeCell ref="AZ175:AZ182"/>
    <mergeCell ref="BA175:BA182"/>
    <mergeCell ref="BB175:BB182"/>
    <mergeCell ref="T175:T179"/>
    <mergeCell ref="AC175:AC182"/>
    <mergeCell ref="AD175:AD182"/>
    <mergeCell ref="AE175:AE182"/>
    <mergeCell ref="AF175:AF182"/>
    <mergeCell ref="AG175:AG182"/>
    <mergeCell ref="N175:N179"/>
    <mergeCell ref="O175:O179"/>
    <mergeCell ref="P175:P179"/>
    <mergeCell ref="Q175:Q179"/>
    <mergeCell ref="Q180:Q181"/>
    <mergeCell ref="H175:H182"/>
    <mergeCell ref="I175:I182"/>
    <mergeCell ref="J175:J182"/>
    <mergeCell ref="K175:K179"/>
    <mergeCell ref="L175:L179"/>
    <mergeCell ref="M175:M179"/>
    <mergeCell ref="BD165:BD173"/>
    <mergeCell ref="BE165:BE173"/>
    <mergeCell ref="BF165:BF173"/>
    <mergeCell ref="A175:A182"/>
    <mergeCell ref="B175:B182"/>
    <mergeCell ref="C175:C182"/>
    <mergeCell ref="D175:D182"/>
    <mergeCell ref="E175:E182"/>
    <mergeCell ref="F175:F182"/>
    <mergeCell ref="G175:G182"/>
    <mergeCell ref="AH165:AH173"/>
    <mergeCell ref="AI165:AI170"/>
    <mergeCell ref="AY165:AY173"/>
    <mergeCell ref="AZ165:AZ173"/>
    <mergeCell ref="BA165:BA173"/>
    <mergeCell ref="BB165:BB173"/>
    <mergeCell ref="AC165:AC173"/>
    <mergeCell ref="AD165:AD173"/>
    <mergeCell ref="AE165:AE173"/>
    <mergeCell ref="AF165:AF173"/>
    <mergeCell ref="AG165:AG173"/>
    <mergeCell ref="H165:H173"/>
    <mergeCell ref="I165:I173"/>
    <mergeCell ref="J165:J173"/>
    <mergeCell ref="K165:K172"/>
    <mergeCell ref="P165:P172"/>
    <mergeCell ref="A165:A173"/>
    <mergeCell ref="B165:B173"/>
    <mergeCell ref="C165:C173"/>
    <mergeCell ref="D165:D173"/>
    <mergeCell ref="E165:E173"/>
    <mergeCell ref="F165:F173"/>
    <mergeCell ref="G165:G173"/>
    <mergeCell ref="K162:K163"/>
    <mergeCell ref="L162:L163"/>
    <mergeCell ref="M162:M163"/>
    <mergeCell ref="N162:N163"/>
    <mergeCell ref="O162:O163"/>
    <mergeCell ref="P162:P163"/>
    <mergeCell ref="Q162:Q163"/>
    <mergeCell ref="H156:H163"/>
    <mergeCell ref="I156:I163"/>
    <mergeCell ref="J156:J163"/>
    <mergeCell ref="K156:K161"/>
    <mergeCell ref="L156:L161"/>
    <mergeCell ref="N156:N161"/>
    <mergeCell ref="O156:O161"/>
    <mergeCell ref="P156:P161"/>
    <mergeCell ref="Q156:Q161"/>
    <mergeCell ref="A156:A163"/>
    <mergeCell ref="B156:B163"/>
    <mergeCell ref="C156:C163"/>
    <mergeCell ref="D156:D163"/>
    <mergeCell ref="E156:E163"/>
    <mergeCell ref="F156:F163"/>
    <mergeCell ref="G156:G163"/>
    <mergeCell ref="M156:M161"/>
    <mergeCell ref="O165:O172"/>
    <mergeCell ref="B141:B153"/>
    <mergeCell ref="C141:C153"/>
    <mergeCell ref="D141:D153"/>
    <mergeCell ref="E141:E153"/>
    <mergeCell ref="F141:F153"/>
    <mergeCell ref="G141:G153"/>
    <mergeCell ref="H141:H153"/>
    <mergeCell ref="A133:A138"/>
    <mergeCell ref="I141:I153"/>
    <mergeCell ref="J141:J153"/>
    <mergeCell ref="O141:O149"/>
    <mergeCell ref="B133:B138"/>
    <mergeCell ref="C133:C138"/>
    <mergeCell ref="D133:D138"/>
    <mergeCell ref="E133:E138"/>
    <mergeCell ref="P141:P149"/>
    <mergeCell ref="Q141:Q149"/>
    <mergeCell ref="A141:A153"/>
    <mergeCell ref="R152:R153"/>
    <mergeCell ref="S152:S153"/>
    <mergeCell ref="T152:T153"/>
    <mergeCell ref="K152:K153"/>
    <mergeCell ref="L152:L153"/>
    <mergeCell ref="M152:M153"/>
    <mergeCell ref="N152:N153"/>
    <mergeCell ref="P152:P153"/>
    <mergeCell ref="Q152:Q153"/>
    <mergeCell ref="O152:O153"/>
    <mergeCell ref="U152:U153"/>
    <mergeCell ref="L141:L149"/>
    <mergeCell ref="M141:M149"/>
    <mergeCell ref="N141:N149"/>
    <mergeCell ref="D120:D125"/>
    <mergeCell ref="AD133:AD136"/>
    <mergeCell ref="AE133:AE136"/>
    <mergeCell ref="AC133:AC136"/>
    <mergeCell ref="H120:H125"/>
    <mergeCell ref="K120:K122"/>
    <mergeCell ref="L120:L122"/>
    <mergeCell ref="I120:I125"/>
    <mergeCell ref="J120:J125"/>
    <mergeCell ref="M120:M122"/>
    <mergeCell ref="F120:F125"/>
    <mergeCell ref="G120:G125"/>
    <mergeCell ref="E120:E125"/>
    <mergeCell ref="J126:Y126"/>
    <mergeCell ref="AB141:AB149"/>
    <mergeCell ref="Y152:Y153"/>
    <mergeCell ref="Z152:Z153"/>
    <mergeCell ref="AE97:AE110"/>
    <mergeCell ref="AF97:AF110"/>
    <mergeCell ref="J97:J110"/>
    <mergeCell ref="P97:P109"/>
    <mergeCell ref="O97:O109"/>
    <mergeCell ref="A120:A125"/>
    <mergeCell ref="B120:B125"/>
    <mergeCell ref="C120:C125"/>
    <mergeCell ref="I127:I130"/>
    <mergeCell ref="J127:J130"/>
    <mergeCell ref="AC127:AC130"/>
    <mergeCell ref="AD127:AD130"/>
    <mergeCell ref="AE127:AE130"/>
    <mergeCell ref="B127:B130"/>
    <mergeCell ref="C127:C130"/>
    <mergeCell ref="A127:A130"/>
    <mergeCell ref="D127:D130"/>
    <mergeCell ref="E127:E130"/>
    <mergeCell ref="F127:F130"/>
    <mergeCell ref="G127:G130"/>
    <mergeCell ref="AD120:AD125"/>
    <mergeCell ref="AE120:AE125"/>
    <mergeCell ref="A112:A118"/>
    <mergeCell ref="B112:B118"/>
    <mergeCell ref="C112:C118"/>
    <mergeCell ref="D114:D118"/>
    <mergeCell ref="E114:E118"/>
    <mergeCell ref="F114:F118"/>
    <mergeCell ref="G114:G118"/>
    <mergeCell ref="H114:H118"/>
    <mergeCell ref="I114:I118"/>
    <mergeCell ref="J112:J118"/>
    <mergeCell ref="P120:P122"/>
    <mergeCell ref="Q120:Q122"/>
    <mergeCell ref="R120:R122"/>
    <mergeCell ref="S120:S122"/>
    <mergeCell ref="V115:V117"/>
    <mergeCell ref="W115:W117"/>
    <mergeCell ref="X115:X117"/>
    <mergeCell ref="R115:R117"/>
    <mergeCell ref="S115:S117"/>
    <mergeCell ref="T115:T117"/>
    <mergeCell ref="Y97:Y109"/>
    <mergeCell ref="Z97:Z109"/>
    <mergeCell ref="AA97:AA109"/>
    <mergeCell ref="AB97:AB109"/>
    <mergeCell ref="T97:T109"/>
    <mergeCell ref="S97:S109"/>
    <mergeCell ref="AD112:AD118"/>
    <mergeCell ref="AC112:AC118"/>
    <mergeCell ref="J111:Y111"/>
    <mergeCell ref="J119:Y119"/>
    <mergeCell ref="U115:U117"/>
    <mergeCell ref="X97:X109"/>
    <mergeCell ref="AC97:AC110"/>
    <mergeCell ref="AD97:AD110"/>
    <mergeCell ref="AZ127:AZ130"/>
    <mergeCell ref="H127:H130"/>
    <mergeCell ref="P115:P117"/>
    <mergeCell ref="BA102:BA110"/>
    <mergeCell ref="BB102:BB110"/>
    <mergeCell ref="M97:M109"/>
    <mergeCell ref="L97:L109"/>
    <mergeCell ref="K97:K109"/>
    <mergeCell ref="AI120:AI125"/>
    <mergeCell ref="AY120:AY125"/>
    <mergeCell ref="AZ120:AZ125"/>
    <mergeCell ref="AF127:AF130"/>
    <mergeCell ref="AG127:AG130"/>
    <mergeCell ref="AH127:AH130"/>
    <mergeCell ref="AI127:AI130"/>
    <mergeCell ref="AY127:AY130"/>
    <mergeCell ref="AG97:AG110"/>
    <mergeCell ref="AH97:AH110"/>
    <mergeCell ref="AI97:AI110"/>
    <mergeCell ref="AY97:AY110"/>
    <mergeCell ref="AZ112:AZ118"/>
    <mergeCell ref="BA112:BA118"/>
    <mergeCell ref="BB112:BB118"/>
    <mergeCell ref="W97:W109"/>
    <mergeCell ref="V120:V122"/>
    <mergeCell ref="W120:W122"/>
    <mergeCell ref="X120:X122"/>
    <mergeCell ref="T120:T122"/>
    <mergeCell ref="Q115:Q117"/>
    <mergeCell ref="AG120:AG125"/>
    <mergeCell ref="N120:N122"/>
    <mergeCell ref="O120:O122"/>
    <mergeCell ref="A76:A85"/>
    <mergeCell ref="T83:T85"/>
    <mergeCell ref="J95:Y95"/>
    <mergeCell ref="C96:Y96"/>
    <mergeCell ref="G87:G90"/>
    <mergeCell ref="H87:H90"/>
    <mergeCell ref="I87:I90"/>
    <mergeCell ref="J87:J90"/>
    <mergeCell ref="U87:U90"/>
    <mergeCell ref="V87:V90"/>
    <mergeCell ref="W87:W90"/>
    <mergeCell ref="X87:X90"/>
    <mergeCell ref="U83:U85"/>
    <mergeCell ref="V83:V85"/>
    <mergeCell ref="W83:W85"/>
    <mergeCell ref="X83:X85"/>
    <mergeCell ref="G76:G85"/>
    <mergeCell ref="H76:H85"/>
    <mergeCell ref="I76:I85"/>
    <mergeCell ref="J76:J85"/>
    <mergeCell ref="K87:K90"/>
    <mergeCell ref="L87:L90"/>
    <mergeCell ref="L77:L78"/>
    <mergeCell ref="M77:M78"/>
    <mergeCell ref="N77:N78"/>
    <mergeCell ref="M87:M90"/>
    <mergeCell ref="N87:N90"/>
    <mergeCell ref="O87:O90"/>
    <mergeCell ref="P87:P90"/>
    <mergeCell ref="Q87:Q90"/>
    <mergeCell ref="S87:S90"/>
    <mergeCell ref="O83:O85"/>
    <mergeCell ref="F76:F85"/>
    <mergeCell ref="U79:U82"/>
    <mergeCell ref="V79:V82"/>
    <mergeCell ref="W79:W82"/>
    <mergeCell ref="X79:X82"/>
    <mergeCell ref="K67:K68"/>
    <mergeCell ref="L67:L68"/>
    <mergeCell ref="M67:M68"/>
    <mergeCell ref="N67:N68"/>
    <mergeCell ref="K79:K82"/>
    <mergeCell ref="L79:L82"/>
    <mergeCell ref="M79:M82"/>
    <mergeCell ref="N79:N82"/>
    <mergeCell ref="K69:K70"/>
    <mergeCell ref="L69:L70"/>
    <mergeCell ref="S67:S68"/>
    <mergeCell ref="C67:C74"/>
    <mergeCell ref="D67:D74"/>
    <mergeCell ref="S69:S70"/>
    <mergeCell ref="T69:T70"/>
    <mergeCell ref="P67:P68"/>
    <mergeCell ref="Q77:Q78"/>
    <mergeCell ref="AI57:AI63"/>
    <mergeCell ref="Q67:Q68"/>
    <mergeCell ref="T46:T47"/>
    <mergeCell ref="L39:L41"/>
    <mergeCell ref="N40:N41"/>
    <mergeCell ref="R48:R54"/>
    <mergeCell ref="S48:S54"/>
    <mergeCell ref="T48:T54"/>
    <mergeCell ref="O69:O70"/>
    <mergeCell ref="Y69:Y70"/>
    <mergeCell ref="Y67:Y68"/>
    <mergeCell ref="Z67:Z68"/>
    <mergeCell ref="AA67:AA68"/>
    <mergeCell ref="U67:U68"/>
    <mergeCell ref="V67:V68"/>
    <mergeCell ref="W67:W68"/>
    <mergeCell ref="X67:X68"/>
    <mergeCell ref="U69:U70"/>
    <mergeCell ref="V69:V70"/>
    <mergeCell ref="W69:W70"/>
    <mergeCell ref="X69:X70"/>
    <mergeCell ref="X40:X41"/>
    <mergeCell ref="P46:P47"/>
    <mergeCell ref="O46:O47"/>
    <mergeCell ref="N46:N47"/>
    <mergeCell ref="AG46:AG55"/>
    <mergeCell ref="AH46:AH55"/>
    <mergeCell ref="T67:T68"/>
    <mergeCell ref="R67:R68"/>
    <mergeCell ref="AB67:AB68"/>
    <mergeCell ref="P48:P54"/>
    <mergeCell ref="Q48:Q54"/>
    <mergeCell ref="P69:P70"/>
    <mergeCell ref="Q69:Q70"/>
    <mergeCell ref="R69:R70"/>
    <mergeCell ref="B76:B85"/>
    <mergeCell ref="C76:C85"/>
    <mergeCell ref="D76:D85"/>
    <mergeCell ref="K60:K63"/>
    <mergeCell ref="G67:G74"/>
    <mergeCell ref="H67:H74"/>
    <mergeCell ref="I67:I74"/>
    <mergeCell ref="J67:J74"/>
    <mergeCell ref="AD38:AD63"/>
    <mergeCell ref="AC38:AC63"/>
    <mergeCell ref="U77:U78"/>
    <mergeCell ref="V77:V78"/>
    <mergeCell ref="W77:W78"/>
    <mergeCell ref="B67:B74"/>
    <mergeCell ref="O79:O82"/>
    <mergeCell ref="P79:P82"/>
    <mergeCell ref="S77:S78"/>
    <mergeCell ref="T77:T78"/>
    <mergeCell ref="E76:E85"/>
    <mergeCell ref="M33:M34"/>
    <mergeCell ref="N33:N34"/>
    <mergeCell ref="O33:O34"/>
    <mergeCell ref="E57:E59"/>
    <mergeCell ref="G31:G34"/>
    <mergeCell ref="H31:H34"/>
    <mergeCell ref="I31:I34"/>
    <mergeCell ref="V48:V54"/>
    <mergeCell ref="M38:M47"/>
    <mergeCell ref="X42:X44"/>
    <mergeCell ref="W42:W44"/>
    <mergeCell ref="V42:V44"/>
    <mergeCell ref="U42:U44"/>
    <mergeCell ref="T42:T44"/>
    <mergeCell ref="J38:J63"/>
    <mergeCell ref="I57:I59"/>
    <mergeCell ref="Q40:Q41"/>
    <mergeCell ref="R40:R41"/>
    <mergeCell ref="F39:F41"/>
    <mergeCell ref="G39:G41"/>
    <mergeCell ref="N60:N63"/>
    <mergeCell ref="L57:L59"/>
    <mergeCell ref="M57:M59"/>
    <mergeCell ref="N48:N54"/>
    <mergeCell ref="O48:O54"/>
    <mergeCell ref="U60:U63"/>
    <mergeCell ref="O60:O63"/>
    <mergeCell ref="Q42:Q44"/>
    <mergeCell ref="P42:P44"/>
    <mergeCell ref="O42:O44"/>
    <mergeCell ref="N42:N44"/>
    <mergeCell ref="M60:M63"/>
    <mergeCell ref="A31:A34"/>
    <mergeCell ref="B31:B34"/>
    <mergeCell ref="C31:C34"/>
    <mergeCell ref="D31:D34"/>
    <mergeCell ref="E31:E34"/>
    <mergeCell ref="F31:F34"/>
    <mergeCell ref="AY31:AY34"/>
    <mergeCell ref="AZ31:AZ34"/>
    <mergeCell ref="A25:A29"/>
    <mergeCell ref="B25:B29"/>
    <mergeCell ref="C25:C29"/>
    <mergeCell ref="D25:D29"/>
    <mergeCell ref="E25:E29"/>
    <mergeCell ref="F25:F29"/>
    <mergeCell ref="G25:G29"/>
    <mergeCell ref="AG31:AG34"/>
    <mergeCell ref="W25:W27"/>
    <mergeCell ref="X25:X27"/>
    <mergeCell ref="AB25:AB27"/>
    <mergeCell ref="Y33:Y34"/>
    <mergeCell ref="Z33:Z34"/>
    <mergeCell ref="AA33:AA34"/>
    <mergeCell ref="AB33:AB34"/>
    <mergeCell ref="K33:K34"/>
    <mergeCell ref="J31:J34"/>
    <mergeCell ref="U33:U34"/>
    <mergeCell ref="V33:V34"/>
    <mergeCell ref="W33:W34"/>
    <mergeCell ref="X33:X34"/>
    <mergeCell ref="AD25:AD29"/>
    <mergeCell ref="AE25:AE29"/>
    <mergeCell ref="V25:V27"/>
    <mergeCell ref="AF25:AF29"/>
    <mergeCell ref="AC31:AC34"/>
    <mergeCell ref="AD31:AD34"/>
    <mergeCell ref="T33:T34"/>
    <mergeCell ref="AF31:AF34"/>
    <mergeCell ref="P33:P34"/>
    <mergeCell ref="Q33:Q34"/>
    <mergeCell ref="R33:R34"/>
    <mergeCell ref="S33:S34"/>
    <mergeCell ref="AE31:AE34"/>
    <mergeCell ref="V16:V17"/>
    <mergeCell ref="W16:W17"/>
    <mergeCell ref="X16:X17"/>
    <mergeCell ref="U19:U20"/>
    <mergeCell ref="V19:V20"/>
    <mergeCell ref="W19:W20"/>
    <mergeCell ref="X19:X20"/>
    <mergeCell ref="Q25:Q27"/>
    <mergeCell ref="R25:R27"/>
    <mergeCell ref="S25:S27"/>
    <mergeCell ref="T25:T27"/>
    <mergeCell ref="AC25:AC29"/>
    <mergeCell ref="A10:A23"/>
    <mergeCell ref="B10:B23"/>
    <mergeCell ref="C10:C23"/>
    <mergeCell ref="D10:D23"/>
    <mergeCell ref="E10:E23"/>
    <mergeCell ref="F10:F23"/>
    <mergeCell ref="K12:K15"/>
    <mergeCell ref="S7:S8"/>
    <mergeCell ref="H7:H8"/>
    <mergeCell ref="I7:I8"/>
    <mergeCell ref="J7:J8"/>
    <mergeCell ref="K7:K8"/>
    <mergeCell ref="L7:L8"/>
    <mergeCell ref="S12:S15"/>
    <mergeCell ref="AZ7:AZ8"/>
    <mergeCell ref="BA7:BA8"/>
    <mergeCell ref="BB7:BB8"/>
    <mergeCell ref="A7:A8"/>
    <mergeCell ref="S16:S17"/>
    <mergeCell ref="T16:T17"/>
    <mergeCell ref="K19:K20"/>
    <mergeCell ref="L19:L20"/>
    <mergeCell ref="M19:M20"/>
    <mergeCell ref="N19:N20"/>
    <mergeCell ref="O19:O20"/>
    <mergeCell ref="P19:P20"/>
    <mergeCell ref="Q19:Q20"/>
    <mergeCell ref="I10:I23"/>
    <mergeCell ref="J10:J23"/>
    <mergeCell ref="R12:R15"/>
    <mergeCell ref="T12:T15"/>
    <mergeCell ref="K16:K17"/>
    <mergeCell ref="AK7:AK8"/>
    <mergeCell ref="AT7:AT8"/>
    <mergeCell ref="AU7:AU8"/>
    <mergeCell ref="AV7:AV8"/>
    <mergeCell ref="BD10:BD23"/>
    <mergeCell ref="U7:U8"/>
    <mergeCell ref="AN7:AN8"/>
    <mergeCell ref="AO7:AO8"/>
    <mergeCell ref="AP7:AP8"/>
    <mergeCell ref="AQ7:AQ8"/>
    <mergeCell ref="AE10:AE23"/>
    <mergeCell ref="AF10:AF23"/>
    <mergeCell ref="P12:P15"/>
    <mergeCell ref="V7:V8"/>
    <mergeCell ref="W7:W8"/>
    <mergeCell ref="X7:X8"/>
    <mergeCell ref="U12:U15"/>
    <mergeCell ref="V12:V15"/>
    <mergeCell ref="U16:U17"/>
    <mergeCell ref="AW7:AW8"/>
    <mergeCell ref="W12:W15"/>
    <mergeCell ref="X12:X15"/>
    <mergeCell ref="AR7:AR8"/>
    <mergeCell ref="AS7:AS8"/>
    <mergeCell ref="Y7:Y8"/>
    <mergeCell ref="Z7:Z8"/>
    <mergeCell ref="AA7:AA8"/>
    <mergeCell ref="AB7:AB8"/>
    <mergeCell ref="BB10:BB23"/>
    <mergeCell ref="BC7:BC8"/>
    <mergeCell ref="BC10:BC23"/>
    <mergeCell ref="P16:P17"/>
    <mergeCell ref="P25:P27"/>
    <mergeCell ref="G10:G23"/>
    <mergeCell ref="H10:H23"/>
    <mergeCell ref="A6:T6"/>
    <mergeCell ref="AC6:AF6"/>
    <mergeCell ref="AG6:AZ6"/>
    <mergeCell ref="BA6:BF6"/>
    <mergeCell ref="BN6:BR6"/>
    <mergeCell ref="CB6:CC6"/>
    <mergeCell ref="B1:C4"/>
    <mergeCell ref="D1:BN1"/>
    <mergeCell ref="D2:BN2"/>
    <mergeCell ref="D3:BN3"/>
    <mergeCell ref="D4:BN4"/>
    <mergeCell ref="B5:C5"/>
    <mergeCell ref="D5:BN5"/>
    <mergeCell ref="AL7:AL8"/>
    <mergeCell ref="AM7:AM8"/>
    <mergeCell ref="T7:T8"/>
    <mergeCell ref="AC7:AC8"/>
    <mergeCell ref="AD7:AD8"/>
    <mergeCell ref="AE7:AE8"/>
    <mergeCell ref="AF7:AF8"/>
    <mergeCell ref="AG7:AG8"/>
    <mergeCell ref="M7:M8"/>
    <mergeCell ref="N7:N8"/>
    <mergeCell ref="O7:P7"/>
    <mergeCell ref="Q7:Q8"/>
    <mergeCell ref="R7:R8"/>
    <mergeCell ref="G7:G8"/>
    <mergeCell ref="CB7:CB8"/>
    <mergeCell ref="CC7:CC8"/>
    <mergeCell ref="O77:O78"/>
    <mergeCell ref="P77:P78"/>
    <mergeCell ref="AG25:AG29"/>
    <mergeCell ref="N97:N109"/>
    <mergeCell ref="CB226:CB228"/>
    <mergeCell ref="CC226:CC228"/>
    <mergeCell ref="B7:B8"/>
    <mergeCell ref="C7:C8"/>
    <mergeCell ref="D7:D8"/>
    <mergeCell ref="E7:E8"/>
    <mergeCell ref="F7:F8"/>
    <mergeCell ref="AX7:AX8"/>
    <mergeCell ref="AY7:AY8"/>
    <mergeCell ref="AH7:AH8"/>
    <mergeCell ref="AI7:AI8"/>
    <mergeCell ref="AJ7:AJ8"/>
    <mergeCell ref="N25:N27"/>
    <mergeCell ref="O25:O27"/>
    <mergeCell ref="H25:H29"/>
    <mergeCell ref="I25:I29"/>
    <mergeCell ref="J25:J29"/>
    <mergeCell ref="K25:K27"/>
    <mergeCell ref="L25:L27"/>
    <mergeCell ref="M25:M27"/>
    <mergeCell ref="R19:R20"/>
    <mergeCell ref="S19:S20"/>
    <mergeCell ref="BA10:BA23"/>
    <mergeCell ref="AC10:AC23"/>
    <mergeCell ref="AD10:AD23"/>
    <mergeCell ref="D112:D113"/>
    <mergeCell ref="E112:E113"/>
    <mergeCell ref="Q12:Q15"/>
    <mergeCell ref="A97:A110"/>
    <mergeCell ref="B97:B110"/>
    <mergeCell ref="C97:C110"/>
    <mergeCell ref="D97:D110"/>
    <mergeCell ref="E97:E110"/>
    <mergeCell ref="F97:F110"/>
    <mergeCell ref="L115:L117"/>
    <mergeCell ref="Q93:Q94"/>
    <mergeCell ref="P93:P94"/>
    <mergeCell ref="O93:O94"/>
    <mergeCell ref="S93:S94"/>
    <mergeCell ref="B92:B94"/>
    <mergeCell ref="A92:A94"/>
    <mergeCell ref="J92:J94"/>
    <mergeCell ref="I92:I94"/>
    <mergeCell ref="H92:H94"/>
    <mergeCell ref="G92:G94"/>
    <mergeCell ref="F92:F94"/>
    <mergeCell ref="N93:N94"/>
    <mergeCell ref="E92:E94"/>
    <mergeCell ref="D92:D94"/>
    <mergeCell ref="C92:C94"/>
    <mergeCell ref="K93:K94"/>
    <mergeCell ref="L93:L94"/>
    <mergeCell ref="M93:M94"/>
    <mergeCell ref="G97:G110"/>
    <mergeCell ref="H97:H110"/>
    <mergeCell ref="I97:I110"/>
    <mergeCell ref="R97:R109"/>
    <mergeCell ref="Q97:Q109"/>
    <mergeCell ref="A87:A90"/>
    <mergeCell ref="B87:B90"/>
    <mergeCell ref="C87:C90"/>
    <mergeCell ref="D87:D90"/>
    <mergeCell ref="E87:E90"/>
    <mergeCell ref="F87:F90"/>
    <mergeCell ref="K83:K85"/>
    <mergeCell ref="L83:L85"/>
    <mergeCell ref="M83:M85"/>
    <mergeCell ref="N83:N85"/>
    <mergeCell ref="I60:I63"/>
    <mergeCell ref="H60:H63"/>
    <mergeCell ref="G60:G63"/>
    <mergeCell ref="F60:F63"/>
    <mergeCell ref="E60:E63"/>
    <mergeCell ref="D60:D63"/>
    <mergeCell ref="C38:C63"/>
    <mergeCell ref="F57:F59"/>
    <mergeCell ref="G57:G59"/>
    <mergeCell ref="B38:B63"/>
    <mergeCell ref="A38:A63"/>
    <mergeCell ref="L60:L63"/>
    <mergeCell ref="E67:E74"/>
    <mergeCell ref="F67:F74"/>
    <mergeCell ref="D38:D59"/>
    <mergeCell ref="E38:E47"/>
    <mergeCell ref="E48:E55"/>
    <mergeCell ref="F48:F55"/>
    <mergeCell ref="G48:G55"/>
    <mergeCell ref="H48:H55"/>
    <mergeCell ref="H57:H59"/>
    <mergeCell ref="A67:A74"/>
    <mergeCell ref="L12:L15"/>
    <mergeCell ref="M12:M15"/>
    <mergeCell ref="N12:N15"/>
    <mergeCell ref="O12:O15"/>
    <mergeCell ref="AG10:AG23"/>
    <mergeCell ref="AH10:AH23"/>
    <mergeCell ref="AI10:AI23"/>
    <mergeCell ref="AY10:AY23"/>
    <mergeCell ref="AZ10:AZ23"/>
    <mergeCell ref="T19:T20"/>
    <mergeCell ref="AH57:AH63"/>
    <mergeCell ref="AG57:AG63"/>
    <mergeCell ref="AF38:AF63"/>
    <mergeCell ref="AE38:AE63"/>
    <mergeCell ref="L33:L34"/>
    <mergeCell ref="AH25:AH29"/>
    <mergeCell ref="AI25:AI29"/>
    <mergeCell ref="AY25:AY29"/>
    <mergeCell ref="AA40:AA41"/>
    <mergeCell ref="AB40:AB41"/>
    <mergeCell ref="Q16:Q17"/>
    <mergeCell ref="R16:R17"/>
    <mergeCell ref="L16:L17"/>
    <mergeCell ref="M16:M17"/>
    <mergeCell ref="N16:N17"/>
    <mergeCell ref="O16:O17"/>
    <mergeCell ref="AH31:AH34"/>
    <mergeCell ref="AI31:AI34"/>
    <mergeCell ref="U25:U27"/>
    <mergeCell ref="R42:R44"/>
    <mergeCell ref="P60:P63"/>
    <mergeCell ref="AZ25:AZ29"/>
    <mergeCell ref="AR238:AR240"/>
    <mergeCell ref="BC221:BC223"/>
    <mergeCell ref="W197:W199"/>
    <mergeCell ref="X46:X47"/>
    <mergeCell ref="W46:W47"/>
    <mergeCell ref="R60:R63"/>
    <mergeCell ref="Q60:Q63"/>
    <mergeCell ref="AC87:AC90"/>
    <mergeCell ref="AY87:AY90"/>
    <mergeCell ref="Y87:Y90"/>
    <mergeCell ref="Y83:Y85"/>
    <mergeCell ref="AZ87:AZ90"/>
    <mergeCell ref="BA87:BA90"/>
    <mergeCell ref="X77:X78"/>
    <mergeCell ref="Q79:Q82"/>
    <mergeCell ref="R79:R82"/>
    <mergeCell ref="S79:S82"/>
    <mergeCell ref="T79:T82"/>
    <mergeCell ref="AE87:AE90"/>
    <mergeCell ref="AF87:AF90"/>
    <mergeCell ref="AE76:AE85"/>
    <mergeCell ref="AF76:AF85"/>
    <mergeCell ref="BB57:BB63"/>
    <mergeCell ref="BA57:BA63"/>
    <mergeCell ref="AZ57:AZ63"/>
    <mergeCell ref="AY57:AY63"/>
    <mergeCell ref="AC67:AC74"/>
    <mergeCell ref="AD67:AD74"/>
    <mergeCell ref="BA67:BA70"/>
    <mergeCell ref="BB67:BB70"/>
    <mergeCell ref="AY46:AY55"/>
    <mergeCell ref="Q46:Q47"/>
    <mergeCell ref="CA7:CA8"/>
    <mergeCell ref="BX48:BX50"/>
    <mergeCell ref="BG10:BG23"/>
    <mergeCell ref="BH57:BH63"/>
    <mergeCell ref="BY48:BY50"/>
    <mergeCell ref="BR7:BR8"/>
    <mergeCell ref="BS7:BS8"/>
    <mergeCell ref="BN7:BN8"/>
    <mergeCell ref="BO7:BO8"/>
    <mergeCell ref="BP7:BP8"/>
    <mergeCell ref="BQ7:BQ8"/>
    <mergeCell ref="BG7:BG8"/>
    <mergeCell ref="BH7:BH8"/>
    <mergeCell ref="BD97:BD101"/>
    <mergeCell ref="BE97:BE110"/>
    <mergeCell ref="BZ11:BZ12"/>
    <mergeCell ref="BY19:BY21"/>
    <mergeCell ref="BE7:BE8"/>
    <mergeCell ref="BF7:BF8"/>
    <mergeCell ref="BE10:BE23"/>
    <mergeCell ref="BF10:BF23"/>
    <mergeCell ref="BD87:BD90"/>
    <mergeCell ref="BE67:BE70"/>
    <mergeCell ref="BE76:BE85"/>
    <mergeCell ref="BD25:BD29"/>
    <mergeCell ref="BE25:BE29"/>
    <mergeCell ref="BE46:BE55"/>
    <mergeCell ref="BH10:BH23"/>
    <mergeCell ref="BD38:BD44"/>
    <mergeCell ref="BY7:BY8"/>
    <mergeCell ref="BZ7:BZ8"/>
    <mergeCell ref="BK31:BK35"/>
    <mergeCell ref="BV7:BV8"/>
    <mergeCell ref="BW7:BW8"/>
    <mergeCell ref="BX7:BX8"/>
    <mergeCell ref="BC133:BC136"/>
    <mergeCell ref="BC143:BC150"/>
    <mergeCell ref="BF143:BF153"/>
    <mergeCell ref="BC226:BC232"/>
    <mergeCell ref="BC235:BC236"/>
    <mergeCell ref="BD112:BD118"/>
    <mergeCell ref="BD120:BD125"/>
    <mergeCell ref="BE120:BE125"/>
    <mergeCell ref="BD185:BD187"/>
    <mergeCell ref="BE185:BE187"/>
    <mergeCell ref="BF185:BF187"/>
    <mergeCell ref="BH38:BH44"/>
    <mergeCell ref="BG38:BG44"/>
    <mergeCell ref="BF38:BF44"/>
    <mergeCell ref="BE38:BE44"/>
    <mergeCell ref="BG120:BG125"/>
    <mergeCell ref="BH120:BH125"/>
    <mergeCell ref="BG127:BG130"/>
    <mergeCell ref="BH127:BH130"/>
    <mergeCell ref="BG133:BG136"/>
    <mergeCell ref="BH133:BH136"/>
    <mergeCell ref="BT7:BT8"/>
    <mergeCell ref="BU7:BU8"/>
    <mergeCell ref="BD7:BD8"/>
    <mergeCell ref="BD143:BD153"/>
    <mergeCell ref="BE143:BE153"/>
    <mergeCell ref="BD156:BD163"/>
    <mergeCell ref="BE156:BE163"/>
    <mergeCell ref="BD92:BD94"/>
    <mergeCell ref="BG241:BG243"/>
    <mergeCell ref="BH241:BH243"/>
    <mergeCell ref="BG221:BG223"/>
    <mergeCell ref="BN238:BN240"/>
    <mergeCell ref="BO238:BO240"/>
    <mergeCell ref="BP238:BP240"/>
    <mergeCell ref="BQ238:BQ240"/>
    <mergeCell ref="BC197:BC200"/>
    <mergeCell ref="BR238:BR240"/>
    <mergeCell ref="BS238:BS240"/>
    <mergeCell ref="BT238:BT240"/>
    <mergeCell ref="BG143:BG150"/>
    <mergeCell ref="BH143:BH150"/>
    <mergeCell ref="BG151:BG153"/>
    <mergeCell ref="BH151:BH153"/>
    <mergeCell ref="BG156:BG163"/>
    <mergeCell ref="BX152:BX153"/>
    <mergeCell ref="BD241:BD243"/>
    <mergeCell ref="BE241:BE243"/>
    <mergeCell ref="BK141:BK154"/>
    <mergeCell ref="BL141:BL154"/>
    <mergeCell ref="BM141:BM154"/>
    <mergeCell ref="BI156:BI164"/>
    <mergeCell ref="BJ156:BJ164"/>
    <mergeCell ref="BK156:BK164"/>
    <mergeCell ref="BL156:BL164"/>
    <mergeCell ref="BM156:BM164"/>
    <mergeCell ref="BI165:BI174"/>
    <mergeCell ref="BJ165:BJ174"/>
    <mergeCell ref="BK165:BK174"/>
    <mergeCell ref="BL165:BL174"/>
    <mergeCell ref="BM165:BM174"/>
    <mergeCell ref="BG67:BG70"/>
    <mergeCell ref="BH67:BH70"/>
    <mergeCell ref="BG87:BG90"/>
    <mergeCell ref="BH87:BH90"/>
    <mergeCell ref="BG97:BG101"/>
    <mergeCell ref="BH97:BH101"/>
    <mergeCell ref="BG102:BG110"/>
    <mergeCell ref="BH102:BH110"/>
    <mergeCell ref="BG112:BG118"/>
    <mergeCell ref="BH112:BH118"/>
    <mergeCell ref="BF156:BF163"/>
    <mergeCell ref="BD76:BD85"/>
    <mergeCell ref="BE87:BE90"/>
    <mergeCell ref="BG247:BG250"/>
    <mergeCell ref="BH247:BH250"/>
    <mergeCell ref="BG165:BG173"/>
    <mergeCell ref="BH165:BH173"/>
    <mergeCell ref="BG175:BG182"/>
    <mergeCell ref="BH175:BH182"/>
    <mergeCell ref="BG185:BG187"/>
    <mergeCell ref="BH185:BH187"/>
    <mergeCell ref="BG189:BG194"/>
    <mergeCell ref="BH189:BH194"/>
    <mergeCell ref="BG197:BG200"/>
    <mergeCell ref="BH197:BH200"/>
    <mergeCell ref="BG202:BG204"/>
    <mergeCell ref="BH202:BH204"/>
    <mergeCell ref="BG208:BG212"/>
    <mergeCell ref="BH208:BH212"/>
    <mergeCell ref="BG214:BG217"/>
    <mergeCell ref="BH221:BH223"/>
    <mergeCell ref="BG238:BG240"/>
    <mergeCell ref="AZ238:AZ240"/>
    <mergeCell ref="BA238:BA240"/>
    <mergeCell ref="BB238:BB240"/>
    <mergeCell ref="AI235:AI236"/>
    <mergeCell ref="AY235:AY236"/>
    <mergeCell ref="AZ235:AZ236"/>
    <mergeCell ref="BA235:BA236"/>
    <mergeCell ref="AJ238:AJ240"/>
    <mergeCell ref="AK238:AK240"/>
    <mergeCell ref="AL238:AL240"/>
    <mergeCell ref="BH156:BH163"/>
    <mergeCell ref="BC165:BC173"/>
    <mergeCell ref="BC151:BC153"/>
    <mergeCell ref="BC156:BC163"/>
    <mergeCell ref="BC175:BC182"/>
    <mergeCell ref="BC185:BC187"/>
    <mergeCell ref="BC189:BC194"/>
    <mergeCell ref="BC208:BC212"/>
    <mergeCell ref="BF238:BF240"/>
    <mergeCell ref="BH238:BH240"/>
    <mergeCell ref="BG226:BG232"/>
    <mergeCell ref="BH226:BH232"/>
    <mergeCell ref="BG235:BG236"/>
    <mergeCell ref="BH235:BH236"/>
    <mergeCell ref="AM238:AM240"/>
    <mergeCell ref="AV238:AV240"/>
    <mergeCell ref="AW238:AW240"/>
    <mergeCell ref="AX238:AX240"/>
    <mergeCell ref="AS238:AS240"/>
    <mergeCell ref="AN238:AN240"/>
    <mergeCell ref="AO238:AO240"/>
    <mergeCell ref="AP238:AP240"/>
    <mergeCell ref="BE238:BE240"/>
    <mergeCell ref="BA202:BA204"/>
    <mergeCell ref="BC25:BC29"/>
    <mergeCell ref="BC31:BC34"/>
    <mergeCell ref="BC57:BC63"/>
    <mergeCell ref="BC67:BC70"/>
    <mergeCell ref="BC76:BC85"/>
    <mergeCell ref="BC87:BC90"/>
    <mergeCell ref="BC92:BC94"/>
    <mergeCell ref="BC97:BC101"/>
    <mergeCell ref="BC102:BC110"/>
    <mergeCell ref="BC112:BC118"/>
    <mergeCell ref="BC120:BC125"/>
    <mergeCell ref="BC127:BC130"/>
    <mergeCell ref="BC238:BC240"/>
    <mergeCell ref="BA25:BA29"/>
    <mergeCell ref="BB25:BB29"/>
    <mergeCell ref="BB87:BB90"/>
    <mergeCell ref="BB97:BB101"/>
    <mergeCell ref="BB151:BB153"/>
    <mergeCell ref="BB143:BB150"/>
    <mergeCell ref="BE92:BE94"/>
    <mergeCell ref="BD31:BD34"/>
    <mergeCell ref="BE31:BE34"/>
    <mergeCell ref="BA92:BA94"/>
    <mergeCell ref="BB127:BB130"/>
    <mergeCell ref="BD127:BD130"/>
    <mergeCell ref="BA133:BA136"/>
    <mergeCell ref="BA151:BA153"/>
    <mergeCell ref="AD87:AD90"/>
    <mergeCell ref="BC241:BC243"/>
    <mergeCell ref="BE202:BE204"/>
    <mergeCell ref="AQ238:AQ240"/>
    <mergeCell ref="AT238:AT240"/>
    <mergeCell ref="AU238:AU240"/>
    <mergeCell ref="AF221:AF223"/>
    <mergeCell ref="AG221:AG223"/>
    <mergeCell ref="AH221:AH223"/>
    <mergeCell ref="AI221:AI223"/>
    <mergeCell ref="L221:L223"/>
    <mergeCell ref="AC226:AC232"/>
    <mergeCell ref="T230:T232"/>
    <mergeCell ref="AH226:AH232"/>
    <mergeCell ref="U226:U229"/>
    <mergeCell ref="V226:V229"/>
    <mergeCell ref="W226:W229"/>
    <mergeCell ref="X226:X229"/>
    <mergeCell ref="U230:U232"/>
    <mergeCell ref="V230:V232"/>
    <mergeCell ref="W230:W232"/>
    <mergeCell ref="AG235:AG236"/>
    <mergeCell ref="AH235:AH236"/>
    <mergeCell ref="AC238:AC243"/>
    <mergeCell ref="AF238:AF243"/>
    <mergeCell ref="AD238:AD243"/>
    <mergeCell ref="AE238:AE243"/>
    <mergeCell ref="R197:R199"/>
    <mergeCell ref="AC235:AC236"/>
    <mergeCell ref="AD235:AD236"/>
    <mergeCell ref="X230:X232"/>
    <mergeCell ref="BD238:BD240"/>
    <mergeCell ref="AZ97:AZ110"/>
    <mergeCell ref="BA97:BA101"/>
    <mergeCell ref="BA120:BA125"/>
    <mergeCell ref="BB120:BB125"/>
    <mergeCell ref="AY156:AY163"/>
    <mergeCell ref="AZ156:AZ163"/>
    <mergeCell ref="BA156:BA163"/>
    <mergeCell ref="BB156:BB163"/>
    <mergeCell ref="AI180:AI182"/>
    <mergeCell ref="AI46:AI55"/>
    <mergeCell ref="AI67:AI70"/>
    <mergeCell ref="AY67:AY70"/>
    <mergeCell ref="BB38:BB44"/>
    <mergeCell ref="BA38:BA44"/>
    <mergeCell ref="AZ38:AZ44"/>
    <mergeCell ref="AY38:AY44"/>
    <mergeCell ref="S42:S44"/>
    <mergeCell ref="Y42:Y44"/>
    <mergeCell ref="Y40:Y41"/>
    <mergeCell ref="Z40:Z41"/>
    <mergeCell ref="AE67:AE74"/>
    <mergeCell ref="W48:W54"/>
    <mergeCell ref="AG76:AG85"/>
    <mergeCell ref="AH76:AH85"/>
    <mergeCell ref="AI76:AI85"/>
    <mergeCell ref="AC76:AC85"/>
    <mergeCell ref="AD76:AD85"/>
    <mergeCell ref="AH67:AH70"/>
    <mergeCell ref="BB76:BB85"/>
    <mergeCell ref="AZ76:AZ85"/>
    <mergeCell ref="AY76:AY85"/>
    <mergeCell ref="BA76:BA85"/>
    <mergeCell ref="R77:R78"/>
    <mergeCell ref="AC120:AC125"/>
    <mergeCell ref="AF120:AF125"/>
    <mergeCell ref="H39:H41"/>
    <mergeCell ref="I39:I41"/>
    <mergeCell ref="K38:K57"/>
    <mergeCell ref="W40:W41"/>
    <mergeCell ref="T197:T199"/>
    <mergeCell ref="S197:S199"/>
    <mergeCell ref="BF235:BF236"/>
    <mergeCell ref="AZ67:AZ70"/>
    <mergeCell ref="AY133:AY136"/>
    <mergeCell ref="BD197:BD204"/>
    <mergeCell ref="BE197:BE200"/>
    <mergeCell ref="BD235:BD236"/>
    <mergeCell ref="BE235:BE236"/>
    <mergeCell ref="AY221:AY223"/>
    <mergeCell ref="AZ221:AZ223"/>
    <mergeCell ref="BB235:BB236"/>
    <mergeCell ref="O67:O68"/>
    <mergeCell ref="M69:M70"/>
    <mergeCell ref="N69:N70"/>
    <mergeCell ref="M48:M55"/>
    <mergeCell ref="U40:U41"/>
    <mergeCell ref="V40:V41"/>
    <mergeCell ref="V60:V63"/>
    <mergeCell ref="W60:W63"/>
    <mergeCell ref="X60:X63"/>
    <mergeCell ref="T60:T63"/>
    <mergeCell ref="S60:S63"/>
    <mergeCell ref="AF67:AF74"/>
    <mergeCell ref="AG67:AG70"/>
  </mergeCells>
  <phoneticPr fontId="39" type="noConversion"/>
  <hyperlinks>
    <hyperlink ref="BX11" r:id="rId1" xr:uid="{00000000-0004-0000-0100-000000000000}"/>
    <hyperlink ref="BX21" r:id="rId2" xr:uid="{00000000-0004-0000-0100-000001000000}"/>
    <hyperlink ref="BX12" r:id="rId3" xr:uid="{00000000-0004-0000-0100-000002000000}"/>
    <hyperlink ref="BX16" r:id="rId4" xr:uid="{00000000-0004-0000-0100-000003000000}"/>
    <hyperlink ref="BX15" r:id="rId5" xr:uid="{00000000-0004-0000-0100-000004000000}"/>
    <hyperlink ref="BX20" r:id="rId6" xr:uid="{00000000-0004-0000-0100-000005000000}"/>
    <hyperlink ref="BX25" r:id="rId7" xr:uid="{00000000-0004-0000-0100-000006000000}"/>
    <hyperlink ref="BX26" r:id="rId8" xr:uid="{00000000-0004-0000-0100-000007000000}"/>
    <hyperlink ref="BX29" r:id="rId9" xr:uid="{00000000-0004-0000-0100-000008000000}"/>
    <hyperlink ref="BX68" r:id="rId10" xr:uid="{00000000-0004-0000-0100-000009000000}"/>
    <hyperlink ref="BX72" r:id="rId11" xr:uid="{00000000-0004-0000-0100-00000A000000}"/>
    <hyperlink ref="BX74" r:id="rId12" xr:uid="{00000000-0004-0000-0100-00000B000000}"/>
    <hyperlink ref="BX76" r:id="rId13" xr:uid="{00000000-0004-0000-0100-00000C000000}"/>
    <hyperlink ref="BX77" r:id="rId14" xr:uid="{00000000-0004-0000-0100-00000D000000}"/>
    <hyperlink ref="BX80" r:id="rId15" xr:uid="{00000000-0004-0000-0100-00000E000000}"/>
    <hyperlink ref="BX82" r:id="rId16" xr:uid="{00000000-0004-0000-0100-00000F000000}"/>
    <hyperlink ref="BX83" r:id="rId17" xr:uid="{00000000-0004-0000-0100-000010000000}"/>
    <hyperlink ref="BX84" r:id="rId18" xr:uid="{00000000-0004-0000-0100-000011000000}"/>
    <hyperlink ref="BX85" r:id="rId19" xr:uid="{00000000-0004-0000-0100-000012000000}"/>
    <hyperlink ref="BX87" r:id="rId20" xr:uid="{00000000-0004-0000-0100-000013000000}"/>
    <hyperlink ref="BX92" r:id="rId21" xr:uid="{00000000-0004-0000-0100-000014000000}"/>
    <hyperlink ref="BX97" r:id="rId22" xr:uid="{00000000-0004-0000-0100-000015000000}"/>
    <hyperlink ref="BX98" r:id="rId23" xr:uid="{00000000-0004-0000-0100-000016000000}"/>
    <hyperlink ref="BX100" r:id="rId24" xr:uid="{00000000-0004-0000-0100-000017000000}"/>
    <hyperlink ref="BX124" r:id="rId25" xr:uid="{00000000-0004-0000-0100-000018000000}"/>
    <hyperlink ref="BX101" r:id="rId26" xr:uid="{00000000-0004-0000-0100-000019000000}"/>
    <hyperlink ref="BX104" r:id="rId27" xr:uid="{00000000-0004-0000-0100-00001A000000}"/>
    <hyperlink ref="BX110" r:id="rId28" xr:uid="{00000000-0004-0000-0100-00001B000000}"/>
    <hyperlink ref="BX112" r:id="rId29" xr:uid="{00000000-0004-0000-0100-00001C000000}"/>
    <hyperlink ref="BX113" r:id="rId30" xr:uid="{00000000-0004-0000-0100-00001D000000}"/>
    <hyperlink ref="BX114" r:id="rId31" xr:uid="{00000000-0004-0000-0100-00001E000000}"/>
    <hyperlink ref="BX120" r:id="rId32" xr:uid="{00000000-0004-0000-0100-00001F000000}"/>
    <hyperlink ref="BX122" r:id="rId33" xr:uid="{00000000-0004-0000-0100-000020000000}"/>
    <hyperlink ref="BX123" r:id="rId34" xr:uid="{00000000-0004-0000-0100-000021000000}"/>
    <hyperlink ref="BX127" r:id="rId35" xr:uid="{00000000-0004-0000-0100-000022000000}"/>
    <hyperlink ref="BX129" r:id="rId36" xr:uid="{00000000-0004-0000-0100-000023000000}"/>
    <hyperlink ref="BX31" r:id="rId37" xr:uid="{00000000-0004-0000-0100-000024000000}"/>
    <hyperlink ref="BX32" r:id="rId38" xr:uid="{00000000-0004-0000-0100-000025000000}"/>
    <hyperlink ref="BX33" r:id="rId39" xr:uid="{00000000-0004-0000-0100-000026000000}"/>
    <hyperlink ref="BX133" r:id="rId40" xr:uid="{00000000-0004-0000-0100-000027000000}"/>
    <hyperlink ref="BX134" r:id="rId41" xr:uid="{00000000-0004-0000-0100-000028000000}"/>
    <hyperlink ref="BX135" r:id="rId42" xr:uid="{00000000-0004-0000-0100-000029000000}"/>
    <hyperlink ref="BX136" r:id="rId43" xr:uid="{00000000-0004-0000-0100-00002A000000}"/>
    <hyperlink ref="BX138" r:id="rId44" xr:uid="{00000000-0004-0000-0100-00002B000000}"/>
    <hyperlink ref="BX141" r:id="rId45" xr:uid="{00000000-0004-0000-0100-00002C000000}"/>
    <hyperlink ref="BX143" r:id="rId46" xr:uid="{00000000-0004-0000-0100-00002D000000}"/>
    <hyperlink ref="BX144" r:id="rId47" xr:uid="{00000000-0004-0000-0100-00002E000000}"/>
    <hyperlink ref="BX145" r:id="rId48" xr:uid="{00000000-0004-0000-0100-00002F000000}"/>
    <hyperlink ref="BX146" r:id="rId49" xr:uid="{00000000-0004-0000-0100-000030000000}"/>
    <hyperlink ref="BX148" r:id="rId50" xr:uid="{00000000-0004-0000-0100-000031000000}"/>
    <hyperlink ref="BX149" r:id="rId51" xr:uid="{00000000-0004-0000-0100-000032000000}"/>
    <hyperlink ref="BX152" r:id="rId52" xr:uid="{00000000-0004-0000-0100-000033000000}"/>
    <hyperlink ref="BX156" r:id="rId53" xr:uid="{00000000-0004-0000-0100-000034000000}"/>
    <hyperlink ref="BX158" r:id="rId54" xr:uid="{00000000-0004-0000-0100-000035000000}"/>
    <hyperlink ref="BX159" r:id="rId55" xr:uid="{00000000-0004-0000-0100-000036000000}"/>
    <hyperlink ref="BX160" r:id="rId56" xr:uid="{00000000-0004-0000-0100-000037000000}"/>
    <hyperlink ref="BX161" r:id="rId57" xr:uid="{00000000-0004-0000-0100-000038000000}"/>
    <hyperlink ref="BX165" r:id="rId58" xr:uid="{00000000-0004-0000-0100-000039000000}"/>
    <hyperlink ref="BX166" r:id="rId59" xr:uid="{00000000-0004-0000-0100-00003A000000}"/>
    <hyperlink ref="BX169" r:id="rId60" xr:uid="{00000000-0004-0000-0100-00003B000000}"/>
    <hyperlink ref="BX171" r:id="rId61" xr:uid="{00000000-0004-0000-0100-00003C000000}"/>
    <hyperlink ref="BX173" r:id="rId62" xr:uid="{00000000-0004-0000-0100-00003D000000}"/>
    <hyperlink ref="BX175" r:id="rId63" xr:uid="{00000000-0004-0000-0100-00003E000000}"/>
    <hyperlink ref="BX177" r:id="rId64" xr:uid="{00000000-0004-0000-0100-00003F000000}"/>
    <hyperlink ref="BX181" r:id="rId65" xr:uid="{00000000-0004-0000-0100-000040000000}"/>
    <hyperlink ref="BX197" r:id="rId66" xr:uid="{00000000-0004-0000-0100-000041000000}"/>
    <hyperlink ref="BX198" r:id="rId67" xr:uid="{00000000-0004-0000-0100-000042000000}"/>
    <hyperlink ref="BX200" r:id="rId68" xr:uid="{00000000-0004-0000-0100-000043000000}"/>
    <hyperlink ref="BX202" r:id="rId69" xr:uid="{00000000-0004-0000-0100-000044000000}"/>
    <hyperlink ref="BX185" r:id="rId70" xr:uid="{00000000-0004-0000-0100-000045000000}"/>
    <hyperlink ref="BX187" r:id="rId71" xr:uid="{00000000-0004-0000-0100-000046000000}"/>
    <hyperlink ref="BX191" r:id="rId72" xr:uid="{00000000-0004-0000-0100-000047000000}"/>
    <hyperlink ref="BX208" r:id="rId73" xr:uid="{00000000-0004-0000-0100-000048000000}"/>
    <hyperlink ref="BX209" r:id="rId74" xr:uid="{00000000-0004-0000-0100-000049000000}"/>
    <hyperlink ref="BX210" r:id="rId75" xr:uid="{00000000-0004-0000-0100-00004A000000}"/>
    <hyperlink ref="BX211" r:id="rId76" xr:uid="{00000000-0004-0000-0100-00004B000000}"/>
    <hyperlink ref="BX212" r:id="rId77" xr:uid="{00000000-0004-0000-0100-00004C000000}"/>
    <hyperlink ref="BX214" r:id="rId78" xr:uid="{00000000-0004-0000-0100-00004D000000}"/>
    <hyperlink ref="BX215" r:id="rId79" xr:uid="{00000000-0004-0000-0100-00004E000000}"/>
    <hyperlink ref="BX216" r:id="rId80" xr:uid="{00000000-0004-0000-0100-00004F000000}"/>
    <hyperlink ref="BX217" r:id="rId81" xr:uid="{00000000-0004-0000-0100-000050000000}"/>
    <hyperlink ref="BX221" r:id="rId82" xr:uid="{00000000-0004-0000-0100-000051000000}"/>
    <hyperlink ref="BX222" r:id="rId83" xr:uid="{00000000-0004-0000-0100-000052000000}"/>
    <hyperlink ref="BX223" r:id="rId84" xr:uid="{00000000-0004-0000-0100-000053000000}"/>
    <hyperlink ref="BX226" r:id="rId85" xr:uid="{00000000-0004-0000-0100-000054000000}"/>
    <hyperlink ref="BX228" r:id="rId86" xr:uid="{00000000-0004-0000-0100-000055000000}"/>
    <hyperlink ref="BX229" r:id="rId87" xr:uid="{00000000-0004-0000-0100-000056000000}"/>
    <hyperlink ref="BX232" r:id="rId88" xr:uid="{00000000-0004-0000-0100-000057000000}"/>
    <hyperlink ref="BX230" r:id="rId89" xr:uid="{00000000-0004-0000-0100-000058000000}"/>
    <hyperlink ref="BX231" r:id="rId90" xr:uid="{00000000-0004-0000-0100-000059000000}"/>
    <hyperlink ref="BX241" r:id="rId91" xr:uid="{00000000-0004-0000-0100-00005A000000}"/>
    <hyperlink ref="BX242" r:id="rId92" xr:uid="{00000000-0004-0000-0100-00005B000000}"/>
    <hyperlink ref="BX247" r:id="rId93" xr:uid="{00000000-0004-0000-0100-00005C000000}"/>
    <hyperlink ref="BX248" r:id="rId94" xr:uid="{00000000-0004-0000-0100-00005D000000}"/>
    <hyperlink ref="BX249" r:id="rId95" xr:uid="{00000000-0004-0000-0100-00005E000000}"/>
    <hyperlink ref="BX48" r:id="rId96" xr:uid="{00000000-0004-0000-0100-00005F000000}"/>
    <hyperlink ref="BX38" r:id="rId97" xr:uid="{00000000-0004-0000-0100-000060000000}"/>
    <hyperlink ref="BX39" r:id="rId98" xr:uid="{00000000-0004-0000-0100-000061000000}"/>
    <hyperlink ref="BX40" r:id="rId99" xr:uid="{00000000-0004-0000-0100-000062000000}"/>
    <hyperlink ref="BX41" r:id="rId100" xr:uid="{00000000-0004-0000-0100-000063000000}"/>
    <hyperlink ref="BX59" r:id="rId101" xr:uid="{00000000-0004-0000-0100-000064000000}"/>
    <hyperlink ref="BX60" r:id="rId102" xr:uid="{00000000-0004-0000-0100-000065000000}"/>
    <hyperlink ref="BX63" r:id="rId103" xr:uid="{00000000-0004-0000-0100-000066000000}"/>
    <hyperlink ref="BX47" r:id="rId104" xr:uid="{00000000-0004-0000-0100-000067000000}"/>
    <hyperlink ref="BY200" r:id="rId105" display="https://www.instagram.com/p/CtJ81u9sGS1/" xr:uid="{00000000-0004-0000-0100-000068000000}"/>
    <hyperlink ref="BY25" r:id="rId106" xr:uid="{00000000-0004-0000-0100-000069000000}"/>
    <hyperlink ref="BY26" r:id="rId107" xr:uid="{00000000-0004-0000-0100-00006A000000}"/>
    <hyperlink ref="BY27" r:id="rId108" xr:uid="{00000000-0004-0000-0100-00006B000000}"/>
    <hyperlink ref="BY28" r:id="rId109" xr:uid="{00000000-0004-0000-0100-00006C000000}"/>
    <hyperlink ref="BY31" r:id="rId110" xr:uid="{00000000-0004-0000-0100-00006D000000}"/>
    <hyperlink ref="BY32" r:id="rId111" xr:uid="{00000000-0004-0000-0100-00006E000000}"/>
    <hyperlink ref="BY33" r:id="rId112" xr:uid="{00000000-0004-0000-0100-00006F000000}"/>
    <hyperlink ref="BY38" r:id="rId113" xr:uid="{00000000-0004-0000-0100-000070000000}"/>
    <hyperlink ref="BY39" r:id="rId114" xr:uid="{00000000-0004-0000-0100-000071000000}"/>
    <hyperlink ref="BY40" r:id="rId115" xr:uid="{00000000-0004-0000-0100-000072000000}"/>
    <hyperlink ref="BY42" r:id="rId116" xr:uid="{00000000-0004-0000-0100-000073000000}"/>
    <hyperlink ref="BY47" r:id="rId117" xr:uid="{00000000-0004-0000-0100-000074000000}"/>
    <hyperlink ref="BY48" r:id="rId118" xr:uid="{00000000-0004-0000-0100-000075000000}"/>
    <hyperlink ref="BY52" r:id="rId119" xr:uid="{00000000-0004-0000-0100-000076000000}"/>
    <hyperlink ref="BY54" r:id="rId120" xr:uid="{00000000-0004-0000-0100-000077000000}"/>
    <hyperlink ref="BY55" r:id="rId121" xr:uid="{00000000-0004-0000-0100-000078000000}"/>
    <hyperlink ref="BY57" r:id="rId122" xr:uid="{00000000-0004-0000-0100-000079000000}"/>
    <hyperlink ref="BY58" r:id="rId123" xr:uid="{00000000-0004-0000-0100-00007A000000}"/>
    <hyperlink ref="BY59" r:id="rId124" xr:uid="{00000000-0004-0000-0100-00007B000000}"/>
    <hyperlink ref="BY60" r:id="rId125" xr:uid="{00000000-0004-0000-0100-00007C000000}"/>
    <hyperlink ref="BY62" r:id="rId126" xr:uid="{00000000-0004-0000-0100-00007D000000}"/>
    <hyperlink ref="BY63" r:id="rId127" xr:uid="{00000000-0004-0000-0100-00007E000000}"/>
    <hyperlink ref="BY67" r:id="rId128" xr:uid="{00000000-0004-0000-0100-00007F000000}"/>
    <hyperlink ref="BY68" r:id="rId129" xr:uid="{00000000-0004-0000-0100-000080000000}"/>
    <hyperlink ref="BY69" r:id="rId130" xr:uid="{00000000-0004-0000-0100-000081000000}"/>
    <hyperlink ref="BY70" r:id="rId131" xr:uid="{00000000-0004-0000-0100-000082000000}"/>
    <hyperlink ref="BY72" r:id="rId132" xr:uid="{00000000-0004-0000-0100-000083000000}"/>
    <hyperlink ref="BY76" r:id="rId133" xr:uid="{00000000-0004-0000-0100-000084000000}"/>
    <hyperlink ref="BY78" r:id="rId134" xr:uid="{00000000-0004-0000-0100-000085000000}"/>
    <hyperlink ref="BY79" r:id="rId135" xr:uid="{00000000-0004-0000-0100-000086000000}"/>
    <hyperlink ref="BY82" r:id="rId136" xr:uid="{00000000-0004-0000-0100-000087000000}"/>
    <hyperlink ref="BY83" r:id="rId137" xr:uid="{00000000-0004-0000-0100-000088000000}"/>
    <hyperlink ref="BY84" r:id="rId138" xr:uid="{00000000-0004-0000-0100-000089000000}"/>
    <hyperlink ref="BY85" r:id="rId139" xr:uid="{00000000-0004-0000-0100-00008A000000}"/>
    <hyperlink ref="BY87" r:id="rId140" xr:uid="{00000000-0004-0000-0100-00008B000000}"/>
    <hyperlink ref="BY88" r:id="rId141" xr:uid="{00000000-0004-0000-0100-00008C000000}"/>
    <hyperlink ref="BY89" r:id="rId142" xr:uid="{00000000-0004-0000-0100-00008D000000}"/>
    <hyperlink ref="BY92" r:id="rId143" xr:uid="{00000000-0004-0000-0100-00008E000000}"/>
    <hyperlink ref="BY97" r:id="rId144" xr:uid="{00000000-0004-0000-0100-00008F000000}"/>
    <hyperlink ref="BY98" r:id="rId145" xr:uid="{00000000-0004-0000-0100-000090000000}"/>
    <hyperlink ref="BY100" r:id="rId146" xr:uid="{00000000-0004-0000-0100-000091000000}"/>
    <hyperlink ref="BY101" r:id="rId147" xr:uid="{00000000-0004-0000-0100-000092000000}"/>
    <hyperlink ref="BY104" r:id="rId148" xr:uid="{00000000-0004-0000-0100-000093000000}"/>
    <hyperlink ref="BY105" r:id="rId149" xr:uid="{00000000-0004-0000-0100-000094000000}"/>
    <hyperlink ref="BY107" r:id="rId150" xr:uid="{00000000-0004-0000-0100-000095000000}"/>
    <hyperlink ref="BY110" r:id="rId151" xr:uid="{00000000-0004-0000-0100-000096000000}"/>
    <hyperlink ref="BY112" r:id="rId152" xr:uid="{00000000-0004-0000-0100-000097000000}"/>
    <hyperlink ref="BY113" r:id="rId153" xr:uid="{00000000-0004-0000-0100-000098000000}"/>
    <hyperlink ref="BY114" r:id="rId154" xr:uid="{00000000-0004-0000-0100-000099000000}"/>
    <hyperlink ref="BY115" r:id="rId155" xr:uid="{00000000-0004-0000-0100-00009A000000}"/>
    <hyperlink ref="BY118" r:id="rId156" xr:uid="{00000000-0004-0000-0100-00009B000000}"/>
    <hyperlink ref="BY117" r:id="rId157" xr:uid="{00000000-0004-0000-0100-00009C000000}"/>
    <hyperlink ref="BY120" r:id="rId158" xr:uid="{00000000-0004-0000-0100-00009D000000}"/>
    <hyperlink ref="BY121" r:id="rId159" xr:uid="{00000000-0004-0000-0100-00009E000000}"/>
    <hyperlink ref="BY122" r:id="rId160" xr:uid="{00000000-0004-0000-0100-00009F000000}"/>
    <hyperlink ref="BY123" r:id="rId161" xr:uid="{00000000-0004-0000-0100-0000A0000000}"/>
    <hyperlink ref="BY124" r:id="rId162" xr:uid="{00000000-0004-0000-0100-0000A1000000}"/>
    <hyperlink ref="BY127" r:id="rId163" xr:uid="{00000000-0004-0000-0100-0000A2000000}"/>
    <hyperlink ref="BY128" r:id="rId164" xr:uid="{00000000-0004-0000-0100-0000A3000000}"/>
    <hyperlink ref="BY129" r:id="rId165" xr:uid="{00000000-0004-0000-0100-0000A4000000}"/>
    <hyperlink ref="BY130" r:id="rId166" xr:uid="{00000000-0004-0000-0100-0000A5000000}"/>
    <hyperlink ref="BY133" r:id="rId167" xr:uid="{00000000-0004-0000-0100-0000A6000000}"/>
    <hyperlink ref="BY134" r:id="rId168" xr:uid="{00000000-0004-0000-0100-0000A7000000}"/>
    <hyperlink ref="BY135" r:id="rId169" xr:uid="{00000000-0004-0000-0100-0000A8000000}"/>
    <hyperlink ref="BY136" r:id="rId170" xr:uid="{00000000-0004-0000-0100-0000A9000000}"/>
    <hyperlink ref="BY138" r:id="rId171" xr:uid="{00000000-0004-0000-0100-0000AA000000}"/>
    <hyperlink ref="BY141" r:id="rId172" xr:uid="{00000000-0004-0000-0100-0000AB000000}"/>
    <hyperlink ref="BY143" r:id="rId173" xr:uid="{00000000-0004-0000-0100-0000AC000000}"/>
    <hyperlink ref="BY144" r:id="rId174" xr:uid="{00000000-0004-0000-0100-0000AD000000}"/>
    <hyperlink ref="BY145" r:id="rId175" xr:uid="{00000000-0004-0000-0100-0000AE000000}"/>
    <hyperlink ref="BY146" r:id="rId176" xr:uid="{00000000-0004-0000-0100-0000AF000000}"/>
    <hyperlink ref="BY148" r:id="rId177" xr:uid="{00000000-0004-0000-0100-0000B0000000}"/>
    <hyperlink ref="BY149" r:id="rId178" xr:uid="{00000000-0004-0000-0100-0000B1000000}"/>
    <hyperlink ref="BY150" r:id="rId179" xr:uid="{00000000-0004-0000-0100-0000B2000000}"/>
    <hyperlink ref="BY152" r:id="rId180" xr:uid="{00000000-0004-0000-0100-0000B3000000}"/>
    <hyperlink ref="BY153" r:id="rId181" xr:uid="{00000000-0004-0000-0100-0000B4000000}"/>
    <hyperlink ref="BY156" r:id="rId182" xr:uid="{00000000-0004-0000-0100-0000B5000000}"/>
    <hyperlink ref="BY157" r:id="rId183" xr:uid="{00000000-0004-0000-0100-0000B6000000}"/>
    <hyperlink ref="BY159" r:id="rId184" xr:uid="{00000000-0004-0000-0100-0000B7000000}"/>
    <hyperlink ref="BY160" r:id="rId185" xr:uid="{00000000-0004-0000-0100-0000B8000000}"/>
    <hyperlink ref="BY162" r:id="rId186" xr:uid="{00000000-0004-0000-0100-0000B9000000}"/>
    <hyperlink ref="BY163" r:id="rId187" xr:uid="{00000000-0004-0000-0100-0000BA000000}"/>
    <hyperlink ref="BY165" r:id="rId188" xr:uid="{00000000-0004-0000-0100-0000BB000000}"/>
    <hyperlink ref="BY166" r:id="rId189" xr:uid="{00000000-0004-0000-0100-0000BC000000}"/>
    <hyperlink ref="BY170" r:id="rId190" xr:uid="{00000000-0004-0000-0100-0000BD000000}"/>
    <hyperlink ref="BY173" r:id="rId191" xr:uid="{00000000-0004-0000-0100-0000BE000000}"/>
    <hyperlink ref="BY177" r:id="rId192" xr:uid="{00000000-0004-0000-0100-0000BF000000}"/>
    <hyperlink ref="BY178" r:id="rId193" xr:uid="{00000000-0004-0000-0100-0000C0000000}"/>
    <hyperlink ref="BY180" r:id="rId194" xr:uid="{00000000-0004-0000-0100-0000C1000000}"/>
    <hyperlink ref="BY181" r:id="rId195" xr:uid="{00000000-0004-0000-0100-0000C2000000}"/>
    <hyperlink ref="BY185" r:id="rId196" xr:uid="{00000000-0004-0000-0100-0000C3000000}"/>
    <hyperlink ref="BY186" r:id="rId197" xr:uid="{00000000-0004-0000-0100-0000C4000000}"/>
    <hyperlink ref="BY187" r:id="rId198" xr:uid="{00000000-0004-0000-0100-0000C5000000}"/>
    <hyperlink ref="BY189" r:id="rId199" xr:uid="{00000000-0004-0000-0100-0000C6000000}"/>
    <hyperlink ref="BY191" r:id="rId200" xr:uid="{00000000-0004-0000-0100-0000C7000000}"/>
    <hyperlink ref="BY193" r:id="rId201" xr:uid="{00000000-0004-0000-0100-0000C8000000}"/>
    <hyperlink ref="BY197" r:id="rId202" xr:uid="{00000000-0004-0000-0100-0000C9000000}"/>
    <hyperlink ref="BY202" r:id="rId203" xr:uid="{00000000-0004-0000-0100-0000CA000000}"/>
    <hyperlink ref="BY204" r:id="rId204" xr:uid="{00000000-0004-0000-0100-0000CB000000}"/>
    <hyperlink ref="BY208" r:id="rId205" xr:uid="{00000000-0004-0000-0100-0000CC000000}"/>
    <hyperlink ref="BY209" r:id="rId206" xr:uid="{00000000-0004-0000-0100-0000CD000000}"/>
    <hyperlink ref="BY210" r:id="rId207" xr:uid="{00000000-0004-0000-0100-0000CE000000}"/>
    <hyperlink ref="BY211" r:id="rId208" xr:uid="{00000000-0004-0000-0100-0000CF000000}"/>
    <hyperlink ref="BY212" r:id="rId209" xr:uid="{00000000-0004-0000-0100-0000D0000000}"/>
    <hyperlink ref="BY214" r:id="rId210" xr:uid="{00000000-0004-0000-0100-0000D1000000}"/>
    <hyperlink ref="BY215" r:id="rId211" xr:uid="{00000000-0004-0000-0100-0000D2000000}"/>
    <hyperlink ref="BY216" r:id="rId212" xr:uid="{00000000-0004-0000-0100-0000D3000000}"/>
    <hyperlink ref="BY217" r:id="rId213" xr:uid="{00000000-0004-0000-0100-0000D4000000}"/>
    <hyperlink ref="BY221" r:id="rId214" xr:uid="{00000000-0004-0000-0100-0000D5000000}"/>
    <hyperlink ref="BY222" r:id="rId215" xr:uid="{00000000-0004-0000-0100-0000D6000000}"/>
    <hyperlink ref="BY223" r:id="rId216" xr:uid="{00000000-0004-0000-0100-0000D7000000}"/>
    <hyperlink ref="BY226" r:id="rId217" xr:uid="{00000000-0004-0000-0100-0000D8000000}"/>
    <hyperlink ref="BY227" r:id="rId218" xr:uid="{00000000-0004-0000-0100-0000D9000000}"/>
    <hyperlink ref="BY228" r:id="rId219" xr:uid="{00000000-0004-0000-0100-0000DA000000}"/>
    <hyperlink ref="BY229" r:id="rId220" xr:uid="{00000000-0004-0000-0100-0000DB000000}"/>
    <hyperlink ref="BY230" r:id="rId221" xr:uid="{00000000-0004-0000-0100-0000DC000000}"/>
    <hyperlink ref="BY231" r:id="rId222" xr:uid="{00000000-0004-0000-0100-0000DD000000}"/>
    <hyperlink ref="BY232" r:id="rId223" xr:uid="{00000000-0004-0000-0100-0000DE000000}"/>
    <hyperlink ref="BY235" r:id="rId224" xr:uid="{00000000-0004-0000-0100-0000DF000000}"/>
    <hyperlink ref="BY236" r:id="rId225" xr:uid="{00000000-0004-0000-0100-0000E0000000}"/>
    <hyperlink ref="BY241" r:id="rId226" xr:uid="{00000000-0004-0000-0100-0000E1000000}"/>
    <hyperlink ref="BY247" r:id="rId227" xr:uid="{00000000-0004-0000-0100-0000E2000000}"/>
    <hyperlink ref="BY248" r:id="rId228" xr:uid="{00000000-0004-0000-0100-0000E3000000}"/>
    <hyperlink ref="BY249" r:id="rId229" xr:uid="{00000000-0004-0000-0100-0000E4000000}"/>
    <hyperlink ref="BY250" r:id="rId230" xr:uid="{00000000-0004-0000-0100-0000E5000000}"/>
    <hyperlink ref="BY11" r:id="rId231" xr:uid="{00000000-0004-0000-0100-0000E6000000}"/>
    <hyperlink ref="BY12" r:id="rId232" xr:uid="{00000000-0004-0000-0100-0000E7000000}"/>
    <hyperlink ref="BY13" r:id="rId233" xr:uid="{00000000-0004-0000-0100-0000E8000000}"/>
    <hyperlink ref="BY14" r:id="rId234" xr:uid="{00000000-0004-0000-0100-0000E9000000}"/>
    <hyperlink ref="BY15" r:id="rId235" xr:uid="{00000000-0004-0000-0100-0000EA000000}"/>
    <hyperlink ref="BY19" r:id="rId236" xr:uid="{00000000-0004-0000-0100-0000EB000000}"/>
    <hyperlink ref="BY16" r:id="rId237" xr:uid="{00000000-0004-0000-0100-0000EC000000}"/>
    <hyperlink ref="BY23" r:id="rId238" xr:uid="{00000000-0004-0000-0100-0000ED000000}"/>
    <hyperlink ref="BZ11" r:id="rId239" xr:uid="{00000000-0004-0000-0100-0000EE000000}"/>
    <hyperlink ref="BZ13" r:id="rId240" xr:uid="{00000000-0004-0000-0100-0000EF000000}"/>
    <hyperlink ref="BZ14" r:id="rId241" xr:uid="{00000000-0004-0000-0100-0000F0000000}"/>
    <hyperlink ref="BZ16" r:id="rId242" xr:uid="{00000000-0004-0000-0100-0000F1000000}"/>
    <hyperlink ref="BZ18" r:id="rId243" xr:uid="{00000000-0004-0000-0100-0000F2000000}"/>
    <hyperlink ref="BZ38" r:id="rId244" xr:uid="{00000000-0004-0000-0100-0000F3000000}"/>
    <hyperlink ref="BZ39" r:id="rId245" xr:uid="{00000000-0004-0000-0100-0000F4000000}"/>
    <hyperlink ref="BZ40" r:id="rId246" xr:uid="{00000000-0004-0000-0100-0000F5000000}"/>
    <hyperlink ref="BZ42" r:id="rId247" xr:uid="{00000000-0004-0000-0100-0000F6000000}"/>
    <hyperlink ref="BZ43" r:id="rId248" xr:uid="{00000000-0004-0000-0100-0000F7000000}"/>
    <hyperlink ref="BZ44" r:id="rId249" xr:uid="{00000000-0004-0000-0100-0000F8000000}"/>
    <hyperlink ref="BZ47" r:id="rId250" xr:uid="{00000000-0004-0000-0100-0000F9000000}"/>
    <hyperlink ref="BZ48" r:id="rId251" xr:uid="{00000000-0004-0000-0100-0000FA000000}"/>
    <hyperlink ref="BZ49" r:id="rId252" xr:uid="{00000000-0004-0000-0100-0000FB000000}"/>
    <hyperlink ref="BZ51" r:id="rId253" xr:uid="{00000000-0004-0000-0100-0000FC000000}"/>
    <hyperlink ref="BZ53" r:id="rId254" xr:uid="{00000000-0004-0000-0100-0000FD000000}"/>
    <hyperlink ref="BZ58" r:id="rId255" xr:uid="{00000000-0004-0000-0100-0000FE000000}"/>
    <hyperlink ref="BZ59" r:id="rId256" xr:uid="{00000000-0004-0000-0100-0000FF000000}"/>
    <hyperlink ref="BZ63" r:id="rId257" xr:uid="{00000000-0004-0000-0100-000000010000}"/>
    <hyperlink ref="BZ25" r:id="rId258" xr:uid="{00000000-0004-0000-0100-000001010000}"/>
    <hyperlink ref="BZ28" r:id="rId259" xr:uid="{00000000-0004-0000-0100-000002010000}"/>
    <hyperlink ref="BZ29" r:id="rId260" xr:uid="{00000000-0004-0000-0100-000003010000}"/>
    <hyperlink ref="BZ68" r:id="rId261" xr:uid="{00000000-0004-0000-0100-000004010000}"/>
    <hyperlink ref="BZ72" r:id="rId262" xr:uid="{00000000-0004-0000-0100-000005010000}"/>
    <hyperlink ref="BZ76" r:id="rId263" xr:uid="{00000000-0004-0000-0100-000006010000}"/>
    <hyperlink ref="BZ80" r:id="rId264" xr:uid="{00000000-0004-0000-0100-000007010000}"/>
    <hyperlink ref="BZ81" r:id="rId265" xr:uid="{00000000-0004-0000-0100-000008010000}"/>
    <hyperlink ref="BZ82" r:id="rId266" xr:uid="{00000000-0004-0000-0100-000009010000}"/>
    <hyperlink ref="BZ83" r:id="rId267" xr:uid="{00000000-0004-0000-0100-00000A010000}"/>
    <hyperlink ref="BZ89" r:id="rId268" xr:uid="{00000000-0004-0000-0100-00000B010000}"/>
    <hyperlink ref="BZ92" r:id="rId269" xr:uid="{00000000-0004-0000-0100-00000C010000}"/>
    <hyperlink ref="BZ93" r:id="rId270" xr:uid="{00000000-0004-0000-0100-00000D010000}"/>
    <hyperlink ref="BZ94" r:id="rId271" xr:uid="{00000000-0004-0000-0100-00000E010000}"/>
    <hyperlink ref="BZ98" r:id="rId272" xr:uid="{00000000-0004-0000-0100-00000F010000}"/>
    <hyperlink ref="BZ97" r:id="rId273" xr:uid="{00000000-0004-0000-0100-000010010000}"/>
    <hyperlink ref="BZ100" r:id="rId274" xr:uid="{00000000-0004-0000-0100-000011010000}"/>
    <hyperlink ref="BZ101" r:id="rId275" xr:uid="{00000000-0004-0000-0100-000012010000}"/>
    <hyperlink ref="BZ104" r:id="rId276" xr:uid="{00000000-0004-0000-0100-000013010000}"/>
    <hyperlink ref="BZ105" r:id="rId277" xr:uid="{00000000-0004-0000-0100-000014010000}"/>
    <hyperlink ref="BZ112" r:id="rId278" xr:uid="{00000000-0004-0000-0100-000015010000}"/>
    <hyperlink ref="BZ113" r:id="rId279" xr:uid="{00000000-0004-0000-0100-000016010000}"/>
    <hyperlink ref="BZ114" r:id="rId280" xr:uid="{00000000-0004-0000-0100-000017010000}"/>
    <hyperlink ref="BZ118" r:id="rId281" xr:uid="{00000000-0004-0000-0100-000018010000}"/>
    <hyperlink ref="BZ115" r:id="rId282" xr:uid="{00000000-0004-0000-0100-000019010000}"/>
    <hyperlink ref="BZ120" r:id="rId283" xr:uid="{00000000-0004-0000-0100-00001A010000}"/>
    <hyperlink ref="BZ121" r:id="rId284" xr:uid="{00000000-0004-0000-0100-00001B010000}"/>
    <hyperlink ref="BZ123" r:id="rId285" xr:uid="{00000000-0004-0000-0100-00001C010000}"/>
    <hyperlink ref="BZ124" r:id="rId286" xr:uid="{00000000-0004-0000-0100-00001D010000}"/>
    <hyperlink ref="BZ127" r:id="rId287" xr:uid="{00000000-0004-0000-0100-00001E010000}"/>
    <hyperlink ref="BZ128" r:id="rId288" xr:uid="{00000000-0004-0000-0100-00001F010000}"/>
    <hyperlink ref="BZ129" r:id="rId289" xr:uid="{00000000-0004-0000-0100-000020010000}"/>
    <hyperlink ref="BZ130" r:id="rId290" xr:uid="{00000000-0004-0000-0100-000021010000}"/>
    <hyperlink ref="BZ33" r:id="rId291" xr:uid="{00000000-0004-0000-0100-000022010000}"/>
    <hyperlink ref="BZ133" r:id="rId292" xr:uid="{00000000-0004-0000-0100-000023010000}"/>
    <hyperlink ref="BZ136" r:id="rId293" xr:uid="{00000000-0004-0000-0100-000024010000}"/>
    <hyperlink ref="BZ135" r:id="rId294" xr:uid="{00000000-0004-0000-0100-000025010000}"/>
    <hyperlink ref="BZ138" r:id="rId295" xr:uid="{00000000-0004-0000-0100-000026010000}"/>
    <hyperlink ref="BZ141" r:id="rId296" xr:uid="{00000000-0004-0000-0100-000027010000}"/>
    <hyperlink ref="BZ143" r:id="rId297" xr:uid="{00000000-0004-0000-0100-000028010000}"/>
    <hyperlink ref="BZ144" r:id="rId298" xr:uid="{00000000-0004-0000-0100-000029010000}"/>
    <hyperlink ref="BZ145" r:id="rId299" xr:uid="{00000000-0004-0000-0100-00002A010000}"/>
    <hyperlink ref="BZ146" r:id="rId300" xr:uid="{00000000-0004-0000-0100-00002B010000}"/>
    <hyperlink ref="BZ147" r:id="rId301" xr:uid="{00000000-0004-0000-0100-00002C010000}"/>
    <hyperlink ref="BZ148" r:id="rId302" xr:uid="{00000000-0004-0000-0100-00002D010000}"/>
    <hyperlink ref="BZ149" r:id="rId303" xr:uid="{00000000-0004-0000-0100-00002E010000}"/>
    <hyperlink ref="BZ150" r:id="rId304" xr:uid="{00000000-0004-0000-0100-00002F010000}"/>
    <hyperlink ref="BZ152" r:id="rId305" xr:uid="{00000000-0004-0000-0100-000030010000}"/>
    <hyperlink ref="BZ153" r:id="rId306" xr:uid="{00000000-0004-0000-0100-000031010000}"/>
    <hyperlink ref="BZ156" r:id="rId307" xr:uid="{00000000-0004-0000-0100-000032010000}"/>
    <hyperlink ref="BZ159" r:id="rId308" xr:uid="{00000000-0004-0000-0100-000033010000}"/>
    <hyperlink ref="BZ161" r:id="rId309" xr:uid="{00000000-0004-0000-0100-000034010000}"/>
    <hyperlink ref="BZ162" r:id="rId310" xr:uid="{00000000-0004-0000-0100-000035010000}"/>
    <hyperlink ref="BZ163" r:id="rId311" xr:uid="{00000000-0004-0000-0100-000036010000}"/>
    <hyperlink ref="BZ166" r:id="rId312" xr:uid="{00000000-0004-0000-0100-000037010000}"/>
    <hyperlink ref="BZ165" r:id="rId313" xr:uid="{00000000-0004-0000-0100-000038010000}"/>
    <hyperlink ref="BZ167" r:id="rId314" xr:uid="{00000000-0004-0000-0100-000039010000}"/>
    <hyperlink ref="BZ168" r:id="rId315" xr:uid="{00000000-0004-0000-0100-00003A010000}"/>
    <hyperlink ref="BZ173" r:id="rId316" xr:uid="{00000000-0004-0000-0100-00003B010000}"/>
    <hyperlink ref="BZ176" r:id="rId317" xr:uid="{00000000-0004-0000-0100-00003C010000}"/>
    <hyperlink ref="BZ179" r:id="rId318" xr:uid="{00000000-0004-0000-0100-00003D010000}"/>
    <hyperlink ref="BZ177" r:id="rId319" xr:uid="{00000000-0004-0000-0100-00003E010000}"/>
    <hyperlink ref="BZ178" r:id="rId320" xr:uid="{00000000-0004-0000-0100-00003F010000}"/>
    <hyperlink ref="BZ182" r:id="rId321" xr:uid="{00000000-0004-0000-0100-000040010000}"/>
    <hyperlink ref="BZ185" r:id="rId322" xr:uid="{00000000-0004-0000-0100-000041010000}"/>
    <hyperlink ref="BZ186" r:id="rId323" xr:uid="{00000000-0004-0000-0100-000042010000}"/>
    <hyperlink ref="BZ187" r:id="rId324" xr:uid="{00000000-0004-0000-0100-000043010000}"/>
    <hyperlink ref="BZ191" r:id="rId325" xr:uid="{00000000-0004-0000-0100-000044010000}"/>
    <hyperlink ref="BZ198" r:id="rId326" xr:uid="{00000000-0004-0000-0100-000045010000}"/>
    <hyperlink ref="BZ203" r:id="rId327" xr:uid="{00000000-0004-0000-0100-000046010000}"/>
    <hyperlink ref="BZ208" r:id="rId328" xr:uid="{00000000-0004-0000-0100-000047010000}"/>
    <hyperlink ref="BZ209" r:id="rId329" xr:uid="{00000000-0004-0000-0100-000048010000}"/>
    <hyperlink ref="BZ210" r:id="rId330" xr:uid="{00000000-0004-0000-0100-000049010000}"/>
    <hyperlink ref="BZ211" r:id="rId331" xr:uid="{00000000-0004-0000-0100-00004A010000}"/>
    <hyperlink ref="BZ212" r:id="rId332" xr:uid="{00000000-0004-0000-0100-00004B010000}"/>
    <hyperlink ref="BZ214" r:id="rId333" xr:uid="{00000000-0004-0000-0100-00004C010000}"/>
    <hyperlink ref="BZ215" r:id="rId334" xr:uid="{00000000-0004-0000-0100-00004D010000}"/>
    <hyperlink ref="BZ216" r:id="rId335" xr:uid="{00000000-0004-0000-0100-00004E010000}"/>
    <hyperlink ref="BZ221" r:id="rId336" xr:uid="{00000000-0004-0000-0100-00004F010000}"/>
    <hyperlink ref="BZ222" r:id="rId337" xr:uid="{00000000-0004-0000-0100-000050010000}"/>
    <hyperlink ref="BZ226" r:id="rId338" xr:uid="{00000000-0004-0000-0100-000051010000}"/>
    <hyperlink ref="BZ227" r:id="rId339" xr:uid="{00000000-0004-0000-0100-000052010000}"/>
    <hyperlink ref="BZ228" r:id="rId340" xr:uid="{00000000-0004-0000-0100-000053010000}"/>
    <hyperlink ref="BZ229" r:id="rId341" xr:uid="{00000000-0004-0000-0100-000054010000}"/>
    <hyperlink ref="BZ230" r:id="rId342" xr:uid="{00000000-0004-0000-0100-000055010000}"/>
    <hyperlink ref="BZ231" r:id="rId343" xr:uid="{00000000-0004-0000-0100-000056010000}"/>
    <hyperlink ref="BZ232" r:id="rId344" xr:uid="{00000000-0004-0000-0100-000057010000}"/>
    <hyperlink ref="BZ235" r:id="rId345" xr:uid="{00000000-0004-0000-0100-000058010000}"/>
    <hyperlink ref="BZ236" r:id="rId346" xr:uid="{00000000-0004-0000-0100-000059010000}"/>
    <hyperlink ref="BZ238" r:id="rId347" xr:uid="{00000000-0004-0000-0100-00005A010000}"/>
    <hyperlink ref="BZ239" r:id="rId348" xr:uid="{00000000-0004-0000-0100-00005B010000}"/>
    <hyperlink ref="BZ240" r:id="rId349" xr:uid="{00000000-0004-0000-0100-00005C010000}"/>
    <hyperlink ref="BZ241" r:id="rId350" xr:uid="{00000000-0004-0000-0100-00005D010000}"/>
    <hyperlink ref="BZ242" r:id="rId351" xr:uid="{00000000-0004-0000-0100-00005E010000}"/>
    <hyperlink ref="BZ249" r:id="rId352" xr:uid="{00000000-0004-0000-0100-00005F010000}"/>
    <hyperlink ref="BZ248" r:id="rId353" xr:uid="{00000000-0004-0000-0100-000060010000}"/>
    <hyperlink ref="BZ160" r:id="rId354" xr:uid="{00000000-0004-0000-0100-000061010000}"/>
    <hyperlink ref="BZ181" r:id="rId355" xr:uid="{00000000-0004-0000-0100-000062010000}"/>
    <hyperlink ref="BZ31" r:id="rId356" xr:uid="{00000000-0004-0000-0100-000063010000}"/>
  </hyperlinks>
  <pageMargins left="0.7" right="0.7" top="0.75" bottom="0.75" header="0.3" footer="0.3"/>
  <pageSetup paperSize="9" orientation="portrait" horizontalDpi="360" verticalDpi="360" r:id="rId357"/>
  <drawing r:id="rId358"/>
  <legacyDrawing r:id="rId3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workbookViewId="0">
      <selection activeCell="D13" sqref="D13"/>
    </sheetView>
  </sheetViews>
  <sheetFormatPr baseColWidth="10" defaultColWidth="10.7265625" defaultRowHeight="14.5" x14ac:dyDescent="0.35"/>
  <cols>
    <col min="1" max="1" width="20.7265625" customWidth="1"/>
    <col min="2" max="2" width="25" customWidth="1"/>
    <col min="3" max="3" width="19.81640625" customWidth="1"/>
    <col min="4" max="4" width="20.453125" customWidth="1"/>
    <col min="5" max="6" width="22.81640625" customWidth="1"/>
    <col min="7" max="7" width="25.26953125" customWidth="1"/>
  </cols>
  <sheetData>
    <row r="1" spans="1:7" ht="18" x14ac:dyDescent="0.35">
      <c r="A1" s="783" t="s">
        <v>1726</v>
      </c>
      <c r="B1" s="784"/>
      <c r="C1" s="784"/>
      <c r="D1" s="784"/>
      <c r="E1" s="784"/>
      <c r="F1" s="784"/>
      <c r="G1" s="785"/>
    </row>
    <row r="2" spans="1:7" s="28" customFormat="1" ht="15.5" x14ac:dyDescent="0.35">
      <c r="A2" s="26" t="s">
        <v>1727</v>
      </c>
      <c r="B2" s="786" t="s">
        <v>1728</v>
      </c>
      <c r="C2" s="786"/>
      <c r="D2" s="786"/>
      <c r="E2" s="786"/>
      <c r="F2" s="786"/>
      <c r="G2" s="27" t="s">
        <v>1729</v>
      </c>
    </row>
    <row r="3" spans="1:7" ht="34.5" customHeight="1" x14ac:dyDescent="0.35">
      <c r="A3" s="29" t="s">
        <v>1730</v>
      </c>
      <c r="B3" s="787" t="s">
        <v>1731</v>
      </c>
      <c r="C3" s="788"/>
      <c r="D3" s="788"/>
      <c r="E3" s="788"/>
      <c r="F3" s="789"/>
      <c r="G3" s="30" t="s">
        <v>1732</v>
      </c>
    </row>
    <row r="4" spans="1:7" ht="15.5" x14ac:dyDescent="0.35">
      <c r="A4" s="31"/>
      <c r="B4" s="790"/>
      <c r="C4" s="791"/>
      <c r="D4" s="791"/>
      <c r="E4" s="791"/>
      <c r="F4" s="792"/>
      <c r="G4" s="32"/>
    </row>
    <row r="5" spans="1:7" ht="15.5" x14ac:dyDescent="0.35">
      <c r="A5" s="31"/>
      <c r="B5" s="790"/>
      <c r="C5" s="791"/>
      <c r="D5" s="791"/>
      <c r="E5" s="791"/>
      <c r="F5" s="792"/>
      <c r="G5" s="32"/>
    </row>
    <row r="6" spans="1:7" ht="16" thickBot="1" x14ac:dyDescent="0.4">
      <c r="A6" s="33"/>
      <c r="B6" s="782"/>
      <c r="C6" s="782"/>
      <c r="D6" s="782"/>
      <c r="E6" s="782"/>
      <c r="F6" s="782"/>
      <c r="G6" s="34"/>
    </row>
    <row r="7" spans="1:7" ht="16" thickBot="1" x14ac:dyDescent="0.4">
      <c r="A7" s="779"/>
      <c r="B7" s="779"/>
      <c r="C7" s="779"/>
      <c r="D7" s="779"/>
      <c r="E7" s="779"/>
      <c r="F7" s="779"/>
      <c r="G7" s="779"/>
    </row>
    <row r="8" spans="1:7" s="28" customFormat="1" ht="15.5" x14ac:dyDescent="0.35">
      <c r="A8" s="35"/>
      <c r="B8" s="780" t="s">
        <v>1733</v>
      </c>
      <c r="C8" s="780"/>
      <c r="D8" s="780" t="s">
        <v>1734</v>
      </c>
      <c r="E8" s="780"/>
      <c r="F8" s="36" t="s">
        <v>1727</v>
      </c>
      <c r="G8" s="37" t="s">
        <v>1735</v>
      </c>
    </row>
    <row r="9" spans="1:7" ht="15.5" x14ac:dyDescent="0.35">
      <c r="A9" s="38" t="s">
        <v>1736</v>
      </c>
      <c r="B9" s="781" t="s">
        <v>1737</v>
      </c>
      <c r="C9" s="781"/>
      <c r="D9" s="778" t="s">
        <v>1738</v>
      </c>
      <c r="E9" s="778"/>
      <c r="F9" s="29" t="s">
        <v>1730</v>
      </c>
      <c r="G9" s="39"/>
    </row>
    <row r="10" spans="1:7" ht="15.5" x14ac:dyDescent="0.35">
      <c r="A10" s="38" t="s">
        <v>1739</v>
      </c>
      <c r="B10" s="778" t="s">
        <v>1740</v>
      </c>
      <c r="C10" s="778"/>
      <c r="D10" s="778" t="s">
        <v>1741</v>
      </c>
      <c r="E10" s="778"/>
      <c r="F10" s="29" t="s">
        <v>1730</v>
      </c>
      <c r="G10" s="39"/>
    </row>
    <row r="11" spans="1:7" ht="16" thickBot="1" x14ac:dyDescent="0.4">
      <c r="A11" s="40" t="s">
        <v>1742</v>
      </c>
      <c r="B11" s="778" t="s">
        <v>1740</v>
      </c>
      <c r="C11" s="778"/>
      <c r="D11" s="778" t="s">
        <v>1741</v>
      </c>
      <c r="E11" s="778"/>
      <c r="F11" s="29" t="s">
        <v>1730</v>
      </c>
      <c r="G11" s="41"/>
    </row>
    <row r="12" spans="1:7" ht="45" customHeight="1" x14ac:dyDescent="0.35"/>
    <row r="13" spans="1:7" ht="45" customHeight="1" x14ac:dyDescent="0.35"/>
    <row r="14" spans="1:7" ht="45" customHeight="1" x14ac:dyDescent="0.35"/>
    <row r="15" spans="1:7" ht="45" customHeight="1" x14ac:dyDescent="0.35"/>
    <row r="16" spans="1:7" ht="45" customHeight="1" x14ac:dyDescent="0.35"/>
    <row r="17" ht="45" customHeight="1" x14ac:dyDescent="0.35"/>
    <row r="18" ht="45" customHeight="1" x14ac:dyDescent="0.35"/>
    <row r="19" ht="45" customHeight="1" x14ac:dyDescent="0.35"/>
    <row r="20" ht="45" customHeight="1" x14ac:dyDescent="0.35"/>
    <row r="21" ht="45" customHeight="1" x14ac:dyDescent="0.35"/>
    <row r="22" ht="45" customHeight="1" x14ac:dyDescent="0.35"/>
    <row r="23" ht="45" customHeight="1" x14ac:dyDescent="0.35"/>
    <row r="24" ht="45" customHeight="1" x14ac:dyDescent="0.35"/>
    <row r="25" ht="45" customHeight="1" x14ac:dyDescent="0.35"/>
  </sheetData>
  <mergeCells count="15">
    <mergeCell ref="B6:F6"/>
    <mergeCell ref="A1:G1"/>
    <mergeCell ref="B2:F2"/>
    <mergeCell ref="B3:F3"/>
    <mergeCell ref="B4:F4"/>
    <mergeCell ref="B5:F5"/>
    <mergeCell ref="B11:C11"/>
    <mergeCell ref="D11:E11"/>
    <mergeCell ref="A7:G7"/>
    <mergeCell ref="B8:C8"/>
    <mergeCell ref="D8:E8"/>
    <mergeCell ref="B9:C9"/>
    <mergeCell ref="D9:E9"/>
    <mergeCell ref="B10:C10"/>
    <mergeCell ref="D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zoomScale="70" zoomScaleNormal="70" workbookViewId="0">
      <selection activeCell="A11" sqref="A11:B11"/>
    </sheetView>
  </sheetViews>
  <sheetFormatPr baseColWidth="10" defaultColWidth="10.7265625" defaultRowHeight="14.5" x14ac:dyDescent="0.35"/>
  <cols>
    <col min="1" max="1" width="30" customWidth="1"/>
    <col min="2" max="2" width="43.453125" customWidth="1"/>
    <col min="6" max="6" width="20.1796875" customWidth="1"/>
    <col min="7" max="7" width="34.7265625" customWidth="1"/>
  </cols>
  <sheetData>
    <row r="1" spans="1:7" ht="52.5" customHeight="1" x14ac:dyDescent="0.35">
      <c r="A1" s="794" t="s">
        <v>1743</v>
      </c>
      <c r="B1" s="794"/>
      <c r="F1" s="1" t="s">
        <v>1744</v>
      </c>
      <c r="G1" s="1" t="s">
        <v>1745</v>
      </c>
    </row>
    <row r="2" spans="1:7" ht="25.5" customHeight="1" x14ac:dyDescent="0.35">
      <c r="A2" s="793" t="s">
        <v>1746</v>
      </c>
      <c r="B2" s="793"/>
      <c r="F2" s="2">
        <v>0</v>
      </c>
      <c r="G2" s="3" t="s">
        <v>1747</v>
      </c>
    </row>
    <row r="3" spans="1:7" ht="45" customHeight="1" x14ac:dyDescent="0.35">
      <c r="A3" s="793" t="s">
        <v>1748</v>
      </c>
      <c r="B3" s="793"/>
      <c r="F3" s="2">
        <v>1</v>
      </c>
      <c r="G3" s="3" t="s">
        <v>1749</v>
      </c>
    </row>
    <row r="4" spans="1:7" ht="45" customHeight="1" x14ac:dyDescent="0.35">
      <c r="A4" s="793" t="s">
        <v>1750</v>
      </c>
      <c r="B4" s="793"/>
      <c r="F4" s="2">
        <v>2</v>
      </c>
      <c r="G4" s="3" t="s">
        <v>1751</v>
      </c>
    </row>
    <row r="5" spans="1:7" ht="45" customHeight="1" x14ac:dyDescent="0.35">
      <c r="A5" s="793" t="s">
        <v>1752</v>
      </c>
      <c r="B5" s="793"/>
      <c r="F5" s="2">
        <v>3</v>
      </c>
      <c r="G5" s="3" t="s">
        <v>1753</v>
      </c>
    </row>
    <row r="6" spans="1:7" ht="45" customHeight="1" x14ac:dyDescent="0.35">
      <c r="A6" s="793" t="s">
        <v>1754</v>
      </c>
      <c r="B6" s="793"/>
      <c r="F6" s="2">
        <v>4</v>
      </c>
      <c r="G6" s="3" t="s">
        <v>756</v>
      </c>
    </row>
    <row r="7" spans="1:7" ht="45" customHeight="1" x14ac:dyDescent="0.35">
      <c r="A7" s="793" t="s">
        <v>1755</v>
      </c>
      <c r="B7" s="793"/>
      <c r="F7" s="2">
        <v>5</v>
      </c>
      <c r="G7" s="3" t="s">
        <v>1756</v>
      </c>
    </row>
    <row r="8" spans="1:7" ht="45" customHeight="1" x14ac:dyDescent="0.35">
      <c r="A8" s="793" t="s">
        <v>1757</v>
      </c>
      <c r="B8" s="793"/>
    </row>
    <row r="9" spans="1:7" ht="45" customHeight="1" x14ac:dyDescent="0.35">
      <c r="A9" s="793" t="s">
        <v>1758</v>
      </c>
      <c r="B9" s="793"/>
    </row>
    <row r="10" spans="1:7" ht="45" customHeight="1" x14ac:dyDescent="0.35">
      <c r="A10" s="793" t="s">
        <v>1759</v>
      </c>
      <c r="B10" s="793"/>
    </row>
    <row r="11" spans="1:7" ht="45" customHeight="1" x14ac:dyDescent="0.35">
      <c r="A11" s="793" t="s">
        <v>1760</v>
      </c>
      <c r="B11" s="793"/>
    </row>
    <row r="12" spans="1:7" ht="45" customHeight="1" x14ac:dyDescent="0.35">
      <c r="A12" s="793" t="s">
        <v>1761</v>
      </c>
      <c r="B12" s="793"/>
    </row>
    <row r="13" spans="1:7" ht="45" customHeight="1" x14ac:dyDescent="0.35">
      <c r="A13" s="793" t="s">
        <v>1762</v>
      </c>
      <c r="B13" s="793"/>
    </row>
    <row r="14" spans="1:7" ht="45" customHeight="1" x14ac:dyDescent="0.35">
      <c r="A14" s="793" t="s">
        <v>1763</v>
      </c>
      <c r="B14" s="793"/>
    </row>
    <row r="15" spans="1:7" ht="45" customHeight="1" x14ac:dyDescent="0.35">
      <c r="A15" s="793" t="s">
        <v>1764</v>
      </c>
      <c r="B15" s="793"/>
    </row>
    <row r="16" spans="1:7" ht="45" customHeight="1" x14ac:dyDescent="0.35">
      <c r="A16" s="793" t="s">
        <v>1765</v>
      </c>
      <c r="B16" s="793"/>
    </row>
    <row r="17" spans="1:2" ht="45" customHeight="1" x14ac:dyDescent="0.35">
      <c r="A17" s="793" t="s">
        <v>1766</v>
      </c>
      <c r="B17" s="793"/>
    </row>
    <row r="18" spans="1:2" ht="45" customHeight="1" x14ac:dyDescent="0.35">
      <c r="A18" s="793" t="s">
        <v>1767</v>
      </c>
      <c r="B18" s="793"/>
    </row>
    <row r="19" spans="1:2" ht="45" customHeight="1" x14ac:dyDescent="0.35">
      <c r="A19" s="793" t="s">
        <v>1768</v>
      </c>
      <c r="B19" s="793"/>
    </row>
    <row r="20" spans="1:2" ht="45" customHeight="1" x14ac:dyDescent="0.35">
      <c r="A20" s="793" t="s">
        <v>1769</v>
      </c>
      <c r="B20" s="793"/>
    </row>
    <row r="21" spans="1:2" ht="45" customHeight="1" x14ac:dyDescent="0.35">
      <c r="A21" s="793" t="s">
        <v>1770</v>
      </c>
      <c r="B21" s="793"/>
    </row>
    <row r="22" spans="1:2" ht="45" customHeight="1" x14ac:dyDescent="0.35"/>
    <row r="23" spans="1:2" ht="45" customHeight="1" x14ac:dyDescent="0.35"/>
    <row r="24" spans="1:2" ht="45" customHeight="1" x14ac:dyDescent="0.35"/>
    <row r="25" spans="1:2" ht="45" customHeight="1" x14ac:dyDescent="0.35"/>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 2023 - 3er Trim</vt:lpstr>
      <vt:lpstr>CONTROL DE CAMBIOS</vt:lpstr>
      <vt:lpstr>ANEXO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marina severiche morroy</cp:lastModifiedBy>
  <cp:revision/>
  <dcterms:created xsi:type="dcterms:W3CDTF">2022-12-26T20:23:47Z</dcterms:created>
  <dcterms:modified xsi:type="dcterms:W3CDTF">2023-11-07T19:57:43Z</dcterms:modified>
  <cp:category/>
  <cp:contentStatus/>
</cp:coreProperties>
</file>