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LANEACION 2023\PLANES DE ACCION 2023\VALORIZACION\JUNIO 2023\"/>
    </mc:Choice>
  </mc:AlternateContent>
  <bookViews>
    <workbookView xWindow="-120" yWindow="-120" windowWidth="20730" windowHeight="11040"/>
  </bookViews>
  <sheets>
    <sheet name="JUNIO 2023" sheetId="1" r:id="rId1"/>
  </sheets>
  <definedNames>
    <definedName name="_xlnm._FilterDatabase" localSheetId="0" hidden="1">'JUNIO 2023'!$A$7:$BL$52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1" l="1"/>
  <c r="BC53" i="1" l="1"/>
  <c r="BB53" i="1"/>
  <c r="BA53" i="1"/>
  <c r="AV53" i="1"/>
  <c r="AM53" i="1"/>
  <c r="AV35" i="1"/>
  <c r="AM35" i="1"/>
  <c r="BC25" i="1"/>
  <c r="W51" i="1"/>
  <c r="W48" i="1"/>
  <c r="W45" i="1"/>
  <c r="W26" i="1"/>
  <c r="W15" i="1" l="1"/>
  <c r="W9" i="1"/>
  <c r="AM26" i="1" l="1"/>
  <c r="AM15" i="1"/>
  <c r="AM9" i="1"/>
  <c r="AJ15" i="1"/>
  <c r="AJ9" i="1"/>
  <c r="AM25" i="1" l="1"/>
  <c r="BB35" i="1"/>
  <c r="R9" i="1"/>
  <c r="R15" i="1"/>
  <c r="R26" i="1"/>
  <c r="S26" i="1" s="1"/>
  <c r="BB52" i="1"/>
  <c r="BC52" i="1"/>
  <c r="BA52" i="1"/>
  <c r="Y52" i="1"/>
  <c r="X52" i="1"/>
  <c r="BC35" i="1"/>
  <c r="BC9" i="1"/>
  <c r="R51" i="1"/>
  <c r="S51" i="1" s="1"/>
  <c r="R48" i="1"/>
  <c r="S48" i="1" s="1"/>
  <c r="R45" i="1"/>
  <c r="S45" i="1" s="1"/>
  <c r="R36" i="1"/>
  <c r="S36" i="1"/>
  <c r="X26" i="1" l="1"/>
  <c r="X35" i="1" s="1"/>
  <c r="X53" i="1" s="1"/>
  <c r="AJ26" i="1"/>
  <c r="Y26" i="1"/>
  <c r="Y35" i="1" s="1"/>
  <c r="S15" i="1"/>
  <c r="X15" i="1" s="1"/>
  <c r="Y15" i="1"/>
  <c r="S9" i="1"/>
  <c r="X9" i="1" s="1"/>
  <c r="X25" i="1" s="1"/>
  <c r="Y9" i="1"/>
  <c r="Y25" i="1" s="1"/>
  <c r="Y53" i="1" s="1"/>
</calcChain>
</file>

<file path=xl/comments1.xml><?xml version="1.0" encoding="utf-8"?>
<comments xmlns="http://schemas.openxmlformats.org/spreadsheetml/2006/main">
  <authors>
    <author>USUARIO</author>
    <author>Luz Marlene Andrade</author>
    <author>JOHANA VIELLAR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USUARIO:
1. BIEN
2.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Hitos intermedios que evidencian el avance en la generacion de un producto en el tiempo
PRODUCTO TANGIBLE DE LA ACTIVIDAD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La dependencia determinará el valor porcentual asignado a la actividad dentro del proyecto
</t>
        </r>
      </text>
    </comment>
    <comment ref="AW7" authorId="1" shapeId="0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1. Recursos Propios - ICLD
2. SGP
3. Donaciones
</t>
        </r>
      </text>
    </comment>
    <comment ref="BF7" authorId="2" shapeId="0">
      <text>
        <r>
          <rPr>
            <sz val="9"/>
            <color indexed="81"/>
            <rFont val="Tahoma"/>
            <family val="2"/>
          </rPr>
          <t xml:space="preserve">VER ANEXO 1
</t>
        </r>
      </text>
    </comment>
    <comment ref="BG7" authorId="2" shapeId="0">
      <text>
        <r>
          <rPr>
            <b/>
            <sz val="9"/>
            <color indexed="81"/>
            <rFont val="Tahoma"/>
            <family val="2"/>
          </rPr>
          <t>VER ANEXO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<sst xmlns="http://schemas.openxmlformats.org/spreadsheetml/2006/main" count="219" uniqueCount="181">
  <si>
    <t xml:space="preserve">
</t>
  </si>
  <si>
    <t>ALCALDIA DISTRITAL DE CARTAGENA DE INDIAS</t>
  </si>
  <si>
    <t>Código:PTDGI01-F001</t>
  </si>
  <si>
    <t>MACROPROCESO: PLANEACIÓN TERRITORIAL Y DIRECCIONAMIENTO ESTRATEGICO</t>
  </si>
  <si>
    <t>Versión: 1.0</t>
  </si>
  <si>
    <t>PROCESO / SUBPROCESO: GESTIÓN DE LA INVERSIÓN PUBLICA / GESTIÓN DEL PLAN DE DESARROLLO Y SUS INSTRUMENTOS DE EJECUCIÓN</t>
  </si>
  <si>
    <t>Fecha: 29-12-2022</t>
  </si>
  <si>
    <t xml:space="preserve">FORMATO PLAN DE ACCIÓN </t>
  </si>
  <si>
    <t>Página: 1 de 1</t>
  </si>
  <si>
    <t xml:space="preserve">DEPENDENCIA : </t>
  </si>
  <si>
    <t>PLANTEAMIENTO ESTRATÉGICO PLAN DE DESARROLLO</t>
  </si>
  <si>
    <t xml:space="preserve">ARTICULACION </t>
  </si>
  <si>
    <t>PLAN DE ACCION -INFORMACION DE ACTIVIDADES</t>
  </si>
  <si>
    <t>PROGRAMACIÓN PRESUPUESTAL</t>
  </si>
  <si>
    <t>PLAN GENERAL DE COMPRAS</t>
  </si>
  <si>
    <t>POLICA DE ADMINISTRACION DE RIESGOS</t>
  </si>
  <si>
    <t>Objetivo de Desarrollo Sostenible</t>
  </si>
  <si>
    <t>PILAR</t>
  </si>
  <si>
    <t>LINEA ESTRATEGICA</t>
  </si>
  <si>
    <t>INDICADOR DE BIENESTAR</t>
  </si>
  <si>
    <t>LINEA BASE INDICADOR DE BIENESTAR A 2019</t>
  </si>
  <si>
    <t>DESCRIPCION META DE BIENESTAR 2020-2023</t>
  </si>
  <si>
    <t xml:space="preserve"> META DE BIENESTAR 2020-2023</t>
  </si>
  <si>
    <t>UNIDAD DE MEDIDA META DE BIENESTAR</t>
  </si>
  <si>
    <t>PROGRAMACION META BIENESTAR 2023</t>
  </si>
  <si>
    <t xml:space="preserve">PROGRAMA </t>
  </si>
  <si>
    <t>INDICADOR DE PRODUCTO SEGÚN PDD</t>
  </si>
  <si>
    <t>UNIDAD DE MEDIDA DEL INDICADOR DE PRODUCTO</t>
  </si>
  <si>
    <t>LINEA BASE 2019 
SEGUN PDD</t>
  </si>
  <si>
    <t>DESCRIPCION DE LA META PRODUCTO 2020-2023</t>
  </si>
  <si>
    <t xml:space="preserve">DENOMINACION DEL PRODUCTO
</t>
  </si>
  <si>
    <t>ENTREGABLE
INDICADOR DE PRODUCTO SEGÚN CATALOGO DE PRODUCTO</t>
  </si>
  <si>
    <t>PROGRAMACIÓN META PRODUCTO A 2023</t>
  </si>
  <si>
    <t>ACUMULADO DE META PRODUCTO 2020- 2022</t>
  </si>
  <si>
    <t>Dimensiones del MIPG</t>
  </si>
  <si>
    <t>Políticas de Gestión y Desempeño Institucional</t>
  </si>
  <si>
    <t>Proceso asociado</t>
  </si>
  <si>
    <t>Objetivo Institucional</t>
  </si>
  <si>
    <t>PROYECTO DE INVERSIÓN</t>
  </si>
  <si>
    <t>CÓDIGO DE PROYECTO BPIN</t>
  </si>
  <si>
    <t>OBJETIVO DEL PROYECTO</t>
  </si>
  <si>
    <t>ACTIVIDADES DE PROYECTO DE INVERSION VIABILIZADAS EN SUIFP
( HITOS )</t>
  </si>
  <si>
    <t>ENTREGABLE</t>
  </si>
  <si>
    <t xml:space="preserve">PROGRAMACION NUMERICA DE LA ACTIVIDAD PROYECTO 2023
</t>
  </si>
  <si>
    <t>PONDERACION DE LAS ACTIVIDADES (HITOS) DE PROYECTO</t>
  </si>
  <si>
    <t>FECHA DE INICIO DE LA ACTIVIDAD O ENTREGABLE</t>
  </si>
  <si>
    <t>FECHA DE TERMINACIÓN DEL ENTREGABLE</t>
  </si>
  <si>
    <t>TIEMPO DE EJECUCIÓN
(número de días)</t>
  </si>
  <si>
    <t>BENEFICIARIOS PROGRAMADOS</t>
  </si>
  <si>
    <t>BENEFICIARIOS CUBIERTOS</t>
  </si>
  <si>
    <t>DEPENDENCIA RESPONSABLE</t>
  </si>
  <si>
    <t>NOMBRE DEL RESPONSABLE</t>
  </si>
  <si>
    <t>FUENTE DE FINANCIACIÓN</t>
  </si>
  <si>
    <t>FUENTE PRESUPUESTAL</t>
  </si>
  <si>
    <t>RUBRO PRESUPUESTAL</t>
  </si>
  <si>
    <t>CODIGO RUBRO PRESUPUESTAL</t>
  </si>
  <si>
    <t>¿REQUIERE CONTRATACIÓN?</t>
  </si>
  <si>
    <t>DESCRIPCION DE PROCESO DE CONTRATACIÓN</t>
  </si>
  <si>
    <t>MODALIDAD DE SELECCIÓN</t>
  </si>
  <si>
    <t>FUENTE DE RECURSOS</t>
  </si>
  <si>
    <t>FECHA DE INICIO DE CONTRATACIÓN</t>
  </si>
  <si>
    <t>OBSERVACION O RELACIÓN DE EVIDENCIA</t>
  </si>
  <si>
    <t xml:space="preserve">RIESGOS ASOCIADOS AL PROCESO </t>
  </si>
  <si>
    <t>CONTROLES ESTABLECIDOS PARA LOS RIESGOS</t>
  </si>
  <si>
    <t>1. BIEN</t>
  </si>
  <si>
    <t>2- SERVICIO</t>
  </si>
  <si>
    <t>Resiliente</t>
  </si>
  <si>
    <t>Desarrollo Urbano</t>
  </si>
  <si>
    <t>% Estudios y diseños de la Ingeniería de detalle de los canales de la ciudad</t>
  </si>
  <si>
    <t>% de diseño de ingeniería de detalle de los canales del Plan Maestro de Drenajes Pluviales</t>
  </si>
  <si>
    <t>%</t>
  </si>
  <si>
    <t>Programa Sistema Hídrico y Plan maestro de drenajes pluviales en la ciudad para salvar el hábitat</t>
  </si>
  <si>
    <t>Kilómetros de diseños de ingeniería de detalle de canales realizados</t>
  </si>
  <si>
    <t>km</t>
  </si>
  <si>
    <t>Realizar diseño de ingeniería de detalle hasta 40,5 kilómetros de canales</t>
  </si>
  <si>
    <t>X</t>
  </si>
  <si>
    <t xml:space="preserve"> Fortalecimiento Institucional y Simplificación de Resultados
Gestión Presupuestal y Eficiencia del Gasto Público
Gobierno Digital
Seguridad Digital
Defensa Jurídica Digital
Mejora Normativa</t>
  </si>
  <si>
    <t>CONSTRUCCIÓN SISTEMA HÍDRICO Y PLAN MAESTRO DE DRENAJES PLUVIALES EN LA CIUDAD DE CARTAGENA PARA SALVAR EL HÁBITAT,  CARTAGENA DE INDIAS</t>
  </si>
  <si>
    <t>Optimizar el drenaje pluvial de la ciudad de Cartagena con el fin de poder ejecutar los proyectos que permitan preparar a la ciudad contra inundaciones.</t>
  </si>
  <si>
    <t>Contratar los diseños de Ingeniería de detalle para los canales  y Contratar el personal de apoyo a la gestión requerido.</t>
  </si>
  <si>
    <t>Documentos con diseños de obra para la reducción y mitigación del riesgo de desastres</t>
  </si>
  <si>
    <t>Departamendo Administrativo de Valorización Distrital</t>
  </si>
  <si>
    <t>Direción
Subdirección Técnica
Sudirección Jurídica
Subdirección Administrativa y Financiera</t>
  </si>
  <si>
    <t>I.C.L.D.</t>
  </si>
  <si>
    <t>1.2.1.0.00-001 - ICLD</t>
  </si>
  <si>
    <t>CONSTRUCCIÓN SISTEMA HÍDRICO Y PLAN MAESTRO DE DRENAJES PLUVIALES EN LA CIUDAD DE CARTAGENA PARA SALVAR EL HÁBITAT CARTAGENA DE INDIAS</t>
  </si>
  <si>
    <t>2.3.3205.0900.2020130010239</t>
  </si>
  <si>
    <t>SI</t>
  </si>
  <si>
    <t>Contratación directa
Mínima cuantía
Licitación Pública</t>
  </si>
  <si>
    <t>I.C.L.D.,  RENDIMIENTOS FINANCIEROS VALORIZACION y  CONTRIBUCION VALORIZACION</t>
  </si>
  <si>
    <t>1. Especificaciones solicitadas
por fuera del alcance de los
interesados a presentarse.
2. Realización incompleta o
inoportuna de estudios de
mercado.
3. Inadecuada formulación de
pliegos de condiciones</t>
  </si>
  <si>
    <t>1. Verificación de especificaciones técnicas, jurídicas
y financieras requeridas comparadas con la necesidad.
2. Realizar referenciamiento de precios donde se
consignen las especificaciones técnicas
requeridas, comparar las cotizaciones recibidas para la necesidad a contratar.
3. Revisión detallada e integral del requerimiento.</t>
  </si>
  <si>
    <t xml:space="preserve">% de Construcción de canales pluviales de la ciudad </t>
  </si>
  <si>
    <t>Kilómetros lineales de canales pluviales construidos y/o rectificados</t>
  </si>
  <si>
    <t>Construir y/o rectificar hasta 12,0 kilómetros lineales de canales</t>
  </si>
  <si>
    <t>Construir los canales de acuerdo a las especificaciones técnicas y al diseño; Contratar personal de apoyo</t>
  </si>
  <si>
    <t>Obras para la prevención y control de inundaciones</t>
  </si>
  <si>
    <t xml:space="preserve"> RENDIMIENTOS FINANCIEROS VALORIZACION</t>
  </si>
  <si>
    <t>1.3.2.3.05-023--R F VALORIZACION</t>
  </si>
  <si>
    <t xml:space="preserve"> CONTRIBUCION VALORIZACION</t>
  </si>
  <si>
    <t xml:space="preserve">
1.2.3.2.02-043-  CONTRIBUCION VALORIZACION</t>
  </si>
  <si>
    <t>TOTAL</t>
  </si>
  <si>
    <t>% de Zonas de playas con implementación de protección costera</t>
  </si>
  <si>
    <t>Programa Cartagena Ciudad de Bordes y Orillas Resiliente</t>
  </si>
  <si>
    <t>Kilómetros de construcción protección costera</t>
  </si>
  <si>
    <t>Alcanzar 8,0 kilómetros de construcción de protección costera</t>
  </si>
  <si>
    <t xml:space="preserve">CONSTRUCCIÓN PROTECCIÓN COSTERA DE CARTAGENA CIUDAD DE BORDES Y ORILLAS RESILIENTE CARTAGENA DE INDIAS </t>
  </si>
  <si>
    <t>Recuperación de la zona costera a todo lo largo de la línea de costa del Distrito de Cartagena de Indias.</t>
  </si>
  <si>
    <t>Estudios y diseños para recuperación y/o protección de líneas de costa</t>
  </si>
  <si>
    <t>Documentos de lineamientos técnicos para la gestión integral de mares, costas y recursos acuáticos</t>
  </si>
  <si>
    <t>1.2.1.0.00.001 - ICLD</t>
  </si>
  <si>
    <t>CONSTRUCCIÓN DE PROTECCIÓN COSTERA DE CARTAGENA CIUDAD DE BORDES  Y ORILLAS RESILIENTE CARTAGENA DE INDIAS</t>
  </si>
  <si>
    <t>2.3.32.07.0900.2020130010241</t>
  </si>
  <si>
    <t>Contratación directa</t>
  </si>
  <si>
    <t>1. Especificaciones solicitadas
por fuera del alcance de los
interesados a presentarse.</t>
  </si>
  <si>
    <t>1. Verificación de especificaciones técnicas, jurídicas
y financieras requeridas comparadas con la necesidad.</t>
  </si>
  <si>
    <t>Construcción y ejecución de los proyectos resultantes de los estudios y diseños.Incluye interventoría y/o supervisión.</t>
  </si>
  <si>
    <t>% de nuevos proyectos por contribución de valorización.</t>
  </si>
  <si>
    <t>Programa Cartagena se Conecta</t>
  </si>
  <si>
    <t>Diseño de proyectos de obras de infraestructura por contribución valorización</t>
  </si>
  <si>
    <t>unidad</t>
  </si>
  <si>
    <t xml:space="preserve"> Diseño y estructuración de 7 obras de infraestructura por contribución de valorización.</t>
  </si>
  <si>
    <t>DESARROLLO DEL PROGRAMA "CARTAGENA SE CONECTA", DISEÑO Y CONSTRUCCIÓN DE VÍAS POR CONTRIBUCIÓN DE VALORIZACIÓN.  CARTAGENA DE INDIAS</t>
  </si>
  <si>
    <t>Llegar a 46 km de vías regionales, alcanzar la meta de 7.00 km de vías urbanas y completar 12.000 m2 de Construcción de Zonas de
Espacio Público mediante proyectos financiados por Contribución de Valorización.</t>
  </si>
  <si>
    <t>Contratar personal de apoyo para Estructurar los proyectos para ejecución por medio de contribución de valorización.</t>
  </si>
  <si>
    <t>Estudios de preinversión para la red vial regional</t>
  </si>
  <si>
    <t>DISEÑO Y CINSTRUCCIÓN DE VÍAS POR CONTRIBUCIÓN DE VALORIZACIÓN DENTRO DEL PROGRAMA "CARTAGENA SE CONECTA CARTAGENA DE INDIAS"</t>
  </si>
  <si>
    <t>2.3.2402.0600.2021130010154</t>
  </si>
  <si>
    <t>SIN PRESUPUESTO</t>
  </si>
  <si>
    <t>No Aplica</t>
  </si>
  <si>
    <t>% de vías regionales reparadas y/o construidas por contribución de valorización</t>
  </si>
  <si>
    <t>Kilómetros de vías regionales reparadas y/o construidas por contribución de valorización</t>
  </si>
  <si>
    <t>Llegar a 46,0 Km las vías regionales reparadas y/o construidas por contribución de valorización</t>
  </si>
  <si>
    <t>Realizar estudios y diseños para la construcción y/o mejoramiento de Vías rurales (Regionales) del Distrito de Cartagena de Indias.</t>
  </si>
  <si>
    <t>Vía terciaria mejorada (Producto principal del proyecto)</t>
  </si>
  <si>
    <t>Construir, mejorar y/o rehabilitar vías terciarias del Distrito de Cartagena de Indias de acuerdo al diseño y a las especificaciones técnicas.</t>
  </si>
  <si>
    <t>Realizar la Supervisión y/o interventoría de la construcción de las vías rurales (Regionales) del Distrito de Cartagena de indias</t>
  </si>
  <si>
    <t>% de vías ubanas reparadas y/o construidas por contribución de valorización</t>
  </si>
  <si>
    <t>Kilómetros de Vías urbanas reparadas y/o construidas por contribución de valorización</t>
  </si>
  <si>
    <t>Llegar a 7,0 km de vías urbanas reparadas y/o construidas por contribución de valorización</t>
  </si>
  <si>
    <t>Realizar estudios y diseños para la construcción y/o mejoramiento de la Vía urbana}</t>
  </si>
  <si>
    <t>Vía urbana mejorada</t>
  </si>
  <si>
    <t>Construir, mejorar y/o rehabilitar la vía urbana del Distrito de Cartagena de Indias de acuerdo al diseño y a las especificaciones técnicas.</t>
  </si>
  <si>
    <t>Supervisión y/o interventoría de la vía urbana</t>
  </si>
  <si>
    <t>% de zonas de espacio público construidas por contribución de Valorización</t>
  </si>
  <si>
    <t>Metros cuadrados de zonas de espacio público construidos por contribución de valorización.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</si>
  <si>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</si>
  <si>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Completar 12.000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de zonas de espacio público construidos por contribución de valorización</t>
    </r>
  </si>
  <si>
    <t>Construcción y/o reparación de metros cuadrados (M2) de andenes y zonas de espacio público (parques lineales)</t>
  </si>
  <si>
    <t>Andén construido</t>
  </si>
  <si>
    <t xml:space="preserve"> Contratación personal de apoyo a la gestión</t>
  </si>
  <si>
    <t>Observación - Relación de Evidencias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</si>
  <si>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)Construcción  580 metros lineales (0,58km)de box culvert entre las playas 5 y 4 , ubicados sobre la avenida primera de bocgrande, llegando hasta el momento a un total construido de 800 metros lineales de box culvert (0,8km). Se anexa registro fotografico de construcción de box culvert).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)Elaboración de estudios de diagnostico, factibilidad y diseños de la alternativa de solucioón pluvial de los barrios Providencia en la unidad comuner No 13   y  de la calle 41 sector Navidad puerto de pescadores, barrio La Maria. 280 metros lineales de diseño (0,28km).</t>
    </r>
  </si>
  <si>
    <t>Se culmino la construccion de los espolones N°4 y N°5; Asi como los espolones N°7 y N°8 de la fasa II componente 1. Actualmente, se realiza la construcción de los espolones N°2 y N°3.</t>
  </si>
  <si>
    <t>AVANCES DELTRIMESTRE</t>
  </si>
  <si>
    <t>AVANCES DEL CUATRENIO</t>
  </si>
  <si>
    <t>EJECUCION PRESUPUESTAL</t>
  </si>
  <si>
    <t>AVANCE PROGRAMA Programa Sistema Hídrico y Plan maestro de drenajes pluviales en la ciudad para salvar el hábitat</t>
  </si>
  <si>
    <t>REPORTE DE ACTIVIDADES EJECUTADAS A MARZO 30 DEL 2023 (NO REPORTADAS)</t>
  </si>
  <si>
    <t>AVANCES DEL PROYECTO CONSTRUCCIÓN SISTEMA HÍDRICO Y PLAN MAESTRO DE DRENAJES PLUVIALES EN LA CIUDAD DE CARTAGENA PARA SALVAR EL HÁBITAT,  CARTAGENA DE INDIAS</t>
  </si>
  <si>
    <t>RUBRO</t>
  </si>
  <si>
    <t>APROPIACION DEFINITIVA</t>
  </si>
  <si>
    <t>GIROS</t>
  </si>
  <si>
    <t>2020130010239 CONSTRUCCION SISTEMA HIDRICO Y PLAN MAESTRO DE DRENAJES PLUVIALES EN LA CIUDAD DE CARTAGENA PARA SALVAR EL HABITAT  CARTAGENA DE INDIAS</t>
  </si>
  <si>
    <t>AVANCE DE EJECUCION PRESUPUESTAL</t>
  </si>
  <si>
    <t>AVANCE PROGRAMA Programa Cartagena Ciudad de Bordes y Orillas Resiliente</t>
  </si>
  <si>
    <t xml:space="preserve">AVANCES DEL PROYECTO CONSTRUCCIÓN PROTECCIÓN COSTERA DE CARTAGENA CIUDAD DE BORDES Y ORILLAS RESILIENTE CARTAGENA DE INDIAS </t>
  </si>
  <si>
    <t>2020130010241 CONSTRUCCION PROTECCION COSTERA DE CARTAGENA CIUDAD DE BORDES Y ORILLAS RESILIENTE  CARTAGENA DE INDIAS</t>
  </si>
  <si>
    <t>AVANCE PROGRAMA Cartagena se Conecta</t>
  </si>
  <si>
    <t>AVANCES DEL PROYECTO CARTAGENA CONECTA</t>
  </si>
  <si>
    <t>Reporte Meta Producto Ejecutada Abril 1 a Junio 31 de 2023</t>
  </si>
  <si>
    <t>ACTIVIDADES DE PROYECTO EJECUTADA A JUNIO 2023</t>
  </si>
  <si>
    <t>Reporte Meta Producto Ejecutada Enero 1 a Marzo 31 de 2023</t>
  </si>
  <si>
    <t>ACTIVIDADES DE PROYECTO EJECUTADA A MARZO 2023</t>
  </si>
  <si>
    <t>AVANCE ACUMULADO JUNIO 2023</t>
  </si>
  <si>
    <t>VALOR DE LA META PRODUCTO 2020-2023</t>
  </si>
  <si>
    <t>AVANCE DEL PROGRAMA CARTAGENA SE CONECTA</t>
  </si>
  <si>
    <t>AVANCE PLAN DE DESARROLLO A JUNIO 2023</t>
  </si>
  <si>
    <t>AVANCES PLAN DE ACCION A JUNIO 30 DEL 2023</t>
  </si>
  <si>
    <t>AVANCE EJECUCION PRESUPUESTAL AJUNIO 2023</t>
  </si>
  <si>
    <t>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</si>
</sst>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&quot;$&quot;\ * #,##0.00_-;\-&quot;$&quot;\ * #,##0.00_-;_-&quot;$&quot;\ * &quot;-&quot;??_-;_-@_-"/>
    <numFmt numFmtId="169" formatCode="0.0%"/>
    <numFmt numFmtId="170" formatCode="0;[Red]0"/>
    <numFmt numFmtId="171" formatCode="0.000%"/>
  </numFmts>
  <fonts count="4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4.9989318521683403E-2"/>
      <name val="Arial"/>
      <family val="2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D0D0D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98">
    <xf numFmtId="0" fontId="0" fillId="0" borderId="0" xfId="0"/>
    <xf numFmtId="0" fontId="3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7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/>
    <xf numFmtId="0" fontId="0" fillId="7" borderId="0" xfId="0" applyFill="1" applyAlignment="1">
      <alignment horizontal="center" vertical="center" wrapText="1"/>
    </xf>
    <xf numFmtId="0" fontId="0" fillId="7" borderId="0" xfId="0" applyFill="1"/>
    <xf numFmtId="0" fontId="1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0" fontId="31" fillId="0" borderId="1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168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0" xfId="0" applyFill="1"/>
    <xf numFmtId="0" fontId="2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10" fontId="33" fillId="0" borderId="1" xfId="0" applyNumberFormat="1" applyFont="1" applyFill="1" applyBorder="1" applyAlignment="1">
      <alignment horizontal="center" vertical="center"/>
    </xf>
    <xf numFmtId="9" fontId="33" fillId="0" borderId="1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10" fontId="12" fillId="0" borderId="25" xfId="0" applyNumberFormat="1" applyFont="1" applyFill="1" applyBorder="1" applyAlignment="1">
      <alignment horizontal="center" vertical="center" wrapText="1"/>
    </xf>
    <xf numFmtId="9" fontId="12" fillId="0" borderId="25" xfId="3" applyFont="1" applyFill="1" applyBorder="1" applyAlignment="1">
      <alignment horizontal="center" vertical="center" wrapText="1"/>
    </xf>
    <xf numFmtId="9" fontId="36" fillId="0" borderId="1" xfId="3" applyFont="1" applyFill="1" applyBorder="1" applyAlignment="1">
      <alignment horizontal="center" vertical="center"/>
    </xf>
    <xf numFmtId="168" fontId="24" fillId="0" borderId="14" xfId="2" applyFont="1" applyFill="1" applyBorder="1" applyAlignment="1">
      <alignment horizontal="center" vertical="center"/>
    </xf>
    <xf numFmtId="9" fontId="37" fillId="0" borderId="1" xfId="3" applyFont="1" applyFill="1" applyBorder="1" applyAlignment="1">
      <alignment horizontal="center" vertical="center"/>
    </xf>
    <xf numFmtId="0" fontId="30" fillId="0" borderId="1" xfId="0" applyFont="1" applyFill="1" applyBorder="1"/>
    <xf numFmtId="0" fontId="32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170" fontId="38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167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/>
    <xf numFmtId="0" fontId="30" fillId="0" borderId="0" xfId="0" applyFont="1" applyFill="1"/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0" fontId="39" fillId="0" borderId="1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vertical="center" wrapText="1"/>
    </xf>
    <xf numFmtId="170" fontId="38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167" fontId="30" fillId="0" borderId="0" xfId="0" applyNumberFormat="1" applyFont="1" applyFill="1" applyAlignment="1">
      <alignment horizontal="center" vertical="center" wrapText="1"/>
    </xf>
    <xf numFmtId="0" fontId="30" fillId="0" borderId="1" xfId="0" applyFont="1" applyFill="1" applyBorder="1" applyAlignment="1"/>
    <xf numFmtId="14" fontId="24" fillId="0" borderId="1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0" xfId="0" applyFont="1" applyFill="1"/>
    <xf numFmtId="9" fontId="31" fillId="0" borderId="4" xfId="3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10" fontId="31" fillId="0" borderId="14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9" fontId="26" fillId="0" borderId="4" xfId="3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165" fontId="21" fillId="0" borderId="3" xfId="0" applyNumberFormat="1" applyFont="1" applyFill="1" applyBorder="1" applyAlignment="1">
      <alignment vertical="center"/>
    </xf>
    <xf numFmtId="10" fontId="36" fillId="0" borderId="14" xfId="0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30" fillId="0" borderId="1" xfId="3" applyFont="1" applyFill="1" applyBorder="1" applyAlignment="1">
      <alignment horizontal="center" vertical="center"/>
    </xf>
    <xf numFmtId="0" fontId="30" fillId="0" borderId="2" xfId="0" applyFont="1" applyFill="1" applyBorder="1" applyAlignment="1"/>
    <xf numFmtId="0" fontId="30" fillId="0" borderId="3" xfId="0" applyFont="1" applyFill="1" applyBorder="1" applyAlignment="1"/>
    <xf numFmtId="0" fontId="30" fillId="0" borderId="4" xfId="0" applyFont="1" applyFill="1" applyBorder="1" applyAlignment="1"/>
    <xf numFmtId="10" fontId="39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vertical="center"/>
    </xf>
    <xf numFmtId="10" fontId="30" fillId="0" borderId="1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/>
    <xf numFmtId="0" fontId="36" fillId="0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0" fillId="0" borderId="25" xfId="3" applyFont="1" applyFill="1" applyBorder="1" applyAlignment="1">
      <alignment horizontal="center" vertical="center"/>
    </xf>
    <xf numFmtId="9" fontId="0" fillId="0" borderId="14" xfId="3" applyFont="1" applyFill="1" applyBorder="1" applyAlignment="1">
      <alignment horizontal="center" vertical="center"/>
    </xf>
    <xf numFmtId="9" fontId="0" fillId="0" borderId="5" xfId="3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9" fontId="29" fillId="0" borderId="1" xfId="3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9" fontId="0" fillId="0" borderId="25" xfId="0" applyNumberFormat="1" applyFill="1" applyBorder="1" applyAlignment="1">
      <alignment horizontal="center" vertical="center"/>
    </xf>
    <xf numFmtId="9" fontId="0" fillId="0" borderId="14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25" xfId="2" applyNumberFormat="1" applyFont="1" applyFill="1" applyBorder="1" applyAlignment="1">
      <alignment horizontal="center" vertical="center"/>
    </xf>
    <xf numFmtId="166" fontId="0" fillId="0" borderId="14" xfId="2" applyNumberFormat="1" applyFont="1" applyFill="1" applyBorder="1" applyAlignment="1">
      <alignment horizontal="center" vertical="center"/>
    </xf>
    <xf numFmtId="166" fontId="0" fillId="0" borderId="5" xfId="2" applyNumberFormat="1" applyFont="1" applyFill="1" applyBorder="1" applyAlignment="1">
      <alignment horizontal="center" vertical="center"/>
    </xf>
    <xf numFmtId="168" fontId="0" fillId="0" borderId="25" xfId="2" applyFont="1" applyFill="1" applyBorder="1" applyAlignment="1">
      <alignment horizontal="center" vertical="center"/>
    </xf>
    <xf numFmtId="168" fontId="0" fillId="0" borderId="14" xfId="2" applyFont="1" applyFill="1" applyBorder="1" applyAlignment="1">
      <alignment horizontal="center" vertical="center"/>
    </xf>
    <xf numFmtId="168" fontId="0" fillId="0" borderId="5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25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2" fontId="0" fillId="0" borderId="25" xfId="2" applyNumberFormat="1" applyFont="1" applyFill="1" applyBorder="1" applyAlignment="1">
      <alignment horizontal="center" vertical="center" wrapText="1"/>
    </xf>
    <xf numFmtId="2" fontId="0" fillId="0" borderId="14" xfId="2" applyNumberFormat="1" applyFont="1" applyFill="1" applyBorder="1" applyAlignment="1">
      <alignment horizontal="center" vertical="center" wrapText="1"/>
    </xf>
    <xf numFmtId="2" fontId="0" fillId="0" borderId="5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0" fontId="0" fillId="0" borderId="14" xfId="0" applyNumberFormat="1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0" fontId="12" fillId="0" borderId="25" xfId="0" applyNumberFormat="1" applyFont="1" applyFill="1" applyBorder="1" applyAlignment="1">
      <alignment horizontal="center" vertical="center"/>
    </xf>
    <xf numFmtId="10" fontId="12" fillId="0" borderId="14" xfId="0" applyNumberFormat="1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169" fontId="12" fillId="0" borderId="25" xfId="0" applyNumberFormat="1" applyFont="1" applyFill="1" applyBorder="1" applyAlignment="1">
      <alignment horizontal="center" vertical="center"/>
    </xf>
    <xf numFmtId="169" fontId="12" fillId="0" borderId="14" xfId="0" applyNumberFormat="1" applyFont="1" applyFill="1" applyBorder="1" applyAlignment="1">
      <alignment horizontal="center" vertical="center"/>
    </xf>
    <xf numFmtId="169" fontId="12" fillId="0" borderId="5" xfId="0" applyNumberFormat="1" applyFont="1" applyFill="1" applyBorder="1" applyAlignment="1">
      <alignment horizontal="center" vertical="center"/>
    </xf>
    <xf numFmtId="9" fontId="12" fillId="0" borderId="25" xfId="3" applyFont="1" applyFill="1" applyBorder="1" applyAlignment="1">
      <alignment horizontal="center" vertical="center" wrapText="1"/>
    </xf>
    <xf numFmtId="9" fontId="12" fillId="0" borderId="14" xfId="3" applyFont="1" applyFill="1" applyBorder="1" applyAlignment="1">
      <alignment horizontal="center" vertical="center" wrapText="1"/>
    </xf>
    <xf numFmtId="9" fontId="12" fillId="0" borderId="5" xfId="3" applyFont="1" applyFill="1" applyBorder="1" applyAlignment="1">
      <alignment horizontal="center" vertical="center" wrapText="1"/>
    </xf>
    <xf numFmtId="9" fontId="12" fillId="0" borderId="25" xfId="3" applyFont="1" applyFill="1" applyBorder="1" applyAlignment="1">
      <alignment horizontal="center" vertical="center"/>
    </xf>
    <xf numFmtId="9" fontId="12" fillId="0" borderId="14" xfId="3" applyFont="1" applyFill="1" applyBorder="1" applyAlignment="1">
      <alignment horizontal="center" vertical="center"/>
    </xf>
    <xf numFmtId="9" fontId="12" fillId="0" borderId="5" xfId="3" applyFont="1" applyFill="1" applyBorder="1" applyAlignment="1">
      <alignment horizontal="center" vertical="center"/>
    </xf>
    <xf numFmtId="10" fontId="12" fillId="0" borderId="25" xfId="0" applyNumberFormat="1" applyFont="1" applyFill="1" applyBorder="1" applyAlignment="1">
      <alignment horizontal="center" vertical="center" wrapText="1"/>
    </xf>
    <xf numFmtId="10" fontId="12" fillId="0" borderId="14" xfId="0" applyNumberFormat="1" applyFont="1" applyFill="1" applyBorder="1" applyAlignment="1">
      <alignment horizontal="center" vertical="center" wrapText="1"/>
    </xf>
    <xf numFmtId="10" fontId="12" fillId="0" borderId="5" xfId="0" applyNumberFormat="1" applyFon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/>
    </xf>
    <xf numFmtId="9" fontId="12" fillId="0" borderId="14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9" fontId="12" fillId="0" borderId="25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5" fontId="0" fillId="0" borderId="25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9" fontId="0" fillId="0" borderId="25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169" fontId="12" fillId="0" borderId="25" xfId="0" applyNumberFormat="1" applyFont="1" applyBorder="1" applyAlignment="1">
      <alignment horizontal="center" vertical="center" wrapText="1"/>
    </xf>
    <xf numFmtId="169" fontId="12" fillId="0" borderId="14" xfId="0" applyNumberFormat="1" applyFont="1" applyBorder="1" applyAlignment="1">
      <alignment horizontal="center" vertical="center" wrapText="1"/>
    </xf>
    <xf numFmtId="169" fontId="12" fillId="0" borderId="5" xfId="0" applyNumberFormat="1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171" fontId="12" fillId="0" borderId="25" xfId="0" applyNumberFormat="1" applyFont="1" applyFill="1" applyBorder="1" applyAlignment="1">
      <alignment horizontal="center" vertical="center"/>
    </xf>
    <xf numFmtId="171" fontId="12" fillId="0" borderId="14" xfId="0" applyNumberFormat="1" applyFont="1" applyFill="1" applyBorder="1" applyAlignment="1">
      <alignment horizontal="center" vertical="center"/>
    </xf>
    <xf numFmtId="171" fontId="12" fillId="0" borderId="5" xfId="0" applyNumberFormat="1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349251</xdr:colOff>
      <xdr:row>0</xdr:row>
      <xdr:rowOff>31750</xdr:rowOff>
    </xdr:from>
    <xdr:to>
      <xdr:col>2</xdr:col>
      <xdr:colOff>751418</xdr:colOff>
      <xdr:row>3</xdr:row>
      <xdr:rowOff>183645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DA6D7F6-3F37-4BF6-A1C2-00F1C420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31750"/>
          <a:ext cx="1507067" cy="129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104"/>
  <sheetViews>
    <sheetView tabSelected="1" topLeftCell="N7" zoomScale="70" zoomScaleNormal="70" workbookViewId="0">
      <pane ySplit="1" topLeftCell="A26" activePane="bottomLeft" state="frozen"/>
      <selection activeCell="J7" sqref="J7"/>
      <selection pane="bottomLeft" activeCell="Y26" sqref="Y26:Y34"/>
    </sheetView>
  </sheetViews>
  <sheetFormatPr baseColWidth="10" defaultColWidth="11.42578125" defaultRowHeight="18.75" x14ac:dyDescent="0.25"/>
  <cols>
    <col min="1" max="1" width="17.42578125" customWidth="1"/>
    <col min="2" max="2" width="16.5703125" customWidth="1"/>
    <col min="3" max="3" width="18" customWidth="1"/>
    <col min="4" max="4" width="20.28515625" customWidth="1"/>
    <col min="5" max="5" width="23.28515625" customWidth="1"/>
    <col min="6" max="6" width="21" customWidth="1"/>
    <col min="7" max="7" width="17.5703125" customWidth="1"/>
    <col min="8" max="8" width="21.7109375" customWidth="1"/>
    <col min="9" max="9" width="21.42578125" customWidth="1"/>
    <col min="10" max="10" width="19.7109375" customWidth="1"/>
    <col min="11" max="11" width="21.85546875" customWidth="1"/>
    <col min="12" max="12" width="17.28515625" customWidth="1"/>
    <col min="13" max="13" width="17.85546875" customWidth="1"/>
    <col min="14" max="14" width="23.28515625" style="7" customWidth="1"/>
    <col min="15" max="15" width="31.28515625" style="7" customWidth="1"/>
    <col min="16" max="16" width="17.7109375" style="7" customWidth="1"/>
    <col min="17" max="17" width="22" style="7" customWidth="1"/>
    <col min="18" max="18" width="19.140625" style="8" customWidth="1"/>
    <col min="19" max="19" width="25.5703125" style="9" customWidth="1"/>
    <col min="20" max="23" width="20.28515625" style="10" customWidth="1"/>
    <col min="24" max="24" width="21.7109375" style="10" customWidth="1"/>
    <col min="25" max="25" width="20.28515625" style="10" customWidth="1"/>
    <col min="26" max="26" width="23.28515625" style="11" customWidth="1"/>
    <col min="27" max="27" width="24.7109375" style="12" customWidth="1"/>
    <col min="28" max="28" width="21.7109375" style="13" customWidth="1"/>
    <col min="29" max="29" width="24.7109375" style="14" customWidth="1"/>
    <col min="30" max="30" width="21.42578125" style="14" customWidth="1"/>
    <col min="31" max="31" width="25.140625" style="15" customWidth="1"/>
    <col min="32" max="32" width="22.7109375" style="15" customWidth="1"/>
    <col min="33" max="33" width="22.28515625" customWidth="1"/>
    <col min="34" max="34" width="29.5703125" customWidth="1"/>
    <col min="35" max="35" width="23.5703125" customWidth="1"/>
    <col min="36" max="38" width="20.42578125" style="16" customWidth="1"/>
    <col min="39" max="39" width="23.5703125" style="20" customWidth="1"/>
    <col min="40" max="40" width="20.28515625" style="17" customWidth="1"/>
    <col min="41" max="41" width="25.7109375" style="18" customWidth="1"/>
    <col min="42" max="42" width="22.5703125" customWidth="1"/>
    <col min="43" max="43" width="24.140625" customWidth="1"/>
    <col min="44" max="44" width="22" customWidth="1"/>
    <col min="45" max="45" width="23" customWidth="1"/>
    <col min="46" max="47" width="23.42578125" customWidth="1"/>
    <col min="48" max="48" width="28.42578125" customWidth="1"/>
    <col min="49" max="49" width="25" customWidth="1"/>
    <col min="50" max="50" width="25.5703125" customWidth="1"/>
    <col min="51" max="51" width="31.140625" customWidth="1"/>
    <col min="52" max="55" width="31.140625" style="21" customWidth="1"/>
    <col min="56" max="56" width="28.28515625" customWidth="1"/>
    <col min="57" max="57" width="63.85546875" customWidth="1"/>
    <col min="58" max="58" width="19.42578125" customWidth="1"/>
    <col min="59" max="59" width="18.85546875" customWidth="1"/>
    <col min="60" max="60" width="25.5703125" customWidth="1"/>
    <col min="61" max="63" width="23.28515625" customWidth="1"/>
    <col min="64" max="64" width="59.7109375" customWidth="1"/>
  </cols>
  <sheetData>
    <row r="1" spans="1:64" ht="29.25" customHeight="1" x14ac:dyDescent="0.25">
      <c r="B1" s="209" t="s">
        <v>0</v>
      </c>
      <c r="C1" s="209"/>
      <c r="D1" s="210" t="s">
        <v>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2"/>
      <c r="BE1" s="1" t="s">
        <v>2</v>
      </c>
    </row>
    <row r="2" spans="1:64" ht="30" customHeight="1" x14ac:dyDescent="0.25">
      <c r="B2" s="209"/>
      <c r="C2" s="209"/>
      <c r="D2" s="210" t="s">
        <v>3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2"/>
      <c r="BE2" s="1" t="s">
        <v>4</v>
      </c>
    </row>
    <row r="3" spans="1:64" ht="30.75" customHeight="1" x14ac:dyDescent="0.25">
      <c r="B3" s="209"/>
      <c r="C3" s="209"/>
      <c r="D3" s="210" t="s">
        <v>5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2"/>
      <c r="BE3" s="1" t="s">
        <v>6</v>
      </c>
    </row>
    <row r="4" spans="1:64" ht="24.75" customHeight="1" x14ac:dyDescent="0.25">
      <c r="B4" s="209"/>
      <c r="C4" s="209"/>
      <c r="D4" s="210" t="s">
        <v>7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2"/>
      <c r="BE4" s="1" t="s">
        <v>8</v>
      </c>
    </row>
    <row r="5" spans="1:64" ht="27" customHeight="1" x14ac:dyDescent="0.25">
      <c r="B5" s="213" t="s">
        <v>9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5"/>
    </row>
    <row r="6" spans="1:64" ht="30.75" customHeight="1" thickBot="1" x14ac:dyDescent="0.3">
      <c r="A6" s="187" t="s">
        <v>10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9"/>
      <c r="V6" s="19"/>
      <c r="W6" s="19"/>
      <c r="X6" s="19"/>
      <c r="Y6" s="19"/>
      <c r="Z6" s="188" t="s">
        <v>11</v>
      </c>
      <c r="AA6" s="188"/>
      <c r="AB6" s="188"/>
      <c r="AC6" s="189"/>
      <c r="AD6" s="190" t="s">
        <v>12</v>
      </c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2"/>
      <c r="AQ6" s="193" t="s">
        <v>13</v>
      </c>
      <c r="AR6" s="194"/>
      <c r="AS6" s="194"/>
      <c r="AT6" s="194"/>
      <c r="AU6" s="194"/>
      <c r="AV6" s="195" t="s">
        <v>14</v>
      </c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208" t="s">
        <v>15</v>
      </c>
      <c r="BK6" s="208"/>
    </row>
    <row r="7" spans="1:64" s="3" customFormat="1" ht="96" customHeight="1" x14ac:dyDescent="0.2">
      <c r="A7" s="196" t="s">
        <v>16</v>
      </c>
      <c r="B7" s="199" t="s">
        <v>17</v>
      </c>
      <c r="C7" s="199" t="s">
        <v>18</v>
      </c>
      <c r="D7" s="199" t="s">
        <v>19</v>
      </c>
      <c r="E7" s="199" t="s">
        <v>20</v>
      </c>
      <c r="F7" s="199" t="s">
        <v>21</v>
      </c>
      <c r="G7" s="201" t="s">
        <v>22</v>
      </c>
      <c r="H7" s="201" t="s">
        <v>23</v>
      </c>
      <c r="I7" s="201" t="s">
        <v>24</v>
      </c>
      <c r="J7" s="199" t="s">
        <v>25</v>
      </c>
      <c r="K7" s="199" t="s">
        <v>26</v>
      </c>
      <c r="L7" s="199" t="s">
        <v>27</v>
      </c>
      <c r="M7" s="199" t="s">
        <v>28</v>
      </c>
      <c r="N7" s="199" t="s">
        <v>29</v>
      </c>
      <c r="O7" s="201" t="s">
        <v>30</v>
      </c>
      <c r="P7" s="201"/>
      <c r="Q7" s="202" t="s">
        <v>31</v>
      </c>
      <c r="R7" s="198" t="s">
        <v>175</v>
      </c>
      <c r="S7" s="198" t="s">
        <v>32</v>
      </c>
      <c r="T7" s="198" t="s">
        <v>33</v>
      </c>
      <c r="U7" s="105" t="s">
        <v>172</v>
      </c>
      <c r="V7" s="105" t="s">
        <v>170</v>
      </c>
      <c r="W7" s="105" t="s">
        <v>174</v>
      </c>
      <c r="X7" s="205" t="s">
        <v>154</v>
      </c>
      <c r="Y7" s="205" t="s">
        <v>155</v>
      </c>
      <c r="Z7" s="207" t="s">
        <v>34</v>
      </c>
      <c r="AA7" s="207" t="s">
        <v>35</v>
      </c>
      <c r="AB7" s="207" t="s">
        <v>36</v>
      </c>
      <c r="AC7" s="207" t="s">
        <v>37</v>
      </c>
      <c r="AD7" s="198" t="s">
        <v>38</v>
      </c>
      <c r="AE7" s="198" t="s">
        <v>39</v>
      </c>
      <c r="AF7" s="198" t="s">
        <v>40</v>
      </c>
      <c r="AG7" s="218" t="s">
        <v>41</v>
      </c>
      <c r="AH7" s="218" t="s">
        <v>42</v>
      </c>
      <c r="AI7" s="218" t="s">
        <v>43</v>
      </c>
      <c r="AJ7" s="218" t="s">
        <v>44</v>
      </c>
      <c r="AK7" s="126" t="s">
        <v>173</v>
      </c>
      <c r="AL7" s="222" t="s">
        <v>171</v>
      </c>
      <c r="AM7" s="220" t="s">
        <v>158</v>
      </c>
      <c r="AN7" s="218" t="s">
        <v>45</v>
      </c>
      <c r="AO7" s="218" t="s">
        <v>46</v>
      </c>
      <c r="AP7" s="203" t="s">
        <v>47</v>
      </c>
      <c r="AQ7" s="203" t="s">
        <v>48</v>
      </c>
      <c r="AR7" s="203" t="s">
        <v>49</v>
      </c>
      <c r="AS7" s="203" t="s">
        <v>50</v>
      </c>
      <c r="AT7" s="203" t="s">
        <v>51</v>
      </c>
      <c r="AU7" s="203" t="s">
        <v>52</v>
      </c>
      <c r="AV7" s="162" t="s">
        <v>161</v>
      </c>
      <c r="AW7" s="203" t="s">
        <v>53</v>
      </c>
      <c r="AX7" s="203" t="s">
        <v>54</v>
      </c>
      <c r="AY7" s="223" t="s">
        <v>55</v>
      </c>
      <c r="AZ7" s="283" t="s">
        <v>160</v>
      </c>
      <c r="BA7" s="162" t="s">
        <v>180</v>
      </c>
      <c r="BB7" s="162" t="s">
        <v>162</v>
      </c>
      <c r="BC7" s="176" t="s">
        <v>156</v>
      </c>
      <c r="BD7" s="172" t="s">
        <v>56</v>
      </c>
      <c r="BE7" s="170" t="s">
        <v>57</v>
      </c>
      <c r="BF7" s="172" t="s">
        <v>58</v>
      </c>
      <c r="BG7" s="170" t="s">
        <v>59</v>
      </c>
      <c r="BH7" s="174" t="s">
        <v>60</v>
      </c>
      <c r="BI7" s="216" t="s">
        <v>61</v>
      </c>
      <c r="BJ7" s="169" t="s">
        <v>62</v>
      </c>
      <c r="BK7" s="169" t="s">
        <v>63</v>
      </c>
      <c r="BL7" s="148" t="s">
        <v>151</v>
      </c>
    </row>
    <row r="8" spans="1:64" s="3" customFormat="1" ht="78.75" customHeight="1" thickBot="1" x14ac:dyDescent="0.25">
      <c r="A8" s="197"/>
      <c r="B8" s="200"/>
      <c r="C8" s="200"/>
      <c r="D8" s="200"/>
      <c r="E8" s="200"/>
      <c r="F8" s="200"/>
      <c r="G8" s="195"/>
      <c r="H8" s="195"/>
      <c r="I8" s="195"/>
      <c r="J8" s="200"/>
      <c r="K8" s="200"/>
      <c r="L8" s="200"/>
      <c r="M8" s="200"/>
      <c r="N8" s="200"/>
      <c r="O8" s="2" t="s">
        <v>64</v>
      </c>
      <c r="P8" s="2" t="s">
        <v>65</v>
      </c>
      <c r="Q8" s="201"/>
      <c r="R8" s="199"/>
      <c r="S8" s="199"/>
      <c r="T8" s="199"/>
      <c r="U8" s="105"/>
      <c r="V8" s="105"/>
      <c r="W8" s="105"/>
      <c r="X8" s="206"/>
      <c r="Y8" s="206"/>
      <c r="Z8" s="207"/>
      <c r="AA8" s="207"/>
      <c r="AB8" s="207"/>
      <c r="AC8" s="207"/>
      <c r="AD8" s="199"/>
      <c r="AE8" s="199"/>
      <c r="AF8" s="199"/>
      <c r="AG8" s="219"/>
      <c r="AH8" s="219"/>
      <c r="AI8" s="219"/>
      <c r="AJ8" s="219"/>
      <c r="AK8" s="127"/>
      <c r="AL8" s="219"/>
      <c r="AM8" s="221"/>
      <c r="AN8" s="219"/>
      <c r="AO8" s="219"/>
      <c r="AP8" s="204"/>
      <c r="AQ8" s="204"/>
      <c r="AR8" s="204"/>
      <c r="AS8" s="204"/>
      <c r="AT8" s="204"/>
      <c r="AU8" s="204"/>
      <c r="AV8" s="162"/>
      <c r="AW8" s="204"/>
      <c r="AX8" s="204"/>
      <c r="AY8" s="224"/>
      <c r="AZ8" s="284"/>
      <c r="BA8" s="162"/>
      <c r="BB8" s="162"/>
      <c r="BC8" s="177"/>
      <c r="BD8" s="173"/>
      <c r="BE8" s="171"/>
      <c r="BF8" s="173"/>
      <c r="BG8" s="171"/>
      <c r="BH8" s="175"/>
      <c r="BI8" s="217"/>
      <c r="BJ8" s="169"/>
      <c r="BK8" s="169"/>
      <c r="BL8" s="149"/>
    </row>
    <row r="9" spans="1:64" ht="18.75" customHeight="1" x14ac:dyDescent="0.25">
      <c r="A9" s="271"/>
      <c r="B9" s="120" t="s">
        <v>66</v>
      </c>
      <c r="C9" s="120" t="s">
        <v>67</v>
      </c>
      <c r="D9" s="231" t="s">
        <v>68</v>
      </c>
      <c r="E9" s="255">
        <v>0.39</v>
      </c>
      <c r="F9" s="258" t="s">
        <v>69</v>
      </c>
      <c r="G9" s="255">
        <v>0.45</v>
      </c>
      <c r="H9" s="255" t="s">
        <v>70</v>
      </c>
      <c r="I9" s="255">
        <v>0.06</v>
      </c>
      <c r="J9" s="120" t="s">
        <v>71</v>
      </c>
      <c r="K9" s="120" t="s">
        <v>72</v>
      </c>
      <c r="L9" s="120" t="s">
        <v>73</v>
      </c>
      <c r="M9" s="120">
        <v>32.9</v>
      </c>
      <c r="N9" s="120" t="s">
        <v>74</v>
      </c>
      <c r="O9" s="234" t="s">
        <v>75</v>
      </c>
      <c r="P9" s="234"/>
      <c r="Q9" s="234"/>
      <c r="R9" s="231">
        <f>40.5-32.9</f>
        <v>7.6000000000000014</v>
      </c>
      <c r="S9" s="234">
        <f>+R9-T9</f>
        <v>7.2400000000000011</v>
      </c>
      <c r="T9" s="234">
        <v>0.36</v>
      </c>
      <c r="U9" s="106">
        <v>0.28000000000000003</v>
      </c>
      <c r="V9" s="106">
        <v>0</v>
      </c>
      <c r="W9" s="106">
        <f>SUM(U9:V14)</f>
        <v>0.28000000000000003</v>
      </c>
      <c r="X9" s="237">
        <f>+W9/S9</f>
        <v>3.8674033149171269E-2</v>
      </c>
      <c r="Y9" s="240">
        <f>(T9+V9+U9)/R9</f>
        <v>8.4210526315789458E-2</v>
      </c>
      <c r="Z9" s="231"/>
      <c r="AA9" s="261" t="s">
        <v>76</v>
      </c>
      <c r="AB9" s="261" t="s">
        <v>76</v>
      </c>
      <c r="AC9" s="261"/>
      <c r="AD9" s="136" t="s">
        <v>77</v>
      </c>
      <c r="AE9" s="267">
        <v>2020130010239</v>
      </c>
      <c r="AF9" s="231" t="s">
        <v>78</v>
      </c>
      <c r="AG9" s="102" t="s">
        <v>79</v>
      </c>
      <c r="AH9" s="102" t="s">
        <v>80</v>
      </c>
      <c r="AI9" s="135">
        <v>7.6</v>
      </c>
      <c r="AJ9" s="135">
        <f>T9+U9+V9</f>
        <v>0.64</v>
      </c>
      <c r="AK9" s="128">
        <v>0.28000000000000003</v>
      </c>
      <c r="AL9" s="135">
        <v>0</v>
      </c>
      <c r="AM9" s="123">
        <f>(AK9+AL9)/AI9</f>
        <v>3.6842105263157898E-2</v>
      </c>
      <c r="AN9" s="225">
        <v>44928</v>
      </c>
      <c r="AO9" s="225">
        <v>45291</v>
      </c>
      <c r="AP9" s="228">
        <v>364</v>
      </c>
      <c r="AQ9" s="228">
        <v>1036134</v>
      </c>
      <c r="AR9" s="153"/>
      <c r="AS9" s="102" t="s">
        <v>81</v>
      </c>
      <c r="AT9" s="102" t="s">
        <v>82</v>
      </c>
      <c r="AU9" s="228" t="s">
        <v>83</v>
      </c>
      <c r="AV9" s="252">
        <v>2088612467</v>
      </c>
      <c r="AW9" s="228" t="s">
        <v>84</v>
      </c>
      <c r="AX9" s="102" t="s">
        <v>85</v>
      </c>
      <c r="AY9" s="228" t="s">
        <v>86</v>
      </c>
      <c r="AZ9" s="285" t="s">
        <v>163</v>
      </c>
      <c r="BA9" s="156">
        <v>137600000</v>
      </c>
      <c r="BB9" s="156">
        <v>51600000</v>
      </c>
      <c r="BC9" s="178">
        <f>BB9/BA9</f>
        <v>0.375</v>
      </c>
      <c r="BD9" s="270" t="s">
        <v>87</v>
      </c>
      <c r="BE9" s="180" t="s">
        <v>88</v>
      </c>
      <c r="BF9" s="180" t="s">
        <v>88</v>
      </c>
      <c r="BG9" s="180" t="s">
        <v>89</v>
      </c>
      <c r="BH9" s="181">
        <v>44986</v>
      </c>
      <c r="BI9" s="184" t="s">
        <v>150</v>
      </c>
      <c r="BJ9" s="180" t="s">
        <v>90</v>
      </c>
      <c r="BK9" s="180" t="s">
        <v>91</v>
      </c>
      <c r="BL9" s="150" t="s">
        <v>152</v>
      </c>
    </row>
    <row r="10" spans="1:64" ht="27.75" customHeight="1" x14ac:dyDescent="0.25">
      <c r="A10" s="272"/>
      <c r="B10" s="121"/>
      <c r="C10" s="121"/>
      <c r="D10" s="232"/>
      <c r="E10" s="256"/>
      <c r="F10" s="259"/>
      <c r="G10" s="256"/>
      <c r="H10" s="256"/>
      <c r="I10" s="256"/>
      <c r="J10" s="121"/>
      <c r="K10" s="121"/>
      <c r="L10" s="121"/>
      <c r="M10" s="121"/>
      <c r="N10" s="121"/>
      <c r="O10" s="235"/>
      <c r="P10" s="235"/>
      <c r="Q10" s="235"/>
      <c r="R10" s="232"/>
      <c r="S10" s="235"/>
      <c r="T10" s="235"/>
      <c r="U10" s="107"/>
      <c r="V10" s="107"/>
      <c r="W10" s="107"/>
      <c r="X10" s="238"/>
      <c r="Y10" s="241"/>
      <c r="Z10" s="232"/>
      <c r="AA10" s="262"/>
      <c r="AB10" s="262"/>
      <c r="AC10" s="262"/>
      <c r="AD10" s="137"/>
      <c r="AE10" s="268"/>
      <c r="AF10" s="232"/>
      <c r="AG10" s="103"/>
      <c r="AH10" s="103"/>
      <c r="AI10" s="135"/>
      <c r="AJ10" s="135"/>
      <c r="AK10" s="128"/>
      <c r="AL10" s="135"/>
      <c r="AM10" s="124"/>
      <c r="AN10" s="226"/>
      <c r="AO10" s="226"/>
      <c r="AP10" s="229"/>
      <c r="AQ10" s="229"/>
      <c r="AR10" s="154"/>
      <c r="AS10" s="103"/>
      <c r="AT10" s="103"/>
      <c r="AU10" s="229"/>
      <c r="AV10" s="253"/>
      <c r="AW10" s="229"/>
      <c r="AX10" s="103"/>
      <c r="AY10" s="229"/>
      <c r="AZ10" s="281"/>
      <c r="BA10" s="157"/>
      <c r="BB10" s="157"/>
      <c r="BC10" s="178"/>
      <c r="BD10" s="229"/>
      <c r="BE10" s="103"/>
      <c r="BF10" s="103"/>
      <c r="BG10" s="103"/>
      <c r="BH10" s="182"/>
      <c r="BI10" s="185"/>
      <c r="BJ10" s="103"/>
      <c r="BK10" s="103"/>
      <c r="BL10" s="151"/>
    </row>
    <row r="11" spans="1:64" ht="15" customHeight="1" x14ac:dyDescent="0.25">
      <c r="A11" s="272"/>
      <c r="B11" s="121"/>
      <c r="C11" s="121"/>
      <c r="D11" s="232"/>
      <c r="E11" s="256"/>
      <c r="F11" s="259"/>
      <c r="G11" s="256"/>
      <c r="H11" s="256"/>
      <c r="I11" s="256"/>
      <c r="J11" s="121"/>
      <c r="K11" s="121"/>
      <c r="L11" s="121"/>
      <c r="M11" s="121"/>
      <c r="N11" s="121"/>
      <c r="O11" s="235"/>
      <c r="P11" s="235"/>
      <c r="Q11" s="235"/>
      <c r="R11" s="232"/>
      <c r="S11" s="235"/>
      <c r="T11" s="235"/>
      <c r="U11" s="107"/>
      <c r="V11" s="107"/>
      <c r="W11" s="107"/>
      <c r="X11" s="238"/>
      <c r="Y11" s="241"/>
      <c r="Z11" s="232"/>
      <c r="AA11" s="262"/>
      <c r="AB11" s="262"/>
      <c r="AC11" s="262"/>
      <c r="AD11" s="137"/>
      <c r="AE11" s="268"/>
      <c r="AF11" s="232"/>
      <c r="AG11" s="103"/>
      <c r="AH11" s="103"/>
      <c r="AI11" s="135"/>
      <c r="AJ11" s="135"/>
      <c r="AK11" s="128"/>
      <c r="AL11" s="135"/>
      <c r="AM11" s="124"/>
      <c r="AN11" s="226"/>
      <c r="AO11" s="226"/>
      <c r="AP11" s="229"/>
      <c r="AQ11" s="229"/>
      <c r="AR11" s="154"/>
      <c r="AS11" s="103"/>
      <c r="AT11" s="103"/>
      <c r="AU11" s="229"/>
      <c r="AV11" s="253"/>
      <c r="AW11" s="229"/>
      <c r="AX11" s="103"/>
      <c r="AY11" s="229"/>
      <c r="AZ11" s="281"/>
      <c r="BA11" s="157"/>
      <c r="BB11" s="157"/>
      <c r="BC11" s="178"/>
      <c r="BD11" s="229"/>
      <c r="BE11" s="103"/>
      <c r="BF11" s="103"/>
      <c r="BG11" s="103"/>
      <c r="BH11" s="182"/>
      <c r="BI11" s="185"/>
      <c r="BJ11" s="103"/>
      <c r="BK11" s="103"/>
      <c r="BL11" s="151"/>
    </row>
    <row r="12" spans="1:64" ht="15" customHeight="1" x14ac:dyDescent="0.25">
      <c r="A12" s="272"/>
      <c r="B12" s="121"/>
      <c r="C12" s="121"/>
      <c r="D12" s="232"/>
      <c r="E12" s="256"/>
      <c r="F12" s="259"/>
      <c r="G12" s="256"/>
      <c r="H12" s="256"/>
      <c r="I12" s="256"/>
      <c r="J12" s="121"/>
      <c r="K12" s="121"/>
      <c r="L12" s="121"/>
      <c r="M12" s="121"/>
      <c r="N12" s="121"/>
      <c r="O12" s="235"/>
      <c r="P12" s="235"/>
      <c r="Q12" s="235"/>
      <c r="R12" s="232"/>
      <c r="S12" s="235"/>
      <c r="T12" s="235"/>
      <c r="U12" s="107"/>
      <c r="V12" s="107"/>
      <c r="W12" s="107"/>
      <c r="X12" s="238"/>
      <c r="Y12" s="241"/>
      <c r="Z12" s="232"/>
      <c r="AA12" s="262"/>
      <c r="AB12" s="262"/>
      <c r="AC12" s="262"/>
      <c r="AD12" s="137"/>
      <c r="AE12" s="268"/>
      <c r="AF12" s="232"/>
      <c r="AG12" s="103"/>
      <c r="AH12" s="103"/>
      <c r="AI12" s="135"/>
      <c r="AJ12" s="135"/>
      <c r="AK12" s="128"/>
      <c r="AL12" s="135"/>
      <c r="AM12" s="124"/>
      <c r="AN12" s="226"/>
      <c r="AO12" s="226"/>
      <c r="AP12" s="229"/>
      <c r="AQ12" s="229"/>
      <c r="AR12" s="154"/>
      <c r="AS12" s="103"/>
      <c r="AT12" s="103"/>
      <c r="AU12" s="229"/>
      <c r="AV12" s="253"/>
      <c r="AW12" s="229"/>
      <c r="AX12" s="103"/>
      <c r="AY12" s="229"/>
      <c r="AZ12" s="281"/>
      <c r="BA12" s="157"/>
      <c r="BB12" s="157"/>
      <c r="BC12" s="178"/>
      <c r="BD12" s="229"/>
      <c r="BE12" s="103"/>
      <c r="BF12" s="103"/>
      <c r="BG12" s="103"/>
      <c r="BH12" s="182"/>
      <c r="BI12" s="185"/>
      <c r="BJ12" s="103"/>
      <c r="BK12" s="103"/>
      <c r="BL12" s="151"/>
    </row>
    <row r="13" spans="1:64" ht="15" customHeight="1" x14ac:dyDescent="0.25">
      <c r="A13" s="272"/>
      <c r="B13" s="121"/>
      <c r="C13" s="121"/>
      <c r="D13" s="232"/>
      <c r="E13" s="256"/>
      <c r="F13" s="259"/>
      <c r="G13" s="256"/>
      <c r="H13" s="256"/>
      <c r="I13" s="256"/>
      <c r="J13" s="121"/>
      <c r="K13" s="121"/>
      <c r="L13" s="121"/>
      <c r="M13" s="121"/>
      <c r="N13" s="121"/>
      <c r="O13" s="235"/>
      <c r="P13" s="235"/>
      <c r="Q13" s="235"/>
      <c r="R13" s="232"/>
      <c r="S13" s="235"/>
      <c r="T13" s="235"/>
      <c r="U13" s="107"/>
      <c r="V13" s="107"/>
      <c r="W13" s="107"/>
      <c r="X13" s="238"/>
      <c r="Y13" s="241"/>
      <c r="Z13" s="232"/>
      <c r="AA13" s="262"/>
      <c r="AB13" s="262"/>
      <c r="AC13" s="262"/>
      <c r="AD13" s="137"/>
      <c r="AE13" s="268"/>
      <c r="AF13" s="232"/>
      <c r="AG13" s="103"/>
      <c r="AH13" s="103"/>
      <c r="AI13" s="135"/>
      <c r="AJ13" s="135"/>
      <c r="AK13" s="128"/>
      <c r="AL13" s="135"/>
      <c r="AM13" s="124"/>
      <c r="AN13" s="226"/>
      <c r="AO13" s="226"/>
      <c r="AP13" s="229"/>
      <c r="AQ13" s="229"/>
      <c r="AR13" s="154"/>
      <c r="AS13" s="103"/>
      <c r="AT13" s="103"/>
      <c r="AU13" s="229"/>
      <c r="AV13" s="253"/>
      <c r="AW13" s="229"/>
      <c r="AX13" s="103"/>
      <c r="AY13" s="229"/>
      <c r="AZ13" s="281"/>
      <c r="BA13" s="157"/>
      <c r="BB13" s="157"/>
      <c r="BC13" s="178"/>
      <c r="BD13" s="229"/>
      <c r="BE13" s="103"/>
      <c r="BF13" s="103"/>
      <c r="BG13" s="103"/>
      <c r="BH13" s="182"/>
      <c r="BI13" s="185"/>
      <c r="BJ13" s="103"/>
      <c r="BK13" s="103"/>
      <c r="BL13" s="151"/>
    </row>
    <row r="14" spans="1:64" ht="15" customHeight="1" x14ac:dyDescent="0.25">
      <c r="A14" s="272"/>
      <c r="B14" s="121"/>
      <c r="C14" s="121"/>
      <c r="D14" s="233"/>
      <c r="E14" s="257"/>
      <c r="F14" s="260"/>
      <c r="G14" s="257"/>
      <c r="H14" s="257"/>
      <c r="I14" s="257"/>
      <c r="J14" s="121"/>
      <c r="K14" s="122"/>
      <c r="L14" s="122"/>
      <c r="M14" s="122"/>
      <c r="N14" s="122"/>
      <c r="O14" s="236"/>
      <c r="P14" s="236"/>
      <c r="Q14" s="236"/>
      <c r="R14" s="233"/>
      <c r="S14" s="236"/>
      <c r="T14" s="236"/>
      <c r="U14" s="108"/>
      <c r="V14" s="108"/>
      <c r="W14" s="108"/>
      <c r="X14" s="239"/>
      <c r="Y14" s="242"/>
      <c r="Z14" s="232"/>
      <c r="AA14" s="262"/>
      <c r="AB14" s="262"/>
      <c r="AC14" s="262"/>
      <c r="AD14" s="137"/>
      <c r="AE14" s="268"/>
      <c r="AF14" s="232"/>
      <c r="AG14" s="104"/>
      <c r="AH14" s="104"/>
      <c r="AI14" s="135"/>
      <c r="AJ14" s="135"/>
      <c r="AK14" s="128"/>
      <c r="AL14" s="135"/>
      <c r="AM14" s="124"/>
      <c r="AN14" s="226"/>
      <c r="AO14" s="226"/>
      <c r="AP14" s="229"/>
      <c r="AQ14" s="229"/>
      <c r="AR14" s="154"/>
      <c r="AS14" s="103"/>
      <c r="AT14" s="103"/>
      <c r="AU14" s="230"/>
      <c r="AV14" s="254"/>
      <c r="AW14" s="230"/>
      <c r="AX14" s="103"/>
      <c r="AY14" s="229"/>
      <c r="AZ14" s="281"/>
      <c r="BA14" s="157"/>
      <c r="BB14" s="157"/>
      <c r="BC14" s="178"/>
      <c r="BD14" s="229"/>
      <c r="BE14" s="103"/>
      <c r="BF14" s="103"/>
      <c r="BG14" s="103"/>
      <c r="BH14" s="182"/>
      <c r="BI14" s="185"/>
      <c r="BJ14" s="103"/>
      <c r="BK14" s="103"/>
      <c r="BL14" s="151"/>
    </row>
    <row r="15" spans="1:64" ht="69" customHeight="1" x14ac:dyDescent="0.25">
      <c r="A15" s="272"/>
      <c r="B15" s="121"/>
      <c r="C15" s="121"/>
      <c r="D15" s="231" t="s">
        <v>92</v>
      </c>
      <c r="E15" s="255">
        <v>0.05</v>
      </c>
      <c r="F15" s="258" t="s">
        <v>92</v>
      </c>
      <c r="G15" s="255">
        <v>0.1</v>
      </c>
      <c r="H15" s="255" t="s">
        <v>70</v>
      </c>
      <c r="I15" s="255">
        <v>0.05</v>
      </c>
      <c r="J15" s="121"/>
      <c r="K15" s="120" t="s">
        <v>93</v>
      </c>
      <c r="L15" s="120" t="s">
        <v>73</v>
      </c>
      <c r="M15" s="120">
        <v>6</v>
      </c>
      <c r="N15" s="120" t="s">
        <v>94</v>
      </c>
      <c r="O15" s="234" t="s">
        <v>75</v>
      </c>
      <c r="P15" s="234"/>
      <c r="Q15" s="234"/>
      <c r="R15" s="231">
        <f>10.3-4</f>
        <v>6.3000000000000007</v>
      </c>
      <c r="S15" s="234">
        <f>+R15-T15</f>
        <v>6.0740000000000007</v>
      </c>
      <c r="T15" s="234">
        <v>0.22600000000000001</v>
      </c>
      <c r="U15" s="106">
        <v>0.57999999999999996</v>
      </c>
      <c r="V15" s="106">
        <v>0.29399999999999998</v>
      </c>
      <c r="W15" s="106">
        <f>SUM(U15:V24)</f>
        <v>0.87399999999999989</v>
      </c>
      <c r="X15" s="237">
        <f>+W15/S15</f>
        <v>0.14389199868291072</v>
      </c>
      <c r="Y15" s="240">
        <f>(T15+V15+U15)/R15</f>
        <v>0.17460317460317459</v>
      </c>
      <c r="Z15" s="232"/>
      <c r="AA15" s="262"/>
      <c r="AB15" s="262"/>
      <c r="AC15" s="262"/>
      <c r="AD15" s="137"/>
      <c r="AE15" s="268"/>
      <c r="AF15" s="232"/>
      <c r="AG15" s="102" t="s">
        <v>95</v>
      </c>
      <c r="AH15" s="102" t="s">
        <v>96</v>
      </c>
      <c r="AI15" s="132">
        <v>6.3</v>
      </c>
      <c r="AJ15" s="132">
        <f>T15+U15+V15</f>
        <v>1.0999999999999999</v>
      </c>
      <c r="AK15" s="129">
        <v>0.57999999999999996</v>
      </c>
      <c r="AL15" s="132">
        <v>0.29399999999999998</v>
      </c>
      <c r="AM15" s="124">
        <f>(AL15+AK15)/AI15</f>
        <v>0.1387301587301587</v>
      </c>
      <c r="AN15" s="226"/>
      <c r="AO15" s="226"/>
      <c r="AP15" s="229"/>
      <c r="AQ15" s="229"/>
      <c r="AR15" s="154"/>
      <c r="AS15" s="103"/>
      <c r="AT15" s="103"/>
      <c r="AU15" s="102" t="s">
        <v>97</v>
      </c>
      <c r="AV15" s="252">
        <v>7983160</v>
      </c>
      <c r="AW15" s="102" t="s">
        <v>98</v>
      </c>
      <c r="AX15" s="103"/>
      <c r="AY15" s="229"/>
      <c r="AZ15" s="281"/>
      <c r="BA15" s="157"/>
      <c r="BB15" s="157"/>
      <c r="BC15" s="178"/>
      <c r="BD15" s="229"/>
      <c r="BE15" s="103"/>
      <c r="BF15" s="103"/>
      <c r="BG15" s="103"/>
      <c r="BH15" s="182"/>
      <c r="BI15" s="185"/>
      <c r="BJ15" s="103"/>
      <c r="BK15" s="103"/>
      <c r="BL15" s="151"/>
    </row>
    <row r="16" spans="1:64" ht="15" customHeight="1" x14ac:dyDescent="0.25">
      <c r="A16" s="272"/>
      <c r="B16" s="121"/>
      <c r="C16" s="121"/>
      <c r="D16" s="232"/>
      <c r="E16" s="256"/>
      <c r="F16" s="259"/>
      <c r="G16" s="256"/>
      <c r="H16" s="256"/>
      <c r="I16" s="256"/>
      <c r="J16" s="121"/>
      <c r="K16" s="121"/>
      <c r="L16" s="121"/>
      <c r="M16" s="121"/>
      <c r="N16" s="121"/>
      <c r="O16" s="235"/>
      <c r="P16" s="235"/>
      <c r="Q16" s="235"/>
      <c r="R16" s="232"/>
      <c r="S16" s="235"/>
      <c r="T16" s="235"/>
      <c r="U16" s="107"/>
      <c r="V16" s="107"/>
      <c r="W16" s="107"/>
      <c r="X16" s="238"/>
      <c r="Y16" s="241"/>
      <c r="Z16" s="232"/>
      <c r="AA16" s="262"/>
      <c r="AB16" s="262"/>
      <c r="AC16" s="262"/>
      <c r="AD16" s="137"/>
      <c r="AE16" s="268"/>
      <c r="AF16" s="232"/>
      <c r="AG16" s="103"/>
      <c r="AH16" s="103"/>
      <c r="AI16" s="132"/>
      <c r="AJ16" s="132"/>
      <c r="AK16" s="129"/>
      <c r="AL16" s="132"/>
      <c r="AM16" s="124"/>
      <c r="AN16" s="226"/>
      <c r="AO16" s="226"/>
      <c r="AP16" s="229"/>
      <c r="AQ16" s="229"/>
      <c r="AR16" s="154"/>
      <c r="AS16" s="103"/>
      <c r="AT16" s="103"/>
      <c r="AU16" s="103"/>
      <c r="AV16" s="253"/>
      <c r="AW16" s="103"/>
      <c r="AX16" s="103"/>
      <c r="AY16" s="229"/>
      <c r="AZ16" s="281"/>
      <c r="BA16" s="157"/>
      <c r="BB16" s="157"/>
      <c r="BC16" s="178"/>
      <c r="BD16" s="229"/>
      <c r="BE16" s="103"/>
      <c r="BF16" s="103"/>
      <c r="BG16" s="103"/>
      <c r="BH16" s="182"/>
      <c r="BI16" s="185"/>
      <c r="BJ16" s="103"/>
      <c r="BK16" s="103"/>
      <c r="BL16" s="151"/>
    </row>
    <row r="17" spans="1:64" ht="15" customHeight="1" x14ac:dyDescent="0.25">
      <c r="A17" s="272"/>
      <c r="B17" s="121"/>
      <c r="C17" s="121"/>
      <c r="D17" s="232"/>
      <c r="E17" s="256"/>
      <c r="F17" s="259"/>
      <c r="G17" s="256"/>
      <c r="H17" s="256"/>
      <c r="I17" s="256"/>
      <c r="J17" s="121"/>
      <c r="K17" s="121"/>
      <c r="L17" s="121"/>
      <c r="M17" s="121"/>
      <c r="N17" s="121"/>
      <c r="O17" s="235"/>
      <c r="P17" s="235"/>
      <c r="Q17" s="235"/>
      <c r="R17" s="232"/>
      <c r="S17" s="235"/>
      <c r="T17" s="235"/>
      <c r="U17" s="107"/>
      <c r="V17" s="107"/>
      <c r="W17" s="107"/>
      <c r="X17" s="238"/>
      <c r="Y17" s="241"/>
      <c r="Z17" s="232"/>
      <c r="AA17" s="262"/>
      <c r="AB17" s="262"/>
      <c r="AC17" s="262"/>
      <c r="AD17" s="137"/>
      <c r="AE17" s="268"/>
      <c r="AF17" s="232"/>
      <c r="AG17" s="103"/>
      <c r="AH17" s="103"/>
      <c r="AI17" s="132"/>
      <c r="AJ17" s="132"/>
      <c r="AK17" s="129"/>
      <c r="AL17" s="132"/>
      <c r="AM17" s="124"/>
      <c r="AN17" s="226"/>
      <c r="AO17" s="226"/>
      <c r="AP17" s="229"/>
      <c r="AQ17" s="229"/>
      <c r="AR17" s="154"/>
      <c r="AS17" s="103"/>
      <c r="AT17" s="103"/>
      <c r="AU17" s="103"/>
      <c r="AV17" s="253"/>
      <c r="AW17" s="103"/>
      <c r="AX17" s="103"/>
      <c r="AY17" s="229"/>
      <c r="AZ17" s="281"/>
      <c r="BA17" s="157"/>
      <c r="BB17" s="157"/>
      <c r="BC17" s="178"/>
      <c r="BD17" s="229"/>
      <c r="BE17" s="103"/>
      <c r="BF17" s="103"/>
      <c r="BG17" s="103"/>
      <c r="BH17" s="182"/>
      <c r="BI17" s="185"/>
      <c r="BJ17" s="103"/>
      <c r="BK17" s="103"/>
      <c r="BL17" s="151"/>
    </row>
    <row r="18" spans="1:64" ht="15" customHeight="1" x14ac:dyDescent="0.25">
      <c r="A18" s="272"/>
      <c r="B18" s="121"/>
      <c r="C18" s="121"/>
      <c r="D18" s="232"/>
      <c r="E18" s="256"/>
      <c r="F18" s="259"/>
      <c r="G18" s="256"/>
      <c r="H18" s="256"/>
      <c r="I18" s="256"/>
      <c r="J18" s="121"/>
      <c r="K18" s="121"/>
      <c r="L18" s="121"/>
      <c r="M18" s="121"/>
      <c r="N18" s="121"/>
      <c r="O18" s="235"/>
      <c r="P18" s="235"/>
      <c r="Q18" s="235"/>
      <c r="R18" s="232"/>
      <c r="S18" s="235"/>
      <c r="T18" s="235"/>
      <c r="U18" s="107"/>
      <c r="V18" s="107"/>
      <c r="W18" s="107"/>
      <c r="X18" s="238"/>
      <c r="Y18" s="241"/>
      <c r="Z18" s="232"/>
      <c r="AA18" s="262"/>
      <c r="AB18" s="262"/>
      <c r="AC18" s="262"/>
      <c r="AD18" s="137"/>
      <c r="AE18" s="268"/>
      <c r="AF18" s="232"/>
      <c r="AG18" s="103"/>
      <c r="AH18" s="103"/>
      <c r="AI18" s="132"/>
      <c r="AJ18" s="132"/>
      <c r="AK18" s="129"/>
      <c r="AL18" s="132"/>
      <c r="AM18" s="124"/>
      <c r="AN18" s="226"/>
      <c r="AO18" s="226"/>
      <c r="AP18" s="229"/>
      <c r="AQ18" s="229"/>
      <c r="AR18" s="154"/>
      <c r="AS18" s="103"/>
      <c r="AT18" s="103"/>
      <c r="AU18" s="104"/>
      <c r="AV18" s="254"/>
      <c r="AW18" s="104"/>
      <c r="AX18" s="103"/>
      <c r="AY18" s="229"/>
      <c r="AZ18" s="281"/>
      <c r="BA18" s="157"/>
      <c r="BB18" s="157"/>
      <c r="BC18" s="178"/>
      <c r="BD18" s="229"/>
      <c r="BE18" s="103"/>
      <c r="BF18" s="103"/>
      <c r="BG18" s="103"/>
      <c r="BH18" s="182"/>
      <c r="BI18" s="185"/>
      <c r="BJ18" s="103"/>
      <c r="BK18" s="103"/>
      <c r="BL18" s="151"/>
    </row>
    <row r="19" spans="1:64" ht="15" customHeight="1" x14ac:dyDescent="0.25">
      <c r="A19" s="272"/>
      <c r="B19" s="121"/>
      <c r="C19" s="121"/>
      <c r="D19" s="232"/>
      <c r="E19" s="256"/>
      <c r="F19" s="259"/>
      <c r="G19" s="256"/>
      <c r="H19" s="256"/>
      <c r="I19" s="256"/>
      <c r="J19" s="121"/>
      <c r="K19" s="121"/>
      <c r="L19" s="121"/>
      <c r="M19" s="121"/>
      <c r="N19" s="121"/>
      <c r="O19" s="235"/>
      <c r="P19" s="235"/>
      <c r="Q19" s="235"/>
      <c r="R19" s="232"/>
      <c r="S19" s="235"/>
      <c r="T19" s="235"/>
      <c r="U19" s="107"/>
      <c r="V19" s="107"/>
      <c r="W19" s="107"/>
      <c r="X19" s="238"/>
      <c r="Y19" s="241"/>
      <c r="Z19" s="232"/>
      <c r="AA19" s="262"/>
      <c r="AB19" s="262"/>
      <c r="AC19" s="262"/>
      <c r="AD19" s="137"/>
      <c r="AE19" s="268"/>
      <c r="AF19" s="232"/>
      <c r="AG19" s="103"/>
      <c r="AH19" s="103"/>
      <c r="AI19" s="132"/>
      <c r="AJ19" s="132"/>
      <c r="AK19" s="129"/>
      <c r="AL19" s="132"/>
      <c r="AM19" s="124"/>
      <c r="AN19" s="226"/>
      <c r="AO19" s="226"/>
      <c r="AP19" s="229"/>
      <c r="AQ19" s="229"/>
      <c r="AR19" s="154"/>
      <c r="AS19" s="103"/>
      <c r="AT19" s="103"/>
      <c r="AU19" s="102" t="s">
        <v>99</v>
      </c>
      <c r="AV19" s="252">
        <v>187421000</v>
      </c>
      <c r="AW19" s="102" t="s">
        <v>100</v>
      </c>
      <c r="AX19" s="103"/>
      <c r="AY19" s="229"/>
      <c r="AZ19" s="281"/>
      <c r="BA19" s="157"/>
      <c r="BB19" s="157"/>
      <c r="BC19" s="178"/>
      <c r="BD19" s="229"/>
      <c r="BE19" s="103"/>
      <c r="BF19" s="103"/>
      <c r="BG19" s="103"/>
      <c r="BH19" s="182"/>
      <c r="BI19" s="185"/>
      <c r="BJ19" s="103"/>
      <c r="BK19" s="103"/>
      <c r="BL19" s="151"/>
    </row>
    <row r="20" spans="1:64" ht="15" customHeight="1" x14ac:dyDescent="0.25">
      <c r="A20" s="272"/>
      <c r="B20" s="121"/>
      <c r="C20" s="121"/>
      <c r="D20" s="232"/>
      <c r="E20" s="256"/>
      <c r="F20" s="259"/>
      <c r="G20" s="256"/>
      <c r="H20" s="256"/>
      <c r="I20" s="256"/>
      <c r="J20" s="121"/>
      <c r="K20" s="121"/>
      <c r="L20" s="121"/>
      <c r="M20" s="121"/>
      <c r="N20" s="121"/>
      <c r="O20" s="235"/>
      <c r="P20" s="235"/>
      <c r="Q20" s="235"/>
      <c r="R20" s="232"/>
      <c r="S20" s="235"/>
      <c r="T20" s="235"/>
      <c r="U20" s="107"/>
      <c r="V20" s="107"/>
      <c r="W20" s="107"/>
      <c r="X20" s="238"/>
      <c r="Y20" s="241"/>
      <c r="Z20" s="232"/>
      <c r="AA20" s="262"/>
      <c r="AB20" s="262"/>
      <c r="AC20" s="262"/>
      <c r="AD20" s="137"/>
      <c r="AE20" s="268"/>
      <c r="AF20" s="232"/>
      <c r="AG20" s="103"/>
      <c r="AH20" s="103"/>
      <c r="AI20" s="132"/>
      <c r="AJ20" s="132"/>
      <c r="AK20" s="129"/>
      <c r="AL20" s="132"/>
      <c r="AM20" s="124"/>
      <c r="AN20" s="226"/>
      <c r="AO20" s="226"/>
      <c r="AP20" s="229"/>
      <c r="AQ20" s="229"/>
      <c r="AR20" s="154"/>
      <c r="AS20" s="103"/>
      <c r="AT20" s="103"/>
      <c r="AU20" s="103"/>
      <c r="AV20" s="253"/>
      <c r="AW20" s="103"/>
      <c r="AX20" s="103"/>
      <c r="AY20" s="229"/>
      <c r="AZ20" s="281"/>
      <c r="BA20" s="157"/>
      <c r="BB20" s="157"/>
      <c r="BC20" s="178"/>
      <c r="BD20" s="229"/>
      <c r="BE20" s="103"/>
      <c r="BF20" s="103"/>
      <c r="BG20" s="103"/>
      <c r="BH20" s="182"/>
      <c r="BI20" s="185"/>
      <c r="BJ20" s="103"/>
      <c r="BK20" s="103"/>
      <c r="BL20" s="151"/>
    </row>
    <row r="21" spans="1:64" ht="66" customHeight="1" x14ac:dyDescent="0.25">
      <c r="A21" s="272"/>
      <c r="B21" s="121"/>
      <c r="C21" s="121"/>
      <c r="D21" s="232"/>
      <c r="E21" s="256"/>
      <c r="F21" s="259"/>
      <c r="G21" s="256"/>
      <c r="H21" s="256"/>
      <c r="I21" s="256"/>
      <c r="J21" s="121"/>
      <c r="K21" s="121"/>
      <c r="L21" s="121"/>
      <c r="M21" s="121"/>
      <c r="N21" s="121"/>
      <c r="O21" s="235"/>
      <c r="P21" s="235"/>
      <c r="Q21" s="235"/>
      <c r="R21" s="232"/>
      <c r="S21" s="235"/>
      <c r="T21" s="235"/>
      <c r="U21" s="107"/>
      <c r="V21" s="107"/>
      <c r="W21" s="107"/>
      <c r="X21" s="238"/>
      <c r="Y21" s="241"/>
      <c r="Z21" s="232"/>
      <c r="AA21" s="262"/>
      <c r="AB21" s="262"/>
      <c r="AC21" s="262"/>
      <c r="AD21" s="137"/>
      <c r="AE21" s="268"/>
      <c r="AF21" s="232"/>
      <c r="AG21" s="103"/>
      <c r="AH21" s="103"/>
      <c r="AI21" s="132"/>
      <c r="AJ21" s="132"/>
      <c r="AK21" s="129"/>
      <c r="AL21" s="132"/>
      <c r="AM21" s="124"/>
      <c r="AN21" s="226"/>
      <c r="AO21" s="226"/>
      <c r="AP21" s="229"/>
      <c r="AQ21" s="229"/>
      <c r="AR21" s="154"/>
      <c r="AS21" s="103"/>
      <c r="AT21" s="103"/>
      <c r="AU21" s="103"/>
      <c r="AV21" s="253"/>
      <c r="AW21" s="103"/>
      <c r="AX21" s="103"/>
      <c r="AY21" s="229"/>
      <c r="AZ21" s="281"/>
      <c r="BA21" s="157"/>
      <c r="BB21" s="157"/>
      <c r="BC21" s="178"/>
      <c r="BD21" s="229"/>
      <c r="BE21" s="103"/>
      <c r="BF21" s="103"/>
      <c r="BG21" s="103"/>
      <c r="BH21" s="182"/>
      <c r="BI21" s="185"/>
      <c r="BJ21" s="103"/>
      <c r="BK21" s="103"/>
      <c r="BL21" s="151"/>
    </row>
    <row r="22" spans="1:64" ht="15" customHeight="1" x14ac:dyDescent="0.25">
      <c r="A22" s="272"/>
      <c r="B22" s="121"/>
      <c r="C22" s="121"/>
      <c r="D22" s="232"/>
      <c r="E22" s="256"/>
      <c r="F22" s="259"/>
      <c r="G22" s="256"/>
      <c r="H22" s="256"/>
      <c r="I22" s="256"/>
      <c r="J22" s="121"/>
      <c r="K22" s="121"/>
      <c r="L22" s="121"/>
      <c r="M22" s="121"/>
      <c r="N22" s="121"/>
      <c r="O22" s="235"/>
      <c r="P22" s="235"/>
      <c r="Q22" s="235"/>
      <c r="R22" s="232"/>
      <c r="S22" s="235"/>
      <c r="T22" s="235"/>
      <c r="U22" s="107"/>
      <c r="V22" s="107"/>
      <c r="W22" s="107"/>
      <c r="X22" s="238"/>
      <c r="Y22" s="241"/>
      <c r="Z22" s="232"/>
      <c r="AA22" s="262"/>
      <c r="AB22" s="262"/>
      <c r="AC22" s="262"/>
      <c r="AD22" s="137"/>
      <c r="AE22" s="268"/>
      <c r="AF22" s="232"/>
      <c r="AG22" s="103"/>
      <c r="AH22" s="103"/>
      <c r="AI22" s="132"/>
      <c r="AJ22" s="132"/>
      <c r="AK22" s="129"/>
      <c r="AL22" s="132"/>
      <c r="AM22" s="124"/>
      <c r="AN22" s="226"/>
      <c r="AO22" s="226"/>
      <c r="AP22" s="229"/>
      <c r="AQ22" s="229"/>
      <c r="AR22" s="154"/>
      <c r="AS22" s="103"/>
      <c r="AT22" s="103"/>
      <c r="AU22" s="104"/>
      <c r="AV22" s="254"/>
      <c r="AW22" s="104"/>
      <c r="AX22" s="103"/>
      <c r="AY22" s="229"/>
      <c r="AZ22" s="281"/>
      <c r="BA22" s="157"/>
      <c r="BB22" s="157"/>
      <c r="BC22" s="178"/>
      <c r="BD22" s="229"/>
      <c r="BE22" s="103"/>
      <c r="BF22" s="103"/>
      <c r="BG22" s="103"/>
      <c r="BH22" s="182"/>
      <c r="BI22" s="185"/>
      <c r="BJ22" s="103"/>
      <c r="BK22" s="103"/>
      <c r="BL22" s="151"/>
    </row>
    <row r="23" spans="1:64" ht="37.5" customHeight="1" x14ac:dyDescent="0.25">
      <c r="A23" s="272"/>
      <c r="B23" s="121"/>
      <c r="C23" s="121"/>
      <c r="D23" s="232"/>
      <c r="E23" s="256"/>
      <c r="F23" s="259"/>
      <c r="G23" s="256"/>
      <c r="H23" s="256"/>
      <c r="I23" s="256"/>
      <c r="J23" s="121"/>
      <c r="K23" s="121"/>
      <c r="L23" s="121"/>
      <c r="M23" s="121"/>
      <c r="N23" s="121"/>
      <c r="O23" s="235"/>
      <c r="P23" s="235"/>
      <c r="Q23" s="235"/>
      <c r="R23" s="232"/>
      <c r="S23" s="235"/>
      <c r="T23" s="235"/>
      <c r="U23" s="107"/>
      <c r="V23" s="107"/>
      <c r="W23" s="107"/>
      <c r="X23" s="238"/>
      <c r="Y23" s="241"/>
      <c r="Z23" s="232"/>
      <c r="AA23" s="262"/>
      <c r="AB23" s="262"/>
      <c r="AC23" s="262"/>
      <c r="AD23" s="137"/>
      <c r="AE23" s="268"/>
      <c r="AF23" s="232"/>
      <c r="AG23" s="103"/>
      <c r="AH23" s="103"/>
      <c r="AI23" s="132"/>
      <c r="AJ23" s="132"/>
      <c r="AK23" s="129"/>
      <c r="AL23" s="132"/>
      <c r="AM23" s="124"/>
      <c r="AN23" s="226"/>
      <c r="AO23" s="226"/>
      <c r="AP23" s="229"/>
      <c r="AQ23" s="229"/>
      <c r="AR23" s="154"/>
      <c r="AS23" s="103"/>
      <c r="AT23" s="103"/>
      <c r="AU23" s="28"/>
      <c r="AV23" s="87"/>
      <c r="AW23" s="28"/>
      <c r="AX23" s="103"/>
      <c r="AY23" s="229"/>
      <c r="AZ23" s="281"/>
      <c r="BA23" s="157"/>
      <c r="BB23" s="157"/>
      <c r="BC23" s="178"/>
      <c r="BD23" s="229"/>
      <c r="BE23" s="103"/>
      <c r="BF23" s="103"/>
      <c r="BG23" s="103"/>
      <c r="BH23" s="182"/>
      <c r="BI23" s="185"/>
      <c r="BJ23" s="103"/>
      <c r="BK23" s="103"/>
      <c r="BL23" s="151"/>
    </row>
    <row r="24" spans="1:64" ht="23.25" customHeight="1" x14ac:dyDescent="0.25">
      <c r="A24" s="272"/>
      <c r="B24" s="121"/>
      <c r="C24" s="121"/>
      <c r="D24" s="233"/>
      <c r="E24" s="257"/>
      <c r="F24" s="260"/>
      <c r="G24" s="257"/>
      <c r="H24" s="257"/>
      <c r="I24" s="257"/>
      <c r="J24" s="122"/>
      <c r="K24" s="122"/>
      <c r="L24" s="122"/>
      <c r="M24" s="122"/>
      <c r="N24" s="122"/>
      <c r="O24" s="236"/>
      <c r="P24" s="236"/>
      <c r="Q24" s="236"/>
      <c r="R24" s="233"/>
      <c r="S24" s="236"/>
      <c r="T24" s="236"/>
      <c r="U24" s="108"/>
      <c r="V24" s="108"/>
      <c r="W24" s="108"/>
      <c r="X24" s="239"/>
      <c r="Y24" s="242"/>
      <c r="Z24" s="232"/>
      <c r="AA24" s="262"/>
      <c r="AB24" s="262"/>
      <c r="AC24" s="262"/>
      <c r="AD24" s="137"/>
      <c r="AE24" s="269"/>
      <c r="AF24" s="233"/>
      <c r="AG24" s="104"/>
      <c r="AH24" s="104"/>
      <c r="AI24" s="133"/>
      <c r="AJ24" s="133"/>
      <c r="AK24" s="130"/>
      <c r="AL24" s="133"/>
      <c r="AM24" s="125"/>
      <c r="AN24" s="227"/>
      <c r="AO24" s="227"/>
      <c r="AP24" s="230"/>
      <c r="AQ24" s="230"/>
      <c r="AR24" s="155"/>
      <c r="AS24" s="103"/>
      <c r="AT24" s="103"/>
      <c r="AU24" s="28"/>
      <c r="AV24" s="4"/>
      <c r="AW24" s="28"/>
      <c r="AX24" s="104"/>
      <c r="AY24" s="230"/>
      <c r="AZ24" s="282"/>
      <c r="BA24" s="158"/>
      <c r="BB24" s="158"/>
      <c r="BC24" s="179"/>
      <c r="BD24" s="230"/>
      <c r="BE24" s="104"/>
      <c r="BF24" s="104"/>
      <c r="BG24" s="104"/>
      <c r="BH24" s="183"/>
      <c r="BI24" s="186"/>
      <c r="BJ24" s="104"/>
      <c r="BK24" s="104"/>
      <c r="BL24" s="152"/>
    </row>
    <row r="25" spans="1:64" s="81" customFormat="1" ht="85.5" customHeight="1" x14ac:dyDescent="0.35">
      <c r="A25" s="272"/>
      <c r="B25" s="121"/>
      <c r="C25" s="121"/>
      <c r="D25" s="33"/>
      <c r="E25" s="34"/>
      <c r="F25" s="34"/>
      <c r="G25" s="34"/>
      <c r="H25" s="34"/>
      <c r="I25" s="34"/>
      <c r="J25" s="35"/>
      <c r="K25" s="109" t="s">
        <v>157</v>
      </c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1"/>
      <c r="X25" s="36">
        <f>(X9+X15)/(2)</f>
        <v>9.1283015916040988E-2</v>
      </c>
      <c r="Y25" s="36">
        <f>(Y9+Y15)/(2)</f>
        <v>0.12940685045948203</v>
      </c>
      <c r="Z25" s="232"/>
      <c r="AA25" s="262"/>
      <c r="AB25" s="262"/>
      <c r="AC25" s="262"/>
      <c r="AD25" s="138"/>
      <c r="AE25" s="139" t="s">
        <v>159</v>
      </c>
      <c r="AF25" s="140"/>
      <c r="AG25" s="140"/>
      <c r="AH25" s="140"/>
      <c r="AI25" s="140"/>
      <c r="AJ25" s="140"/>
      <c r="AK25" s="140"/>
      <c r="AL25" s="140"/>
      <c r="AM25" s="82">
        <f>(AM9+AM15)/2</f>
        <v>8.7786131996658301E-2</v>
      </c>
      <c r="AN25" s="76"/>
      <c r="AO25" s="76"/>
      <c r="AP25" s="77"/>
      <c r="AQ25" s="77"/>
      <c r="AR25" s="78"/>
      <c r="AS25" s="103"/>
      <c r="AT25" s="103"/>
      <c r="AU25" s="28" t="s">
        <v>101</v>
      </c>
      <c r="AV25" s="4">
        <v>2284016627</v>
      </c>
      <c r="AW25" s="83" t="s">
        <v>164</v>
      </c>
      <c r="AX25" s="84"/>
      <c r="AY25" s="85"/>
      <c r="AZ25" s="77"/>
      <c r="BA25" s="56">
        <v>137600000</v>
      </c>
      <c r="BB25" s="56">
        <v>51600000</v>
      </c>
      <c r="BC25" s="86">
        <f>BB25/AV25</f>
        <v>2.2591779494957241E-2</v>
      </c>
      <c r="BD25" s="77"/>
      <c r="BE25" s="77"/>
      <c r="BF25" s="79"/>
      <c r="BG25" s="79"/>
      <c r="BH25" s="79"/>
      <c r="BI25" s="79"/>
      <c r="BJ25" s="79"/>
      <c r="BK25" s="79"/>
      <c r="BL25" s="80"/>
    </row>
    <row r="26" spans="1:64" ht="18.75" customHeight="1" x14ac:dyDescent="0.25">
      <c r="A26" s="272"/>
      <c r="B26" s="121"/>
      <c r="C26" s="121"/>
      <c r="D26" s="231" t="s">
        <v>102</v>
      </c>
      <c r="E26" s="255">
        <v>0.02</v>
      </c>
      <c r="F26" s="258" t="s">
        <v>102</v>
      </c>
      <c r="G26" s="255">
        <v>0.12</v>
      </c>
      <c r="H26" s="255" t="s">
        <v>70</v>
      </c>
      <c r="I26" s="255">
        <v>0.1</v>
      </c>
      <c r="J26" s="112" t="s">
        <v>103</v>
      </c>
      <c r="K26" s="120" t="s">
        <v>104</v>
      </c>
      <c r="L26" s="120" t="s">
        <v>73</v>
      </c>
      <c r="M26" s="120">
        <v>1</v>
      </c>
      <c r="N26" s="120" t="s">
        <v>105</v>
      </c>
      <c r="O26" s="234" t="s">
        <v>75</v>
      </c>
      <c r="P26" s="234"/>
      <c r="Q26" s="234"/>
      <c r="R26" s="234">
        <f>8-1</f>
        <v>7</v>
      </c>
      <c r="S26" s="234">
        <f>+R26-T26</f>
        <v>2.617</v>
      </c>
      <c r="T26" s="234">
        <f>2.338+2.045</f>
        <v>4.383</v>
      </c>
      <c r="U26" s="106">
        <v>0.96</v>
      </c>
      <c r="V26" s="106">
        <v>0</v>
      </c>
      <c r="W26" s="106">
        <f>SUM(U26:V34)</f>
        <v>0.96</v>
      </c>
      <c r="X26" s="237">
        <f>W26/S26</f>
        <v>0.36683225066870462</v>
      </c>
      <c r="Y26" s="295">
        <f>(T26+V26+U26)/R26</f>
        <v>0.76328571428571423</v>
      </c>
      <c r="Z26" s="232"/>
      <c r="AA26" s="262"/>
      <c r="AB26" s="262"/>
      <c r="AC26" s="262"/>
      <c r="AD26" s="136" t="s">
        <v>106</v>
      </c>
      <c r="AE26" s="267">
        <v>2020130010239</v>
      </c>
      <c r="AF26" s="231" t="s">
        <v>107</v>
      </c>
      <c r="AG26" s="102" t="s">
        <v>108</v>
      </c>
      <c r="AH26" s="102" t="s">
        <v>109</v>
      </c>
      <c r="AI26" s="131">
        <v>7</v>
      </c>
      <c r="AJ26" s="131">
        <f>T26+U26</f>
        <v>5.343</v>
      </c>
      <c r="AK26" s="131">
        <v>0.96</v>
      </c>
      <c r="AL26" s="131">
        <v>0</v>
      </c>
      <c r="AM26" s="123">
        <f>(AK26+AL26)/AI26</f>
        <v>0.13714285714285715</v>
      </c>
      <c r="AN26" s="225">
        <v>44928</v>
      </c>
      <c r="AO26" s="225">
        <v>45291</v>
      </c>
      <c r="AP26" s="228">
        <v>364</v>
      </c>
      <c r="AQ26" s="228">
        <v>1036134</v>
      </c>
      <c r="AR26" s="153"/>
      <c r="AS26" s="103"/>
      <c r="AT26" s="103"/>
      <c r="AU26" s="228" t="s">
        <v>83</v>
      </c>
      <c r="AV26" s="277">
        <v>50000000</v>
      </c>
      <c r="AW26" s="228" t="s">
        <v>110</v>
      </c>
      <c r="AX26" s="102" t="s">
        <v>111</v>
      </c>
      <c r="AY26" s="228" t="s">
        <v>112</v>
      </c>
      <c r="AZ26" s="285" t="s">
        <v>167</v>
      </c>
      <c r="BA26" s="159">
        <v>0</v>
      </c>
      <c r="BB26" s="131">
        <v>0</v>
      </c>
      <c r="BC26" s="131">
        <v>0</v>
      </c>
      <c r="BD26" s="228" t="s">
        <v>87</v>
      </c>
      <c r="BE26" s="102" t="s">
        <v>113</v>
      </c>
      <c r="BF26" s="102" t="s">
        <v>113</v>
      </c>
      <c r="BG26" s="228" t="s">
        <v>83</v>
      </c>
      <c r="BH26" s="225">
        <v>44958</v>
      </c>
      <c r="BI26" s="228"/>
      <c r="BJ26" s="102" t="s">
        <v>114</v>
      </c>
      <c r="BK26" s="102" t="s">
        <v>115</v>
      </c>
      <c r="BL26" s="150" t="s">
        <v>153</v>
      </c>
    </row>
    <row r="27" spans="1:64" ht="15" customHeight="1" x14ac:dyDescent="0.25">
      <c r="A27" s="272"/>
      <c r="B27" s="121"/>
      <c r="C27" s="121"/>
      <c r="D27" s="232"/>
      <c r="E27" s="256"/>
      <c r="F27" s="259"/>
      <c r="G27" s="256"/>
      <c r="H27" s="256"/>
      <c r="I27" s="256"/>
      <c r="J27" s="113"/>
      <c r="K27" s="121"/>
      <c r="L27" s="121"/>
      <c r="M27" s="121"/>
      <c r="N27" s="121"/>
      <c r="O27" s="235"/>
      <c r="P27" s="235"/>
      <c r="Q27" s="235"/>
      <c r="R27" s="235"/>
      <c r="S27" s="235"/>
      <c r="T27" s="235"/>
      <c r="U27" s="107"/>
      <c r="V27" s="107"/>
      <c r="W27" s="107"/>
      <c r="X27" s="238"/>
      <c r="Y27" s="296"/>
      <c r="Z27" s="232"/>
      <c r="AA27" s="262"/>
      <c r="AB27" s="262"/>
      <c r="AC27" s="262"/>
      <c r="AD27" s="137"/>
      <c r="AE27" s="268"/>
      <c r="AF27" s="232"/>
      <c r="AG27" s="103"/>
      <c r="AH27" s="103"/>
      <c r="AI27" s="132"/>
      <c r="AJ27" s="132"/>
      <c r="AK27" s="132"/>
      <c r="AL27" s="132"/>
      <c r="AM27" s="124"/>
      <c r="AN27" s="226"/>
      <c r="AO27" s="226"/>
      <c r="AP27" s="229"/>
      <c r="AQ27" s="229"/>
      <c r="AR27" s="154"/>
      <c r="AS27" s="103"/>
      <c r="AT27" s="103"/>
      <c r="AU27" s="229"/>
      <c r="AV27" s="278"/>
      <c r="AW27" s="229"/>
      <c r="AX27" s="103"/>
      <c r="AY27" s="229"/>
      <c r="AZ27" s="281"/>
      <c r="BA27" s="160"/>
      <c r="BB27" s="132"/>
      <c r="BC27" s="132"/>
      <c r="BD27" s="229"/>
      <c r="BE27" s="103"/>
      <c r="BF27" s="103"/>
      <c r="BG27" s="229"/>
      <c r="BH27" s="226"/>
      <c r="BI27" s="229"/>
      <c r="BJ27" s="103"/>
      <c r="BK27" s="103"/>
      <c r="BL27" s="151"/>
    </row>
    <row r="28" spans="1:64" ht="15" customHeight="1" x14ac:dyDescent="0.25">
      <c r="A28" s="272"/>
      <c r="B28" s="121"/>
      <c r="C28" s="121"/>
      <c r="D28" s="232"/>
      <c r="E28" s="256"/>
      <c r="F28" s="259"/>
      <c r="G28" s="256"/>
      <c r="H28" s="256"/>
      <c r="I28" s="256"/>
      <c r="J28" s="113"/>
      <c r="K28" s="121"/>
      <c r="L28" s="121"/>
      <c r="M28" s="121"/>
      <c r="N28" s="121"/>
      <c r="O28" s="235"/>
      <c r="P28" s="235"/>
      <c r="Q28" s="235"/>
      <c r="R28" s="235"/>
      <c r="S28" s="235"/>
      <c r="T28" s="235"/>
      <c r="U28" s="107"/>
      <c r="V28" s="107"/>
      <c r="W28" s="107"/>
      <c r="X28" s="238"/>
      <c r="Y28" s="296"/>
      <c r="Z28" s="232"/>
      <c r="AA28" s="262"/>
      <c r="AB28" s="262"/>
      <c r="AC28" s="262"/>
      <c r="AD28" s="137"/>
      <c r="AE28" s="268"/>
      <c r="AF28" s="232"/>
      <c r="AG28" s="103"/>
      <c r="AH28" s="103"/>
      <c r="AI28" s="132"/>
      <c r="AJ28" s="132"/>
      <c r="AK28" s="132"/>
      <c r="AL28" s="132"/>
      <c r="AM28" s="124"/>
      <c r="AN28" s="226"/>
      <c r="AO28" s="226"/>
      <c r="AP28" s="229"/>
      <c r="AQ28" s="229"/>
      <c r="AR28" s="154"/>
      <c r="AS28" s="103"/>
      <c r="AT28" s="103"/>
      <c r="AU28" s="229"/>
      <c r="AV28" s="278"/>
      <c r="AW28" s="229"/>
      <c r="AX28" s="103"/>
      <c r="AY28" s="229"/>
      <c r="AZ28" s="281"/>
      <c r="BA28" s="160"/>
      <c r="BB28" s="132"/>
      <c r="BC28" s="132"/>
      <c r="BD28" s="229"/>
      <c r="BE28" s="103"/>
      <c r="BF28" s="103"/>
      <c r="BG28" s="229"/>
      <c r="BH28" s="226"/>
      <c r="BI28" s="229"/>
      <c r="BJ28" s="103"/>
      <c r="BK28" s="103"/>
      <c r="BL28" s="151"/>
    </row>
    <row r="29" spans="1:64" ht="15" customHeight="1" x14ac:dyDescent="0.25">
      <c r="A29" s="272"/>
      <c r="B29" s="121"/>
      <c r="C29" s="121"/>
      <c r="D29" s="232"/>
      <c r="E29" s="256"/>
      <c r="F29" s="259"/>
      <c r="G29" s="256"/>
      <c r="H29" s="256"/>
      <c r="I29" s="256"/>
      <c r="J29" s="113"/>
      <c r="K29" s="121"/>
      <c r="L29" s="121"/>
      <c r="M29" s="121"/>
      <c r="N29" s="121"/>
      <c r="O29" s="235"/>
      <c r="P29" s="235"/>
      <c r="Q29" s="235"/>
      <c r="R29" s="235"/>
      <c r="S29" s="235"/>
      <c r="T29" s="235"/>
      <c r="U29" s="107"/>
      <c r="V29" s="107"/>
      <c r="W29" s="107"/>
      <c r="X29" s="238"/>
      <c r="Y29" s="296"/>
      <c r="Z29" s="232"/>
      <c r="AA29" s="262"/>
      <c r="AB29" s="262"/>
      <c r="AC29" s="262"/>
      <c r="AD29" s="137"/>
      <c r="AE29" s="268"/>
      <c r="AF29" s="232"/>
      <c r="AG29" s="103"/>
      <c r="AH29" s="103"/>
      <c r="AI29" s="132"/>
      <c r="AJ29" s="132"/>
      <c r="AK29" s="132"/>
      <c r="AL29" s="132"/>
      <c r="AM29" s="124"/>
      <c r="AN29" s="226"/>
      <c r="AO29" s="226"/>
      <c r="AP29" s="229"/>
      <c r="AQ29" s="229"/>
      <c r="AR29" s="154"/>
      <c r="AS29" s="103"/>
      <c r="AT29" s="103"/>
      <c r="AU29" s="229"/>
      <c r="AV29" s="278"/>
      <c r="AW29" s="229"/>
      <c r="AX29" s="103"/>
      <c r="AY29" s="229"/>
      <c r="AZ29" s="281"/>
      <c r="BA29" s="160"/>
      <c r="BB29" s="132"/>
      <c r="BC29" s="132"/>
      <c r="BD29" s="229"/>
      <c r="BE29" s="103"/>
      <c r="BF29" s="103"/>
      <c r="BG29" s="229"/>
      <c r="BH29" s="226"/>
      <c r="BI29" s="229"/>
      <c r="BJ29" s="103"/>
      <c r="BK29" s="103"/>
      <c r="BL29" s="151"/>
    </row>
    <row r="30" spans="1:64" ht="15" customHeight="1" x14ac:dyDescent="0.25">
      <c r="A30" s="272"/>
      <c r="B30" s="121"/>
      <c r="C30" s="121"/>
      <c r="D30" s="232"/>
      <c r="E30" s="256"/>
      <c r="F30" s="259"/>
      <c r="G30" s="256"/>
      <c r="H30" s="256"/>
      <c r="I30" s="256"/>
      <c r="J30" s="113"/>
      <c r="K30" s="121"/>
      <c r="L30" s="121"/>
      <c r="M30" s="121"/>
      <c r="N30" s="121"/>
      <c r="O30" s="235"/>
      <c r="P30" s="235"/>
      <c r="Q30" s="235"/>
      <c r="R30" s="235"/>
      <c r="S30" s="235"/>
      <c r="T30" s="235"/>
      <c r="U30" s="107"/>
      <c r="V30" s="107"/>
      <c r="W30" s="107"/>
      <c r="X30" s="238"/>
      <c r="Y30" s="296"/>
      <c r="Z30" s="232"/>
      <c r="AA30" s="262"/>
      <c r="AB30" s="262"/>
      <c r="AC30" s="262"/>
      <c r="AD30" s="137"/>
      <c r="AE30" s="268"/>
      <c r="AF30" s="232"/>
      <c r="AG30" s="104"/>
      <c r="AH30" s="103"/>
      <c r="AI30" s="132"/>
      <c r="AJ30" s="132"/>
      <c r="AK30" s="132"/>
      <c r="AL30" s="132"/>
      <c r="AM30" s="124"/>
      <c r="AN30" s="226"/>
      <c r="AO30" s="226"/>
      <c r="AP30" s="229"/>
      <c r="AQ30" s="229"/>
      <c r="AR30" s="154"/>
      <c r="AS30" s="103"/>
      <c r="AT30" s="103"/>
      <c r="AU30" s="229"/>
      <c r="AV30" s="278"/>
      <c r="AW30" s="229"/>
      <c r="AX30" s="103"/>
      <c r="AY30" s="229"/>
      <c r="AZ30" s="281"/>
      <c r="BA30" s="160"/>
      <c r="BB30" s="132"/>
      <c r="BC30" s="132"/>
      <c r="BD30" s="229"/>
      <c r="BE30" s="103"/>
      <c r="BF30" s="103"/>
      <c r="BG30" s="229"/>
      <c r="BH30" s="226"/>
      <c r="BI30" s="229"/>
      <c r="BJ30" s="103"/>
      <c r="BK30" s="103"/>
      <c r="BL30" s="151"/>
    </row>
    <row r="31" spans="1:64" ht="15" customHeight="1" x14ac:dyDescent="0.25">
      <c r="A31" s="272"/>
      <c r="B31" s="121"/>
      <c r="C31" s="121"/>
      <c r="D31" s="232"/>
      <c r="E31" s="256"/>
      <c r="F31" s="259"/>
      <c r="G31" s="256"/>
      <c r="H31" s="256"/>
      <c r="I31" s="256"/>
      <c r="J31" s="113"/>
      <c r="K31" s="121"/>
      <c r="L31" s="121"/>
      <c r="M31" s="121"/>
      <c r="N31" s="121"/>
      <c r="O31" s="235"/>
      <c r="P31" s="235"/>
      <c r="Q31" s="235"/>
      <c r="R31" s="235"/>
      <c r="S31" s="235"/>
      <c r="T31" s="235"/>
      <c r="U31" s="107"/>
      <c r="V31" s="107"/>
      <c r="W31" s="107"/>
      <c r="X31" s="238"/>
      <c r="Y31" s="296"/>
      <c r="Z31" s="232"/>
      <c r="AA31" s="262"/>
      <c r="AB31" s="262"/>
      <c r="AC31" s="262"/>
      <c r="AD31" s="137"/>
      <c r="AE31" s="268"/>
      <c r="AF31" s="232"/>
      <c r="AG31" s="274" t="s">
        <v>116</v>
      </c>
      <c r="AH31" s="103"/>
      <c r="AI31" s="132"/>
      <c r="AJ31" s="132"/>
      <c r="AK31" s="132"/>
      <c r="AL31" s="132"/>
      <c r="AM31" s="124"/>
      <c r="AN31" s="226"/>
      <c r="AO31" s="226"/>
      <c r="AP31" s="229"/>
      <c r="AQ31" s="229"/>
      <c r="AR31" s="154"/>
      <c r="AS31" s="103"/>
      <c r="AT31" s="103"/>
      <c r="AU31" s="229"/>
      <c r="AV31" s="278"/>
      <c r="AW31" s="229"/>
      <c r="AX31" s="103"/>
      <c r="AY31" s="229"/>
      <c r="AZ31" s="281"/>
      <c r="BA31" s="160"/>
      <c r="BB31" s="132"/>
      <c r="BC31" s="132"/>
      <c r="BD31" s="229"/>
      <c r="BE31" s="103"/>
      <c r="BF31" s="103"/>
      <c r="BG31" s="229"/>
      <c r="BH31" s="226"/>
      <c r="BI31" s="229"/>
      <c r="BJ31" s="103"/>
      <c r="BK31" s="103"/>
      <c r="BL31" s="151"/>
    </row>
    <row r="32" spans="1:64" ht="15" customHeight="1" x14ac:dyDescent="0.25">
      <c r="A32" s="272"/>
      <c r="B32" s="121"/>
      <c r="C32" s="121"/>
      <c r="D32" s="232"/>
      <c r="E32" s="256"/>
      <c r="F32" s="259"/>
      <c r="G32" s="256"/>
      <c r="H32" s="256"/>
      <c r="I32" s="256"/>
      <c r="J32" s="113"/>
      <c r="K32" s="121"/>
      <c r="L32" s="121"/>
      <c r="M32" s="121"/>
      <c r="N32" s="121"/>
      <c r="O32" s="235"/>
      <c r="P32" s="235"/>
      <c r="Q32" s="235"/>
      <c r="R32" s="235"/>
      <c r="S32" s="235"/>
      <c r="T32" s="235"/>
      <c r="U32" s="107"/>
      <c r="V32" s="107"/>
      <c r="W32" s="107"/>
      <c r="X32" s="238"/>
      <c r="Y32" s="296"/>
      <c r="Z32" s="232"/>
      <c r="AA32" s="262"/>
      <c r="AB32" s="262"/>
      <c r="AC32" s="262"/>
      <c r="AD32" s="137"/>
      <c r="AE32" s="268"/>
      <c r="AF32" s="232"/>
      <c r="AG32" s="275"/>
      <c r="AH32" s="103"/>
      <c r="AI32" s="132"/>
      <c r="AJ32" s="132"/>
      <c r="AK32" s="132"/>
      <c r="AL32" s="132"/>
      <c r="AM32" s="124"/>
      <c r="AN32" s="226"/>
      <c r="AO32" s="226"/>
      <c r="AP32" s="229"/>
      <c r="AQ32" s="229"/>
      <c r="AR32" s="154"/>
      <c r="AS32" s="103"/>
      <c r="AT32" s="103"/>
      <c r="AU32" s="229"/>
      <c r="AV32" s="278"/>
      <c r="AW32" s="229"/>
      <c r="AX32" s="103"/>
      <c r="AY32" s="229"/>
      <c r="AZ32" s="281"/>
      <c r="BA32" s="160"/>
      <c r="BB32" s="132"/>
      <c r="BC32" s="132"/>
      <c r="BD32" s="229"/>
      <c r="BE32" s="103"/>
      <c r="BF32" s="103"/>
      <c r="BG32" s="229"/>
      <c r="BH32" s="226"/>
      <c r="BI32" s="229"/>
      <c r="BJ32" s="103"/>
      <c r="BK32" s="103"/>
      <c r="BL32" s="151"/>
    </row>
    <row r="33" spans="1:64" ht="15" customHeight="1" x14ac:dyDescent="0.25">
      <c r="A33" s="272"/>
      <c r="B33" s="121"/>
      <c r="C33" s="121"/>
      <c r="D33" s="232"/>
      <c r="E33" s="256"/>
      <c r="F33" s="259"/>
      <c r="G33" s="256"/>
      <c r="H33" s="256"/>
      <c r="I33" s="256"/>
      <c r="J33" s="113"/>
      <c r="K33" s="121"/>
      <c r="L33" s="121"/>
      <c r="M33" s="121"/>
      <c r="N33" s="121"/>
      <c r="O33" s="235"/>
      <c r="P33" s="235"/>
      <c r="Q33" s="235"/>
      <c r="R33" s="235"/>
      <c r="S33" s="235"/>
      <c r="T33" s="235"/>
      <c r="U33" s="107"/>
      <c r="V33" s="107"/>
      <c r="W33" s="107"/>
      <c r="X33" s="238"/>
      <c r="Y33" s="296"/>
      <c r="Z33" s="232"/>
      <c r="AA33" s="262"/>
      <c r="AB33" s="262"/>
      <c r="AC33" s="262"/>
      <c r="AD33" s="137"/>
      <c r="AE33" s="268"/>
      <c r="AF33" s="232"/>
      <c r="AG33" s="275"/>
      <c r="AH33" s="103"/>
      <c r="AI33" s="132"/>
      <c r="AJ33" s="132"/>
      <c r="AK33" s="132"/>
      <c r="AL33" s="132"/>
      <c r="AM33" s="124"/>
      <c r="AN33" s="226"/>
      <c r="AO33" s="226"/>
      <c r="AP33" s="229"/>
      <c r="AQ33" s="229"/>
      <c r="AR33" s="154"/>
      <c r="AS33" s="103"/>
      <c r="AT33" s="103"/>
      <c r="AU33" s="229"/>
      <c r="AV33" s="278"/>
      <c r="AW33" s="229"/>
      <c r="AX33" s="103"/>
      <c r="AY33" s="229"/>
      <c r="AZ33" s="281"/>
      <c r="BA33" s="160"/>
      <c r="BB33" s="132"/>
      <c r="BC33" s="132"/>
      <c r="BD33" s="229"/>
      <c r="BE33" s="103"/>
      <c r="BF33" s="103"/>
      <c r="BG33" s="229"/>
      <c r="BH33" s="226"/>
      <c r="BI33" s="229"/>
      <c r="BJ33" s="103"/>
      <c r="BK33" s="103"/>
      <c r="BL33" s="151"/>
    </row>
    <row r="34" spans="1:64" ht="15" customHeight="1" x14ac:dyDescent="0.25">
      <c r="A34" s="272"/>
      <c r="B34" s="121"/>
      <c r="C34" s="121"/>
      <c r="D34" s="233"/>
      <c r="E34" s="257"/>
      <c r="F34" s="260"/>
      <c r="G34" s="257"/>
      <c r="H34" s="257"/>
      <c r="I34" s="257"/>
      <c r="J34" s="113"/>
      <c r="K34" s="122"/>
      <c r="L34" s="122"/>
      <c r="M34" s="122"/>
      <c r="N34" s="122"/>
      <c r="O34" s="236"/>
      <c r="P34" s="236"/>
      <c r="Q34" s="236"/>
      <c r="R34" s="236"/>
      <c r="S34" s="236"/>
      <c r="T34" s="236"/>
      <c r="U34" s="108"/>
      <c r="V34" s="108"/>
      <c r="W34" s="108"/>
      <c r="X34" s="239"/>
      <c r="Y34" s="297"/>
      <c r="Z34" s="232"/>
      <c r="AA34" s="262"/>
      <c r="AB34" s="262"/>
      <c r="AC34" s="262"/>
      <c r="AD34" s="138"/>
      <c r="AE34" s="269"/>
      <c r="AF34" s="233"/>
      <c r="AG34" s="276"/>
      <c r="AH34" s="104"/>
      <c r="AI34" s="133"/>
      <c r="AJ34" s="133"/>
      <c r="AK34" s="133"/>
      <c r="AL34" s="133"/>
      <c r="AM34" s="125"/>
      <c r="AN34" s="227"/>
      <c r="AO34" s="227"/>
      <c r="AP34" s="230"/>
      <c r="AQ34" s="230"/>
      <c r="AR34" s="155"/>
      <c r="AS34" s="103"/>
      <c r="AT34" s="103"/>
      <c r="AU34" s="230"/>
      <c r="AV34" s="279"/>
      <c r="AW34" s="230"/>
      <c r="AX34" s="104"/>
      <c r="AY34" s="230"/>
      <c r="AZ34" s="282"/>
      <c r="BA34" s="161"/>
      <c r="BB34" s="133"/>
      <c r="BC34" s="133"/>
      <c r="BD34" s="230"/>
      <c r="BE34" s="104"/>
      <c r="BF34" s="104"/>
      <c r="BG34" s="230"/>
      <c r="BH34" s="227"/>
      <c r="BI34" s="230"/>
      <c r="BJ34" s="104"/>
      <c r="BK34" s="104"/>
      <c r="BL34" s="152"/>
    </row>
    <row r="35" spans="1:64" s="44" customFormat="1" ht="51" customHeight="1" x14ac:dyDescent="0.25">
      <c r="A35" s="272"/>
      <c r="B35" s="121"/>
      <c r="C35" s="121"/>
      <c r="D35" s="45"/>
      <c r="E35" s="46"/>
      <c r="F35" s="46"/>
      <c r="G35" s="46"/>
      <c r="H35" s="46"/>
      <c r="I35" s="46"/>
      <c r="J35" s="114"/>
      <c r="K35" s="115" t="s">
        <v>165</v>
      </c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6"/>
      <c r="X35" s="50">
        <f>X26</f>
        <v>0.36683225066870462</v>
      </c>
      <c r="Y35" s="51">
        <f>Y26</f>
        <v>0.76328571428571423</v>
      </c>
      <c r="Z35" s="232"/>
      <c r="AA35" s="262"/>
      <c r="AB35" s="262"/>
      <c r="AC35" s="262"/>
      <c r="AD35" s="293" t="s">
        <v>166</v>
      </c>
      <c r="AE35" s="294"/>
      <c r="AF35" s="294"/>
      <c r="AG35" s="294"/>
      <c r="AH35" s="294"/>
      <c r="AI35" s="294"/>
      <c r="AJ35" s="294"/>
      <c r="AK35" s="37"/>
      <c r="AL35" s="37"/>
      <c r="AM35" s="88">
        <f>+AM26</f>
        <v>0.13714285714285715</v>
      </c>
      <c r="AN35" s="38"/>
      <c r="AO35" s="38"/>
      <c r="AP35" s="39"/>
      <c r="AQ35" s="39"/>
      <c r="AR35" s="40"/>
      <c r="AS35" s="103"/>
      <c r="AT35" s="103"/>
      <c r="AU35" s="47"/>
      <c r="AV35" s="90">
        <f>+AV26</f>
        <v>50000000</v>
      </c>
      <c r="AW35" s="89" t="s">
        <v>164</v>
      </c>
      <c r="AX35" s="48"/>
      <c r="AY35" s="49"/>
      <c r="AZ35" s="39"/>
      <c r="BA35" s="41">
        <v>0</v>
      </c>
      <c r="BB35" s="39">
        <f>BB26</f>
        <v>0</v>
      </c>
      <c r="BC35" s="91">
        <f>BC26</f>
        <v>0</v>
      </c>
      <c r="BD35" s="39"/>
      <c r="BE35" s="42"/>
      <c r="BF35" s="42"/>
      <c r="BG35" s="39"/>
      <c r="BH35" s="39"/>
      <c r="BI35" s="39"/>
      <c r="BJ35" s="39"/>
      <c r="BK35" s="39"/>
      <c r="BL35" s="43"/>
    </row>
    <row r="36" spans="1:64" ht="15" customHeight="1" x14ac:dyDescent="0.25">
      <c r="A36" s="272"/>
      <c r="B36" s="121"/>
      <c r="C36" s="121"/>
      <c r="D36" s="231" t="s">
        <v>117</v>
      </c>
      <c r="E36" s="231">
        <v>4</v>
      </c>
      <c r="F36" s="231"/>
      <c r="G36" s="231">
        <v>7</v>
      </c>
      <c r="H36" s="231" t="s">
        <v>70</v>
      </c>
      <c r="I36" s="255">
        <v>0.75</v>
      </c>
      <c r="J36" s="120" t="s">
        <v>118</v>
      </c>
      <c r="K36" s="120" t="s">
        <v>119</v>
      </c>
      <c r="L36" s="120" t="s">
        <v>120</v>
      </c>
      <c r="M36" s="120">
        <v>4</v>
      </c>
      <c r="N36" s="120" t="s">
        <v>121</v>
      </c>
      <c r="O36" s="231" t="s">
        <v>75</v>
      </c>
      <c r="P36" s="231"/>
      <c r="Q36" s="231"/>
      <c r="R36" s="234">
        <f>7-4</f>
        <v>3</v>
      </c>
      <c r="S36" s="231">
        <f>+R36-T36</f>
        <v>3</v>
      </c>
      <c r="T36" s="231">
        <v>0</v>
      </c>
      <c r="U36" s="117">
        <v>0</v>
      </c>
      <c r="V36" s="117">
        <v>0</v>
      </c>
      <c r="W36" s="117">
        <v>0</v>
      </c>
      <c r="X36" s="249">
        <v>0</v>
      </c>
      <c r="Y36" s="243">
        <v>0</v>
      </c>
      <c r="Z36" s="232"/>
      <c r="AA36" s="262"/>
      <c r="AB36" s="262"/>
      <c r="AC36" s="262"/>
      <c r="AD36" s="136" t="s">
        <v>122</v>
      </c>
      <c r="AE36" s="264">
        <v>2020130010154</v>
      </c>
      <c r="AF36" s="231" t="s">
        <v>123</v>
      </c>
      <c r="AG36" s="102" t="s">
        <v>124</v>
      </c>
      <c r="AH36" s="102" t="s">
        <v>125</v>
      </c>
      <c r="AI36" s="131">
        <v>3</v>
      </c>
      <c r="AJ36" s="134">
        <v>0</v>
      </c>
      <c r="AK36" s="134">
        <v>0</v>
      </c>
      <c r="AL36" s="134">
        <v>0</v>
      </c>
      <c r="AM36" s="141">
        <v>0</v>
      </c>
      <c r="AN36" s="225">
        <v>44928</v>
      </c>
      <c r="AO36" s="225">
        <v>45291</v>
      </c>
      <c r="AP36" s="228">
        <v>364</v>
      </c>
      <c r="AQ36" s="228">
        <v>1036134</v>
      </c>
      <c r="AR36" s="153"/>
      <c r="AS36" s="103"/>
      <c r="AT36" s="103"/>
      <c r="AU36" s="228" t="s">
        <v>83</v>
      </c>
      <c r="AV36" s="277">
        <v>0</v>
      </c>
      <c r="AW36" s="228" t="s">
        <v>110</v>
      </c>
      <c r="AX36" s="102" t="s">
        <v>126</v>
      </c>
      <c r="AY36" s="102" t="s">
        <v>127</v>
      </c>
      <c r="AZ36" s="102"/>
      <c r="BA36" s="163">
        <v>0</v>
      </c>
      <c r="BB36" s="166">
        <v>0</v>
      </c>
      <c r="BC36" s="280">
        <v>0</v>
      </c>
      <c r="BD36" s="228" t="s">
        <v>128</v>
      </c>
      <c r="BE36" s="228" t="s">
        <v>129</v>
      </c>
      <c r="BF36" s="228" t="s">
        <v>129</v>
      </c>
      <c r="BG36" s="228" t="s">
        <v>129</v>
      </c>
      <c r="BH36" s="228" t="s">
        <v>129</v>
      </c>
      <c r="BI36" s="228" t="s">
        <v>129</v>
      </c>
      <c r="BJ36" s="228" t="s">
        <v>129</v>
      </c>
      <c r="BK36" s="228" t="s">
        <v>129</v>
      </c>
      <c r="BL36" s="153"/>
    </row>
    <row r="37" spans="1:64" ht="15" customHeight="1" x14ac:dyDescent="0.25">
      <c r="A37" s="272"/>
      <c r="B37" s="121"/>
      <c r="C37" s="121"/>
      <c r="D37" s="232"/>
      <c r="E37" s="232"/>
      <c r="F37" s="232"/>
      <c r="G37" s="232"/>
      <c r="H37" s="232"/>
      <c r="I37" s="256"/>
      <c r="J37" s="121"/>
      <c r="K37" s="121"/>
      <c r="L37" s="121"/>
      <c r="M37" s="121"/>
      <c r="N37" s="121"/>
      <c r="O37" s="232"/>
      <c r="P37" s="232"/>
      <c r="Q37" s="232"/>
      <c r="R37" s="235"/>
      <c r="S37" s="232"/>
      <c r="T37" s="232"/>
      <c r="U37" s="118"/>
      <c r="V37" s="118"/>
      <c r="W37" s="118"/>
      <c r="X37" s="250"/>
      <c r="Y37" s="244"/>
      <c r="Z37" s="232"/>
      <c r="AA37" s="262"/>
      <c r="AB37" s="262"/>
      <c r="AC37" s="262"/>
      <c r="AD37" s="137"/>
      <c r="AE37" s="265"/>
      <c r="AF37" s="232"/>
      <c r="AG37" s="103"/>
      <c r="AH37" s="103"/>
      <c r="AI37" s="132"/>
      <c r="AJ37" s="134"/>
      <c r="AK37" s="134"/>
      <c r="AL37" s="134"/>
      <c r="AM37" s="142"/>
      <c r="AN37" s="226"/>
      <c r="AO37" s="226"/>
      <c r="AP37" s="229"/>
      <c r="AQ37" s="229"/>
      <c r="AR37" s="154"/>
      <c r="AS37" s="103"/>
      <c r="AT37" s="103"/>
      <c r="AU37" s="229"/>
      <c r="AV37" s="278"/>
      <c r="AW37" s="229"/>
      <c r="AX37" s="103"/>
      <c r="AY37" s="103"/>
      <c r="AZ37" s="103"/>
      <c r="BA37" s="164"/>
      <c r="BB37" s="167"/>
      <c r="BC37" s="281"/>
      <c r="BD37" s="229"/>
      <c r="BE37" s="229"/>
      <c r="BF37" s="229"/>
      <c r="BG37" s="229"/>
      <c r="BH37" s="229"/>
      <c r="BI37" s="229"/>
      <c r="BJ37" s="229"/>
      <c r="BK37" s="229"/>
      <c r="BL37" s="154"/>
    </row>
    <row r="38" spans="1:64" ht="15" customHeight="1" x14ac:dyDescent="0.25">
      <c r="A38" s="272"/>
      <c r="B38" s="121"/>
      <c r="C38" s="121"/>
      <c r="D38" s="232"/>
      <c r="E38" s="232"/>
      <c r="F38" s="232"/>
      <c r="G38" s="232"/>
      <c r="H38" s="232"/>
      <c r="I38" s="256"/>
      <c r="J38" s="121"/>
      <c r="K38" s="121"/>
      <c r="L38" s="121"/>
      <c r="M38" s="121"/>
      <c r="N38" s="121"/>
      <c r="O38" s="232"/>
      <c r="P38" s="232"/>
      <c r="Q38" s="232"/>
      <c r="R38" s="235"/>
      <c r="S38" s="232"/>
      <c r="T38" s="232"/>
      <c r="U38" s="118"/>
      <c r="V38" s="118"/>
      <c r="W38" s="118"/>
      <c r="X38" s="250"/>
      <c r="Y38" s="244"/>
      <c r="Z38" s="232"/>
      <c r="AA38" s="262"/>
      <c r="AB38" s="262"/>
      <c r="AC38" s="262"/>
      <c r="AD38" s="137"/>
      <c r="AE38" s="265"/>
      <c r="AF38" s="232"/>
      <c r="AG38" s="103"/>
      <c r="AH38" s="103"/>
      <c r="AI38" s="132"/>
      <c r="AJ38" s="134"/>
      <c r="AK38" s="134"/>
      <c r="AL38" s="134"/>
      <c r="AM38" s="142"/>
      <c r="AN38" s="226"/>
      <c r="AO38" s="226"/>
      <c r="AP38" s="229"/>
      <c r="AQ38" s="229"/>
      <c r="AR38" s="154"/>
      <c r="AS38" s="103"/>
      <c r="AT38" s="103"/>
      <c r="AU38" s="229"/>
      <c r="AV38" s="278"/>
      <c r="AW38" s="229"/>
      <c r="AX38" s="103"/>
      <c r="AY38" s="103"/>
      <c r="AZ38" s="103"/>
      <c r="BA38" s="164"/>
      <c r="BB38" s="167"/>
      <c r="BC38" s="281"/>
      <c r="BD38" s="229"/>
      <c r="BE38" s="229"/>
      <c r="BF38" s="229"/>
      <c r="BG38" s="229"/>
      <c r="BH38" s="229"/>
      <c r="BI38" s="229"/>
      <c r="BJ38" s="229"/>
      <c r="BK38" s="229"/>
      <c r="BL38" s="154"/>
    </row>
    <row r="39" spans="1:64" ht="15" customHeight="1" x14ac:dyDescent="0.25">
      <c r="A39" s="272"/>
      <c r="B39" s="121"/>
      <c r="C39" s="121"/>
      <c r="D39" s="232"/>
      <c r="E39" s="232"/>
      <c r="F39" s="232"/>
      <c r="G39" s="232"/>
      <c r="H39" s="232"/>
      <c r="I39" s="256"/>
      <c r="J39" s="121"/>
      <c r="K39" s="121"/>
      <c r="L39" s="121"/>
      <c r="M39" s="121"/>
      <c r="N39" s="121"/>
      <c r="O39" s="232"/>
      <c r="P39" s="232"/>
      <c r="Q39" s="232"/>
      <c r="R39" s="235"/>
      <c r="S39" s="232"/>
      <c r="T39" s="232"/>
      <c r="U39" s="118"/>
      <c r="V39" s="118"/>
      <c r="W39" s="118"/>
      <c r="X39" s="250"/>
      <c r="Y39" s="244"/>
      <c r="Z39" s="232"/>
      <c r="AA39" s="262"/>
      <c r="AB39" s="262"/>
      <c r="AC39" s="262"/>
      <c r="AD39" s="137"/>
      <c r="AE39" s="265"/>
      <c r="AF39" s="232"/>
      <c r="AG39" s="103"/>
      <c r="AH39" s="103"/>
      <c r="AI39" s="132"/>
      <c r="AJ39" s="134"/>
      <c r="AK39" s="134"/>
      <c r="AL39" s="134"/>
      <c r="AM39" s="142"/>
      <c r="AN39" s="226"/>
      <c r="AO39" s="226"/>
      <c r="AP39" s="229"/>
      <c r="AQ39" s="229"/>
      <c r="AR39" s="154"/>
      <c r="AS39" s="103"/>
      <c r="AT39" s="103"/>
      <c r="AU39" s="229"/>
      <c r="AV39" s="278"/>
      <c r="AW39" s="229"/>
      <c r="AX39" s="103"/>
      <c r="AY39" s="103"/>
      <c r="AZ39" s="103"/>
      <c r="BA39" s="164"/>
      <c r="BB39" s="167"/>
      <c r="BC39" s="281"/>
      <c r="BD39" s="229"/>
      <c r="BE39" s="229"/>
      <c r="BF39" s="229"/>
      <c r="BG39" s="229"/>
      <c r="BH39" s="229"/>
      <c r="BI39" s="229"/>
      <c r="BJ39" s="229"/>
      <c r="BK39" s="229"/>
      <c r="BL39" s="154"/>
    </row>
    <row r="40" spans="1:64" ht="15" customHeight="1" x14ac:dyDescent="0.25">
      <c r="A40" s="272"/>
      <c r="B40" s="121"/>
      <c r="C40" s="121"/>
      <c r="D40" s="232"/>
      <c r="E40" s="232"/>
      <c r="F40" s="232"/>
      <c r="G40" s="232"/>
      <c r="H40" s="232"/>
      <c r="I40" s="256"/>
      <c r="J40" s="121"/>
      <c r="K40" s="121"/>
      <c r="L40" s="121"/>
      <c r="M40" s="121"/>
      <c r="N40" s="121"/>
      <c r="O40" s="232"/>
      <c r="P40" s="232"/>
      <c r="Q40" s="232"/>
      <c r="R40" s="235"/>
      <c r="S40" s="232"/>
      <c r="T40" s="232"/>
      <c r="U40" s="118"/>
      <c r="V40" s="118"/>
      <c r="W40" s="118"/>
      <c r="X40" s="250"/>
      <c r="Y40" s="244"/>
      <c r="Z40" s="232"/>
      <c r="AA40" s="262"/>
      <c r="AB40" s="262"/>
      <c r="AC40" s="262"/>
      <c r="AD40" s="137"/>
      <c r="AE40" s="265"/>
      <c r="AF40" s="232"/>
      <c r="AG40" s="103"/>
      <c r="AH40" s="103"/>
      <c r="AI40" s="132"/>
      <c r="AJ40" s="134"/>
      <c r="AK40" s="134"/>
      <c r="AL40" s="134"/>
      <c r="AM40" s="142"/>
      <c r="AN40" s="226"/>
      <c r="AO40" s="226"/>
      <c r="AP40" s="229"/>
      <c r="AQ40" s="229"/>
      <c r="AR40" s="154"/>
      <c r="AS40" s="103"/>
      <c r="AT40" s="103"/>
      <c r="AU40" s="229"/>
      <c r="AV40" s="278"/>
      <c r="AW40" s="229"/>
      <c r="AX40" s="103"/>
      <c r="AY40" s="103"/>
      <c r="AZ40" s="103"/>
      <c r="BA40" s="164"/>
      <c r="BB40" s="167"/>
      <c r="BC40" s="281"/>
      <c r="BD40" s="229"/>
      <c r="BE40" s="229"/>
      <c r="BF40" s="229"/>
      <c r="BG40" s="229"/>
      <c r="BH40" s="229"/>
      <c r="BI40" s="229"/>
      <c r="BJ40" s="229"/>
      <c r="BK40" s="229"/>
      <c r="BL40" s="154"/>
    </row>
    <row r="41" spans="1:64" ht="15" customHeight="1" x14ac:dyDescent="0.25">
      <c r="A41" s="272"/>
      <c r="B41" s="121"/>
      <c r="C41" s="121"/>
      <c r="D41" s="232"/>
      <c r="E41" s="232"/>
      <c r="F41" s="232"/>
      <c r="G41" s="232"/>
      <c r="H41" s="232"/>
      <c r="I41" s="256"/>
      <c r="J41" s="121"/>
      <c r="K41" s="121"/>
      <c r="L41" s="121"/>
      <c r="M41" s="121"/>
      <c r="N41" s="121"/>
      <c r="O41" s="232"/>
      <c r="P41" s="232"/>
      <c r="Q41" s="232"/>
      <c r="R41" s="235"/>
      <c r="S41" s="232"/>
      <c r="T41" s="232"/>
      <c r="U41" s="118"/>
      <c r="V41" s="118"/>
      <c r="W41" s="118"/>
      <c r="X41" s="250"/>
      <c r="Y41" s="244"/>
      <c r="Z41" s="232"/>
      <c r="AA41" s="262"/>
      <c r="AB41" s="262"/>
      <c r="AC41" s="262"/>
      <c r="AD41" s="137"/>
      <c r="AE41" s="265"/>
      <c r="AF41" s="232"/>
      <c r="AG41" s="103"/>
      <c r="AH41" s="103"/>
      <c r="AI41" s="132"/>
      <c r="AJ41" s="134"/>
      <c r="AK41" s="134"/>
      <c r="AL41" s="134"/>
      <c r="AM41" s="142"/>
      <c r="AN41" s="226"/>
      <c r="AO41" s="226"/>
      <c r="AP41" s="229"/>
      <c r="AQ41" s="229"/>
      <c r="AR41" s="154"/>
      <c r="AS41" s="103"/>
      <c r="AT41" s="103"/>
      <c r="AU41" s="229"/>
      <c r="AV41" s="278"/>
      <c r="AW41" s="229"/>
      <c r="AX41" s="103"/>
      <c r="AY41" s="103"/>
      <c r="AZ41" s="103"/>
      <c r="BA41" s="164"/>
      <c r="BB41" s="167"/>
      <c r="BC41" s="281"/>
      <c r="BD41" s="229"/>
      <c r="BE41" s="229"/>
      <c r="BF41" s="229"/>
      <c r="BG41" s="229"/>
      <c r="BH41" s="229"/>
      <c r="BI41" s="229"/>
      <c r="BJ41" s="229"/>
      <c r="BK41" s="229"/>
      <c r="BL41" s="154"/>
    </row>
    <row r="42" spans="1:64" ht="15" customHeight="1" x14ac:dyDescent="0.25">
      <c r="A42" s="272"/>
      <c r="B42" s="121"/>
      <c r="C42" s="121"/>
      <c r="D42" s="232"/>
      <c r="E42" s="232"/>
      <c r="F42" s="232"/>
      <c r="G42" s="232"/>
      <c r="H42" s="232"/>
      <c r="I42" s="256"/>
      <c r="J42" s="121"/>
      <c r="K42" s="121"/>
      <c r="L42" s="121"/>
      <c r="M42" s="121"/>
      <c r="N42" s="121"/>
      <c r="O42" s="232"/>
      <c r="P42" s="232"/>
      <c r="Q42" s="232"/>
      <c r="R42" s="235"/>
      <c r="S42" s="232"/>
      <c r="T42" s="232"/>
      <c r="U42" s="118"/>
      <c r="V42" s="118"/>
      <c r="W42" s="118"/>
      <c r="X42" s="250"/>
      <c r="Y42" s="244"/>
      <c r="Z42" s="232"/>
      <c r="AA42" s="262"/>
      <c r="AB42" s="262"/>
      <c r="AC42" s="262"/>
      <c r="AD42" s="137"/>
      <c r="AE42" s="265"/>
      <c r="AF42" s="232"/>
      <c r="AG42" s="103"/>
      <c r="AH42" s="103"/>
      <c r="AI42" s="132"/>
      <c r="AJ42" s="134"/>
      <c r="AK42" s="134"/>
      <c r="AL42" s="134"/>
      <c r="AM42" s="142"/>
      <c r="AN42" s="226"/>
      <c r="AO42" s="226"/>
      <c r="AP42" s="229"/>
      <c r="AQ42" s="229"/>
      <c r="AR42" s="154"/>
      <c r="AS42" s="103"/>
      <c r="AT42" s="103"/>
      <c r="AU42" s="229"/>
      <c r="AV42" s="278"/>
      <c r="AW42" s="229"/>
      <c r="AX42" s="103"/>
      <c r="AY42" s="103"/>
      <c r="AZ42" s="103"/>
      <c r="BA42" s="164"/>
      <c r="BB42" s="167"/>
      <c r="BC42" s="281"/>
      <c r="BD42" s="229"/>
      <c r="BE42" s="229"/>
      <c r="BF42" s="229"/>
      <c r="BG42" s="229"/>
      <c r="BH42" s="229"/>
      <c r="BI42" s="229"/>
      <c r="BJ42" s="229"/>
      <c r="BK42" s="229"/>
      <c r="BL42" s="154"/>
    </row>
    <row r="43" spans="1:64" ht="15" customHeight="1" x14ac:dyDescent="0.25">
      <c r="A43" s="272"/>
      <c r="B43" s="121"/>
      <c r="C43" s="121"/>
      <c r="D43" s="232"/>
      <c r="E43" s="232"/>
      <c r="F43" s="232"/>
      <c r="G43" s="232"/>
      <c r="H43" s="232"/>
      <c r="I43" s="256"/>
      <c r="J43" s="121"/>
      <c r="K43" s="121"/>
      <c r="L43" s="121"/>
      <c r="M43" s="121"/>
      <c r="N43" s="121"/>
      <c r="O43" s="232"/>
      <c r="P43" s="232"/>
      <c r="Q43" s="232"/>
      <c r="R43" s="235"/>
      <c r="S43" s="232"/>
      <c r="T43" s="232"/>
      <c r="U43" s="118"/>
      <c r="V43" s="118"/>
      <c r="W43" s="118"/>
      <c r="X43" s="250"/>
      <c r="Y43" s="244"/>
      <c r="Z43" s="232"/>
      <c r="AA43" s="262"/>
      <c r="AB43" s="262"/>
      <c r="AC43" s="262"/>
      <c r="AD43" s="137"/>
      <c r="AE43" s="265"/>
      <c r="AF43" s="232"/>
      <c r="AG43" s="103"/>
      <c r="AH43" s="103"/>
      <c r="AI43" s="132"/>
      <c r="AJ43" s="134"/>
      <c r="AK43" s="134"/>
      <c r="AL43" s="134"/>
      <c r="AM43" s="142"/>
      <c r="AN43" s="226"/>
      <c r="AO43" s="226"/>
      <c r="AP43" s="229"/>
      <c r="AQ43" s="229"/>
      <c r="AR43" s="154"/>
      <c r="AS43" s="103"/>
      <c r="AT43" s="103"/>
      <c r="AU43" s="229"/>
      <c r="AV43" s="278"/>
      <c r="AW43" s="229"/>
      <c r="AX43" s="103"/>
      <c r="AY43" s="103"/>
      <c r="AZ43" s="103"/>
      <c r="BA43" s="164"/>
      <c r="BB43" s="167"/>
      <c r="BC43" s="281"/>
      <c r="BD43" s="229"/>
      <c r="BE43" s="229"/>
      <c r="BF43" s="229"/>
      <c r="BG43" s="229"/>
      <c r="BH43" s="229"/>
      <c r="BI43" s="229"/>
      <c r="BJ43" s="229"/>
      <c r="BK43" s="229"/>
      <c r="BL43" s="154"/>
    </row>
    <row r="44" spans="1:64" ht="15" customHeight="1" x14ac:dyDescent="0.25">
      <c r="A44" s="272"/>
      <c r="B44" s="121"/>
      <c r="C44" s="121"/>
      <c r="D44" s="233"/>
      <c r="E44" s="233"/>
      <c r="F44" s="232"/>
      <c r="G44" s="233"/>
      <c r="H44" s="233"/>
      <c r="I44" s="257"/>
      <c r="J44" s="121"/>
      <c r="K44" s="122"/>
      <c r="L44" s="122"/>
      <c r="M44" s="122"/>
      <c r="N44" s="122"/>
      <c r="O44" s="233"/>
      <c r="P44" s="233"/>
      <c r="Q44" s="233"/>
      <c r="R44" s="236"/>
      <c r="S44" s="233"/>
      <c r="T44" s="233"/>
      <c r="U44" s="119"/>
      <c r="V44" s="119"/>
      <c r="W44" s="119"/>
      <c r="X44" s="251"/>
      <c r="Y44" s="245"/>
      <c r="Z44" s="232"/>
      <c r="AA44" s="262"/>
      <c r="AB44" s="262"/>
      <c r="AC44" s="262"/>
      <c r="AD44" s="137"/>
      <c r="AE44" s="265"/>
      <c r="AF44" s="232"/>
      <c r="AG44" s="104"/>
      <c r="AH44" s="104"/>
      <c r="AI44" s="132"/>
      <c r="AJ44" s="134"/>
      <c r="AK44" s="134"/>
      <c r="AL44" s="134"/>
      <c r="AM44" s="142"/>
      <c r="AN44" s="226"/>
      <c r="AO44" s="226"/>
      <c r="AP44" s="229"/>
      <c r="AQ44" s="229"/>
      <c r="AR44" s="154"/>
      <c r="AS44" s="103"/>
      <c r="AT44" s="103"/>
      <c r="AU44" s="229"/>
      <c r="AV44" s="278"/>
      <c r="AW44" s="229"/>
      <c r="AX44" s="103"/>
      <c r="AY44" s="103"/>
      <c r="AZ44" s="103"/>
      <c r="BA44" s="164"/>
      <c r="BB44" s="167"/>
      <c r="BC44" s="281"/>
      <c r="BD44" s="229"/>
      <c r="BE44" s="229"/>
      <c r="BF44" s="229"/>
      <c r="BG44" s="229"/>
      <c r="BH44" s="229"/>
      <c r="BI44" s="229"/>
      <c r="BJ44" s="229"/>
      <c r="BK44" s="229"/>
      <c r="BL44" s="154"/>
    </row>
    <row r="45" spans="1:64" ht="129" customHeight="1" x14ac:dyDescent="0.25">
      <c r="A45" s="272"/>
      <c r="B45" s="121"/>
      <c r="C45" s="121"/>
      <c r="D45" s="231" t="s">
        <v>130</v>
      </c>
      <c r="E45" s="255">
        <v>0.4</v>
      </c>
      <c r="F45" s="232"/>
      <c r="G45" s="255">
        <v>0.5</v>
      </c>
      <c r="H45" s="255" t="s">
        <v>70</v>
      </c>
      <c r="I45" s="255">
        <v>0.1</v>
      </c>
      <c r="J45" s="121"/>
      <c r="K45" s="120" t="s">
        <v>131</v>
      </c>
      <c r="L45" s="120" t="s">
        <v>73</v>
      </c>
      <c r="M45" s="286">
        <v>41</v>
      </c>
      <c r="N45" s="120" t="s">
        <v>132</v>
      </c>
      <c r="O45" s="234" t="s">
        <v>75</v>
      </c>
      <c r="P45" s="234"/>
      <c r="Q45" s="234"/>
      <c r="R45" s="234">
        <f>46-41</f>
        <v>5</v>
      </c>
      <c r="S45" s="234">
        <f>+R45-T45</f>
        <v>5</v>
      </c>
      <c r="T45" s="234">
        <v>0</v>
      </c>
      <c r="U45" s="106">
        <v>0</v>
      </c>
      <c r="V45" s="106">
        <v>0</v>
      </c>
      <c r="W45" s="106">
        <f>SUM(U45:V47)</f>
        <v>0</v>
      </c>
      <c r="X45" s="237">
        <v>0</v>
      </c>
      <c r="Y45" s="246">
        <v>0</v>
      </c>
      <c r="Z45" s="232"/>
      <c r="AA45" s="262"/>
      <c r="AB45" s="262"/>
      <c r="AC45" s="262"/>
      <c r="AD45" s="137"/>
      <c r="AE45" s="265"/>
      <c r="AF45" s="232"/>
      <c r="AG45" s="5" t="s">
        <v>133</v>
      </c>
      <c r="AH45" s="5" t="s">
        <v>134</v>
      </c>
      <c r="AI45" s="133"/>
      <c r="AJ45" s="134"/>
      <c r="AK45" s="134"/>
      <c r="AL45" s="134"/>
      <c r="AM45" s="143"/>
      <c r="AN45" s="226"/>
      <c r="AO45" s="226"/>
      <c r="AP45" s="229"/>
      <c r="AQ45" s="229"/>
      <c r="AR45" s="154"/>
      <c r="AS45" s="103"/>
      <c r="AT45" s="103"/>
      <c r="AU45" s="229"/>
      <c r="AV45" s="278"/>
      <c r="AW45" s="229"/>
      <c r="AX45" s="103"/>
      <c r="AY45" s="103"/>
      <c r="AZ45" s="103"/>
      <c r="BA45" s="164"/>
      <c r="BB45" s="167"/>
      <c r="BC45" s="281"/>
      <c r="BD45" s="229"/>
      <c r="BE45" s="229"/>
      <c r="BF45" s="229"/>
      <c r="BG45" s="229"/>
      <c r="BH45" s="229"/>
      <c r="BI45" s="229"/>
      <c r="BJ45" s="229"/>
      <c r="BK45" s="229"/>
      <c r="BL45" s="154"/>
    </row>
    <row r="46" spans="1:64" ht="129" customHeight="1" x14ac:dyDescent="0.25">
      <c r="A46" s="272"/>
      <c r="B46" s="121"/>
      <c r="C46" s="121"/>
      <c r="D46" s="232"/>
      <c r="E46" s="256"/>
      <c r="F46" s="232"/>
      <c r="G46" s="256"/>
      <c r="H46" s="256"/>
      <c r="I46" s="256"/>
      <c r="J46" s="121"/>
      <c r="K46" s="121"/>
      <c r="L46" s="121"/>
      <c r="M46" s="287"/>
      <c r="N46" s="121"/>
      <c r="O46" s="235"/>
      <c r="P46" s="235"/>
      <c r="Q46" s="235"/>
      <c r="R46" s="235"/>
      <c r="S46" s="235"/>
      <c r="T46" s="235"/>
      <c r="U46" s="107"/>
      <c r="V46" s="107"/>
      <c r="W46" s="107"/>
      <c r="X46" s="238"/>
      <c r="Y46" s="247"/>
      <c r="Z46" s="232"/>
      <c r="AA46" s="262"/>
      <c r="AB46" s="262"/>
      <c r="AC46" s="262"/>
      <c r="AD46" s="137"/>
      <c r="AE46" s="265"/>
      <c r="AF46" s="232"/>
      <c r="AG46" s="5" t="s">
        <v>135</v>
      </c>
      <c r="AH46" s="5" t="s">
        <v>134</v>
      </c>
      <c r="AI46" s="131">
        <v>5</v>
      </c>
      <c r="AJ46" s="132">
        <v>0</v>
      </c>
      <c r="AK46" s="132">
        <v>0</v>
      </c>
      <c r="AL46" s="132">
        <v>0</v>
      </c>
      <c r="AM46" s="142">
        <v>0</v>
      </c>
      <c r="AN46" s="226"/>
      <c r="AO46" s="226"/>
      <c r="AP46" s="229"/>
      <c r="AQ46" s="229"/>
      <c r="AR46" s="154"/>
      <c r="AS46" s="103"/>
      <c r="AT46" s="103"/>
      <c r="AU46" s="229"/>
      <c r="AV46" s="278"/>
      <c r="AW46" s="229"/>
      <c r="AX46" s="103"/>
      <c r="AY46" s="103"/>
      <c r="AZ46" s="103"/>
      <c r="BA46" s="164"/>
      <c r="BB46" s="167"/>
      <c r="BC46" s="281"/>
      <c r="BD46" s="229"/>
      <c r="BE46" s="229"/>
      <c r="BF46" s="229"/>
      <c r="BG46" s="229"/>
      <c r="BH46" s="229"/>
      <c r="BI46" s="229"/>
      <c r="BJ46" s="229"/>
      <c r="BK46" s="229"/>
      <c r="BL46" s="154"/>
    </row>
    <row r="47" spans="1:64" ht="108.75" customHeight="1" x14ac:dyDescent="0.25">
      <c r="A47" s="272"/>
      <c r="B47" s="121"/>
      <c r="C47" s="121"/>
      <c r="D47" s="233"/>
      <c r="E47" s="257"/>
      <c r="F47" s="232"/>
      <c r="G47" s="257"/>
      <c r="H47" s="257"/>
      <c r="I47" s="257"/>
      <c r="J47" s="121"/>
      <c r="K47" s="122"/>
      <c r="L47" s="122"/>
      <c r="M47" s="288"/>
      <c r="N47" s="122"/>
      <c r="O47" s="236"/>
      <c r="P47" s="236"/>
      <c r="Q47" s="236"/>
      <c r="R47" s="236"/>
      <c r="S47" s="236"/>
      <c r="T47" s="236"/>
      <c r="U47" s="108"/>
      <c r="V47" s="108"/>
      <c r="W47" s="108"/>
      <c r="X47" s="239"/>
      <c r="Y47" s="248"/>
      <c r="Z47" s="232"/>
      <c r="AA47" s="262"/>
      <c r="AB47" s="262"/>
      <c r="AC47" s="262"/>
      <c r="AD47" s="137"/>
      <c r="AE47" s="265"/>
      <c r="AF47" s="232"/>
      <c r="AG47" s="5" t="s">
        <v>136</v>
      </c>
      <c r="AH47" s="5" t="s">
        <v>134</v>
      </c>
      <c r="AI47" s="133"/>
      <c r="AJ47" s="133"/>
      <c r="AK47" s="133"/>
      <c r="AL47" s="133"/>
      <c r="AM47" s="133"/>
      <c r="AN47" s="226"/>
      <c r="AO47" s="226"/>
      <c r="AP47" s="229"/>
      <c r="AQ47" s="229"/>
      <c r="AR47" s="154"/>
      <c r="AS47" s="103"/>
      <c r="AT47" s="103"/>
      <c r="AU47" s="229"/>
      <c r="AV47" s="278"/>
      <c r="AW47" s="229"/>
      <c r="AX47" s="103"/>
      <c r="AY47" s="103"/>
      <c r="AZ47" s="103"/>
      <c r="BA47" s="164"/>
      <c r="BB47" s="167"/>
      <c r="BC47" s="281"/>
      <c r="BD47" s="229"/>
      <c r="BE47" s="229"/>
      <c r="BF47" s="229"/>
      <c r="BG47" s="229"/>
      <c r="BH47" s="229"/>
      <c r="BI47" s="229"/>
      <c r="BJ47" s="229"/>
      <c r="BK47" s="229"/>
      <c r="BL47" s="154"/>
    </row>
    <row r="48" spans="1:64" ht="108.75" customHeight="1" x14ac:dyDescent="0.25">
      <c r="A48" s="272"/>
      <c r="B48" s="121"/>
      <c r="C48" s="121"/>
      <c r="D48" s="231" t="s">
        <v>137</v>
      </c>
      <c r="E48" s="290">
        <v>4.8000000000000001E-2</v>
      </c>
      <c r="F48" s="6"/>
      <c r="G48" s="258">
        <v>7.0000000000000007E-2</v>
      </c>
      <c r="H48" s="258" t="s">
        <v>70</v>
      </c>
      <c r="I48" s="258">
        <v>2.1999999999999999E-2</v>
      </c>
      <c r="J48" s="121"/>
      <c r="K48" s="120" t="s">
        <v>138</v>
      </c>
      <c r="L48" s="120" t="s">
        <v>73</v>
      </c>
      <c r="M48" s="120">
        <v>4.8</v>
      </c>
      <c r="N48" s="120" t="s">
        <v>139</v>
      </c>
      <c r="O48" s="231" t="s">
        <v>75</v>
      </c>
      <c r="P48" s="234"/>
      <c r="Q48" s="234"/>
      <c r="R48" s="234">
        <f>7-4.8</f>
        <v>2.2000000000000002</v>
      </c>
      <c r="S48" s="234">
        <f>+R48-T48</f>
        <v>2.2000000000000002</v>
      </c>
      <c r="T48" s="234">
        <v>0</v>
      </c>
      <c r="U48" s="106">
        <v>0</v>
      </c>
      <c r="V48" s="106">
        <v>0</v>
      </c>
      <c r="W48" s="106">
        <f>SUM(U48:V50)</f>
        <v>0</v>
      </c>
      <c r="X48" s="237">
        <v>0</v>
      </c>
      <c r="Y48" s="246">
        <v>0</v>
      </c>
      <c r="Z48" s="232"/>
      <c r="AA48" s="262"/>
      <c r="AB48" s="262"/>
      <c r="AC48" s="262"/>
      <c r="AD48" s="137"/>
      <c r="AE48" s="265"/>
      <c r="AF48" s="232"/>
      <c r="AG48" s="28" t="s">
        <v>140</v>
      </c>
      <c r="AH48" s="32" t="s">
        <v>141</v>
      </c>
      <c r="AI48" s="134">
        <v>2.2000000000000002</v>
      </c>
      <c r="AJ48" s="134">
        <v>0</v>
      </c>
      <c r="AK48" s="134">
        <v>0</v>
      </c>
      <c r="AL48" s="134">
        <v>0</v>
      </c>
      <c r="AM48" s="144">
        <v>0</v>
      </c>
      <c r="AN48" s="226"/>
      <c r="AO48" s="226"/>
      <c r="AP48" s="229"/>
      <c r="AQ48" s="229"/>
      <c r="AR48" s="154"/>
      <c r="AS48" s="103"/>
      <c r="AT48" s="103"/>
      <c r="AU48" s="229"/>
      <c r="AV48" s="278"/>
      <c r="AW48" s="229"/>
      <c r="AX48" s="103"/>
      <c r="AY48" s="103"/>
      <c r="AZ48" s="103"/>
      <c r="BA48" s="164"/>
      <c r="BB48" s="167"/>
      <c r="BC48" s="281"/>
      <c r="BD48" s="229"/>
      <c r="BE48" s="229"/>
      <c r="BF48" s="229"/>
      <c r="BG48" s="229"/>
      <c r="BH48" s="229"/>
      <c r="BI48" s="229"/>
      <c r="BJ48" s="229"/>
      <c r="BK48" s="229"/>
      <c r="BL48" s="154"/>
    </row>
    <row r="49" spans="1:64" ht="126" customHeight="1" x14ac:dyDescent="0.25">
      <c r="A49" s="272"/>
      <c r="B49" s="121"/>
      <c r="C49" s="121"/>
      <c r="D49" s="232"/>
      <c r="E49" s="291"/>
      <c r="F49" s="6"/>
      <c r="G49" s="259"/>
      <c r="H49" s="259"/>
      <c r="I49" s="259"/>
      <c r="J49" s="121"/>
      <c r="K49" s="121"/>
      <c r="L49" s="121"/>
      <c r="M49" s="121"/>
      <c r="N49" s="121"/>
      <c r="O49" s="232"/>
      <c r="P49" s="235"/>
      <c r="Q49" s="235"/>
      <c r="R49" s="235"/>
      <c r="S49" s="235"/>
      <c r="T49" s="235"/>
      <c r="U49" s="107"/>
      <c r="V49" s="107"/>
      <c r="W49" s="107"/>
      <c r="X49" s="238"/>
      <c r="Y49" s="247"/>
      <c r="Z49" s="232"/>
      <c r="AA49" s="262"/>
      <c r="AB49" s="262"/>
      <c r="AC49" s="262"/>
      <c r="AD49" s="137"/>
      <c r="AE49" s="265"/>
      <c r="AF49" s="232"/>
      <c r="AG49" s="28" t="s">
        <v>142</v>
      </c>
      <c r="AH49" s="32" t="s">
        <v>141</v>
      </c>
      <c r="AI49" s="134"/>
      <c r="AJ49" s="134"/>
      <c r="AK49" s="134"/>
      <c r="AL49" s="134"/>
      <c r="AM49" s="134"/>
      <c r="AN49" s="226"/>
      <c r="AO49" s="226"/>
      <c r="AP49" s="229"/>
      <c r="AQ49" s="229"/>
      <c r="AR49" s="154"/>
      <c r="AS49" s="103"/>
      <c r="AT49" s="103"/>
      <c r="AU49" s="229"/>
      <c r="AV49" s="278"/>
      <c r="AW49" s="229"/>
      <c r="AX49" s="103"/>
      <c r="AY49" s="103"/>
      <c r="AZ49" s="103"/>
      <c r="BA49" s="164"/>
      <c r="BB49" s="167"/>
      <c r="BC49" s="281"/>
      <c r="BD49" s="229"/>
      <c r="BE49" s="229"/>
      <c r="BF49" s="229"/>
      <c r="BG49" s="229"/>
      <c r="BH49" s="229"/>
      <c r="BI49" s="229"/>
      <c r="BJ49" s="229"/>
      <c r="BK49" s="229"/>
      <c r="BL49" s="154"/>
    </row>
    <row r="50" spans="1:64" ht="45" x14ac:dyDescent="0.25">
      <c r="A50" s="272"/>
      <c r="B50" s="121"/>
      <c r="C50" s="121"/>
      <c r="D50" s="233"/>
      <c r="E50" s="292"/>
      <c r="F50" s="6"/>
      <c r="G50" s="260"/>
      <c r="H50" s="260"/>
      <c r="I50" s="260"/>
      <c r="J50" s="121"/>
      <c r="K50" s="122"/>
      <c r="L50" s="122"/>
      <c r="M50" s="122"/>
      <c r="N50" s="122"/>
      <c r="O50" s="233"/>
      <c r="P50" s="236"/>
      <c r="Q50" s="236"/>
      <c r="R50" s="236"/>
      <c r="S50" s="236"/>
      <c r="T50" s="236"/>
      <c r="U50" s="108"/>
      <c r="V50" s="108"/>
      <c r="W50" s="108"/>
      <c r="X50" s="239"/>
      <c r="Y50" s="248"/>
      <c r="Z50" s="232"/>
      <c r="AA50" s="262"/>
      <c r="AB50" s="262"/>
      <c r="AC50" s="262"/>
      <c r="AD50" s="137"/>
      <c r="AE50" s="265"/>
      <c r="AF50" s="232"/>
      <c r="AG50" s="28" t="s">
        <v>143</v>
      </c>
      <c r="AH50" s="32" t="s">
        <v>141</v>
      </c>
      <c r="AI50" s="134"/>
      <c r="AJ50" s="134"/>
      <c r="AK50" s="134"/>
      <c r="AL50" s="134"/>
      <c r="AM50" s="134"/>
      <c r="AN50" s="226"/>
      <c r="AO50" s="226"/>
      <c r="AP50" s="229"/>
      <c r="AQ50" s="229"/>
      <c r="AR50" s="154"/>
      <c r="AS50" s="103"/>
      <c r="AT50" s="103"/>
      <c r="AU50" s="229"/>
      <c r="AV50" s="278"/>
      <c r="AW50" s="229"/>
      <c r="AX50" s="103"/>
      <c r="AY50" s="103"/>
      <c r="AZ50" s="103"/>
      <c r="BA50" s="164"/>
      <c r="BB50" s="167"/>
      <c r="BC50" s="281"/>
      <c r="BD50" s="229"/>
      <c r="BE50" s="229"/>
      <c r="BF50" s="229"/>
      <c r="BG50" s="229"/>
      <c r="BH50" s="229"/>
      <c r="BI50" s="229"/>
      <c r="BJ50" s="229"/>
      <c r="BK50" s="229"/>
      <c r="BL50" s="154"/>
    </row>
    <row r="51" spans="1:64" ht="90" x14ac:dyDescent="0.25">
      <c r="A51" s="273"/>
      <c r="B51" s="122"/>
      <c r="C51" s="122"/>
      <c r="D51" s="29" t="s">
        <v>144</v>
      </c>
      <c r="E51" s="30">
        <v>1</v>
      </c>
      <c r="F51" s="6"/>
      <c r="G51" s="30">
        <v>1.75</v>
      </c>
      <c r="H51" s="30" t="s">
        <v>70</v>
      </c>
      <c r="I51" s="30">
        <v>0.75</v>
      </c>
      <c r="J51" s="121"/>
      <c r="K51" s="24" t="s">
        <v>145</v>
      </c>
      <c r="L51" s="24" t="s">
        <v>146</v>
      </c>
      <c r="M51" s="24">
        <v>6890</v>
      </c>
      <c r="N51" s="24" t="s">
        <v>147</v>
      </c>
      <c r="O51" s="27" t="s">
        <v>75</v>
      </c>
      <c r="P51" s="27"/>
      <c r="Q51" s="27"/>
      <c r="R51" s="31">
        <f>12000-6890</f>
        <v>5110</v>
      </c>
      <c r="S51" s="27">
        <f>+R51-T51</f>
        <v>5110</v>
      </c>
      <c r="T51" s="27">
        <v>0</v>
      </c>
      <c r="U51" s="52">
        <v>0</v>
      </c>
      <c r="V51" s="52">
        <v>0</v>
      </c>
      <c r="W51" s="52">
        <f>SUM(U51:V51)</f>
        <v>0</v>
      </c>
      <c r="X51" s="53">
        <v>0</v>
      </c>
      <c r="Y51" s="54">
        <v>0</v>
      </c>
      <c r="Z51" s="233"/>
      <c r="AA51" s="263"/>
      <c r="AB51" s="263"/>
      <c r="AC51" s="263"/>
      <c r="AD51" s="137"/>
      <c r="AE51" s="266"/>
      <c r="AF51" s="233"/>
      <c r="AG51" s="26" t="s">
        <v>148</v>
      </c>
      <c r="AH51" s="25" t="s">
        <v>149</v>
      </c>
      <c r="AI51" s="39">
        <v>5110</v>
      </c>
      <c r="AJ51" s="39">
        <v>0</v>
      </c>
      <c r="AK51" s="39">
        <v>0</v>
      </c>
      <c r="AL51" s="39">
        <v>0</v>
      </c>
      <c r="AM51" s="92">
        <v>0</v>
      </c>
      <c r="AN51" s="227"/>
      <c r="AO51" s="227"/>
      <c r="AP51" s="230"/>
      <c r="AQ51" s="230"/>
      <c r="AR51" s="155"/>
      <c r="AS51" s="104"/>
      <c r="AT51" s="104"/>
      <c r="AU51" s="230"/>
      <c r="AV51" s="279"/>
      <c r="AW51" s="230"/>
      <c r="AX51" s="104"/>
      <c r="AY51" s="104"/>
      <c r="AZ51" s="104"/>
      <c r="BA51" s="165"/>
      <c r="BB51" s="168"/>
      <c r="BC51" s="282"/>
      <c r="BD51" s="230"/>
      <c r="BE51" s="230"/>
      <c r="BF51" s="230"/>
      <c r="BG51" s="230"/>
      <c r="BH51" s="230"/>
      <c r="BI51" s="230"/>
      <c r="BJ51" s="230"/>
      <c r="BK51" s="230"/>
      <c r="BL51" s="155"/>
    </row>
    <row r="52" spans="1:64" s="58" customFormat="1" ht="57.75" customHeight="1" x14ac:dyDescent="0.25">
      <c r="D52" s="75" t="s">
        <v>168</v>
      </c>
      <c r="E52" s="75"/>
      <c r="F52" s="75"/>
      <c r="G52" s="75"/>
      <c r="H52" s="75"/>
      <c r="I52" s="75"/>
      <c r="J52" s="122"/>
      <c r="K52" s="109" t="s">
        <v>176</v>
      </c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1"/>
      <c r="X52" s="57">
        <f>X51</f>
        <v>0</v>
      </c>
      <c r="Y52" s="57">
        <f>Y51</f>
        <v>0</v>
      </c>
      <c r="Z52" s="59"/>
      <c r="AA52" s="60"/>
      <c r="AB52" s="61"/>
      <c r="AC52" s="62"/>
      <c r="AD52" s="138"/>
      <c r="AE52" s="145" t="s">
        <v>169</v>
      </c>
      <c r="AF52" s="146"/>
      <c r="AG52" s="146"/>
      <c r="AH52" s="146"/>
      <c r="AI52" s="146"/>
      <c r="AJ52" s="146"/>
      <c r="AK52" s="146"/>
      <c r="AL52" s="147"/>
      <c r="AM52" s="55">
        <v>0</v>
      </c>
      <c r="AN52" s="63"/>
      <c r="AO52" s="62"/>
      <c r="AU52" s="94"/>
      <c r="AV52" s="100">
        <v>0</v>
      </c>
      <c r="AW52" s="89" t="s">
        <v>164</v>
      </c>
      <c r="AX52" s="95"/>
      <c r="AY52" s="96"/>
      <c r="BA52" s="64">
        <f>BA36</f>
        <v>0</v>
      </c>
      <c r="BB52" s="64">
        <f t="shared" ref="BB52:BC52" si="0">BB36</f>
        <v>0</v>
      </c>
      <c r="BC52" s="99">
        <f t="shared" si="0"/>
        <v>0</v>
      </c>
    </row>
    <row r="53" spans="1:64" s="65" customFormat="1" ht="32.25" customHeight="1" x14ac:dyDescent="0.25">
      <c r="B53" s="66"/>
      <c r="C53" s="66"/>
      <c r="N53" s="289" t="s">
        <v>177</v>
      </c>
      <c r="O53" s="289"/>
      <c r="P53" s="289"/>
      <c r="Q53" s="289"/>
      <c r="R53" s="289"/>
      <c r="S53" s="289"/>
      <c r="T53" s="289"/>
      <c r="U53" s="67"/>
      <c r="V53" s="68"/>
      <c r="W53" s="68"/>
      <c r="X53" s="69">
        <f>(X25+X35)/3</f>
        <v>0.15270508886158188</v>
      </c>
      <c r="Y53" s="69">
        <f>(Y25+Y35)/3</f>
        <v>0.29756418824839875</v>
      </c>
      <c r="Z53" s="70"/>
      <c r="AA53" s="71"/>
      <c r="AB53" s="72"/>
      <c r="AC53" s="73"/>
      <c r="AD53" s="101" t="s">
        <v>178</v>
      </c>
      <c r="AE53" s="101"/>
      <c r="AF53" s="101"/>
      <c r="AG53" s="101"/>
      <c r="AH53" s="101"/>
      <c r="AI53" s="101"/>
      <c r="AJ53" s="101"/>
      <c r="AK53" s="101"/>
      <c r="AL53" s="101"/>
      <c r="AM53" s="93">
        <f>(AM52+AM26+AM35)/3</f>
        <v>9.1428571428571428E-2</v>
      </c>
      <c r="AN53" s="74"/>
      <c r="AO53" s="73"/>
      <c r="AU53" s="94"/>
      <c r="AV53" s="98">
        <f>+AV35+AV25+AV52</f>
        <v>2334016627</v>
      </c>
      <c r="AW53" s="101" t="s">
        <v>179</v>
      </c>
      <c r="AX53" s="101"/>
      <c r="AY53" s="101"/>
      <c r="AZ53" s="58"/>
      <c r="BA53" s="98">
        <f>+BA35+BA25+BA52</f>
        <v>137600000</v>
      </c>
      <c r="BB53" s="98">
        <f>+BB35+BB25+BB52</f>
        <v>51600000</v>
      </c>
      <c r="BC53" s="97">
        <f>+BB53/AV53</f>
        <v>2.210781165956107E-2</v>
      </c>
    </row>
    <row r="54" spans="1:64" x14ac:dyDescent="0.25">
      <c r="AI54" s="23"/>
      <c r="AJ54" s="22"/>
      <c r="AK54" s="22"/>
      <c r="AL54" s="22"/>
      <c r="AM54" s="22"/>
      <c r="AZ54"/>
      <c r="BA54"/>
      <c r="BB54"/>
      <c r="BC54"/>
    </row>
    <row r="55" spans="1:64" x14ac:dyDescent="0.25">
      <c r="AI55" s="23"/>
      <c r="AJ55" s="22"/>
      <c r="AK55" s="22"/>
      <c r="AL55" s="22"/>
      <c r="AM55" s="22"/>
      <c r="AZ55"/>
      <c r="BA55"/>
      <c r="BB55"/>
      <c r="BC55"/>
    </row>
    <row r="56" spans="1:64" x14ac:dyDescent="0.25">
      <c r="AI56" s="23"/>
      <c r="AJ56" s="22"/>
      <c r="AK56" s="22"/>
      <c r="AL56" s="22"/>
      <c r="AM56" s="22"/>
      <c r="AZ56"/>
      <c r="BA56"/>
      <c r="BB56"/>
      <c r="BC56"/>
    </row>
    <row r="57" spans="1:64" x14ac:dyDescent="0.25">
      <c r="AI57" s="23"/>
      <c r="AJ57" s="22"/>
      <c r="AK57" s="22"/>
      <c r="AL57" s="22"/>
      <c r="AM57" s="22"/>
      <c r="AZ57"/>
      <c r="BA57"/>
      <c r="BB57"/>
      <c r="BC57"/>
    </row>
    <row r="58" spans="1:64" x14ac:dyDescent="0.25">
      <c r="AI58" s="23"/>
      <c r="AJ58" s="22"/>
      <c r="AK58" s="22"/>
      <c r="AL58" s="22"/>
      <c r="AM58" s="22"/>
      <c r="AZ58"/>
      <c r="BA58"/>
      <c r="BB58"/>
      <c r="BC58"/>
    </row>
    <row r="59" spans="1:64" x14ac:dyDescent="0.25">
      <c r="AI59" s="23"/>
      <c r="AJ59" s="22"/>
      <c r="AK59" s="22"/>
      <c r="AL59" s="22"/>
      <c r="AM59" s="22"/>
      <c r="AZ59"/>
      <c r="BA59"/>
      <c r="BB59"/>
      <c r="BC59"/>
    </row>
    <row r="60" spans="1:64" x14ac:dyDescent="0.25">
      <c r="AI60" s="23"/>
      <c r="AJ60" s="22"/>
      <c r="AK60" s="22"/>
      <c r="AL60" s="22"/>
      <c r="AM60" s="22"/>
      <c r="AZ60"/>
      <c r="BA60"/>
      <c r="BB60"/>
      <c r="BC60"/>
    </row>
    <row r="61" spans="1:64" x14ac:dyDescent="0.25">
      <c r="AI61" s="23"/>
      <c r="AJ61" s="22"/>
      <c r="AK61" s="22"/>
      <c r="AL61" s="22"/>
      <c r="AM61" s="22"/>
      <c r="AZ61"/>
      <c r="BA61"/>
      <c r="BB61"/>
      <c r="BC61"/>
    </row>
    <row r="62" spans="1:64" x14ac:dyDescent="0.25">
      <c r="AI62" s="23"/>
      <c r="AJ62" s="22"/>
      <c r="AK62" s="22"/>
      <c r="AL62" s="22"/>
      <c r="AM62" s="22"/>
      <c r="AZ62"/>
      <c r="BA62"/>
      <c r="BB62"/>
      <c r="BC62"/>
    </row>
    <row r="63" spans="1:64" x14ac:dyDescent="0.25">
      <c r="AI63" s="23"/>
      <c r="AJ63" s="22"/>
      <c r="AK63" s="22"/>
      <c r="AL63" s="22"/>
      <c r="AM63" s="22"/>
      <c r="AZ63"/>
      <c r="BA63"/>
      <c r="BB63"/>
      <c r="BC63"/>
    </row>
    <row r="64" spans="1:64" x14ac:dyDescent="0.25">
      <c r="AI64" s="23"/>
      <c r="AJ64" s="22"/>
      <c r="AK64" s="22"/>
      <c r="AL64" s="22"/>
      <c r="AM64" s="22"/>
      <c r="AZ64"/>
      <c r="BA64"/>
      <c r="BB64"/>
      <c r="BC64"/>
    </row>
    <row r="65" spans="35:55" x14ac:dyDescent="0.25">
      <c r="AI65" s="23"/>
      <c r="AJ65" s="22"/>
      <c r="AK65" s="22"/>
      <c r="AL65" s="22"/>
      <c r="AM65" s="22"/>
      <c r="AZ65"/>
      <c r="BA65"/>
      <c r="BB65"/>
      <c r="BC65"/>
    </row>
    <row r="66" spans="35:55" x14ac:dyDescent="0.25">
      <c r="AI66" s="23"/>
      <c r="AJ66" s="22"/>
      <c r="AK66" s="22"/>
      <c r="AL66" s="22"/>
      <c r="AM66" s="22"/>
      <c r="AZ66"/>
      <c r="BA66"/>
      <c r="BB66"/>
      <c r="BC66"/>
    </row>
    <row r="67" spans="35:55" x14ac:dyDescent="0.25">
      <c r="AI67" s="23"/>
      <c r="AJ67" s="22"/>
      <c r="AK67" s="22"/>
      <c r="AL67" s="22"/>
      <c r="AM67" s="22"/>
      <c r="AZ67"/>
      <c r="BA67"/>
      <c r="BB67"/>
      <c r="BC67"/>
    </row>
    <row r="68" spans="35:55" x14ac:dyDescent="0.25">
      <c r="AI68" s="23"/>
      <c r="AJ68" s="22"/>
      <c r="AK68" s="22"/>
      <c r="AL68" s="22"/>
      <c r="AM68" s="22"/>
      <c r="AZ68"/>
      <c r="BA68"/>
      <c r="BB68"/>
      <c r="BC68"/>
    </row>
    <row r="69" spans="35:55" x14ac:dyDescent="0.25">
      <c r="AI69" s="23"/>
      <c r="AJ69" s="22"/>
      <c r="AK69" s="22"/>
      <c r="AL69" s="22"/>
      <c r="AM69" s="22"/>
      <c r="AZ69"/>
      <c r="BA69"/>
      <c r="BB69"/>
      <c r="BC69"/>
    </row>
    <row r="70" spans="35:55" x14ac:dyDescent="0.25">
      <c r="AI70" s="23"/>
      <c r="AJ70" s="22"/>
      <c r="AK70" s="22"/>
      <c r="AL70" s="22"/>
      <c r="AM70" s="22"/>
      <c r="AZ70"/>
      <c r="BA70"/>
      <c r="BB70"/>
      <c r="BC70"/>
    </row>
    <row r="71" spans="35:55" x14ac:dyDescent="0.25">
      <c r="AI71" s="23"/>
      <c r="AJ71" s="22"/>
      <c r="AK71" s="22"/>
      <c r="AL71" s="22"/>
      <c r="AM71" s="22"/>
      <c r="AZ71"/>
      <c r="BA71"/>
      <c r="BB71"/>
      <c r="BC71"/>
    </row>
    <row r="72" spans="35:55" x14ac:dyDescent="0.25">
      <c r="AI72" s="23"/>
      <c r="AJ72" s="22"/>
      <c r="AK72" s="22"/>
      <c r="AL72" s="22"/>
      <c r="AM72" s="22"/>
      <c r="AZ72"/>
      <c r="BA72"/>
      <c r="BB72"/>
      <c r="BC72"/>
    </row>
    <row r="73" spans="35:55" x14ac:dyDescent="0.25">
      <c r="AI73" s="23"/>
      <c r="AJ73" s="22"/>
      <c r="AK73" s="22"/>
      <c r="AL73" s="22"/>
      <c r="AM73" s="22"/>
      <c r="AZ73"/>
      <c r="BA73"/>
      <c r="BB73"/>
      <c r="BC73"/>
    </row>
    <row r="74" spans="35:55" x14ac:dyDescent="0.25">
      <c r="AI74" s="23"/>
      <c r="AJ74" s="22"/>
      <c r="AK74" s="22"/>
      <c r="AL74" s="22"/>
      <c r="AM74" s="22"/>
      <c r="AZ74"/>
      <c r="BA74"/>
      <c r="BB74"/>
      <c r="BC74"/>
    </row>
    <row r="75" spans="35:55" x14ac:dyDescent="0.25">
      <c r="AI75" s="23"/>
      <c r="AJ75" s="22"/>
      <c r="AK75" s="22"/>
      <c r="AL75" s="22"/>
      <c r="AM75" s="22"/>
      <c r="AZ75"/>
      <c r="BA75"/>
      <c r="BB75"/>
      <c r="BC75"/>
    </row>
    <row r="76" spans="35:55" x14ac:dyDescent="0.25">
      <c r="AI76" s="23"/>
      <c r="AJ76" s="22"/>
      <c r="AK76" s="22"/>
      <c r="AL76" s="22"/>
      <c r="AM76" s="22"/>
      <c r="AZ76"/>
      <c r="BA76"/>
      <c r="BB76"/>
      <c r="BC76"/>
    </row>
    <row r="77" spans="35:55" x14ac:dyDescent="0.25">
      <c r="AI77" s="23"/>
      <c r="AJ77" s="22"/>
      <c r="AK77" s="22"/>
      <c r="AL77" s="22"/>
      <c r="AM77" s="22"/>
      <c r="AZ77"/>
      <c r="BA77"/>
      <c r="BB77"/>
      <c r="BC77"/>
    </row>
    <row r="78" spans="35:55" x14ac:dyDescent="0.25">
      <c r="AI78" s="23"/>
      <c r="AJ78" s="22"/>
      <c r="AK78" s="22"/>
      <c r="AL78" s="22"/>
      <c r="AM78" s="22"/>
      <c r="AZ78"/>
      <c r="BA78"/>
      <c r="BB78"/>
      <c r="BC78"/>
    </row>
    <row r="79" spans="35:55" x14ac:dyDescent="0.25">
      <c r="AI79" s="23"/>
      <c r="AJ79" s="22"/>
      <c r="AK79" s="22"/>
      <c r="AL79" s="22"/>
      <c r="AM79" s="22"/>
      <c r="AZ79"/>
      <c r="BA79"/>
      <c r="BB79"/>
      <c r="BC79"/>
    </row>
    <row r="80" spans="35:55" x14ac:dyDescent="0.25">
      <c r="AI80" s="23"/>
      <c r="AJ80" s="22"/>
      <c r="AK80" s="22"/>
      <c r="AL80" s="22"/>
      <c r="AM80" s="22"/>
      <c r="AZ80"/>
      <c r="BA80"/>
      <c r="BB80"/>
      <c r="BC80"/>
    </row>
    <row r="81" spans="35:55" x14ac:dyDescent="0.25">
      <c r="AI81" s="23"/>
      <c r="AJ81" s="22"/>
      <c r="AK81" s="22"/>
      <c r="AL81" s="22"/>
      <c r="AM81" s="22"/>
      <c r="AZ81"/>
      <c r="BA81"/>
      <c r="BB81"/>
      <c r="BC81"/>
    </row>
    <row r="82" spans="35:55" x14ac:dyDescent="0.25">
      <c r="AI82" s="23"/>
      <c r="AJ82" s="22"/>
      <c r="AK82" s="22"/>
      <c r="AL82" s="22"/>
      <c r="AM82" s="22"/>
      <c r="AZ82"/>
      <c r="BA82"/>
      <c r="BB82"/>
      <c r="BC82"/>
    </row>
    <row r="83" spans="35:55" x14ac:dyDescent="0.25">
      <c r="AI83" s="23"/>
      <c r="AJ83" s="22"/>
      <c r="AK83" s="22"/>
      <c r="AL83" s="22"/>
      <c r="AM83" s="22"/>
      <c r="AZ83"/>
      <c r="BA83"/>
      <c r="BB83"/>
      <c r="BC83"/>
    </row>
    <row r="84" spans="35:55" x14ac:dyDescent="0.25">
      <c r="AI84" s="23"/>
      <c r="AJ84" s="22"/>
      <c r="AK84" s="22"/>
      <c r="AL84" s="22"/>
      <c r="AM84" s="22"/>
      <c r="AZ84"/>
      <c r="BA84"/>
      <c r="BB84"/>
      <c r="BC84"/>
    </row>
    <row r="85" spans="35:55" x14ac:dyDescent="0.25">
      <c r="AI85" s="23"/>
      <c r="AJ85" s="22"/>
      <c r="AK85" s="22"/>
      <c r="AL85" s="22"/>
      <c r="AM85" s="22"/>
      <c r="AZ85"/>
      <c r="BA85"/>
      <c r="BB85"/>
      <c r="BC85"/>
    </row>
    <row r="86" spans="35:55" x14ac:dyDescent="0.25">
      <c r="AI86" s="23"/>
      <c r="AJ86" s="22"/>
      <c r="AK86" s="22"/>
      <c r="AL86" s="22"/>
      <c r="AM86" s="22"/>
      <c r="AZ86"/>
      <c r="BA86"/>
      <c r="BB86"/>
      <c r="BC86"/>
    </row>
    <row r="87" spans="35:55" x14ac:dyDescent="0.25">
      <c r="AI87" s="23"/>
      <c r="AJ87" s="22"/>
      <c r="AK87" s="22"/>
      <c r="AL87" s="22"/>
      <c r="AM87" s="22"/>
      <c r="AZ87"/>
      <c r="BA87"/>
      <c r="BB87"/>
      <c r="BC87"/>
    </row>
    <row r="88" spans="35:55" x14ac:dyDescent="0.25">
      <c r="AI88" s="23"/>
      <c r="AJ88" s="22"/>
      <c r="AK88" s="22"/>
      <c r="AL88" s="22"/>
      <c r="AM88" s="22"/>
      <c r="AZ88"/>
      <c r="BA88"/>
      <c r="BB88"/>
      <c r="BC88"/>
    </row>
    <row r="89" spans="35:55" x14ac:dyDescent="0.25">
      <c r="AI89" s="23"/>
      <c r="AJ89" s="22"/>
      <c r="AK89" s="22"/>
      <c r="AL89" s="22"/>
      <c r="AM89" s="22"/>
      <c r="AZ89"/>
      <c r="BA89"/>
      <c r="BB89"/>
      <c r="BC89"/>
    </row>
    <row r="90" spans="35:55" x14ac:dyDescent="0.25">
      <c r="AI90" s="23"/>
      <c r="AJ90" s="22"/>
      <c r="AK90" s="22"/>
      <c r="AL90" s="22"/>
      <c r="AM90" s="22"/>
      <c r="AZ90"/>
      <c r="BA90"/>
      <c r="BB90"/>
      <c r="BC90"/>
    </row>
    <row r="91" spans="35:55" x14ac:dyDescent="0.25">
      <c r="AI91" s="23"/>
      <c r="AJ91" s="22"/>
      <c r="AK91" s="22"/>
      <c r="AL91" s="22"/>
      <c r="AM91" s="22"/>
      <c r="AZ91"/>
      <c r="BA91"/>
      <c r="BB91"/>
      <c r="BC91"/>
    </row>
    <row r="92" spans="35:55" x14ac:dyDescent="0.25">
      <c r="AI92" s="23"/>
      <c r="AJ92" s="22"/>
      <c r="AK92" s="22"/>
      <c r="AL92" s="22"/>
      <c r="AM92" s="22"/>
      <c r="AZ92"/>
      <c r="BA92"/>
      <c r="BB92"/>
      <c r="BC92"/>
    </row>
    <row r="93" spans="35:55" x14ac:dyDescent="0.25">
      <c r="AI93" s="23"/>
      <c r="AJ93" s="22"/>
      <c r="AK93" s="22"/>
      <c r="AL93" s="22"/>
      <c r="AM93" s="22"/>
      <c r="AZ93"/>
      <c r="BA93"/>
      <c r="BB93"/>
      <c r="BC93"/>
    </row>
    <row r="94" spans="35:55" x14ac:dyDescent="0.25">
      <c r="AI94" s="23"/>
      <c r="AJ94" s="22"/>
      <c r="AK94" s="22"/>
      <c r="AL94" s="22"/>
      <c r="AM94" s="22"/>
      <c r="AZ94"/>
      <c r="BA94"/>
      <c r="BB94"/>
      <c r="BC94"/>
    </row>
    <row r="95" spans="35:55" x14ac:dyDescent="0.25">
      <c r="AI95" s="23"/>
      <c r="AJ95" s="22"/>
      <c r="AK95" s="22"/>
      <c r="AL95" s="22"/>
      <c r="AM95" s="22"/>
      <c r="AZ95"/>
      <c r="BA95"/>
      <c r="BB95"/>
      <c r="BC95"/>
    </row>
    <row r="96" spans="35:55" x14ac:dyDescent="0.25">
      <c r="AI96" s="23"/>
      <c r="AJ96" s="22"/>
      <c r="AK96" s="22"/>
      <c r="AL96" s="22"/>
      <c r="AM96" s="22"/>
      <c r="AZ96"/>
      <c r="BA96"/>
      <c r="BB96"/>
      <c r="BC96"/>
    </row>
    <row r="97" spans="35:55" x14ac:dyDescent="0.25">
      <c r="AI97" s="23"/>
      <c r="AJ97" s="22"/>
      <c r="AK97" s="22"/>
      <c r="AL97" s="22"/>
      <c r="AM97" s="22"/>
      <c r="AZ97"/>
      <c r="BA97"/>
      <c r="BB97"/>
      <c r="BC97"/>
    </row>
    <row r="98" spans="35:55" x14ac:dyDescent="0.25">
      <c r="AI98" s="23"/>
      <c r="AJ98" s="22"/>
      <c r="AK98" s="22"/>
      <c r="AL98" s="22"/>
      <c r="AM98" s="22"/>
      <c r="AZ98"/>
      <c r="BA98"/>
      <c r="BB98"/>
      <c r="BC98"/>
    </row>
    <row r="99" spans="35:55" x14ac:dyDescent="0.25">
      <c r="AI99" s="23"/>
      <c r="AJ99" s="22"/>
      <c r="AK99" s="22"/>
      <c r="AL99" s="22"/>
      <c r="AM99" s="22"/>
      <c r="AZ99"/>
      <c r="BA99"/>
      <c r="BB99"/>
      <c r="BC99"/>
    </row>
    <row r="100" spans="35:55" x14ac:dyDescent="0.25">
      <c r="AI100" s="23"/>
      <c r="AJ100" s="22"/>
      <c r="AK100" s="22"/>
      <c r="AL100" s="22"/>
      <c r="AM100" s="22"/>
      <c r="AZ100"/>
      <c r="BA100"/>
      <c r="BB100"/>
      <c r="BC100"/>
    </row>
    <row r="101" spans="35:55" x14ac:dyDescent="0.25">
      <c r="AI101" s="23"/>
      <c r="AJ101" s="22"/>
      <c r="AK101" s="22"/>
      <c r="AL101" s="22"/>
      <c r="AM101" s="22"/>
      <c r="AZ101"/>
      <c r="BA101"/>
      <c r="BB101"/>
      <c r="BC101"/>
    </row>
    <row r="102" spans="35:55" x14ac:dyDescent="0.25">
      <c r="AI102" s="23"/>
      <c r="AJ102" s="22"/>
      <c r="AK102" s="22"/>
      <c r="AL102" s="22"/>
      <c r="AM102" s="22"/>
      <c r="AZ102"/>
      <c r="BA102"/>
      <c r="BB102"/>
      <c r="BC102"/>
    </row>
    <row r="103" spans="35:55" x14ac:dyDescent="0.25">
      <c r="AI103" s="23"/>
      <c r="AJ103" s="22"/>
      <c r="AK103" s="22"/>
      <c r="AL103" s="22"/>
      <c r="AM103" s="22"/>
      <c r="AZ103"/>
      <c r="BA103"/>
      <c r="BB103"/>
      <c r="BC103"/>
    </row>
    <row r="104" spans="35:55" x14ac:dyDescent="0.25">
      <c r="AI104" s="23"/>
      <c r="AJ104" s="22"/>
      <c r="AK104" s="22"/>
      <c r="AL104" s="22"/>
      <c r="AM104" s="22"/>
      <c r="AZ104"/>
      <c r="BA104"/>
      <c r="BB104"/>
      <c r="BC104"/>
    </row>
    <row r="105" spans="35:55" x14ac:dyDescent="0.25">
      <c r="AI105" s="23"/>
      <c r="AJ105" s="22"/>
      <c r="AK105" s="22"/>
      <c r="AL105" s="22"/>
      <c r="AM105" s="22"/>
      <c r="AZ105"/>
      <c r="BA105"/>
      <c r="BB105"/>
      <c r="BC105"/>
    </row>
    <row r="106" spans="35:55" x14ac:dyDescent="0.25">
      <c r="AI106" s="23"/>
      <c r="AJ106" s="22"/>
      <c r="AK106" s="22"/>
      <c r="AL106" s="22"/>
      <c r="AM106" s="22"/>
      <c r="AZ106"/>
      <c r="BA106"/>
      <c r="BB106"/>
      <c r="BC106"/>
    </row>
    <row r="107" spans="35:55" x14ac:dyDescent="0.25">
      <c r="AI107" s="23"/>
      <c r="AJ107" s="22"/>
      <c r="AK107" s="22"/>
      <c r="AL107" s="22"/>
      <c r="AM107" s="22"/>
      <c r="AZ107"/>
      <c r="BA107"/>
      <c r="BB107"/>
      <c r="BC107"/>
    </row>
    <row r="108" spans="35:55" x14ac:dyDescent="0.25">
      <c r="AI108" s="23"/>
      <c r="AJ108" s="22"/>
      <c r="AK108" s="22"/>
      <c r="AL108" s="22"/>
      <c r="AM108" s="22"/>
      <c r="AZ108"/>
      <c r="BA108"/>
      <c r="BB108"/>
      <c r="BC108"/>
    </row>
    <row r="109" spans="35:55" x14ac:dyDescent="0.25">
      <c r="AI109" s="23"/>
      <c r="AJ109" s="22"/>
      <c r="AK109" s="22"/>
      <c r="AL109" s="22"/>
      <c r="AM109" s="22"/>
      <c r="AZ109"/>
      <c r="BA109"/>
      <c r="BB109"/>
      <c r="BC109"/>
    </row>
    <row r="110" spans="35:55" x14ac:dyDescent="0.25">
      <c r="AI110" s="23"/>
      <c r="AJ110" s="22"/>
      <c r="AK110" s="22"/>
      <c r="AL110" s="22"/>
      <c r="AM110" s="22"/>
      <c r="AZ110"/>
      <c r="BA110"/>
      <c r="BB110"/>
      <c r="BC110"/>
    </row>
    <row r="111" spans="35:55" x14ac:dyDescent="0.25">
      <c r="AI111" s="23"/>
      <c r="AJ111" s="22"/>
      <c r="AK111" s="22"/>
      <c r="AL111" s="22"/>
      <c r="AM111" s="22"/>
      <c r="AZ111"/>
      <c r="BA111"/>
      <c r="BB111"/>
      <c r="BC111"/>
    </row>
    <row r="112" spans="35:55" x14ac:dyDescent="0.25">
      <c r="AI112" s="23"/>
      <c r="AJ112" s="22"/>
      <c r="AK112" s="22"/>
      <c r="AL112" s="22"/>
      <c r="AM112" s="22"/>
      <c r="AZ112"/>
      <c r="BA112"/>
      <c r="BB112"/>
      <c r="BC112"/>
    </row>
    <row r="113" spans="35:55" x14ac:dyDescent="0.25">
      <c r="AI113" s="23"/>
      <c r="AJ113" s="22"/>
      <c r="AK113" s="22"/>
      <c r="AL113" s="22"/>
      <c r="AM113" s="22"/>
      <c r="AZ113"/>
      <c r="BA113"/>
      <c r="BB113"/>
      <c r="BC113"/>
    </row>
    <row r="114" spans="35:55" x14ac:dyDescent="0.25">
      <c r="AI114" s="23"/>
      <c r="AJ114" s="22"/>
      <c r="AK114" s="22"/>
      <c r="AL114" s="22"/>
      <c r="AM114" s="22"/>
      <c r="AZ114"/>
      <c r="BA114"/>
      <c r="BB114"/>
      <c r="BC114"/>
    </row>
    <row r="115" spans="35:55" x14ac:dyDescent="0.25">
      <c r="AI115" s="23"/>
      <c r="AJ115" s="22"/>
      <c r="AK115" s="22"/>
      <c r="AL115" s="22"/>
      <c r="AM115" s="22"/>
      <c r="AZ115"/>
      <c r="BA115"/>
      <c r="BB115"/>
      <c r="BC115"/>
    </row>
    <row r="116" spans="35:55" x14ac:dyDescent="0.25">
      <c r="AI116" s="23"/>
      <c r="AJ116" s="22"/>
      <c r="AK116" s="22"/>
      <c r="AL116" s="22"/>
      <c r="AM116" s="22"/>
      <c r="AZ116"/>
      <c r="BA116"/>
      <c r="BB116"/>
      <c r="BC116"/>
    </row>
    <row r="117" spans="35:55" x14ac:dyDescent="0.25">
      <c r="AI117" s="23"/>
      <c r="AJ117" s="22"/>
      <c r="AK117" s="22"/>
      <c r="AL117" s="22"/>
      <c r="AM117" s="22"/>
      <c r="AZ117"/>
      <c r="BA117"/>
      <c r="BB117"/>
      <c r="BC117"/>
    </row>
    <row r="118" spans="35:55" x14ac:dyDescent="0.25">
      <c r="AI118" s="23"/>
      <c r="AJ118" s="22"/>
      <c r="AK118" s="22"/>
      <c r="AL118" s="22"/>
      <c r="AM118" s="22"/>
      <c r="AZ118"/>
      <c r="BA118"/>
      <c r="BB118"/>
      <c r="BC118"/>
    </row>
    <row r="119" spans="35:55" x14ac:dyDescent="0.25">
      <c r="AI119" s="23"/>
      <c r="AJ119" s="22"/>
      <c r="AK119" s="22"/>
      <c r="AL119" s="22"/>
      <c r="AM119" s="22"/>
      <c r="AZ119"/>
      <c r="BA119"/>
      <c r="BB119"/>
      <c r="BC119"/>
    </row>
    <row r="120" spans="35:55" x14ac:dyDescent="0.25">
      <c r="AI120" s="23"/>
      <c r="AJ120" s="22"/>
      <c r="AK120" s="22"/>
      <c r="AL120" s="22"/>
      <c r="AM120" s="22"/>
      <c r="AZ120"/>
      <c r="BA120"/>
      <c r="BB120"/>
      <c r="BC120"/>
    </row>
    <row r="121" spans="35:55" x14ac:dyDescent="0.25">
      <c r="AI121" s="23"/>
      <c r="AJ121" s="22"/>
      <c r="AK121" s="22"/>
      <c r="AL121" s="22"/>
      <c r="AM121" s="22"/>
      <c r="AZ121"/>
      <c r="BA121"/>
      <c r="BB121"/>
      <c r="BC121"/>
    </row>
    <row r="122" spans="35:55" x14ac:dyDescent="0.25">
      <c r="AI122" s="23"/>
      <c r="AJ122" s="22"/>
      <c r="AK122" s="22"/>
      <c r="AL122" s="22"/>
      <c r="AM122" s="22"/>
      <c r="AZ122"/>
      <c r="BA122"/>
      <c r="BB122"/>
      <c r="BC122"/>
    </row>
    <row r="123" spans="35:55" x14ac:dyDescent="0.25">
      <c r="AI123" s="23"/>
      <c r="AJ123" s="22"/>
      <c r="AK123" s="22"/>
      <c r="AL123" s="22"/>
      <c r="AM123" s="22"/>
      <c r="AZ123"/>
      <c r="BA123"/>
      <c r="BB123"/>
      <c r="BC123"/>
    </row>
    <row r="124" spans="35:55" x14ac:dyDescent="0.25">
      <c r="AI124" s="23"/>
      <c r="AJ124" s="22"/>
      <c r="AK124" s="22"/>
      <c r="AL124" s="22"/>
      <c r="AM124" s="22"/>
      <c r="AZ124"/>
      <c r="BA124"/>
      <c r="BB124"/>
      <c r="BC124"/>
    </row>
    <row r="125" spans="35:55" x14ac:dyDescent="0.25">
      <c r="AI125" s="23"/>
      <c r="AJ125" s="22"/>
      <c r="AK125" s="22"/>
      <c r="AL125" s="22"/>
      <c r="AM125" s="22"/>
      <c r="AZ125"/>
      <c r="BA125"/>
      <c r="BB125"/>
      <c r="BC125"/>
    </row>
    <row r="126" spans="35:55" x14ac:dyDescent="0.25">
      <c r="AI126" s="23"/>
      <c r="AJ126" s="22"/>
      <c r="AK126" s="22"/>
      <c r="AL126" s="22"/>
      <c r="AM126" s="22"/>
      <c r="AZ126"/>
      <c r="BA126"/>
      <c r="BB126"/>
      <c r="BC126"/>
    </row>
    <row r="127" spans="35:55" x14ac:dyDescent="0.25">
      <c r="AI127" s="23"/>
      <c r="AJ127" s="22"/>
      <c r="AK127" s="22"/>
      <c r="AL127" s="22"/>
      <c r="AM127" s="22"/>
      <c r="AZ127"/>
      <c r="BA127"/>
      <c r="BB127"/>
      <c r="BC127"/>
    </row>
    <row r="128" spans="35:55" x14ac:dyDescent="0.25">
      <c r="AI128" s="23"/>
      <c r="AJ128" s="22"/>
      <c r="AK128" s="22"/>
      <c r="AL128" s="22"/>
      <c r="AM128" s="22"/>
      <c r="AZ128"/>
      <c r="BA128"/>
      <c r="BB128"/>
      <c r="BC128"/>
    </row>
    <row r="129" spans="35:55" x14ac:dyDescent="0.25">
      <c r="AI129" s="23"/>
      <c r="AJ129" s="22"/>
      <c r="AK129" s="22"/>
      <c r="AL129" s="22"/>
      <c r="AM129" s="22"/>
      <c r="AZ129"/>
      <c r="BA129"/>
      <c r="BB129"/>
      <c r="BC129"/>
    </row>
    <row r="130" spans="35:55" x14ac:dyDescent="0.25">
      <c r="AI130" s="23"/>
      <c r="AJ130" s="22"/>
      <c r="AK130" s="22"/>
      <c r="AL130" s="22"/>
      <c r="AM130" s="22"/>
      <c r="AZ130"/>
      <c r="BA130"/>
      <c r="BB130"/>
      <c r="BC130"/>
    </row>
    <row r="131" spans="35:55" x14ac:dyDescent="0.25">
      <c r="AI131" s="23"/>
      <c r="AJ131" s="22"/>
      <c r="AK131" s="22"/>
      <c r="AL131" s="22"/>
      <c r="AM131" s="22"/>
      <c r="AZ131"/>
      <c r="BA131"/>
      <c r="BB131"/>
      <c r="BC131"/>
    </row>
    <row r="132" spans="35:55" x14ac:dyDescent="0.25">
      <c r="AI132" s="23"/>
      <c r="AJ132" s="22"/>
      <c r="AK132" s="22"/>
      <c r="AL132" s="22"/>
      <c r="AM132" s="22"/>
      <c r="AZ132"/>
      <c r="BA132"/>
      <c r="BB132"/>
      <c r="BC132"/>
    </row>
    <row r="133" spans="35:55" x14ac:dyDescent="0.25">
      <c r="AI133" s="23"/>
      <c r="AJ133" s="22"/>
      <c r="AK133" s="22"/>
      <c r="AL133" s="22"/>
      <c r="AM133" s="22"/>
      <c r="AZ133"/>
      <c r="BA133"/>
      <c r="BB133"/>
      <c r="BC133"/>
    </row>
    <row r="134" spans="35:55" x14ac:dyDescent="0.25">
      <c r="AI134" s="23"/>
      <c r="AJ134" s="22"/>
      <c r="AK134" s="22"/>
      <c r="AL134" s="22"/>
      <c r="AM134" s="22"/>
      <c r="AZ134"/>
      <c r="BA134"/>
      <c r="BB134"/>
      <c r="BC134"/>
    </row>
    <row r="135" spans="35:55" x14ac:dyDescent="0.25">
      <c r="AI135" s="23"/>
      <c r="AJ135" s="22"/>
      <c r="AK135" s="22"/>
      <c r="AL135" s="22"/>
      <c r="AM135" s="22"/>
      <c r="AZ135"/>
      <c r="BA135"/>
      <c r="BB135"/>
      <c r="BC135"/>
    </row>
    <row r="136" spans="35:55" x14ac:dyDescent="0.25">
      <c r="AI136" s="23"/>
      <c r="AJ136" s="22"/>
      <c r="AK136" s="22"/>
      <c r="AL136" s="22"/>
      <c r="AM136" s="22"/>
      <c r="AZ136"/>
      <c r="BA136"/>
      <c r="BB136"/>
      <c r="BC136"/>
    </row>
    <row r="137" spans="35:55" x14ac:dyDescent="0.25">
      <c r="AI137" s="23"/>
      <c r="AJ137" s="22"/>
      <c r="AK137" s="22"/>
      <c r="AL137" s="22"/>
      <c r="AM137" s="22"/>
      <c r="AZ137"/>
      <c r="BA137"/>
      <c r="BB137"/>
      <c r="BC137"/>
    </row>
    <row r="138" spans="35:55" x14ac:dyDescent="0.25">
      <c r="AI138" s="23"/>
      <c r="AJ138" s="22"/>
      <c r="AK138" s="22"/>
      <c r="AL138" s="22"/>
      <c r="AM138" s="22"/>
      <c r="AZ138"/>
      <c r="BA138"/>
      <c r="BB138"/>
      <c r="BC138"/>
    </row>
    <row r="139" spans="35:55" x14ac:dyDescent="0.25">
      <c r="AI139" s="23"/>
      <c r="AJ139" s="22"/>
      <c r="AK139" s="22"/>
      <c r="AL139" s="22"/>
      <c r="AM139" s="22"/>
      <c r="AZ139"/>
      <c r="BA139"/>
      <c r="BB139"/>
      <c r="BC139"/>
    </row>
    <row r="140" spans="35:55" x14ac:dyDescent="0.25">
      <c r="AI140" s="23"/>
      <c r="AJ140" s="22"/>
      <c r="AK140" s="22"/>
      <c r="AL140" s="22"/>
      <c r="AM140" s="22"/>
      <c r="AZ140"/>
      <c r="BA140"/>
      <c r="BB140"/>
      <c r="BC140"/>
    </row>
    <row r="141" spans="35:55" x14ac:dyDescent="0.25">
      <c r="AI141" s="23"/>
      <c r="AJ141" s="22"/>
      <c r="AK141" s="22"/>
      <c r="AL141" s="22"/>
      <c r="AM141" s="22"/>
      <c r="AZ141"/>
      <c r="BA141"/>
      <c r="BB141"/>
      <c r="BC141"/>
    </row>
    <row r="142" spans="35:55" x14ac:dyDescent="0.25">
      <c r="AI142" s="23"/>
      <c r="AJ142" s="22"/>
      <c r="AK142" s="22"/>
      <c r="AL142" s="22"/>
      <c r="AM142" s="22"/>
      <c r="AZ142"/>
      <c r="BA142"/>
      <c r="BB142"/>
      <c r="BC142"/>
    </row>
    <row r="143" spans="35:55" x14ac:dyDescent="0.25">
      <c r="AI143" s="23"/>
      <c r="AJ143" s="22"/>
      <c r="AK143" s="22"/>
      <c r="AL143" s="22"/>
      <c r="AM143" s="22"/>
      <c r="AZ143"/>
      <c r="BA143"/>
      <c r="BB143"/>
      <c r="BC143"/>
    </row>
    <row r="144" spans="35:55" x14ac:dyDescent="0.25">
      <c r="AI144" s="23"/>
      <c r="AJ144" s="22"/>
      <c r="AK144" s="22"/>
      <c r="AL144" s="22"/>
      <c r="AM144" s="22"/>
      <c r="AZ144"/>
      <c r="BA144"/>
      <c r="BB144"/>
      <c r="BC144"/>
    </row>
    <row r="145" spans="35:55" x14ac:dyDescent="0.25">
      <c r="AI145" s="23"/>
      <c r="AJ145" s="22"/>
      <c r="AK145" s="22"/>
      <c r="AL145" s="22"/>
      <c r="AM145" s="22"/>
      <c r="AZ145"/>
      <c r="BA145"/>
      <c r="BB145"/>
      <c r="BC145"/>
    </row>
    <row r="146" spans="35:55" x14ac:dyDescent="0.25">
      <c r="AI146" s="23"/>
      <c r="AJ146" s="22"/>
      <c r="AK146" s="22"/>
      <c r="AL146" s="22"/>
      <c r="AM146" s="22"/>
      <c r="AZ146"/>
      <c r="BA146"/>
      <c r="BB146"/>
      <c r="BC146"/>
    </row>
    <row r="147" spans="35:55" x14ac:dyDescent="0.25">
      <c r="AI147" s="23"/>
      <c r="AJ147" s="22"/>
      <c r="AK147" s="22"/>
      <c r="AL147" s="22"/>
      <c r="AM147" s="22"/>
      <c r="AZ147"/>
      <c r="BA147"/>
      <c r="BB147"/>
      <c r="BC147"/>
    </row>
    <row r="148" spans="35:55" x14ac:dyDescent="0.25">
      <c r="AI148" s="23"/>
      <c r="AJ148" s="22"/>
      <c r="AK148" s="22"/>
      <c r="AL148" s="22"/>
      <c r="AM148" s="22"/>
      <c r="AZ148"/>
      <c r="BA148"/>
      <c r="BB148"/>
      <c r="BC148"/>
    </row>
    <row r="149" spans="35:55" x14ac:dyDescent="0.25">
      <c r="AI149" s="23"/>
      <c r="AJ149" s="22"/>
      <c r="AK149" s="22"/>
      <c r="AL149" s="22"/>
      <c r="AM149" s="22"/>
      <c r="AZ149"/>
      <c r="BA149"/>
      <c r="BB149"/>
      <c r="BC149"/>
    </row>
    <row r="150" spans="35:55" x14ac:dyDescent="0.25">
      <c r="AI150" s="23"/>
      <c r="AJ150" s="22"/>
      <c r="AK150" s="22"/>
      <c r="AL150" s="22"/>
      <c r="AM150" s="22"/>
      <c r="AZ150"/>
      <c r="BA150"/>
      <c r="BB150"/>
      <c r="BC150"/>
    </row>
    <row r="151" spans="35:55" x14ac:dyDescent="0.25">
      <c r="AI151" s="23"/>
      <c r="AJ151" s="22"/>
      <c r="AK151" s="22"/>
      <c r="AL151" s="22"/>
      <c r="AM151" s="22"/>
      <c r="AZ151"/>
      <c r="BA151"/>
      <c r="BB151"/>
      <c r="BC151"/>
    </row>
    <row r="152" spans="35:55" x14ac:dyDescent="0.25">
      <c r="AI152" s="23"/>
      <c r="AJ152" s="22"/>
      <c r="AK152" s="22"/>
      <c r="AL152" s="22"/>
      <c r="AM152" s="22"/>
      <c r="AZ152"/>
      <c r="BA152"/>
      <c r="BB152"/>
      <c r="BC152"/>
    </row>
    <row r="153" spans="35:55" x14ac:dyDescent="0.25">
      <c r="AI153" s="23"/>
      <c r="AJ153" s="22"/>
      <c r="AK153" s="22"/>
      <c r="AL153" s="22"/>
      <c r="AM153" s="22"/>
      <c r="AZ153"/>
      <c r="BA153"/>
      <c r="BB153"/>
      <c r="BC153"/>
    </row>
    <row r="154" spans="35:55" x14ac:dyDescent="0.25">
      <c r="AI154" s="23"/>
      <c r="AJ154" s="22"/>
      <c r="AK154" s="22"/>
      <c r="AL154" s="22"/>
      <c r="AM154" s="22"/>
      <c r="AZ154"/>
      <c r="BA154"/>
      <c r="BB154"/>
      <c r="BC154"/>
    </row>
    <row r="155" spans="35:55" x14ac:dyDescent="0.25">
      <c r="AI155" s="23"/>
      <c r="AJ155" s="22"/>
      <c r="AK155" s="22"/>
      <c r="AL155" s="22"/>
      <c r="AM155" s="22"/>
      <c r="AZ155"/>
      <c r="BA155"/>
      <c r="BB155"/>
      <c r="BC155"/>
    </row>
    <row r="156" spans="35:55" x14ac:dyDescent="0.25">
      <c r="AI156" s="23"/>
      <c r="AJ156" s="22"/>
      <c r="AK156" s="22"/>
      <c r="AL156" s="22"/>
      <c r="AM156" s="22"/>
      <c r="AZ156"/>
      <c r="BA156"/>
      <c r="BB156"/>
      <c r="BC156"/>
    </row>
    <row r="157" spans="35:55" x14ac:dyDescent="0.25">
      <c r="AI157" s="23"/>
      <c r="AJ157" s="22"/>
      <c r="AK157" s="22"/>
      <c r="AL157" s="22"/>
      <c r="AM157" s="22"/>
      <c r="AZ157"/>
      <c r="BA157"/>
      <c r="BB157"/>
      <c r="BC157"/>
    </row>
    <row r="158" spans="35:55" x14ac:dyDescent="0.25">
      <c r="AI158" s="23"/>
      <c r="AJ158" s="22"/>
      <c r="AK158" s="22"/>
      <c r="AL158" s="22"/>
      <c r="AM158" s="22"/>
      <c r="AZ158"/>
      <c r="BA158"/>
      <c r="BB158"/>
      <c r="BC158"/>
    </row>
    <row r="159" spans="35:55" x14ac:dyDescent="0.25">
      <c r="AI159" s="23"/>
      <c r="AJ159" s="22"/>
      <c r="AK159" s="22"/>
      <c r="AL159" s="22"/>
      <c r="AM159" s="22"/>
      <c r="AZ159"/>
      <c r="BA159"/>
      <c r="BB159"/>
      <c r="BC159"/>
    </row>
    <row r="160" spans="35:55" x14ac:dyDescent="0.25">
      <c r="AI160" s="23"/>
      <c r="AJ160" s="22"/>
      <c r="AK160" s="22"/>
      <c r="AL160" s="22"/>
      <c r="AM160" s="22"/>
      <c r="AZ160"/>
      <c r="BA160"/>
      <c r="BB160"/>
      <c r="BC160"/>
    </row>
    <row r="161" spans="35:55" x14ac:dyDescent="0.25">
      <c r="AI161" s="23"/>
      <c r="AJ161" s="22"/>
      <c r="AK161" s="22"/>
      <c r="AL161" s="22"/>
      <c r="AM161" s="22"/>
      <c r="AZ161"/>
      <c r="BA161"/>
      <c r="BB161"/>
      <c r="BC161"/>
    </row>
    <row r="162" spans="35:55" x14ac:dyDescent="0.25">
      <c r="AI162" s="23"/>
      <c r="AJ162" s="22"/>
      <c r="AK162" s="22"/>
      <c r="AL162" s="22"/>
      <c r="AM162" s="22"/>
      <c r="AZ162"/>
      <c r="BA162"/>
      <c r="BB162"/>
      <c r="BC162"/>
    </row>
    <row r="163" spans="35:55" x14ac:dyDescent="0.25">
      <c r="AI163" s="23"/>
      <c r="AJ163" s="22"/>
      <c r="AK163" s="22"/>
      <c r="AL163" s="22"/>
      <c r="AM163" s="22"/>
      <c r="AZ163"/>
      <c r="BA163"/>
      <c r="BB163"/>
      <c r="BC163"/>
    </row>
    <row r="164" spans="35:55" x14ac:dyDescent="0.25">
      <c r="AI164" s="23"/>
      <c r="AJ164" s="22"/>
      <c r="AK164" s="22"/>
      <c r="AL164" s="22"/>
      <c r="AM164" s="22"/>
      <c r="AZ164"/>
      <c r="BA164"/>
      <c r="BB164"/>
      <c r="BC164"/>
    </row>
    <row r="165" spans="35:55" x14ac:dyDescent="0.25">
      <c r="AI165" s="23"/>
      <c r="AJ165" s="22"/>
      <c r="AK165" s="22"/>
      <c r="AL165" s="22"/>
      <c r="AM165" s="22"/>
      <c r="AZ165"/>
      <c r="BA165"/>
      <c r="BB165"/>
      <c r="BC165"/>
    </row>
    <row r="166" spans="35:55" x14ac:dyDescent="0.25">
      <c r="AI166" s="23"/>
      <c r="AJ166" s="22"/>
      <c r="AK166" s="22"/>
      <c r="AL166" s="22"/>
      <c r="AM166" s="22"/>
      <c r="AZ166"/>
      <c r="BA166"/>
      <c r="BB166"/>
      <c r="BC166"/>
    </row>
    <row r="167" spans="35:55" x14ac:dyDescent="0.25">
      <c r="AI167" s="23"/>
      <c r="AJ167" s="22"/>
      <c r="AK167" s="22"/>
      <c r="AL167" s="22"/>
      <c r="AM167" s="22"/>
      <c r="AZ167"/>
      <c r="BA167"/>
      <c r="BB167"/>
      <c r="BC167"/>
    </row>
    <row r="168" spans="35:55" x14ac:dyDescent="0.25">
      <c r="AI168" s="23"/>
      <c r="AJ168" s="22"/>
      <c r="AK168" s="22"/>
      <c r="AL168" s="22"/>
      <c r="AM168" s="22"/>
      <c r="AZ168"/>
      <c r="BA168"/>
      <c r="BB168"/>
      <c r="BC168"/>
    </row>
    <row r="169" spans="35:55" x14ac:dyDescent="0.25">
      <c r="AI169" s="23"/>
      <c r="AJ169" s="22"/>
      <c r="AK169" s="22"/>
      <c r="AL169" s="22"/>
      <c r="AM169" s="22"/>
      <c r="AZ169"/>
      <c r="BA169"/>
      <c r="BB169"/>
      <c r="BC169"/>
    </row>
    <row r="170" spans="35:55" x14ac:dyDescent="0.25">
      <c r="AI170" s="23"/>
      <c r="AJ170" s="22"/>
      <c r="AK170" s="22"/>
      <c r="AL170" s="22"/>
      <c r="AM170" s="22"/>
      <c r="AZ170"/>
      <c r="BA170"/>
      <c r="BB170"/>
      <c r="BC170"/>
    </row>
    <row r="171" spans="35:55" x14ac:dyDescent="0.25">
      <c r="AI171" s="23"/>
      <c r="AJ171" s="22"/>
      <c r="AK171" s="22"/>
      <c r="AL171" s="22"/>
      <c r="AM171" s="22"/>
      <c r="AZ171"/>
      <c r="BA171"/>
      <c r="BB171"/>
      <c r="BC171"/>
    </row>
    <row r="172" spans="35:55" x14ac:dyDescent="0.25">
      <c r="AI172" s="23"/>
      <c r="AJ172" s="22"/>
      <c r="AK172" s="22"/>
      <c r="AL172" s="22"/>
      <c r="AM172" s="22"/>
      <c r="AZ172"/>
      <c r="BA172"/>
      <c r="BB172"/>
      <c r="BC172"/>
    </row>
    <row r="173" spans="35:55" x14ac:dyDescent="0.25">
      <c r="AI173" s="23"/>
      <c r="AJ173" s="22"/>
      <c r="AK173" s="22"/>
      <c r="AL173" s="22"/>
      <c r="AM173" s="22"/>
      <c r="AZ173"/>
      <c r="BA173"/>
      <c r="BB173"/>
      <c r="BC173"/>
    </row>
    <row r="174" spans="35:55" x14ac:dyDescent="0.25">
      <c r="AI174" s="23"/>
      <c r="AJ174" s="22"/>
      <c r="AK174" s="22"/>
      <c r="AL174" s="22"/>
      <c r="AM174" s="22"/>
      <c r="AZ174"/>
      <c r="BA174"/>
      <c r="BB174"/>
      <c r="BC174"/>
    </row>
    <row r="175" spans="35:55" x14ac:dyDescent="0.25">
      <c r="AI175" s="23"/>
      <c r="AJ175" s="22"/>
      <c r="AK175" s="22"/>
      <c r="AL175" s="22"/>
      <c r="AM175" s="22"/>
      <c r="AZ175"/>
      <c r="BA175"/>
      <c r="BB175"/>
      <c r="BC175"/>
    </row>
    <row r="176" spans="35:55" x14ac:dyDescent="0.25">
      <c r="AI176" s="23"/>
      <c r="AJ176" s="22"/>
      <c r="AK176" s="22"/>
      <c r="AL176" s="22"/>
      <c r="AM176" s="22"/>
      <c r="AZ176"/>
      <c r="BA176"/>
      <c r="BB176"/>
      <c r="BC176"/>
    </row>
    <row r="177" spans="35:55" x14ac:dyDescent="0.25">
      <c r="AI177" s="23"/>
      <c r="AJ177" s="22"/>
      <c r="AK177" s="22"/>
      <c r="AL177" s="22"/>
      <c r="AM177" s="22"/>
      <c r="AZ177"/>
      <c r="BA177"/>
      <c r="BB177"/>
      <c r="BC177"/>
    </row>
    <row r="178" spans="35:55" x14ac:dyDescent="0.25">
      <c r="AI178" s="23"/>
      <c r="AJ178" s="22"/>
      <c r="AK178" s="22"/>
      <c r="AL178" s="22"/>
      <c r="AM178" s="22"/>
      <c r="AZ178"/>
      <c r="BA178"/>
      <c r="BB178"/>
      <c r="BC178"/>
    </row>
    <row r="179" spans="35:55" x14ac:dyDescent="0.25">
      <c r="AI179" s="23"/>
      <c r="AJ179" s="22"/>
      <c r="AK179" s="22"/>
      <c r="AL179" s="22"/>
      <c r="AM179" s="22"/>
      <c r="AZ179"/>
      <c r="BA179"/>
      <c r="BB179"/>
      <c r="BC179"/>
    </row>
    <row r="180" spans="35:55" x14ac:dyDescent="0.25">
      <c r="AI180" s="23"/>
      <c r="AJ180" s="22"/>
      <c r="AK180" s="22"/>
      <c r="AL180" s="22"/>
      <c r="AM180" s="22"/>
      <c r="AZ180"/>
      <c r="BA180"/>
      <c r="BB180"/>
      <c r="BC180"/>
    </row>
    <row r="181" spans="35:55" x14ac:dyDescent="0.25">
      <c r="AI181" s="23"/>
      <c r="AJ181" s="22"/>
      <c r="AK181" s="22"/>
      <c r="AL181" s="22"/>
      <c r="AM181" s="22"/>
      <c r="AZ181"/>
      <c r="BA181"/>
      <c r="BB181"/>
      <c r="BC181"/>
    </row>
    <row r="182" spans="35:55" x14ac:dyDescent="0.25">
      <c r="AI182" s="23"/>
      <c r="AJ182" s="22"/>
      <c r="AK182" s="22"/>
      <c r="AL182" s="22"/>
      <c r="AM182" s="22"/>
      <c r="AZ182"/>
      <c r="BA182"/>
      <c r="BB182"/>
      <c r="BC182"/>
    </row>
    <row r="183" spans="35:55" x14ac:dyDescent="0.25">
      <c r="AI183" s="23"/>
      <c r="AJ183" s="22"/>
      <c r="AK183" s="22"/>
      <c r="AL183" s="22"/>
      <c r="AM183" s="22"/>
      <c r="AZ183"/>
      <c r="BA183"/>
      <c r="BB183"/>
      <c r="BC183"/>
    </row>
    <row r="184" spans="35:55" x14ac:dyDescent="0.25">
      <c r="AI184" s="23"/>
      <c r="AJ184" s="22"/>
      <c r="AK184" s="22"/>
      <c r="AL184" s="22"/>
      <c r="AM184" s="22"/>
      <c r="AZ184"/>
      <c r="BA184"/>
      <c r="BB184"/>
      <c r="BC184"/>
    </row>
    <row r="185" spans="35:55" x14ac:dyDescent="0.25">
      <c r="AI185" s="23"/>
      <c r="AJ185" s="22"/>
      <c r="AK185" s="22"/>
      <c r="AL185" s="22"/>
      <c r="AM185" s="22"/>
      <c r="AZ185"/>
      <c r="BA185"/>
      <c r="BB185"/>
      <c r="BC185"/>
    </row>
    <row r="186" spans="35:55" x14ac:dyDescent="0.25">
      <c r="AI186" s="23"/>
      <c r="AJ186" s="22"/>
      <c r="AK186" s="22"/>
      <c r="AL186" s="22"/>
      <c r="AM186" s="22"/>
      <c r="AZ186"/>
      <c r="BA186"/>
      <c r="BB186"/>
      <c r="BC186"/>
    </row>
    <row r="187" spans="35:55" x14ac:dyDescent="0.25">
      <c r="AI187" s="23"/>
      <c r="AJ187" s="22"/>
      <c r="AK187" s="22"/>
      <c r="AL187" s="22"/>
      <c r="AM187" s="22"/>
      <c r="AZ187"/>
      <c r="BA187"/>
      <c r="BB187"/>
      <c r="BC187"/>
    </row>
    <row r="188" spans="35:55" x14ac:dyDescent="0.25">
      <c r="AI188" s="23"/>
      <c r="AJ188" s="22"/>
      <c r="AK188" s="22"/>
      <c r="AL188" s="22"/>
      <c r="AM188" s="22"/>
      <c r="AZ188"/>
      <c r="BA188"/>
      <c r="BB188"/>
      <c r="BC188"/>
    </row>
    <row r="189" spans="35:55" x14ac:dyDescent="0.25">
      <c r="AI189" s="23"/>
      <c r="AJ189" s="22"/>
      <c r="AK189" s="22"/>
      <c r="AL189" s="22"/>
      <c r="AM189" s="22"/>
      <c r="AZ189"/>
      <c r="BA189"/>
      <c r="BB189"/>
      <c r="BC189"/>
    </row>
    <row r="190" spans="35:55" x14ac:dyDescent="0.25">
      <c r="AI190" s="23"/>
      <c r="AJ190" s="22"/>
      <c r="AK190" s="22"/>
      <c r="AL190" s="22"/>
      <c r="AM190" s="22"/>
      <c r="AZ190"/>
      <c r="BA190"/>
      <c r="BB190"/>
      <c r="BC190"/>
    </row>
    <row r="191" spans="35:55" x14ac:dyDescent="0.25">
      <c r="AI191" s="23"/>
      <c r="AJ191" s="22"/>
      <c r="AK191" s="22"/>
      <c r="AL191" s="22"/>
      <c r="AM191" s="22"/>
      <c r="AZ191"/>
      <c r="BA191"/>
      <c r="BB191"/>
      <c r="BC191"/>
    </row>
    <row r="192" spans="35:55" x14ac:dyDescent="0.25">
      <c r="AI192" s="23"/>
      <c r="AJ192" s="22"/>
      <c r="AK192" s="22"/>
      <c r="AL192" s="22"/>
      <c r="AM192" s="22"/>
      <c r="AZ192"/>
      <c r="BA192"/>
      <c r="BB192"/>
      <c r="BC192"/>
    </row>
    <row r="193" spans="35:55" x14ac:dyDescent="0.25">
      <c r="AI193" s="23"/>
      <c r="AJ193" s="22"/>
      <c r="AK193" s="22"/>
      <c r="AL193" s="22"/>
      <c r="AM193" s="22"/>
      <c r="AZ193"/>
      <c r="BA193"/>
      <c r="BB193"/>
      <c r="BC193"/>
    </row>
    <row r="194" spans="35:55" x14ac:dyDescent="0.25">
      <c r="AI194" s="23"/>
      <c r="AJ194" s="22"/>
      <c r="AK194" s="22"/>
      <c r="AL194" s="22"/>
      <c r="AM194" s="22"/>
      <c r="AZ194"/>
      <c r="BA194"/>
      <c r="BB194"/>
      <c r="BC194"/>
    </row>
    <row r="195" spans="35:55" x14ac:dyDescent="0.25">
      <c r="AI195" s="23"/>
      <c r="AJ195" s="22"/>
      <c r="AK195" s="22"/>
      <c r="AL195" s="22"/>
      <c r="AM195" s="22"/>
      <c r="AZ195"/>
      <c r="BA195"/>
      <c r="BB195"/>
      <c r="BC195"/>
    </row>
    <row r="196" spans="35:55" x14ac:dyDescent="0.25">
      <c r="AI196" s="23"/>
      <c r="AJ196" s="22"/>
      <c r="AK196" s="22"/>
      <c r="AL196" s="22"/>
      <c r="AM196" s="22"/>
      <c r="AZ196"/>
      <c r="BA196"/>
      <c r="BB196"/>
      <c r="BC196"/>
    </row>
    <row r="197" spans="35:55" x14ac:dyDescent="0.25">
      <c r="AI197" s="23"/>
      <c r="AJ197" s="22"/>
      <c r="AK197" s="22"/>
      <c r="AL197" s="22"/>
      <c r="AM197" s="22"/>
      <c r="AZ197"/>
      <c r="BA197"/>
      <c r="BB197"/>
      <c r="BC197"/>
    </row>
    <row r="198" spans="35:55" x14ac:dyDescent="0.25">
      <c r="AI198" s="23"/>
      <c r="AJ198" s="22"/>
      <c r="AK198" s="22"/>
      <c r="AL198" s="22"/>
      <c r="AM198" s="22"/>
      <c r="AZ198"/>
      <c r="BA198"/>
      <c r="BB198"/>
      <c r="BC198"/>
    </row>
    <row r="199" spans="35:55" x14ac:dyDescent="0.25">
      <c r="AI199" s="23"/>
      <c r="AJ199" s="22"/>
      <c r="AK199" s="22"/>
      <c r="AL199" s="22"/>
      <c r="AM199" s="22"/>
      <c r="AZ199"/>
      <c r="BA199"/>
      <c r="BB199"/>
      <c r="BC199"/>
    </row>
    <row r="200" spans="35:55" x14ac:dyDescent="0.25">
      <c r="AI200" s="23"/>
      <c r="AJ200" s="22"/>
      <c r="AK200" s="22"/>
      <c r="AL200" s="22"/>
      <c r="AM200" s="22"/>
      <c r="AZ200"/>
      <c r="BA200"/>
      <c r="BB200"/>
      <c r="BC200"/>
    </row>
    <row r="201" spans="35:55" x14ac:dyDescent="0.25">
      <c r="AI201" s="23"/>
      <c r="AJ201" s="22"/>
      <c r="AK201" s="22"/>
      <c r="AL201" s="22"/>
      <c r="AM201" s="22"/>
      <c r="AZ201"/>
      <c r="BA201"/>
      <c r="BB201"/>
      <c r="BC201"/>
    </row>
    <row r="202" spans="35:55" x14ac:dyDescent="0.25">
      <c r="AI202" s="23"/>
      <c r="AJ202" s="22"/>
      <c r="AK202" s="22"/>
      <c r="AL202" s="22"/>
      <c r="AM202" s="22"/>
      <c r="AZ202"/>
      <c r="BA202"/>
      <c r="BB202"/>
      <c r="BC202"/>
    </row>
    <row r="203" spans="35:55" x14ac:dyDescent="0.25">
      <c r="AI203" s="23"/>
      <c r="AJ203" s="22"/>
      <c r="AK203" s="22"/>
      <c r="AL203" s="22"/>
      <c r="AM203" s="22"/>
      <c r="AZ203"/>
      <c r="BA203"/>
      <c r="BB203"/>
      <c r="BC203"/>
    </row>
    <row r="204" spans="35:55" x14ac:dyDescent="0.25">
      <c r="AI204" s="23"/>
      <c r="AJ204" s="22"/>
      <c r="AK204" s="22"/>
      <c r="AL204" s="22"/>
      <c r="AM204" s="22"/>
      <c r="AZ204"/>
      <c r="BA204"/>
      <c r="BB204"/>
      <c r="BC204"/>
    </row>
    <row r="205" spans="35:55" x14ac:dyDescent="0.25">
      <c r="AI205" s="23"/>
      <c r="AJ205" s="22"/>
      <c r="AK205" s="22"/>
      <c r="AL205" s="22"/>
      <c r="AM205" s="22"/>
      <c r="AZ205"/>
      <c r="BA205"/>
      <c r="BB205"/>
      <c r="BC205"/>
    </row>
    <row r="206" spans="35:55" x14ac:dyDescent="0.25">
      <c r="AI206" s="23"/>
      <c r="AJ206" s="22"/>
      <c r="AK206" s="22"/>
      <c r="AL206" s="22"/>
      <c r="AM206" s="22"/>
      <c r="AZ206"/>
      <c r="BA206"/>
      <c r="BB206"/>
      <c r="BC206"/>
    </row>
    <row r="207" spans="35:55" x14ac:dyDescent="0.25">
      <c r="AI207" s="23"/>
      <c r="AJ207" s="22"/>
      <c r="AK207" s="22"/>
      <c r="AL207" s="22"/>
      <c r="AM207" s="22"/>
      <c r="AZ207"/>
      <c r="BA207"/>
      <c r="BB207"/>
      <c r="BC207"/>
    </row>
    <row r="208" spans="35:55" x14ac:dyDescent="0.25">
      <c r="AI208" s="23"/>
      <c r="AJ208" s="22"/>
      <c r="AK208" s="22"/>
      <c r="AL208" s="22"/>
      <c r="AM208" s="22"/>
      <c r="AZ208"/>
      <c r="BA208"/>
      <c r="BB208"/>
      <c r="BC208"/>
    </row>
    <row r="209" spans="35:55" x14ac:dyDescent="0.25">
      <c r="AI209" s="23"/>
      <c r="AJ209" s="22"/>
      <c r="AK209" s="22"/>
      <c r="AL209" s="22"/>
      <c r="AM209" s="22"/>
      <c r="AZ209"/>
      <c r="BA209"/>
      <c r="BB209"/>
      <c r="BC209"/>
    </row>
    <row r="210" spans="35:55" x14ac:dyDescent="0.25">
      <c r="AI210" s="23"/>
      <c r="AJ210" s="22"/>
      <c r="AK210" s="22"/>
      <c r="AL210" s="22"/>
      <c r="AM210" s="22"/>
      <c r="AZ210"/>
      <c r="BA210"/>
      <c r="BB210"/>
      <c r="BC210"/>
    </row>
    <row r="211" spans="35:55" x14ac:dyDescent="0.25">
      <c r="AI211" s="23"/>
      <c r="AJ211" s="22"/>
      <c r="AK211" s="22"/>
      <c r="AL211" s="22"/>
      <c r="AM211" s="22"/>
      <c r="AZ211"/>
      <c r="BA211"/>
      <c r="BB211"/>
      <c r="BC211"/>
    </row>
    <row r="212" spans="35:55" x14ac:dyDescent="0.25">
      <c r="AI212" s="23"/>
      <c r="AJ212" s="22"/>
      <c r="AK212" s="22"/>
      <c r="AL212" s="22"/>
      <c r="AM212" s="22"/>
      <c r="AZ212"/>
      <c r="BA212"/>
      <c r="BB212"/>
      <c r="BC212"/>
    </row>
    <row r="213" spans="35:55" x14ac:dyDescent="0.25">
      <c r="AI213" s="23"/>
      <c r="AJ213" s="22"/>
      <c r="AK213" s="22"/>
      <c r="AL213" s="22"/>
      <c r="AM213" s="22"/>
      <c r="AZ213"/>
      <c r="BA213"/>
      <c r="BB213"/>
      <c r="BC213"/>
    </row>
    <row r="214" spans="35:55" x14ac:dyDescent="0.25">
      <c r="AI214" s="23"/>
      <c r="AJ214" s="22"/>
      <c r="AK214" s="22"/>
      <c r="AL214" s="22"/>
      <c r="AM214" s="22"/>
      <c r="AZ214"/>
      <c r="BA214"/>
      <c r="BB214"/>
      <c r="BC214"/>
    </row>
    <row r="215" spans="35:55" x14ac:dyDescent="0.25">
      <c r="AI215" s="23"/>
      <c r="AJ215" s="22"/>
      <c r="AK215" s="22"/>
      <c r="AL215" s="22"/>
      <c r="AM215" s="22"/>
      <c r="AZ215"/>
      <c r="BA215"/>
      <c r="BB215"/>
      <c r="BC215"/>
    </row>
    <row r="216" spans="35:55" x14ac:dyDescent="0.25">
      <c r="AI216" s="23"/>
      <c r="AJ216" s="22"/>
      <c r="AK216" s="22"/>
      <c r="AL216" s="22"/>
      <c r="AM216" s="22"/>
      <c r="AZ216"/>
      <c r="BA216"/>
      <c r="BB216"/>
      <c r="BC216"/>
    </row>
    <row r="217" spans="35:55" x14ac:dyDescent="0.25">
      <c r="AI217" s="23"/>
      <c r="AJ217" s="22"/>
      <c r="AK217" s="22"/>
      <c r="AL217" s="22"/>
      <c r="AM217" s="22"/>
      <c r="AZ217"/>
      <c r="BA217"/>
      <c r="BB217"/>
      <c r="BC217"/>
    </row>
    <row r="218" spans="35:55" x14ac:dyDescent="0.25">
      <c r="AI218" s="23"/>
      <c r="AJ218" s="22"/>
      <c r="AK218" s="22"/>
      <c r="AL218" s="22"/>
      <c r="AM218" s="22"/>
      <c r="AZ218"/>
      <c r="BA218"/>
      <c r="BB218"/>
      <c r="BC218"/>
    </row>
    <row r="219" spans="35:55" x14ac:dyDescent="0.25">
      <c r="AI219" s="23"/>
      <c r="AJ219" s="22"/>
      <c r="AK219" s="22"/>
      <c r="AL219" s="22"/>
      <c r="AM219" s="22"/>
      <c r="AZ219"/>
      <c r="BA219"/>
      <c r="BB219"/>
      <c r="BC219"/>
    </row>
    <row r="220" spans="35:55" x14ac:dyDescent="0.25">
      <c r="AI220" s="23"/>
      <c r="AJ220" s="22"/>
      <c r="AK220" s="22"/>
      <c r="AL220" s="22"/>
      <c r="AM220" s="22"/>
      <c r="AZ220"/>
      <c r="BA220"/>
      <c r="BB220"/>
      <c r="BC220"/>
    </row>
    <row r="221" spans="35:55" x14ac:dyDescent="0.25">
      <c r="AI221" s="23"/>
      <c r="AJ221" s="22"/>
      <c r="AK221" s="22"/>
      <c r="AL221" s="22"/>
      <c r="AM221" s="22"/>
      <c r="AZ221"/>
      <c r="BA221"/>
      <c r="BB221"/>
      <c r="BC221"/>
    </row>
    <row r="222" spans="35:55" x14ac:dyDescent="0.25">
      <c r="AI222" s="23"/>
      <c r="AJ222" s="22"/>
      <c r="AK222" s="22"/>
      <c r="AL222" s="22"/>
      <c r="AM222" s="22"/>
      <c r="AZ222"/>
      <c r="BA222"/>
      <c r="BB222"/>
      <c r="BC222"/>
    </row>
    <row r="223" spans="35:55" x14ac:dyDescent="0.25">
      <c r="AI223" s="23"/>
      <c r="AJ223" s="22"/>
      <c r="AK223" s="22"/>
      <c r="AL223" s="22"/>
      <c r="AM223" s="22"/>
      <c r="AZ223"/>
      <c r="BA223"/>
      <c r="BB223"/>
      <c r="BC223"/>
    </row>
    <row r="224" spans="35:55" x14ac:dyDescent="0.25">
      <c r="AI224" s="23"/>
      <c r="AJ224" s="22"/>
      <c r="AK224" s="22"/>
      <c r="AL224" s="22"/>
      <c r="AM224" s="22"/>
      <c r="AZ224"/>
      <c r="BA224"/>
      <c r="BB224"/>
      <c r="BC224"/>
    </row>
    <row r="225" spans="35:55" x14ac:dyDescent="0.25">
      <c r="AI225" s="23"/>
      <c r="AJ225" s="22"/>
      <c r="AK225" s="22"/>
      <c r="AL225" s="22"/>
      <c r="AM225" s="22"/>
      <c r="AZ225"/>
      <c r="BA225"/>
      <c r="BB225"/>
      <c r="BC225"/>
    </row>
    <row r="226" spans="35:55" x14ac:dyDescent="0.25">
      <c r="AI226" s="23"/>
      <c r="AJ226" s="22"/>
      <c r="AK226" s="22"/>
      <c r="AL226" s="22"/>
      <c r="AM226" s="22"/>
      <c r="AZ226"/>
      <c r="BA226"/>
      <c r="BB226"/>
      <c r="BC226"/>
    </row>
    <row r="227" spans="35:55" x14ac:dyDescent="0.25">
      <c r="AI227" s="23"/>
      <c r="AJ227" s="22"/>
      <c r="AK227" s="22"/>
      <c r="AL227" s="22"/>
      <c r="AM227" s="22"/>
      <c r="AZ227"/>
      <c r="BA227"/>
      <c r="BB227"/>
      <c r="BC227"/>
    </row>
    <row r="228" spans="35:55" x14ac:dyDescent="0.25">
      <c r="AI228" s="23"/>
      <c r="AJ228" s="22"/>
      <c r="AK228" s="22"/>
      <c r="AL228" s="22"/>
      <c r="AM228" s="22"/>
      <c r="AZ228"/>
      <c r="BA228"/>
      <c r="BB228"/>
      <c r="BC228"/>
    </row>
    <row r="229" spans="35:55" x14ac:dyDescent="0.25">
      <c r="AI229" s="23"/>
      <c r="AJ229" s="22"/>
      <c r="AK229" s="22"/>
      <c r="AL229" s="22"/>
      <c r="AM229" s="22"/>
      <c r="AZ229"/>
      <c r="BA229"/>
      <c r="BB229"/>
      <c r="BC229"/>
    </row>
    <row r="230" spans="35:55" x14ac:dyDescent="0.25">
      <c r="AI230" s="23"/>
      <c r="AJ230" s="22"/>
      <c r="AK230" s="22"/>
      <c r="AL230" s="22"/>
      <c r="AM230" s="22"/>
      <c r="AZ230"/>
      <c r="BA230"/>
      <c r="BB230"/>
      <c r="BC230"/>
    </row>
    <row r="231" spans="35:55" x14ac:dyDescent="0.25">
      <c r="AI231" s="23"/>
      <c r="AJ231" s="22"/>
      <c r="AK231" s="22"/>
      <c r="AL231" s="22"/>
      <c r="AM231" s="22"/>
      <c r="AZ231"/>
      <c r="BA231"/>
      <c r="BB231"/>
      <c r="BC231"/>
    </row>
    <row r="232" spans="35:55" x14ac:dyDescent="0.25">
      <c r="AI232" s="23"/>
      <c r="AJ232" s="22"/>
      <c r="AK232" s="22"/>
      <c r="AL232" s="22"/>
      <c r="AM232" s="22"/>
      <c r="AZ232"/>
      <c r="BA232"/>
      <c r="BB232"/>
      <c r="BC232"/>
    </row>
    <row r="233" spans="35:55" x14ac:dyDescent="0.25">
      <c r="AI233" s="23"/>
      <c r="AJ233" s="22"/>
      <c r="AK233" s="22"/>
      <c r="AL233" s="22"/>
      <c r="AM233" s="22"/>
      <c r="AZ233"/>
      <c r="BA233"/>
      <c r="BB233"/>
      <c r="BC233"/>
    </row>
    <row r="234" spans="35:55" x14ac:dyDescent="0.25">
      <c r="AI234" s="23"/>
      <c r="AJ234" s="22"/>
      <c r="AK234" s="22"/>
      <c r="AL234" s="22"/>
      <c r="AM234" s="22"/>
      <c r="AZ234"/>
      <c r="BA234"/>
      <c r="BB234"/>
      <c r="BC234"/>
    </row>
    <row r="235" spans="35:55" x14ac:dyDescent="0.25">
      <c r="AI235" s="23"/>
      <c r="AJ235" s="22"/>
      <c r="AK235" s="22"/>
      <c r="AL235" s="22"/>
      <c r="AM235" s="22"/>
      <c r="AZ235"/>
      <c r="BA235"/>
      <c r="BB235"/>
      <c r="BC235"/>
    </row>
    <row r="236" spans="35:55" x14ac:dyDescent="0.25">
      <c r="AI236" s="23"/>
      <c r="AJ236" s="22"/>
      <c r="AK236" s="22"/>
      <c r="AL236" s="22"/>
      <c r="AM236" s="22"/>
      <c r="AZ236"/>
      <c r="BA236"/>
      <c r="BB236"/>
      <c r="BC236"/>
    </row>
    <row r="237" spans="35:55" x14ac:dyDescent="0.25">
      <c r="AI237" s="23"/>
      <c r="AJ237" s="22"/>
      <c r="AK237" s="22"/>
      <c r="AL237" s="22"/>
      <c r="AM237" s="22"/>
      <c r="AZ237"/>
      <c r="BA237"/>
      <c r="BB237"/>
      <c r="BC237"/>
    </row>
    <row r="238" spans="35:55" x14ac:dyDescent="0.25">
      <c r="AI238" s="23"/>
      <c r="AJ238" s="22"/>
      <c r="AK238" s="22"/>
      <c r="AL238" s="22"/>
      <c r="AM238" s="22"/>
      <c r="AZ238"/>
      <c r="BA238"/>
      <c r="BB238"/>
      <c r="BC238"/>
    </row>
    <row r="239" spans="35:55" x14ac:dyDescent="0.25">
      <c r="AI239" s="23"/>
      <c r="AJ239" s="22"/>
      <c r="AK239" s="22"/>
      <c r="AL239" s="22"/>
      <c r="AM239" s="22"/>
      <c r="AZ239"/>
      <c r="BA239"/>
      <c r="BB239"/>
      <c r="BC239"/>
    </row>
    <row r="240" spans="35:55" x14ac:dyDescent="0.25">
      <c r="AI240" s="23"/>
      <c r="AJ240" s="22"/>
      <c r="AK240" s="22"/>
      <c r="AL240" s="22"/>
      <c r="AM240" s="22"/>
      <c r="AZ240"/>
      <c r="BA240"/>
      <c r="BB240"/>
      <c r="BC240"/>
    </row>
    <row r="241" spans="35:55" x14ac:dyDescent="0.25">
      <c r="AI241" s="23"/>
      <c r="AJ241" s="22"/>
      <c r="AK241" s="22"/>
      <c r="AL241" s="22"/>
      <c r="AM241" s="22"/>
      <c r="AZ241"/>
      <c r="BA241"/>
      <c r="BB241"/>
      <c r="BC241"/>
    </row>
    <row r="242" spans="35:55" x14ac:dyDescent="0.25">
      <c r="AI242" s="23"/>
      <c r="AJ242" s="22"/>
      <c r="AK242" s="22"/>
      <c r="AL242" s="22"/>
      <c r="AM242" s="22"/>
      <c r="AZ242"/>
      <c r="BA242"/>
      <c r="BB242"/>
      <c r="BC242"/>
    </row>
    <row r="243" spans="35:55" x14ac:dyDescent="0.25">
      <c r="AI243" s="23"/>
      <c r="AJ243" s="22"/>
      <c r="AK243" s="22"/>
      <c r="AL243" s="22"/>
      <c r="AM243" s="22"/>
      <c r="AZ243"/>
      <c r="BA243"/>
      <c r="BB243"/>
      <c r="BC243"/>
    </row>
    <row r="244" spans="35:55" x14ac:dyDescent="0.25">
      <c r="AI244" s="23"/>
      <c r="AJ244" s="22"/>
      <c r="AK244" s="22"/>
      <c r="AL244" s="22"/>
      <c r="AM244" s="22"/>
      <c r="AZ244"/>
      <c r="BA244"/>
      <c r="BB244"/>
      <c r="BC244"/>
    </row>
    <row r="245" spans="35:55" x14ac:dyDescent="0.25">
      <c r="AI245" s="23"/>
      <c r="AJ245" s="22"/>
      <c r="AK245" s="22"/>
      <c r="AL245" s="22"/>
      <c r="AM245" s="22"/>
      <c r="AZ245"/>
      <c r="BA245"/>
      <c r="BB245"/>
      <c r="BC245"/>
    </row>
    <row r="246" spans="35:55" x14ac:dyDescent="0.25">
      <c r="AI246" s="23"/>
      <c r="AJ246" s="22"/>
      <c r="AK246" s="22"/>
      <c r="AL246" s="22"/>
      <c r="AM246" s="22"/>
      <c r="AZ246"/>
      <c r="BA246"/>
      <c r="BB246"/>
      <c r="BC246"/>
    </row>
    <row r="247" spans="35:55" x14ac:dyDescent="0.25">
      <c r="AI247" s="23"/>
      <c r="AJ247" s="22"/>
      <c r="AK247" s="22"/>
      <c r="AL247" s="22"/>
      <c r="AM247" s="22"/>
      <c r="AZ247"/>
      <c r="BA247"/>
      <c r="BB247"/>
      <c r="BC247"/>
    </row>
    <row r="248" spans="35:55" x14ac:dyDescent="0.25">
      <c r="AI248" s="23"/>
      <c r="AJ248" s="22"/>
      <c r="AK248" s="22"/>
      <c r="AL248" s="22"/>
      <c r="AM248" s="22"/>
      <c r="AZ248"/>
      <c r="BA248"/>
      <c r="BB248"/>
      <c r="BC248"/>
    </row>
    <row r="249" spans="35:55" x14ac:dyDescent="0.25">
      <c r="AI249" s="23"/>
      <c r="AJ249" s="22"/>
      <c r="AK249" s="22"/>
      <c r="AL249" s="22"/>
      <c r="AM249" s="22"/>
      <c r="AZ249"/>
      <c r="BA249"/>
      <c r="BB249"/>
      <c r="BC249"/>
    </row>
    <row r="250" spans="35:55" x14ac:dyDescent="0.25">
      <c r="AI250" s="23"/>
      <c r="AJ250" s="22"/>
      <c r="AK250" s="22"/>
      <c r="AL250" s="22"/>
      <c r="AM250" s="22"/>
      <c r="AZ250"/>
      <c r="BA250"/>
      <c r="BB250"/>
      <c r="BC250"/>
    </row>
    <row r="251" spans="35:55" x14ac:dyDescent="0.25">
      <c r="AI251" s="23"/>
      <c r="AJ251" s="22"/>
      <c r="AK251" s="22"/>
      <c r="AL251" s="22"/>
      <c r="AM251" s="22"/>
      <c r="AZ251"/>
      <c r="BA251"/>
      <c r="BB251"/>
      <c r="BC251"/>
    </row>
    <row r="252" spans="35:55" x14ac:dyDescent="0.25">
      <c r="AI252" s="23"/>
      <c r="AJ252" s="22"/>
      <c r="AK252" s="22"/>
      <c r="AL252" s="22"/>
      <c r="AM252" s="22"/>
      <c r="AZ252"/>
      <c r="BA252"/>
      <c r="BB252"/>
      <c r="BC252"/>
    </row>
    <row r="253" spans="35:55" x14ac:dyDescent="0.25">
      <c r="AI253" s="23"/>
      <c r="AJ253" s="22"/>
      <c r="AK253" s="22"/>
      <c r="AL253" s="22"/>
      <c r="AM253" s="22"/>
      <c r="AZ253"/>
      <c r="BA253"/>
      <c r="BB253"/>
      <c r="BC253"/>
    </row>
    <row r="254" spans="35:55" x14ac:dyDescent="0.25">
      <c r="AI254" s="23"/>
      <c r="AJ254" s="22"/>
      <c r="AK254" s="22"/>
      <c r="AL254" s="22"/>
      <c r="AM254" s="22"/>
      <c r="AZ254"/>
      <c r="BA254"/>
      <c r="BB254"/>
      <c r="BC254"/>
    </row>
    <row r="255" spans="35:55" x14ac:dyDescent="0.25">
      <c r="AI255" s="23"/>
      <c r="AJ255" s="22"/>
      <c r="AK255" s="22"/>
      <c r="AL255" s="22"/>
      <c r="AM255" s="22"/>
      <c r="AZ255"/>
      <c r="BA255"/>
      <c r="BB255"/>
      <c r="BC255"/>
    </row>
    <row r="256" spans="35:55" x14ac:dyDescent="0.25">
      <c r="AI256" s="23"/>
      <c r="AJ256" s="22"/>
      <c r="AK256" s="22"/>
      <c r="AL256" s="22"/>
      <c r="AM256" s="22"/>
      <c r="AZ256"/>
      <c r="BA256"/>
      <c r="BB256"/>
      <c r="BC256"/>
    </row>
    <row r="257" spans="35:55" x14ac:dyDescent="0.25">
      <c r="AI257" s="23"/>
      <c r="AJ257" s="22"/>
      <c r="AK257" s="22"/>
      <c r="AL257" s="22"/>
      <c r="AM257" s="22"/>
      <c r="AZ257"/>
      <c r="BA257"/>
      <c r="BB257"/>
      <c r="BC257"/>
    </row>
    <row r="258" spans="35:55" x14ac:dyDescent="0.25">
      <c r="AI258" s="23"/>
      <c r="AJ258" s="22"/>
      <c r="AK258" s="22"/>
      <c r="AL258" s="22"/>
      <c r="AM258" s="22"/>
      <c r="AZ258"/>
      <c r="BA258"/>
      <c r="BB258"/>
      <c r="BC258"/>
    </row>
    <row r="259" spans="35:55" x14ac:dyDescent="0.25">
      <c r="AI259" s="23"/>
      <c r="AJ259" s="22"/>
      <c r="AK259" s="22"/>
      <c r="AL259" s="22"/>
      <c r="AM259" s="22"/>
      <c r="AZ259"/>
      <c r="BA259"/>
      <c r="BB259"/>
      <c r="BC259"/>
    </row>
    <row r="260" spans="35:55" x14ac:dyDescent="0.25">
      <c r="AI260" s="23"/>
      <c r="AJ260" s="22"/>
      <c r="AK260" s="22"/>
      <c r="AL260" s="22"/>
      <c r="AM260" s="22"/>
      <c r="AZ260"/>
      <c r="BA260"/>
      <c r="BB260"/>
      <c r="BC260"/>
    </row>
    <row r="261" spans="35:55" x14ac:dyDescent="0.25">
      <c r="AI261" s="23"/>
      <c r="AJ261" s="22"/>
      <c r="AK261" s="22"/>
      <c r="AL261" s="22"/>
      <c r="AM261" s="22"/>
      <c r="AZ261"/>
      <c r="BA261"/>
      <c r="BB261"/>
      <c r="BC261"/>
    </row>
    <row r="262" spans="35:55" x14ac:dyDescent="0.25">
      <c r="AI262" s="23"/>
      <c r="AJ262" s="22"/>
      <c r="AK262" s="22"/>
      <c r="AL262" s="22"/>
      <c r="AM262" s="22"/>
      <c r="AZ262"/>
      <c r="BA262"/>
      <c r="BB262"/>
      <c r="BC262"/>
    </row>
    <row r="263" spans="35:55" x14ac:dyDescent="0.25">
      <c r="AI263" s="23"/>
      <c r="AJ263" s="22"/>
      <c r="AK263" s="22"/>
      <c r="AL263" s="22"/>
      <c r="AM263" s="22"/>
      <c r="AZ263"/>
      <c r="BA263"/>
      <c r="BB263"/>
      <c r="BC263"/>
    </row>
    <row r="264" spans="35:55" x14ac:dyDescent="0.25">
      <c r="AI264" s="23"/>
      <c r="AJ264" s="22"/>
      <c r="AK264" s="22"/>
      <c r="AL264" s="22"/>
      <c r="AM264" s="22"/>
      <c r="AZ264"/>
      <c r="BA264"/>
      <c r="BB264"/>
      <c r="BC264"/>
    </row>
    <row r="265" spans="35:55" x14ac:dyDescent="0.25">
      <c r="AI265" s="23"/>
      <c r="AJ265" s="22"/>
      <c r="AK265" s="22"/>
      <c r="AL265" s="22"/>
      <c r="AM265" s="22"/>
      <c r="AZ265"/>
      <c r="BA265"/>
      <c r="BB265"/>
      <c r="BC265"/>
    </row>
    <row r="266" spans="35:55" x14ac:dyDescent="0.25">
      <c r="AI266" s="23"/>
      <c r="AJ266" s="22"/>
      <c r="AK266" s="22"/>
      <c r="AL266" s="22"/>
      <c r="AM266" s="22"/>
      <c r="AZ266"/>
      <c r="BA266"/>
      <c r="BB266"/>
      <c r="BC266"/>
    </row>
    <row r="267" spans="35:55" x14ac:dyDescent="0.25">
      <c r="AI267" s="23"/>
      <c r="AJ267" s="22"/>
      <c r="AK267" s="22"/>
      <c r="AL267" s="22"/>
      <c r="AM267" s="22"/>
      <c r="AZ267"/>
      <c r="BA267"/>
      <c r="BB267"/>
      <c r="BC267"/>
    </row>
    <row r="268" spans="35:55" x14ac:dyDescent="0.25">
      <c r="AI268" s="23"/>
      <c r="AJ268" s="22"/>
      <c r="AK268" s="22"/>
      <c r="AL268" s="22"/>
      <c r="AM268" s="22"/>
      <c r="AZ268"/>
      <c r="BA268"/>
      <c r="BB268"/>
      <c r="BC268"/>
    </row>
    <row r="269" spans="35:55" x14ac:dyDescent="0.25">
      <c r="AI269" s="23"/>
      <c r="AJ269" s="22"/>
      <c r="AK269" s="22"/>
      <c r="AL269" s="22"/>
      <c r="AM269" s="22"/>
      <c r="AZ269"/>
      <c r="BA269"/>
      <c r="BB269"/>
      <c r="BC269"/>
    </row>
    <row r="270" spans="35:55" x14ac:dyDescent="0.25">
      <c r="AI270" s="23"/>
      <c r="AJ270" s="22"/>
      <c r="AK270" s="22"/>
      <c r="AL270" s="22"/>
      <c r="AM270" s="22"/>
      <c r="AZ270"/>
      <c r="BA270"/>
      <c r="BB270"/>
      <c r="BC270"/>
    </row>
    <row r="271" spans="35:55" x14ac:dyDescent="0.25">
      <c r="AI271" s="23"/>
      <c r="AJ271" s="22"/>
      <c r="AK271" s="22"/>
      <c r="AL271" s="22"/>
      <c r="AM271" s="22"/>
      <c r="AZ271"/>
      <c r="BA271"/>
      <c r="BB271"/>
      <c r="BC271"/>
    </row>
    <row r="272" spans="35:55" x14ac:dyDescent="0.25">
      <c r="AI272" s="23"/>
      <c r="AJ272" s="22"/>
      <c r="AK272" s="22"/>
      <c r="AL272" s="22"/>
      <c r="AM272" s="22"/>
      <c r="AZ272"/>
      <c r="BA272"/>
      <c r="BB272"/>
      <c r="BC272"/>
    </row>
    <row r="273" spans="35:55" x14ac:dyDescent="0.25">
      <c r="AI273" s="23"/>
      <c r="AJ273" s="22"/>
      <c r="AK273" s="22"/>
      <c r="AL273" s="22"/>
      <c r="AM273" s="22"/>
      <c r="AZ273"/>
      <c r="BA273"/>
      <c r="BB273"/>
      <c r="BC273"/>
    </row>
    <row r="274" spans="35:55" x14ac:dyDescent="0.25">
      <c r="AI274" s="23"/>
      <c r="AJ274" s="22"/>
      <c r="AK274" s="22"/>
      <c r="AL274" s="22"/>
      <c r="AM274" s="22"/>
      <c r="AZ274"/>
      <c r="BA274"/>
      <c r="BB274"/>
      <c r="BC274"/>
    </row>
    <row r="275" spans="35:55" x14ac:dyDescent="0.25">
      <c r="AI275" s="23"/>
      <c r="AJ275" s="22"/>
      <c r="AK275" s="22"/>
      <c r="AL275" s="22"/>
      <c r="AM275" s="22"/>
      <c r="AZ275"/>
      <c r="BA275"/>
      <c r="BB275"/>
      <c r="BC275"/>
    </row>
    <row r="276" spans="35:55" x14ac:dyDescent="0.25">
      <c r="AI276" s="23"/>
      <c r="AJ276" s="22"/>
      <c r="AK276" s="22"/>
      <c r="AL276" s="22"/>
      <c r="AM276" s="22"/>
      <c r="AZ276"/>
      <c r="BA276"/>
      <c r="BB276"/>
      <c r="BC276"/>
    </row>
    <row r="277" spans="35:55" x14ac:dyDescent="0.25">
      <c r="AI277" s="23"/>
      <c r="AJ277" s="22"/>
      <c r="AK277" s="22"/>
      <c r="AL277" s="22"/>
      <c r="AM277" s="22"/>
      <c r="AZ277"/>
      <c r="BA277"/>
      <c r="BB277"/>
      <c r="BC277"/>
    </row>
    <row r="278" spans="35:55" x14ac:dyDescent="0.25">
      <c r="AI278" s="23"/>
      <c r="AJ278" s="22"/>
      <c r="AK278" s="22"/>
      <c r="AL278" s="22"/>
      <c r="AM278" s="22"/>
      <c r="AZ278"/>
      <c r="BA278"/>
      <c r="BB278"/>
      <c r="BC278"/>
    </row>
    <row r="279" spans="35:55" x14ac:dyDescent="0.25">
      <c r="AI279" s="23"/>
      <c r="AJ279" s="22"/>
      <c r="AK279" s="22"/>
      <c r="AL279" s="22"/>
      <c r="AM279" s="22"/>
      <c r="AZ279"/>
      <c r="BA279"/>
      <c r="BB279"/>
      <c r="BC279"/>
    </row>
    <row r="280" spans="35:55" x14ac:dyDescent="0.25">
      <c r="AI280" s="23"/>
      <c r="AJ280" s="22"/>
      <c r="AK280" s="22"/>
      <c r="AL280" s="22"/>
      <c r="AM280" s="22"/>
      <c r="AZ280"/>
      <c r="BA280"/>
      <c r="BB280"/>
      <c r="BC280"/>
    </row>
    <row r="281" spans="35:55" x14ac:dyDescent="0.25">
      <c r="AI281" s="23"/>
      <c r="AJ281" s="22"/>
      <c r="AK281" s="22"/>
      <c r="AL281" s="22"/>
      <c r="AM281" s="22"/>
      <c r="AZ281"/>
      <c r="BA281"/>
      <c r="BB281"/>
      <c r="BC281"/>
    </row>
    <row r="282" spans="35:55" x14ac:dyDescent="0.25">
      <c r="AI282" s="23"/>
      <c r="AJ282" s="22"/>
      <c r="AK282" s="22"/>
      <c r="AL282" s="22"/>
      <c r="AM282" s="22"/>
      <c r="AZ282"/>
      <c r="BA282"/>
      <c r="BB282"/>
      <c r="BC282"/>
    </row>
    <row r="283" spans="35:55" x14ac:dyDescent="0.25">
      <c r="AI283" s="23"/>
      <c r="AJ283" s="22"/>
      <c r="AK283" s="22"/>
      <c r="AL283" s="22"/>
      <c r="AM283" s="22"/>
      <c r="AZ283"/>
      <c r="BA283"/>
      <c r="BB283"/>
      <c r="BC283"/>
    </row>
    <row r="284" spans="35:55" x14ac:dyDescent="0.25">
      <c r="AI284" s="23"/>
      <c r="AJ284" s="22"/>
      <c r="AK284" s="22"/>
      <c r="AL284" s="22"/>
      <c r="AM284" s="22"/>
      <c r="AZ284"/>
      <c r="BA284"/>
      <c r="BB284"/>
      <c r="BC284"/>
    </row>
    <row r="285" spans="35:55" x14ac:dyDescent="0.25">
      <c r="AI285" s="23"/>
      <c r="AJ285" s="22"/>
      <c r="AK285" s="22"/>
      <c r="AL285" s="22"/>
      <c r="AM285" s="22"/>
      <c r="AZ285"/>
      <c r="BA285"/>
      <c r="BB285"/>
      <c r="BC285"/>
    </row>
    <row r="286" spans="35:55" x14ac:dyDescent="0.25">
      <c r="AI286" s="23"/>
      <c r="AJ286" s="22"/>
      <c r="AK286" s="22"/>
      <c r="AL286" s="22"/>
      <c r="AM286" s="22"/>
      <c r="AZ286"/>
      <c r="BA286"/>
      <c r="BB286"/>
      <c r="BC286"/>
    </row>
    <row r="287" spans="35:55" x14ac:dyDescent="0.25">
      <c r="AI287" s="23"/>
      <c r="AJ287" s="22"/>
      <c r="AK287" s="22"/>
      <c r="AL287" s="22"/>
      <c r="AM287" s="22"/>
      <c r="AZ287"/>
      <c r="BA287"/>
      <c r="BB287"/>
      <c r="BC287"/>
    </row>
    <row r="288" spans="35:55" x14ac:dyDescent="0.25">
      <c r="AI288" s="23"/>
      <c r="AJ288" s="22"/>
      <c r="AK288" s="22"/>
      <c r="AL288" s="22"/>
      <c r="AM288" s="22"/>
      <c r="AZ288"/>
      <c r="BA288"/>
      <c r="BB288"/>
      <c r="BC288"/>
    </row>
    <row r="289" spans="35:55" x14ac:dyDescent="0.25">
      <c r="AI289" s="23"/>
      <c r="AJ289" s="22"/>
      <c r="AK289" s="22"/>
      <c r="AL289" s="22"/>
      <c r="AM289" s="22"/>
      <c r="AZ289"/>
      <c r="BA289"/>
      <c r="BB289"/>
      <c r="BC289"/>
    </row>
    <row r="290" spans="35:55" x14ac:dyDescent="0.25">
      <c r="AI290" s="23"/>
      <c r="AJ290" s="22"/>
      <c r="AK290" s="22"/>
      <c r="AL290" s="22"/>
      <c r="AM290" s="22"/>
      <c r="AZ290"/>
      <c r="BA290"/>
      <c r="BB290"/>
      <c r="BC290"/>
    </row>
    <row r="291" spans="35:55" x14ac:dyDescent="0.25">
      <c r="AI291" s="23"/>
      <c r="AJ291" s="22"/>
      <c r="AK291" s="22"/>
      <c r="AL291" s="22"/>
      <c r="AM291" s="22"/>
      <c r="AZ291"/>
      <c r="BA291"/>
      <c r="BB291"/>
      <c r="BC291"/>
    </row>
    <row r="292" spans="35:55" x14ac:dyDescent="0.25">
      <c r="AI292" s="23"/>
      <c r="AJ292" s="22"/>
      <c r="AK292" s="22"/>
      <c r="AL292" s="22"/>
      <c r="AM292" s="22"/>
      <c r="AZ292"/>
      <c r="BA292"/>
      <c r="BB292"/>
      <c r="BC292"/>
    </row>
    <row r="293" spans="35:55" x14ac:dyDescent="0.25">
      <c r="AI293" s="23"/>
      <c r="AJ293" s="22"/>
      <c r="AK293" s="22"/>
      <c r="AL293" s="22"/>
      <c r="AM293" s="22"/>
      <c r="AZ293"/>
      <c r="BA293"/>
      <c r="BB293"/>
      <c r="BC293"/>
    </row>
    <row r="294" spans="35:55" x14ac:dyDescent="0.25">
      <c r="AI294" s="23"/>
      <c r="AJ294" s="22"/>
      <c r="AK294" s="22"/>
      <c r="AL294" s="22"/>
      <c r="AM294" s="22"/>
      <c r="AZ294"/>
      <c r="BA294"/>
      <c r="BB294"/>
      <c r="BC294"/>
    </row>
    <row r="295" spans="35:55" x14ac:dyDescent="0.25">
      <c r="AI295" s="23"/>
      <c r="AJ295" s="22"/>
      <c r="AK295" s="22"/>
      <c r="AL295" s="22"/>
      <c r="AM295" s="22"/>
      <c r="AZ295"/>
      <c r="BA295"/>
      <c r="BB295"/>
      <c r="BC295"/>
    </row>
    <row r="296" spans="35:55" x14ac:dyDescent="0.25">
      <c r="AI296" s="23"/>
      <c r="AJ296" s="22"/>
      <c r="AK296" s="22"/>
      <c r="AL296" s="22"/>
      <c r="AM296" s="22"/>
      <c r="AZ296"/>
      <c r="BA296"/>
      <c r="BB296"/>
      <c r="BC296"/>
    </row>
    <row r="297" spans="35:55" x14ac:dyDescent="0.25">
      <c r="AI297" s="23"/>
      <c r="AJ297" s="22"/>
      <c r="AK297" s="22"/>
      <c r="AL297" s="22"/>
      <c r="AM297" s="22"/>
      <c r="AZ297"/>
      <c r="BA297"/>
      <c r="BB297"/>
      <c r="BC297"/>
    </row>
    <row r="298" spans="35:55" x14ac:dyDescent="0.25">
      <c r="AI298" s="23"/>
      <c r="AJ298" s="22"/>
      <c r="AK298" s="22"/>
      <c r="AL298" s="22"/>
      <c r="AM298" s="22"/>
      <c r="AZ298"/>
      <c r="BA298"/>
      <c r="BB298"/>
      <c r="BC298"/>
    </row>
    <row r="299" spans="35:55" x14ac:dyDescent="0.25">
      <c r="AI299" s="23"/>
      <c r="AJ299" s="22"/>
      <c r="AK299" s="22"/>
      <c r="AL299" s="22"/>
      <c r="AM299" s="22"/>
      <c r="AZ299"/>
      <c r="BA299"/>
      <c r="BB299"/>
      <c r="BC299"/>
    </row>
    <row r="300" spans="35:55" x14ac:dyDescent="0.25">
      <c r="AI300" s="23"/>
      <c r="AJ300" s="22"/>
      <c r="AK300" s="22"/>
      <c r="AL300" s="22"/>
      <c r="AM300" s="22"/>
      <c r="AZ300"/>
      <c r="BA300"/>
      <c r="BB300"/>
      <c r="BC300"/>
    </row>
    <row r="301" spans="35:55" x14ac:dyDescent="0.25">
      <c r="AI301" s="23"/>
      <c r="AJ301" s="22"/>
      <c r="AK301" s="22"/>
      <c r="AL301" s="22"/>
      <c r="AM301" s="22"/>
      <c r="AZ301"/>
      <c r="BA301"/>
      <c r="BB301"/>
      <c r="BC301"/>
    </row>
    <row r="302" spans="35:55" x14ac:dyDescent="0.25">
      <c r="AI302" s="23"/>
      <c r="AJ302" s="22"/>
      <c r="AK302" s="22"/>
      <c r="AL302" s="22"/>
      <c r="AM302" s="22"/>
      <c r="AZ302"/>
      <c r="BA302"/>
      <c r="BB302"/>
      <c r="BC302"/>
    </row>
    <row r="303" spans="35:55" x14ac:dyDescent="0.25">
      <c r="AI303" s="23"/>
      <c r="AJ303" s="22"/>
      <c r="AK303" s="22"/>
      <c r="AL303" s="22"/>
      <c r="AM303" s="22"/>
      <c r="AZ303"/>
      <c r="BA303"/>
      <c r="BB303"/>
      <c r="BC303"/>
    </row>
    <row r="304" spans="35:55" x14ac:dyDescent="0.25">
      <c r="AI304" s="23"/>
      <c r="AJ304" s="22"/>
      <c r="AK304" s="22"/>
      <c r="AL304" s="22"/>
      <c r="AM304" s="22"/>
      <c r="AZ304"/>
      <c r="BA304"/>
      <c r="BB304"/>
      <c r="BC304"/>
    </row>
    <row r="305" spans="35:55" x14ac:dyDescent="0.25">
      <c r="AI305" s="23"/>
      <c r="AJ305" s="22"/>
      <c r="AK305" s="22"/>
      <c r="AL305" s="22"/>
      <c r="AM305" s="22"/>
      <c r="AZ305"/>
      <c r="BA305"/>
      <c r="BB305"/>
      <c r="BC305"/>
    </row>
    <row r="306" spans="35:55" x14ac:dyDescent="0.25">
      <c r="AI306" s="23"/>
      <c r="AJ306" s="22"/>
      <c r="AK306" s="22"/>
      <c r="AL306" s="22"/>
      <c r="AM306" s="22"/>
      <c r="AZ306"/>
      <c r="BA306"/>
      <c r="BB306"/>
      <c r="BC306"/>
    </row>
    <row r="307" spans="35:55" x14ac:dyDescent="0.25">
      <c r="AI307" s="23"/>
      <c r="AJ307" s="22"/>
      <c r="AK307" s="22"/>
      <c r="AL307" s="22"/>
      <c r="AM307" s="22"/>
      <c r="AZ307"/>
      <c r="BA307"/>
      <c r="BB307"/>
      <c r="BC307"/>
    </row>
    <row r="308" spans="35:55" x14ac:dyDescent="0.25">
      <c r="AI308" s="23"/>
      <c r="AJ308" s="22"/>
      <c r="AK308" s="22"/>
      <c r="AL308" s="22"/>
      <c r="AM308" s="22"/>
      <c r="AZ308"/>
      <c r="BA308"/>
      <c r="BB308"/>
      <c r="BC308"/>
    </row>
    <row r="309" spans="35:55" x14ac:dyDescent="0.25">
      <c r="AI309" s="23"/>
      <c r="AJ309" s="22"/>
      <c r="AK309" s="22"/>
      <c r="AL309" s="22"/>
      <c r="AM309" s="22"/>
      <c r="AZ309"/>
      <c r="BA309"/>
      <c r="BB309"/>
      <c r="BC309"/>
    </row>
    <row r="310" spans="35:55" x14ac:dyDescent="0.25">
      <c r="AI310" s="23"/>
      <c r="AJ310" s="22"/>
      <c r="AK310" s="22"/>
      <c r="AL310" s="22"/>
      <c r="AM310" s="22"/>
      <c r="AZ310"/>
      <c r="BA310"/>
      <c r="BB310"/>
      <c r="BC310"/>
    </row>
    <row r="311" spans="35:55" x14ac:dyDescent="0.25">
      <c r="AI311" s="23"/>
      <c r="AJ311" s="22"/>
      <c r="AK311" s="22"/>
      <c r="AL311" s="22"/>
      <c r="AM311" s="22"/>
      <c r="AZ311"/>
      <c r="BA311"/>
      <c r="BB311"/>
      <c r="BC311"/>
    </row>
    <row r="312" spans="35:55" x14ac:dyDescent="0.25">
      <c r="AI312" s="23"/>
      <c r="AJ312" s="22"/>
      <c r="AK312" s="22"/>
      <c r="AL312" s="22"/>
      <c r="AM312" s="22"/>
      <c r="AZ312"/>
      <c r="BA312"/>
      <c r="BB312"/>
      <c r="BC312"/>
    </row>
    <row r="313" spans="35:55" x14ac:dyDescent="0.25">
      <c r="AI313" s="23"/>
      <c r="AJ313" s="22"/>
      <c r="AK313" s="22"/>
      <c r="AL313" s="22"/>
      <c r="AM313" s="22"/>
      <c r="AZ313"/>
      <c r="BA313"/>
      <c r="BB313"/>
      <c r="BC313"/>
    </row>
    <row r="314" spans="35:55" x14ac:dyDescent="0.25">
      <c r="AI314" s="23"/>
      <c r="AJ314" s="22"/>
      <c r="AK314" s="22"/>
      <c r="AL314" s="22"/>
      <c r="AM314" s="22"/>
      <c r="AZ314"/>
      <c r="BA314"/>
      <c r="BB314"/>
      <c r="BC314"/>
    </row>
    <row r="315" spans="35:55" x14ac:dyDescent="0.25">
      <c r="AI315" s="23"/>
      <c r="AJ315" s="22"/>
      <c r="AK315" s="22"/>
      <c r="AL315" s="22"/>
      <c r="AM315" s="22"/>
      <c r="AZ315"/>
      <c r="BA315"/>
      <c r="BB315"/>
      <c r="BC315"/>
    </row>
    <row r="316" spans="35:55" x14ac:dyDescent="0.25">
      <c r="AI316" s="23"/>
      <c r="AJ316" s="22"/>
      <c r="AK316" s="22"/>
      <c r="AL316" s="22"/>
      <c r="AM316" s="22"/>
      <c r="AZ316"/>
      <c r="BA316"/>
      <c r="BB316"/>
      <c r="BC316"/>
    </row>
    <row r="317" spans="35:55" x14ac:dyDescent="0.25">
      <c r="AI317" s="23"/>
      <c r="AJ317" s="22"/>
      <c r="AK317" s="22"/>
      <c r="AL317" s="22"/>
      <c r="AM317" s="22"/>
      <c r="AZ317"/>
      <c r="BA317"/>
      <c r="BB317"/>
      <c r="BC317"/>
    </row>
    <row r="318" spans="35:55" x14ac:dyDescent="0.25">
      <c r="AI318" s="23"/>
      <c r="AJ318" s="22"/>
      <c r="AK318" s="22"/>
      <c r="AL318" s="22"/>
      <c r="AM318" s="22"/>
      <c r="AZ318"/>
      <c r="BA318"/>
      <c r="BB318"/>
      <c r="BC318"/>
    </row>
    <row r="319" spans="35:55" x14ac:dyDescent="0.25">
      <c r="AI319" s="23"/>
      <c r="AJ319" s="22"/>
      <c r="AK319" s="22"/>
      <c r="AL319" s="22"/>
      <c r="AM319" s="22"/>
      <c r="AZ319"/>
      <c r="BA319"/>
      <c r="BB319"/>
      <c r="BC319"/>
    </row>
    <row r="320" spans="35:55" x14ac:dyDescent="0.25">
      <c r="AI320" s="23"/>
      <c r="AJ320" s="22"/>
      <c r="AK320" s="22"/>
      <c r="AL320" s="22"/>
      <c r="AM320" s="22"/>
      <c r="AZ320"/>
      <c r="BA320"/>
      <c r="BB320"/>
      <c r="BC320"/>
    </row>
    <row r="321" spans="35:55" x14ac:dyDescent="0.25">
      <c r="AI321" s="23"/>
      <c r="AJ321" s="22"/>
      <c r="AK321" s="22"/>
      <c r="AL321" s="22"/>
      <c r="AM321" s="22"/>
      <c r="AZ321"/>
      <c r="BA321"/>
      <c r="BB321"/>
      <c r="BC321"/>
    </row>
    <row r="322" spans="35:55" x14ac:dyDescent="0.25">
      <c r="AI322" s="23"/>
      <c r="AJ322" s="22"/>
      <c r="AK322" s="22"/>
      <c r="AL322" s="22"/>
      <c r="AM322" s="22"/>
      <c r="AZ322"/>
      <c r="BA322"/>
      <c r="BB322"/>
      <c r="BC322"/>
    </row>
    <row r="323" spans="35:55" x14ac:dyDescent="0.25">
      <c r="AI323" s="23"/>
      <c r="AJ323" s="22"/>
      <c r="AK323" s="22"/>
      <c r="AL323" s="22"/>
      <c r="AM323" s="22"/>
      <c r="AZ323"/>
      <c r="BA323"/>
      <c r="BB323"/>
      <c r="BC323"/>
    </row>
    <row r="324" spans="35:55" x14ac:dyDescent="0.25">
      <c r="AI324" s="23"/>
      <c r="AJ324" s="22"/>
      <c r="AK324" s="22"/>
      <c r="AL324" s="22"/>
      <c r="AM324" s="22"/>
      <c r="AZ324"/>
      <c r="BA324"/>
      <c r="BB324"/>
      <c r="BC324"/>
    </row>
    <row r="325" spans="35:55" x14ac:dyDescent="0.25">
      <c r="AI325" s="23"/>
      <c r="AJ325" s="22"/>
      <c r="AK325" s="22"/>
      <c r="AL325" s="22"/>
      <c r="AM325" s="22"/>
      <c r="AZ325"/>
      <c r="BA325"/>
      <c r="BB325"/>
      <c r="BC325"/>
    </row>
    <row r="326" spans="35:55" x14ac:dyDescent="0.25">
      <c r="AI326" s="23"/>
      <c r="AJ326" s="22"/>
      <c r="AK326" s="22"/>
      <c r="AL326" s="22"/>
      <c r="AM326" s="22"/>
      <c r="AZ326"/>
      <c r="BA326"/>
      <c r="BB326"/>
      <c r="BC326"/>
    </row>
    <row r="327" spans="35:55" x14ac:dyDescent="0.25">
      <c r="AI327" s="23"/>
      <c r="AJ327" s="22"/>
      <c r="AK327" s="22"/>
      <c r="AL327" s="22"/>
      <c r="AM327" s="22"/>
      <c r="AZ327"/>
      <c r="BA327"/>
      <c r="BB327"/>
      <c r="BC327"/>
    </row>
    <row r="328" spans="35:55" x14ac:dyDescent="0.25">
      <c r="AI328" s="23"/>
      <c r="AJ328" s="22"/>
      <c r="AK328" s="22"/>
      <c r="AL328" s="22"/>
      <c r="AM328" s="22"/>
      <c r="AZ328"/>
      <c r="BA328"/>
      <c r="BB328"/>
      <c r="BC328"/>
    </row>
    <row r="329" spans="35:55" x14ac:dyDescent="0.25">
      <c r="AI329" s="23"/>
      <c r="AJ329" s="22"/>
      <c r="AK329" s="22"/>
      <c r="AL329" s="22"/>
      <c r="AM329" s="22"/>
      <c r="AZ329"/>
      <c r="BA329"/>
      <c r="BB329"/>
      <c r="BC329"/>
    </row>
    <row r="330" spans="35:55" x14ac:dyDescent="0.25">
      <c r="AI330" s="23"/>
      <c r="AJ330" s="22"/>
      <c r="AK330" s="22"/>
      <c r="AL330" s="22"/>
      <c r="AM330" s="22"/>
      <c r="AZ330"/>
      <c r="BA330"/>
      <c r="BB330"/>
      <c r="BC330"/>
    </row>
    <row r="331" spans="35:55" x14ac:dyDescent="0.25">
      <c r="AI331" s="23"/>
      <c r="AJ331" s="22"/>
      <c r="AK331" s="22"/>
      <c r="AL331" s="22"/>
      <c r="AM331" s="22"/>
      <c r="AZ331"/>
      <c r="BA331"/>
      <c r="BB331"/>
      <c r="BC331"/>
    </row>
    <row r="332" spans="35:55" x14ac:dyDescent="0.25">
      <c r="AI332" s="23"/>
      <c r="AJ332" s="22"/>
      <c r="AK332" s="22"/>
      <c r="AL332" s="22"/>
      <c r="AM332" s="22"/>
      <c r="AZ332"/>
      <c r="BA332"/>
      <c r="BB332"/>
      <c r="BC332"/>
    </row>
    <row r="333" spans="35:55" x14ac:dyDescent="0.25">
      <c r="AI333" s="23"/>
      <c r="AJ333" s="22"/>
      <c r="AK333" s="22"/>
      <c r="AL333" s="22"/>
      <c r="AM333" s="22"/>
      <c r="AZ333"/>
      <c r="BA333"/>
      <c r="BB333"/>
      <c r="BC333"/>
    </row>
    <row r="334" spans="35:55" x14ac:dyDescent="0.25">
      <c r="AI334" s="23"/>
      <c r="AJ334" s="22"/>
      <c r="AK334" s="22"/>
      <c r="AL334" s="22"/>
      <c r="AM334" s="22"/>
      <c r="AZ334"/>
      <c r="BA334"/>
      <c r="BB334"/>
      <c r="BC334"/>
    </row>
    <row r="335" spans="35:55" x14ac:dyDescent="0.25">
      <c r="AI335" s="23"/>
      <c r="AJ335" s="22"/>
      <c r="AK335" s="22"/>
      <c r="AL335" s="22"/>
      <c r="AM335" s="22"/>
      <c r="AZ335"/>
      <c r="BA335"/>
      <c r="BB335"/>
      <c r="BC335"/>
    </row>
    <row r="336" spans="35:55" x14ac:dyDescent="0.25">
      <c r="AI336" s="23"/>
      <c r="AJ336" s="22"/>
      <c r="AK336" s="22"/>
      <c r="AL336" s="22"/>
      <c r="AM336" s="22"/>
      <c r="AZ336"/>
      <c r="BA336"/>
      <c r="BB336"/>
      <c r="BC336"/>
    </row>
    <row r="337" spans="35:55" x14ac:dyDescent="0.25">
      <c r="AI337" s="23"/>
      <c r="AJ337" s="22"/>
      <c r="AK337" s="22"/>
      <c r="AL337" s="22"/>
      <c r="AM337" s="22"/>
      <c r="AZ337"/>
      <c r="BA337"/>
      <c r="BB337"/>
      <c r="BC337"/>
    </row>
    <row r="338" spans="35:55" x14ac:dyDescent="0.25">
      <c r="AI338" s="23"/>
      <c r="AJ338" s="22"/>
      <c r="AK338" s="22"/>
      <c r="AL338" s="22"/>
      <c r="AM338" s="22"/>
      <c r="AZ338"/>
      <c r="BA338"/>
      <c r="BB338"/>
      <c r="BC338"/>
    </row>
    <row r="339" spans="35:55" x14ac:dyDescent="0.25">
      <c r="AI339" s="23"/>
      <c r="AJ339" s="22"/>
      <c r="AK339" s="22"/>
      <c r="AL339" s="22"/>
      <c r="AM339" s="22"/>
      <c r="AZ339"/>
      <c r="BA339"/>
      <c r="BB339"/>
      <c r="BC339"/>
    </row>
    <row r="340" spans="35:55" x14ac:dyDescent="0.25">
      <c r="AI340" s="23"/>
      <c r="AJ340" s="22"/>
      <c r="AK340" s="22"/>
      <c r="AL340" s="22"/>
      <c r="AM340" s="22"/>
      <c r="AZ340"/>
      <c r="BA340"/>
      <c r="BB340"/>
      <c r="BC340"/>
    </row>
    <row r="341" spans="35:55" x14ac:dyDescent="0.25">
      <c r="AI341" s="23"/>
      <c r="AJ341" s="22"/>
      <c r="AK341" s="22"/>
      <c r="AL341" s="22"/>
      <c r="AM341" s="22"/>
      <c r="AZ341"/>
      <c r="BA341"/>
      <c r="BB341"/>
      <c r="BC341"/>
    </row>
    <row r="342" spans="35:55" x14ac:dyDescent="0.25">
      <c r="AI342" s="23"/>
      <c r="AJ342" s="22"/>
      <c r="AK342" s="22"/>
      <c r="AL342" s="22"/>
      <c r="AM342" s="22"/>
      <c r="AZ342"/>
      <c r="BA342"/>
      <c r="BB342"/>
      <c r="BC342"/>
    </row>
    <row r="343" spans="35:55" x14ac:dyDescent="0.25">
      <c r="AI343" s="23"/>
      <c r="AJ343" s="22"/>
      <c r="AK343" s="22"/>
      <c r="AL343" s="22"/>
      <c r="AM343" s="22"/>
      <c r="AZ343"/>
      <c r="BA343"/>
      <c r="BB343"/>
      <c r="BC343"/>
    </row>
    <row r="344" spans="35:55" x14ac:dyDescent="0.25">
      <c r="AI344" s="23"/>
      <c r="AJ344" s="22"/>
      <c r="AK344" s="22"/>
      <c r="AL344" s="22"/>
      <c r="AM344" s="22"/>
      <c r="AZ344"/>
      <c r="BA344"/>
      <c r="BB344"/>
      <c r="BC344"/>
    </row>
    <row r="345" spans="35:55" x14ac:dyDescent="0.25">
      <c r="AI345" s="23"/>
      <c r="AJ345" s="22"/>
      <c r="AK345" s="22"/>
      <c r="AL345" s="22"/>
      <c r="AM345" s="22"/>
      <c r="AZ345"/>
      <c r="BA345"/>
      <c r="BB345"/>
      <c r="BC345"/>
    </row>
    <row r="346" spans="35:55" x14ac:dyDescent="0.25">
      <c r="AI346" s="23"/>
      <c r="AJ346" s="22"/>
      <c r="AK346" s="22"/>
      <c r="AL346" s="22"/>
      <c r="AM346" s="22"/>
      <c r="AZ346"/>
      <c r="BA346"/>
      <c r="BB346"/>
      <c r="BC346"/>
    </row>
    <row r="347" spans="35:55" x14ac:dyDescent="0.25">
      <c r="AI347" s="23"/>
      <c r="AJ347" s="22"/>
      <c r="AK347" s="22"/>
      <c r="AL347" s="22"/>
      <c r="AM347" s="22"/>
      <c r="AZ347"/>
      <c r="BA347"/>
      <c r="BB347"/>
      <c r="BC347"/>
    </row>
    <row r="348" spans="35:55" x14ac:dyDescent="0.25">
      <c r="AI348" s="23"/>
      <c r="AJ348" s="22"/>
      <c r="AK348" s="22"/>
      <c r="AL348" s="22"/>
      <c r="AM348" s="22"/>
      <c r="AZ348"/>
      <c r="BA348"/>
      <c r="BB348"/>
      <c r="BC348"/>
    </row>
    <row r="349" spans="35:55" x14ac:dyDescent="0.25">
      <c r="AI349" s="23"/>
      <c r="AJ349" s="22"/>
      <c r="AK349" s="22"/>
      <c r="AL349" s="22"/>
      <c r="AM349" s="22"/>
      <c r="AZ349"/>
      <c r="BA349"/>
      <c r="BB349"/>
      <c r="BC349"/>
    </row>
    <row r="350" spans="35:55" x14ac:dyDescent="0.25">
      <c r="AI350" s="23"/>
      <c r="AJ350" s="22"/>
      <c r="AK350" s="22"/>
      <c r="AL350" s="22"/>
      <c r="AM350" s="22"/>
      <c r="AZ350"/>
      <c r="BA350"/>
      <c r="BB350"/>
      <c r="BC350"/>
    </row>
    <row r="351" spans="35:55" x14ac:dyDescent="0.25">
      <c r="AI351" s="23"/>
      <c r="AJ351" s="22"/>
      <c r="AK351" s="22"/>
      <c r="AL351" s="22"/>
      <c r="AM351" s="22"/>
      <c r="AZ351"/>
      <c r="BA351"/>
      <c r="BB351"/>
      <c r="BC351"/>
    </row>
    <row r="352" spans="35:55" x14ac:dyDescent="0.25">
      <c r="AI352" s="23"/>
      <c r="AJ352" s="22"/>
      <c r="AK352" s="22"/>
      <c r="AL352" s="22"/>
      <c r="AM352" s="22"/>
      <c r="AZ352"/>
      <c r="BA352"/>
      <c r="BB352"/>
      <c r="BC352"/>
    </row>
    <row r="353" spans="35:55" x14ac:dyDescent="0.25">
      <c r="AI353" s="23"/>
      <c r="AJ353" s="22"/>
      <c r="AK353" s="22"/>
      <c r="AL353" s="22"/>
      <c r="AM353" s="22"/>
      <c r="AZ353"/>
      <c r="BA353"/>
      <c r="BB353"/>
      <c r="BC353"/>
    </row>
    <row r="354" spans="35:55" x14ac:dyDescent="0.25">
      <c r="AI354" s="23"/>
      <c r="AJ354" s="22"/>
      <c r="AK354" s="22"/>
      <c r="AL354" s="22"/>
      <c r="AM354" s="22"/>
      <c r="AZ354"/>
      <c r="BA354"/>
      <c r="BB354"/>
      <c r="BC354"/>
    </row>
    <row r="355" spans="35:55" x14ac:dyDescent="0.25">
      <c r="AI355" s="23"/>
      <c r="AJ355" s="22"/>
      <c r="AK355" s="22"/>
      <c r="AL355" s="22"/>
      <c r="AM355" s="22"/>
      <c r="AZ355"/>
      <c r="BA355"/>
      <c r="BB355"/>
      <c r="BC355"/>
    </row>
    <row r="356" spans="35:55" x14ac:dyDescent="0.25">
      <c r="AI356" s="23"/>
      <c r="AJ356" s="22"/>
      <c r="AK356" s="22"/>
      <c r="AL356" s="22"/>
      <c r="AM356" s="22"/>
      <c r="AZ356"/>
      <c r="BA356"/>
      <c r="BB356"/>
      <c r="BC356"/>
    </row>
    <row r="357" spans="35:55" x14ac:dyDescent="0.25">
      <c r="AI357" s="23"/>
      <c r="AJ357" s="22"/>
      <c r="AK357" s="22"/>
      <c r="AL357" s="22"/>
      <c r="AM357" s="22"/>
      <c r="AZ357"/>
      <c r="BA357"/>
      <c r="BB357"/>
      <c r="BC357"/>
    </row>
    <row r="358" spans="35:55" x14ac:dyDescent="0.25">
      <c r="AI358" s="23"/>
      <c r="AJ358" s="22"/>
      <c r="AK358" s="22"/>
      <c r="AL358" s="22"/>
      <c r="AM358" s="22"/>
      <c r="AZ358"/>
      <c r="BA358"/>
      <c r="BB358"/>
      <c r="BC358"/>
    </row>
    <row r="359" spans="35:55" x14ac:dyDescent="0.25">
      <c r="AI359" s="23"/>
      <c r="AJ359" s="22"/>
      <c r="AK359" s="22"/>
      <c r="AL359" s="22"/>
      <c r="AM359" s="22"/>
      <c r="AZ359"/>
      <c r="BA359"/>
      <c r="BB359"/>
      <c r="BC359"/>
    </row>
    <row r="360" spans="35:55" x14ac:dyDescent="0.25">
      <c r="AI360" s="23"/>
      <c r="AJ360" s="22"/>
      <c r="AK360" s="22"/>
      <c r="AL360" s="22"/>
      <c r="AM360" s="22"/>
      <c r="AZ360"/>
      <c r="BA360"/>
      <c r="BB360"/>
      <c r="BC360"/>
    </row>
    <row r="361" spans="35:55" x14ac:dyDescent="0.25">
      <c r="AI361" s="23"/>
      <c r="AJ361" s="22"/>
      <c r="AK361" s="22"/>
      <c r="AL361" s="22"/>
      <c r="AM361" s="22"/>
      <c r="AZ361"/>
      <c r="BA361"/>
      <c r="BB361"/>
      <c r="BC361"/>
    </row>
    <row r="362" spans="35:55" x14ac:dyDescent="0.25">
      <c r="AI362" s="23"/>
      <c r="AJ362" s="22"/>
      <c r="AK362" s="22"/>
      <c r="AL362" s="22"/>
      <c r="AM362" s="22"/>
      <c r="AZ362"/>
      <c r="BA362"/>
      <c r="BB362"/>
      <c r="BC362"/>
    </row>
    <row r="363" spans="35:55" x14ac:dyDescent="0.25">
      <c r="AI363" s="23"/>
      <c r="AJ363" s="22"/>
      <c r="AK363" s="22"/>
      <c r="AL363" s="22"/>
      <c r="AM363" s="22"/>
      <c r="AZ363"/>
      <c r="BA363"/>
      <c r="BB363"/>
      <c r="BC363"/>
    </row>
    <row r="364" spans="35:55" x14ac:dyDescent="0.25">
      <c r="AI364" s="23"/>
      <c r="AJ364" s="22"/>
      <c r="AK364" s="22"/>
      <c r="AL364" s="22"/>
      <c r="AM364" s="22"/>
      <c r="AZ364"/>
      <c r="BA364"/>
      <c r="BB364"/>
      <c r="BC364"/>
    </row>
    <row r="365" spans="35:55" x14ac:dyDescent="0.25">
      <c r="AI365" s="23"/>
      <c r="AJ365" s="22"/>
      <c r="AK365" s="22"/>
      <c r="AL365" s="22"/>
      <c r="AM365" s="22"/>
      <c r="AZ365"/>
      <c r="BA365"/>
      <c r="BB365"/>
      <c r="BC365"/>
    </row>
    <row r="366" spans="35:55" x14ac:dyDescent="0.25">
      <c r="AI366" s="23"/>
      <c r="AJ366" s="22"/>
      <c r="AK366" s="22"/>
      <c r="AL366" s="22"/>
      <c r="AM366" s="22"/>
      <c r="AZ366"/>
      <c r="BA366"/>
      <c r="BB366"/>
      <c r="BC366"/>
    </row>
    <row r="367" spans="35:55" x14ac:dyDescent="0.25">
      <c r="AI367" s="23"/>
      <c r="AJ367" s="22"/>
      <c r="AK367" s="22"/>
      <c r="AL367" s="22"/>
      <c r="AM367" s="22"/>
      <c r="AZ367"/>
      <c r="BA367"/>
      <c r="BB367"/>
      <c r="BC367"/>
    </row>
    <row r="368" spans="35:55" x14ac:dyDescent="0.25">
      <c r="AI368" s="23"/>
      <c r="AJ368" s="22"/>
      <c r="AK368" s="22"/>
      <c r="AL368" s="22"/>
      <c r="AM368" s="22"/>
      <c r="AZ368"/>
      <c r="BA368"/>
      <c r="BB368"/>
      <c r="BC368"/>
    </row>
    <row r="369" spans="35:55" x14ac:dyDescent="0.25">
      <c r="AI369" s="23"/>
      <c r="AJ369" s="22"/>
      <c r="AK369" s="22"/>
      <c r="AL369" s="22"/>
      <c r="AM369" s="22"/>
      <c r="AZ369"/>
      <c r="BA369"/>
      <c r="BB369"/>
      <c r="BC369"/>
    </row>
    <row r="370" spans="35:55" x14ac:dyDescent="0.25">
      <c r="AI370" s="23"/>
      <c r="AJ370" s="22"/>
      <c r="AK370" s="22"/>
      <c r="AL370" s="22"/>
      <c r="AM370" s="22"/>
      <c r="AZ370"/>
      <c r="BA370"/>
      <c r="BB370"/>
      <c r="BC370"/>
    </row>
    <row r="371" spans="35:55" x14ac:dyDescent="0.25">
      <c r="AI371" s="23"/>
      <c r="AJ371" s="22"/>
      <c r="AK371" s="22"/>
      <c r="AL371" s="22"/>
      <c r="AM371" s="22"/>
      <c r="AZ371"/>
      <c r="BA371"/>
      <c r="BB371"/>
      <c r="BC371"/>
    </row>
    <row r="372" spans="35:55" x14ac:dyDescent="0.25">
      <c r="AI372" s="23"/>
      <c r="AJ372" s="22"/>
      <c r="AK372" s="22"/>
      <c r="AL372" s="22"/>
      <c r="AM372" s="22"/>
      <c r="AZ372"/>
      <c r="BA372"/>
      <c r="BB372"/>
      <c r="BC372"/>
    </row>
    <row r="373" spans="35:55" x14ac:dyDescent="0.25">
      <c r="AI373" s="23"/>
      <c r="AJ373" s="22"/>
      <c r="AK373" s="22"/>
      <c r="AL373" s="22"/>
      <c r="AM373" s="22"/>
      <c r="AZ373"/>
      <c r="BA373"/>
      <c r="BB373"/>
      <c r="BC373"/>
    </row>
    <row r="374" spans="35:55" x14ac:dyDescent="0.25">
      <c r="AI374" s="23"/>
      <c r="AJ374" s="22"/>
      <c r="AK374" s="22"/>
      <c r="AL374" s="22"/>
      <c r="AM374" s="22"/>
      <c r="AZ374"/>
      <c r="BA374"/>
      <c r="BB374"/>
      <c r="BC374"/>
    </row>
    <row r="375" spans="35:55" x14ac:dyDescent="0.25">
      <c r="AI375" s="23"/>
      <c r="AJ375" s="22"/>
      <c r="AK375" s="22"/>
      <c r="AL375" s="22"/>
      <c r="AM375" s="22"/>
      <c r="AZ375"/>
      <c r="BA375"/>
      <c r="BB375"/>
      <c r="BC375"/>
    </row>
    <row r="376" spans="35:55" x14ac:dyDescent="0.25">
      <c r="AI376" s="23"/>
      <c r="AJ376" s="22"/>
      <c r="AK376" s="22"/>
      <c r="AL376" s="22"/>
      <c r="AM376" s="22"/>
      <c r="AZ376"/>
      <c r="BA376"/>
      <c r="BB376"/>
      <c r="BC376"/>
    </row>
    <row r="377" spans="35:55" x14ac:dyDescent="0.25">
      <c r="AI377" s="23"/>
      <c r="AJ377" s="22"/>
      <c r="AK377" s="22"/>
      <c r="AL377" s="22"/>
      <c r="AM377" s="22"/>
      <c r="AZ377"/>
      <c r="BA377"/>
      <c r="BB377"/>
      <c r="BC377"/>
    </row>
    <row r="378" spans="35:55" x14ac:dyDescent="0.25">
      <c r="AI378" s="23"/>
      <c r="AJ378" s="22"/>
      <c r="AK378" s="22"/>
      <c r="AL378" s="22"/>
      <c r="AM378" s="22"/>
      <c r="AZ378"/>
      <c r="BA378"/>
      <c r="BB378"/>
      <c r="BC378"/>
    </row>
    <row r="379" spans="35:55" x14ac:dyDescent="0.25">
      <c r="AI379" s="23"/>
      <c r="AJ379" s="22"/>
      <c r="AK379" s="22"/>
      <c r="AL379" s="22"/>
      <c r="AM379" s="22"/>
      <c r="AZ379"/>
      <c r="BA379"/>
      <c r="BB379"/>
      <c r="BC379"/>
    </row>
    <row r="380" spans="35:55" x14ac:dyDescent="0.25">
      <c r="AI380" s="23"/>
      <c r="AJ380" s="22"/>
      <c r="AK380" s="22"/>
      <c r="AL380" s="22"/>
      <c r="AM380" s="22"/>
      <c r="AZ380"/>
      <c r="BA380"/>
      <c r="BB380"/>
      <c r="BC380"/>
    </row>
    <row r="381" spans="35:55" x14ac:dyDescent="0.25">
      <c r="AI381" s="23"/>
      <c r="AJ381" s="22"/>
      <c r="AK381" s="22"/>
      <c r="AL381" s="22"/>
      <c r="AM381" s="22"/>
      <c r="AZ381"/>
      <c r="BA381"/>
      <c r="BB381"/>
      <c r="BC381"/>
    </row>
    <row r="382" spans="35:55" x14ac:dyDescent="0.25">
      <c r="AI382" s="23"/>
      <c r="AJ382" s="22"/>
      <c r="AK382" s="22"/>
      <c r="AL382" s="22"/>
      <c r="AM382" s="22"/>
      <c r="AZ382"/>
      <c r="BA382"/>
      <c r="BB382"/>
      <c r="BC382"/>
    </row>
    <row r="383" spans="35:55" x14ac:dyDescent="0.25">
      <c r="AI383" s="23"/>
      <c r="AJ383" s="22"/>
      <c r="AK383" s="22"/>
      <c r="AL383" s="22"/>
      <c r="AM383" s="22"/>
      <c r="AZ383"/>
      <c r="BA383"/>
      <c r="BB383"/>
      <c r="BC383"/>
    </row>
    <row r="384" spans="35:55" x14ac:dyDescent="0.25">
      <c r="AI384" s="23"/>
      <c r="AJ384" s="22"/>
      <c r="AK384" s="22"/>
      <c r="AL384" s="22"/>
      <c r="AM384" s="22"/>
      <c r="AZ384"/>
      <c r="BA384"/>
      <c r="BB384"/>
      <c r="BC384"/>
    </row>
    <row r="385" spans="35:55" x14ac:dyDescent="0.25">
      <c r="AI385" s="23"/>
      <c r="AJ385" s="22"/>
      <c r="AK385" s="22"/>
      <c r="AL385" s="22"/>
      <c r="AM385" s="22"/>
      <c r="AZ385"/>
      <c r="BA385"/>
      <c r="BB385"/>
      <c r="BC385"/>
    </row>
    <row r="386" spans="35:55" x14ac:dyDescent="0.25">
      <c r="AI386" s="23"/>
      <c r="AJ386" s="22"/>
      <c r="AK386" s="22"/>
      <c r="AL386" s="22"/>
      <c r="AM386" s="22"/>
      <c r="AZ386"/>
      <c r="BA386"/>
      <c r="BB386"/>
      <c r="BC386"/>
    </row>
    <row r="387" spans="35:55" x14ac:dyDescent="0.25">
      <c r="AI387" s="23"/>
      <c r="AJ387" s="22"/>
      <c r="AK387" s="22"/>
      <c r="AL387" s="22"/>
      <c r="AM387" s="22"/>
      <c r="AZ387"/>
      <c r="BA387"/>
      <c r="BB387"/>
      <c r="BC387"/>
    </row>
    <row r="388" spans="35:55" x14ac:dyDescent="0.25">
      <c r="AI388" s="23"/>
      <c r="AJ388" s="22"/>
      <c r="AK388" s="22"/>
      <c r="AL388" s="22"/>
      <c r="AM388" s="22"/>
      <c r="AZ388"/>
      <c r="BA388"/>
      <c r="BB388"/>
      <c r="BC388"/>
    </row>
    <row r="389" spans="35:55" x14ac:dyDescent="0.25">
      <c r="AI389" s="23"/>
      <c r="AJ389" s="22"/>
      <c r="AK389" s="22"/>
      <c r="AL389" s="22"/>
      <c r="AM389" s="22"/>
      <c r="AZ389"/>
      <c r="BA389"/>
      <c r="BB389"/>
      <c r="BC389"/>
    </row>
    <row r="390" spans="35:55" x14ac:dyDescent="0.25">
      <c r="AI390" s="23"/>
      <c r="AJ390" s="22"/>
      <c r="AK390" s="22"/>
      <c r="AL390" s="22"/>
      <c r="AM390" s="22"/>
      <c r="AZ390"/>
      <c r="BA390"/>
      <c r="BB390"/>
      <c r="BC390"/>
    </row>
    <row r="391" spans="35:55" x14ac:dyDescent="0.25">
      <c r="AI391" s="23"/>
      <c r="AJ391" s="22"/>
      <c r="AK391" s="22"/>
      <c r="AL391" s="22"/>
      <c r="AM391" s="22"/>
      <c r="AZ391"/>
      <c r="BA391"/>
      <c r="BB391"/>
      <c r="BC391"/>
    </row>
    <row r="392" spans="35:55" x14ac:dyDescent="0.25">
      <c r="AI392" s="23"/>
      <c r="AJ392" s="22"/>
      <c r="AK392" s="22"/>
      <c r="AL392" s="22"/>
      <c r="AM392" s="22"/>
      <c r="AZ392"/>
      <c r="BA392"/>
      <c r="BB392"/>
      <c r="BC392"/>
    </row>
    <row r="393" spans="35:55" x14ac:dyDescent="0.25">
      <c r="AI393" s="23"/>
      <c r="AJ393" s="22"/>
      <c r="AK393" s="22"/>
      <c r="AL393" s="22"/>
      <c r="AM393" s="22"/>
      <c r="AZ393"/>
      <c r="BA393"/>
      <c r="BB393"/>
      <c r="BC393"/>
    </row>
    <row r="394" spans="35:55" x14ac:dyDescent="0.25">
      <c r="AI394" s="23"/>
      <c r="AJ394" s="22"/>
      <c r="AK394" s="22"/>
      <c r="AL394" s="22"/>
      <c r="AM394" s="22"/>
      <c r="AZ394"/>
      <c r="BA394"/>
      <c r="BB394"/>
      <c r="BC394"/>
    </row>
    <row r="395" spans="35:55" x14ac:dyDescent="0.25">
      <c r="AI395" s="23"/>
      <c r="AJ395" s="22"/>
      <c r="AK395" s="22"/>
      <c r="AL395" s="22"/>
      <c r="AM395" s="22"/>
      <c r="AZ395"/>
      <c r="BA395"/>
      <c r="BB395"/>
      <c r="BC395"/>
    </row>
    <row r="396" spans="35:55" x14ac:dyDescent="0.25">
      <c r="AI396" s="23"/>
      <c r="AJ396" s="22"/>
      <c r="AK396" s="22"/>
      <c r="AL396" s="22"/>
      <c r="AM396" s="22"/>
      <c r="AZ396"/>
      <c r="BA396"/>
      <c r="BB396"/>
      <c r="BC396"/>
    </row>
    <row r="397" spans="35:55" x14ac:dyDescent="0.25">
      <c r="AI397" s="23"/>
      <c r="AJ397" s="22"/>
      <c r="AK397" s="22"/>
      <c r="AL397" s="22"/>
      <c r="AM397" s="22"/>
      <c r="AZ397"/>
      <c r="BA397"/>
      <c r="BB397"/>
      <c r="BC397"/>
    </row>
    <row r="398" spans="35:55" x14ac:dyDescent="0.25">
      <c r="AI398" s="23"/>
      <c r="AJ398" s="22"/>
      <c r="AK398" s="22"/>
      <c r="AL398" s="22"/>
      <c r="AM398" s="22"/>
      <c r="AZ398"/>
      <c r="BA398"/>
      <c r="BB398"/>
      <c r="BC398"/>
    </row>
    <row r="399" spans="35:55" x14ac:dyDescent="0.25">
      <c r="AI399" s="23"/>
      <c r="AJ399" s="22"/>
      <c r="AK399" s="22"/>
      <c r="AL399" s="22"/>
      <c r="AM399" s="22"/>
      <c r="AZ399"/>
      <c r="BA399"/>
      <c r="BB399"/>
      <c r="BC399"/>
    </row>
    <row r="400" spans="35:55" x14ac:dyDescent="0.25">
      <c r="AI400" s="23"/>
      <c r="AJ400" s="22"/>
      <c r="AK400" s="22"/>
      <c r="AL400" s="22"/>
      <c r="AM400" s="22"/>
      <c r="AZ400"/>
      <c r="BA400"/>
      <c r="BB400"/>
      <c r="BC400"/>
    </row>
    <row r="401" spans="35:55" x14ac:dyDescent="0.25">
      <c r="AI401" s="23"/>
      <c r="AJ401" s="22"/>
      <c r="AK401" s="22"/>
      <c r="AL401" s="22"/>
      <c r="AM401" s="22"/>
      <c r="AZ401"/>
      <c r="BA401"/>
      <c r="BB401"/>
      <c r="BC401"/>
    </row>
    <row r="402" spans="35:55" x14ac:dyDescent="0.25">
      <c r="AI402" s="23"/>
      <c r="AJ402" s="22"/>
      <c r="AK402" s="22"/>
      <c r="AL402" s="22"/>
      <c r="AM402" s="22"/>
      <c r="AZ402"/>
      <c r="BA402"/>
      <c r="BB402"/>
      <c r="BC402"/>
    </row>
    <row r="403" spans="35:55" x14ac:dyDescent="0.25">
      <c r="AI403" s="23"/>
      <c r="AJ403" s="22"/>
      <c r="AK403" s="22"/>
      <c r="AL403" s="22"/>
      <c r="AM403" s="22"/>
      <c r="AZ403"/>
      <c r="BA403"/>
      <c r="BB403"/>
      <c r="BC403"/>
    </row>
    <row r="404" spans="35:55" x14ac:dyDescent="0.25">
      <c r="AI404" s="23"/>
      <c r="AJ404" s="22"/>
      <c r="AK404" s="22"/>
      <c r="AL404" s="22"/>
      <c r="AM404" s="22"/>
      <c r="AZ404"/>
      <c r="BA404"/>
      <c r="BB404"/>
      <c r="BC404"/>
    </row>
    <row r="405" spans="35:55" x14ac:dyDescent="0.25">
      <c r="AI405" s="23"/>
      <c r="AJ405" s="22"/>
      <c r="AK405" s="22"/>
      <c r="AL405" s="22"/>
      <c r="AM405" s="22"/>
      <c r="AZ405"/>
      <c r="BA405"/>
      <c r="BB405"/>
      <c r="BC405"/>
    </row>
    <row r="406" spans="35:55" x14ac:dyDescent="0.25">
      <c r="AI406" s="23"/>
      <c r="AJ406" s="22"/>
      <c r="AK406" s="22"/>
      <c r="AL406" s="22"/>
      <c r="AM406" s="22"/>
      <c r="AZ406"/>
      <c r="BA406"/>
      <c r="BB406"/>
      <c r="BC406"/>
    </row>
    <row r="407" spans="35:55" x14ac:dyDescent="0.25">
      <c r="AI407" s="23"/>
      <c r="AJ407" s="22"/>
      <c r="AK407" s="22"/>
      <c r="AL407" s="22"/>
      <c r="AM407" s="22"/>
      <c r="AZ407"/>
      <c r="BA407"/>
      <c r="BB407"/>
      <c r="BC407"/>
    </row>
    <row r="408" spans="35:55" x14ac:dyDescent="0.25">
      <c r="AI408" s="23"/>
      <c r="AJ408" s="22"/>
      <c r="AK408" s="22"/>
      <c r="AL408" s="22"/>
      <c r="AM408" s="22"/>
      <c r="AZ408"/>
      <c r="BA408"/>
      <c r="BB408"/>
      <c r="BC408"/>
    </row>
    <row r="409" spans="35:55" x14ac:dyDescent="0.25">
      <c r="AI409" s="23"/>
      <c r="AJ409" s="22"/>
      <c r="AK409" s="22"/>
      <c r="AL409" s="22"/>
      <c r="AM409" s="22"/>
      <c r="AZ409"/>
      <c r="BA409"/>
      <c r="BB409"/>
      <c r="BC409"/>
    </row>
    <row r="410" spans="35:55" x14ac:dyDescent="0.25">
      <c r="AI410" s="23"/>
      <c r="AJ410" s="22"/>
      <c r="AK410" s="22"/>
      <c r="AL410" s="22"/>
      <c r="AM410" s="22"/>
      <c r="AZ410"/>
      <c r="BA410"/>
      <c r="BB410"/>
      <c r="BC410"/>
    </row>
    <row r="411" spans="35:55" x14ac:dyDescent="0.25">
      <c r="AI411" s="23"/>
      <c r="AJ411" s="22"/>
      <c r="AK411" s="22"/>
      <c r="AL411" s="22"/>
      <c r="AM411" s="22"/>
      <c r="AZ411"/>
      <c r="BA411"/>
      <c r="BB411"/>
      <c r="BC411"/>
    </row>
    <row r="412" spans="35:55" x14ac:dyDescent="0.25">
      <c r="AI412" s="23"/>
      <c r="AJ412" s="22"/>
      <c r="AK412" s="22"/>
      <c r="AL412" s="22"/>
      <c r="AM412" s="22"/>
      <c r="AZ412"/>
      <c r="BA412"/>
      <c r="BB412"/>
      <c r="BC412"/>
    </row>
    <row r="413" spans="35:55" x14ac:dyDescent="0.25">
      <c r="AI413" s="23"/>
      <c r="AJ413" s="22"/>
      <c r="AK413" s="22"/>
      <c r="AL413" s="22"/>
      <c r="AM413" s="22"/>
      <c r="AZ413"/>
      <c r="BA413"/>
      <c r="BB413"/>
      <c r="BC413"/>
    </row>
    <row r="414" spans="35:55" x14ac:dyDescent="0.25">
      <c r="AI414" s="23"/>
      <c r="AJ414" s="22"/>
      <c r="AK414" s="22"/>
      <c r="AL414" s="22"/>
      <c r="AM414" s="22"/>
      <c r="AZ414"/>
      <c r="BA414"/>
      <c r="BB414"/>
      <c r="BC414"/>
    </row>
    <row r="415" spans="35:55" x14ac:dyDescent="0.25">
      <c r="AI415" s="23"/>
      <c r="AJ415" s="22"/>
      <c r="AK415" s="22"/>
      <c r="AL415" s="22"/>
      <c r="AM415" s="22"/>
      <c r="AZ415"/>
      <c r="BA415"/>
      <c r="BB415"/>
      <c r="BC415"/>
    </row>
    <row r="416" spans="35:55" x14ac:dyDescent="0.25">
      <c r="AI416" s="23"/>
      <c r="AJ416" s="22"/>
      <c r="AK416" s="22"/>
      <c r="AL416" s="22"/>
      <c r="AM416" s="22"/>
      <c r="AZ416"/>
      <c r="BA416"/>
      <c r="BB416"/>
      <c r="BC416"/>
    </row>
    <row r="417" spans="35:55" x14ac:dyDescent="0.25">
      <c r="AI417" s="23"/>
      <c r="AJ417" s="22"/>
      <c r="AK417" s="22"/>
      <c r="AL417" s="22"/>
      <c r="AM417" s="22"/>
      <c r="AZ417"/>
      <c r="BA417"/>
      <c r="BB417"/>
      <c r="BC417"/>
    </row>
    <row r="418" spans="35:55" x14ac:dyDescent="0.25">
      <c r="AI418" s="23"/>
      <c r="AJ418" s="22"/>
      <c r="AK418" s="22"/>
      <c r="AL418" s="22"/>
      <c r="AM418" s="22"/>
      <c r="AZ418"/>
      <c r="BA418"/>
      <c r="BB418"/>
      <c r="BC418"/>
    </row>
    <row r="419" spans="35:55" x14ac:dyDescent="0.25">
      <c r="AI419" s="23"/>
      <c r="AJ419" s="22"/>
      <c r="AK419" s="22"/>
      <c r="AL419" s="22"/>
      <c r="AM419" s="22"/>
      <c r="AZ419"/>
      <c r="BA419"/>
      <c r="BB419"/>
      <c r="BC419"/>
    </row>
    <row r="420" spans="35:55" x14ac:dyDescent="0.25">
      <c r="AI420" s="23"/>
      <c r="AJ420" s="22"/>
      <c r="AK420" s="22"/>
      <c r="AL420" s="22"/>
      <c r="AM420" s="22"/>
      <c r="AZ420"/>
      <c r="BA420"/>
      <c r="BB420"/>
      <c r="BC420"/>
    </row>
    <row r="421" spans="35:55" x14ac:dyDescent="0.25">
      <c r="AI421" s="23"/>
      <c r="AJ421" s="22"/>
      <c r="AK421" s="22"/>
      <c r="AL421" s="22"/>
      <c r="AM421" s="22"/>
      <c r="AZ421"/>
      <c r="BA421"/>
      <c r="BB421"/>
      <c r="BC421"/>
    </row>
    <row r="422" spans="35:55" x14ac:dyDescent="0.25">
      <c r="AI422" s="23"/>
      <c r="AJ422" s="22"/>
      <c r="AK422" s="22"/>
      <c r="AL422" s="22"/>
      <c r="AM422" s="22"/>
      <c r="AZ422"/>
      <c r="BA422"/>
      <c r="BB422"/>
      <c r="BC422"/>
    </row>
    <row r="423" spans="35:55" x14ac:dyDescent="0.25">
      <c r="AI423" s="23"/>
      <c r="AJ423" s="22"/>
      <c r="AK423" s="22"/>
      <c r="AL423" s="22"/>
      <c r="AM423" s="22"/>
      <c r="AZ423"/>
      <c r="BA423"/>
      <c r="BB423"/>
      <c r="BC423"/>
    </row>
    <row r="424" spans="35:55" x14ac:dyDescent="0.25">
      <c r="AI424" s="23"/>
      <c r="AJ424" s="22"/>
      <c r="AK424" s="22"/>
      <c r="AL424" s="22"/>
      <c r="AM424" s="22"/>
      <c r="AZ424"/>
      <c r="BA424"/>
      <c r="BB424"/>
      <c r="BC424"/>
    </row>
    <row r="425" spans="35:55" x14ac:dyDescent="0.25">
      <c r="AI425" s="23"/>
      <c r="AJ425" s="22"/>
      <c r="AK425" s="22"/>
      <c r="AL425" s="22"/>
      <c r="AM425" s="22"/>
      <c r="AZ425"/>
      <c r="BA425"/>
      <c r="BB425"/>
      <c r="BC425"/>
    </row>
    <row r="426" spans="35:55" x14ac:dyDescent="0.25">
      <c r="AI426" s="23"/>
      <c r="AJ426" s="22"/>
      <c r="AK426" s="22"/>
      <c r="AL426" s="22"/>
      <c r="AM426" s="22"/>
      <c r="AZ426"/>
      <c r="BA426"/>
      <c r="BB426"/>
      <c r="BC426"/>
    </row>
    <row r="427" spans="35:55" x14ac:dyDescent="0.25">
      <c r="AI427" s="23"/>
      <c r="AJ427" s="22"/>
      <c r="AK427" s="22"/>
      <c r="AL427" s="22"/>
      <c r="AM427" s="22"/>
      <c r="AZ427"/>
      <c r="BA427"/>
      <c r="BB427"/>
      <c r="BC427"/>
    </row>
    <row r="428" spans="35:55" x14ac:dyDescent="0.25">
      <c r="AI428" s="23"/>
      <c r="AJ428" s="22"/>
      <c r="AK428" s="22"/>
      <c r="AL428" s="22"/>
      <c r="AM428" s="22"/>
      <c r="AZ428"/>
      <c r="BA428"/>
      <c r="BB428"/>
      <c r="BC428"/>
    </row>
    <row r="429" spans="35:55" x14ac:dyDescent="0.25">
      <c r="AI429" s="23"/>
      <c r="AJ429" s="22"/>
      <c r="AK429" s="22"/>
      <c r="AL429" s="22"/>
      <c r="AM429" s="22"/>
      <c r="AZ429"/>
      <c r="BA429"/>
      <c r="BB429"/>
      <c r="BC429"/>
    </row>
    <row r="430" spans="35:55" x14ac:dyDescent="0.25">
      <c r="AI430" s="23"/>
      <c r="AJ430" s="22"/>
      <c r="AK430" s="22"/>
      <c r="AL430" s="22"/>
      <c r="AM430" s="22"/>
      <c r="AZ430"/>
      <c r="BA430"/>
      <c r="BB430"/>
      <c r="BC430"/>
    </row>
    <row r="431" spans="35:55" x14ac:dyDescent="0.25">
      <c r="AI431" s="23"/>
      <c r="AJ431" s="22"/>
      <c r="AK431" s="22"/>
      <c r="AL431" s="22"/>
      <c r="AM431" s="22"/>
      <c r="AZ431"/>
      <c r="BA431"/>
      <c r="BB431"/>
      <c r="BC431"/>
    </row>
    <row r="432" spans="35:55" x14ac:dyDescent="0.25">
      <c r="AI432" s="23"/>
      <c r="AJ432" s="22"/>
      <c r="AK432" s="22"/>
      <c r="AL432" s="22"/>
      <c r="AM432" s="22"/>
      <c r="AZ432"/>
      <c r="BA432"/>
      <c r="BB432"/>
      <c r="BC432"/>
    </row>
    <row r="433" spans="35:55" x14ac:dyDescent="0.25">
      <c r="AI433" s="23"/>
      <c r="AJ433" s="22"/>
      <c r="AK433" s="22"/>
      <c r="AL433" s="22"/>
      <c r="AM433" s="22"/>
      <c r="AZ433"/>
      <c r="BA433"/>
      <c r="BB433"/>
      <c r="BC433"/>
    </row>
    <row r="434" spans="35:55" x14ac:dyDescent="0.25">
      <c r="AI434" s="23"/>
      <c r="AJ434" s="22"/>
      <c r="AK434" s="22"/>
      <c r="AL434" s="22"/>
      <c r="AM434" s="22"/>
      <c r="AZ434"/>
      <c r="BA434"/>
      <c r="BB434"/>
      <c r="BC434"/>
    </row>
    <row r="435" spans="35:55" x14ac:dyDescent="0.25">
      <c r="AI435" s="23"/>
      <c r="AJ435" s="22"/>
      <c r="AK435" s="22"/>
      <c r="AL435" s="22"/>
      <c r="AM435" s="22"/>
      <c r="AZ435"/>
      <c r="BA435"/>
      <c r="BB435"/>
      <c r="BC435"/>
    </row>
    <row r="436" spans="35:55" x14ac:dyDescent="0.25">
      <c r="AI436" s="23"/>
      <c r="AJ436" s="22"/>
      <c r="AK436" s="22"/>
      <c r="AL436" s="22"/>
      <c r="AM436" s="22"/>
      <c r="AZ436"/>
      <c r="BA436"/>
      <c r="BB436"/>
      <c r="BC436"/>
    </row>
    <row r="437" spans="35:55" x14ac:dyDescent="0.25">
      <c r="AI437" s="23"/>
      <c r="AJ437" s="22"/>
      <c r="AK437" s="22"/>
      <c r="AL437" s="22"/>
      <c r="AM437" s="22"/>
      <c r="AZ437"/>
      <c r="BA437"/>
      <c r="BB437"/>
      <c r="BC437"/>
    </row>
    <row r="438" spans="35:55" x14ac:dyDescent="0.25">
      <c r="AI438" s="23"/>
      <c r="AJ438" s="22"/>
      <c r="AK438" s="22"/>
      <c r="AL438" s="22"/>
      <c r="AM438" s="22"/>
      <c r="AZ438"/>
      <c r="BA438"/>
      <c r="BB438"/>
      <c r="BC438"/>
    </row>
    <row r="439" spans="35:55" x14ac:dyDescent="0.25">
      <c r="AI439" s="23"/>
      <c r="AJ439" s="22"/>
      <c r="AK439" s="22"/>
      <c r="AL439" s="22"/>
      <c r="AM439" s="22"/>
      <c r="AZ439"/>
      <c r="BA439"/>
      <c r="BB439"/>
      <c r="BC439"/>
    </row>
    <row r="440" spans="35:55" x14ac:dyDescent="0.25">
      <c r="AI440" s="23"/>
      <c r="AJ440" s="22"/>
      <c r="AK440" s="22"/>
      <c r="AL440" s="22"/>
      <c r="AM440" s="22"/>
      <c r="AZ440"/>
      <c r="BA440"/>
      <c r="BB440"/>
      <c r="BC440"/>
    </row>
    <row r="441" spans="35:55" x14ac:dyDescent="0.25">
      <c r="AI441" s="23"/>
      <c r="AJ441" s="22"/>
      <c r="AK441" s="22"/>
      <c r="AL441" s="22"/>
      <c r="AM441" s="22"/>
      <c r="AZ441"/>
      <c r="BA441"/>
      <c r="BB441"/>
      <c r="BC441"/>
    </row>
    <row r="442" spans="35:55" x14ac:dyDescent="0.25">
      <c r="AI442" s="23"/>
      <c r="AJ442" s="22"/>
      <c r="AK442" s="22"/>
      <c r="AL442" s="22"/>
      <c r="AM442" s="22"/>
      <c r="AZ442"/>
      <c r="BA442"/>
      <c r="BB442"/>
      <c r="BC442"/>
    </row>
    <row r="443" spans="35:55" x14ac:dyDescent="0.25">
      <c r="AI443" s="23"/>
      <c r="AJ443" s="22"/>
      <c r="AK443" s="22"/>
      <c r="AL443" s="22"/>
      <c r="AM443" s="22"/>
      <c r="AZ443"/>
      <c r="BA443"/>
      <c r="BB443"/>
      <c r="BC443"/>
    </row>
    <row r="444" spans="35:55" x14ac:dyDescent="0.25">
      <c r="AI444" s="23"/>
      <c r="AJ444" s="22"/>
      <c r="AK444" s="22"/>
      <c r="AL444" s="22"/>
      <c r="AM444" s="22"/>
      <c r="AZ444"/>
      <c r="BA444"/>
      <c r="BB444"/>
      <c r="BC444"/>
    </row>
    <row r="445" spans="35:55" x14ac:dyDescent="0.25">
      <c r="AI445" s="23"/>
      <c r="AJ445" s="22"/>
      <c r="AK445" s="22"/>
      <c r="AL445" s="22"/>
      <c r="AM445" s="22"/>
      <c r="AZ445"/>
      <c r="BA445"/>
      <c r="BB445"/>
      <c r="BC445"/>
    </row>
    <row r="446" spans="35:55" x14ac:dyDescent="0.25">
      <c r="AI446" s="23"/>
      <c r="AJ446" s="22"/>
      <c r="AK446" s="22"/>
      <c r="AL446" s="22"/>
      <c r="AM446" s="22"/>
      <c r="AZ446"/>
      <c r="BA446"/>
      <c r="BB446"/>
      <c r="BC446"/>
    </row>
    <row r="447" spans="35:55" x14ac:dyDescent="0.25">
      <c r="AI447" s="23"/>
      <c r="AJ447" s="22"/>
      <c r="AK447" s="22"/>
      <c r="AL447" s="22"/>
      <c r="AM447" s="22"/>
      <c r="AZ447"/>
      <c r="BA447"/>
      <c r="BB447"/>
      <c r="BC447"/>
    </row>
    <row r="448" spans="35:55" x14ac:dyDescent="0.25">
      <c r="AI448" s="23"/>
      <c r="AJ448" s="22"/>
      <c r="AK448" s="22"/>
      <c r="AL448" s="22"/>
      <c r="AM448" s="22"/>
      <c r="AZ448"/>
      <c r="BA448"/>
      <c r="BB448"/>
      <c r="BC448"/>
    </row>
    <row r="449" spans="35:55" x14ac:dyDescent="0.25">
      <c r="AI449" s="23"/>
      <c r="AJ449" s="22"/>
      <c r="AK449" s="22"/>
      <c r="AL449" s="22"/>
      <c r="AM449" s="22"/>
      <c r="AZ449"/>
      <c r="BA449"/>
      <c r="BB449"/>
      <c r="BC449"/>
    </row>
    <row r="450" spans="35:55" x14ac:dyDescent="0.25">
      <c r="AI450" s="23"/>
      <c r="AJ450" s="22"/>
      <c r="AK450" s="22"/>
      <c r="AL450" s="22"/>
      <c r="AM450" s="22"/>
      <c r="AZ450"/>
      <c r="BA450"/>
      <c r="BB450"/>
      <c r="BC450"/>
    </row>
    <row r="451" spans="35:55" x14ac:dyDescent="0.25">
      <c r="AI451" s="23"/>
      <c r="AJ451" s="22"/>
      <c r="AK451" s="22"/>
      <c r="AL451" s="22"/>
      <c r="AM451" s="22"/>
      <c r="AZ451"/>
      <c r="BA451"/>
      <c r="BB451"/>
      <c r="BC451"/>
    </row>
    <row r="452" spans="35:55" x14ac:dyDescent="0.25">
      <c r="AI452" s="23"/>
      <c r="AJ452" s="22"/>
      <c r="AK452" s="22"/>
      <c r="AL452" s="22"/>
      <c r="AM452" s="22"/>
      <c r="AZ452"/>
      <c r="BA452"/>
      <c r="BB452"/>
      <c r="BC452"/>
    </row>
    <row r="453" spans="35:55" x14ac:dyDescent="0.25">
      <c r="AI453" s="23"/>
      <c r="AJ453" s="22"/>
      <c r="AK453" s="22"/>
      <c r="AL453" s="22"/>
      <c r="AM453" s="22"/>
      <c r="AZ453"/>
      <c r="BA453"/>
      <c r="BB453"/>
      <c r="BC453"/>
    </row>
    <row r="454" spans="35:55" x14ac:dyDescent="0.25">
      <c r="AI454" s="23"/>
      <c r="AJ454" s="22"/>
      <c r="AK454" s="22"/>
      <c r="AL454" s="22"/>
      <c r="AM454" s="22"/>
      <c r="AZ454"/>
      <c r="BA454"/>
      <c r="BB454"/>
      <c r="BC454"/>
    </row>
    <row r="455" spans="35:55" x14ac:dyDescent="0.25">
      <c r="AI455" s="23"/>
      <c r="AJ455" s="22"/>
      <c r="AK455" s="22"/>
      <c r="AL455" s="22"/>
      <c r="AM455" s="22"/>
      <c r="AZ455"/>
      <c r="BA455"/>
      <c r="BB455"/>
      <c r="BC455"/>
    </row>
    <row r="456" spans="35:55" x14ac:dyDescent="0.25">
      <c r="AI456" s="23"/>
      <c r="AJ456" s="22"/>
      <c r="AK456" s="22"/>
      <c r="AL456" s="22"/>
      <c r="AM456" s="22"/>
      <c r="AZ456"/>
      <c r="BA456"/>
      <c r="BB456"/>
      <c r="BC456"/>
    </row>
    <row r="457" spans="35:55" x14ac:dyDescent="0.25">
      <c r="AI457" s="23"/>
      <c r="AJ457" s="22"/>
      <c r="AK457" s="22"/>
      <c r="AL457" s="22"/>
      <c r="AM457" s="22"/>
      <c r="AZ457"/>
      <c r="BA457"/>
      <c r="BB457"/>
      <c r="BC457"/>
    </row>
    <row r="458" spans="35:55" x14ac:dyDescent="0.25">
      <c r="AI458" s="23"/>
      <c r="AJ458" s="22"/>
      <c r="AK458" s="22"/>
      <c r="AL458" s="22"/>
      <c r="AM458" s="22"/>
      <c r="AZ458"/>
      <c r="BA458"/>
      <c r="BB458"/>
      <c r="BC458"/>
    </row>
    <row r="459" spans="35:55" x14ac:dyDescent="0.25">
      <c r="AI459" s="23"/>
      <c r="AJ459" s="22"/>
      <c r="AK459" s="22"/>
      <c r="AL459" s="22"/>
      <c r="AM459" s="22"/>
      <c r="AZ459"/>
      <c r="BA459"/>
      <c r="BB459"/>
      <c r="BC459"/>
    </row>
    <row r="460" spans="35:55" x14ac:dyDescent="0.25">
      <c r="AI460" s="23"/>
      <c r="AJ460" s="22"/>
      <c r="AK460" s="22"/>
      <c r="AL460" s="22"/>
      <c r="AM460" s="22"/>
      <c r="AZ460"/>
      <c r="BA460"/>
      <c r="BB460"/>
      <c r="BC460"/>
    </row>
    <row r="461" spans="35:55" x14ac:dyDescent="0.25">
      <c r="AI461" s="23"/>
      <c r="AJ461" s="22"/>
      <c r="AK461" s="22"/>
      <c r="AL461" s="22"/>
      <c r="AM461" s="22"/>
      <c r="AZ461"/>
      <c r="BA461"/>
      <c r="BB461"/>
      <c r="BC461"/>
    </row>
    <row r="462" spans="35:55" x14ac:dyDescent="0.25">
      <c r="AI462" s="23"/>
      <c r="AJ462" s="22"/>
      <c r="AK462" s="22"/>
      <c r="AL462" s="22"/>
      <c r="AM462" s="22"/>
      <c r="AZ462"/>
      <c r="BA462"/>
      <c r="BB462"/>
      <c r="BC462"/>
    </row>
    <row r="463" spans="35:55" x14ac:dyDescent="0.25">
      <c r="AI463" s="23"/>
      <c r="AJ463" s="22"/>
      <c r="AK463" s="22"/>
      <c r="AL463" s="22"/>
      <c r="AM463" s="22"/>
      <c r="AZ463"/>
      <c r="BA463"/>
      <c r="BB463"/>
      <c r="BC463"/>
    </row>
    <row r="464" spans="35:55" x14ac:dyDescent="0.25">
      <c r="AI464" s="23"/>
      <c r="AJ464" s="22"/>
      <c r="AK464" s="22"/>
      <c r="AL464" s="22"/>
      <c r="AM464" s="22"/>
      <c r="AZ464"/>
      <c r="BA464"/>
      <c r="BB464"/>
      <c r="BC464"/>
    </row>
    <row r="465" spans="35:55" x14ac:dyDescent="0.25">
      <c r="AI465" s="23"/>
      <c r="AJ465" s="22"/>
      <c r="AK465" s="22"/>
      <c r="AL465" s="22"/>
      <c r="AM465" s="22"/>
      <c r="AZ465"/>
      <c r="BA465"/>
      <c r="BB465"/>
      <c r="BC465"/>
    </row>
    <row r="466" spans="35:55" x14ac:dyDescent="0.25">
      <c r="AI466" s="23"/>
      <c r="AJ466" s="22"/>
      <c r="AK466" s="22"/>
      <c r="AL466" s="22"/>
      <c r="AM466" s="22"/>
      <c r="AZ466"/>
      <c r="BA466"/>
      <c r="BB466"/>
      <c r="BC466"/>
    </row>
    <row r="467" spans="35:55" x14ac:dyDescent="0.25">
      <c r="AI467" s="23"/>
      <c r="AJ467" s="22"/>
      <c r="AK467" s="22"/>
      <c r="AL467" s="22"/>
      <c r="AM467" s="22"/>
      <c r="AZ467"/>
      <c r="BA467"/>
      <c r="BB467"/>
      <c r="BC467"/>
    </row>
    <row r="468" spans="35:55" x14ac:dyDescent="0.25">
      <c r="AI468" s="23"/>
      <c r="AJ468" s="22"/>
      <c r="AK468" s="22"/>
      <c r="AL468" s="22"/>
      <c r="AM468" s="22"/>
      <c r="AZ468"/>
      <c r="BA468"/>
      <c r="BB468"/>
      <c r="BC468"/>
    </row>
    <row r="469" spans="35:55" x14ac:dyDescent="0.25">
      <c r="AI469" s="23"/>
      <c r="AJ469" s="22"/>
      <c r="AK469" s="22"/>
      <c r="AL469" s="22"/>
      <c r="AM469" s="22"/>
      <c r="AZ469"/>
      <c r="BA469"/>
      <c r="BB469"/>
      <c r="BC469"/>
    </row>
    <row r="470" spans="35:55" x14ac:dyDescent="0.25">
      <c r="AI470" s="23"/>
      <c r="AJ470" s="22"/>
      <c r="AK470" s="22"/>
      <c r="AL470" s="22"/>
      <c r="AM470" s="22"/>
      <c r="AZ470"/>
      <c r="BA470"/>
      <c r="BB470"/>
      <c r="BC470"/>
    </row>
    <row r="471" spans="35:55" x14ac:dyDescent="0.25">
      <c r="AI471" s="23"/>
      <c r="AJ471" s="22"/>
      <c r="AK471" s="22"/>
      <c r="AL471" s="22"/>
      <c r="AM471" s="22"/>
      <c r="AZ471"/>
      <c r="BA471"/>
      <c r="BB471"/>
      <c r="BC471"/>
    </row>
    <row r="472" spans="35:55" x14ac:dyDescent="0.25">
      <c r="AI472" s="23"/>
      <c r="AJ472" s="22"/>
      <c r="AK472" s="22"/>
      <c r="AL472" s="22"/>
      <c r="AM472" s="22"/>
      <c r="AZ472"/>
      <c r="BA472"/>
      <c r="BB472"/>
      <c r="BC472"/>
    </row>
    <row r="473" spans="35:55" x14ac:dyDescent="0.25">
      <c r="AI473" s="23"/>
      <c r="AJ473" s="22"/>
      <c r="AK473" s="22"/>
      <c r="AL473" s="22"/>
      <c r="AM473" s="22"/>
      <c r="AZ473"/>
      <c r="BA473"/>
      <c r="BB473"/>
      <c r="BC473"/>
    </row>
    <row r="474" spans="35:55" x14ac:dyDescent="0.25">
      <c r="AI474" s="23"/>
      <c r="AJ474" s="22"/>
      <c r="AK474" s="22"/>
      <c r="AL474" s="22"/>
      <c r="AM474" s="22"/>
      <c r="AZ474"/>
      <c r="BA474"/>
      <c r="BB474"/>
      <c r="BC474"/>
    </row>
    <row r="475" spans="35:55" x14ac:dyDescent="0.25">
      <c r="AI475" s="23"/>
      <c r="AJ475" s="22"/>
      <c r="AK475" s="22"/>
      <c r="AL475" s="22"/>
      <c r="AM475" s="22"/>
      <c r="AZ475"/>
      <c r="BA475"/>
      <c r="BB475"/>
      <c r="BC475"/>
    </row>
    <row r="476" spans="35:55" x14ac:dyDescent="0.25">
      <c r="AI476" s="23"/>
      <c r="AJ476" s="22"/>
      <c r="AK476" s="22"/>
      <c r="AL476" s="22"/>
      <c r="AM476" s="22"/>
      <c r="AZ476"/>
      <c r="BA476"/>
      <c r="BB476"/>
      <c r="BC476"/>
    </row>
    <row r="477" spans="35:55" x14ac:dyDescent="0.25">
      <c r="AI477" s="23"/>
      <c r="AJ477" s="22"/>
      <c r="AK477" s="22"/>
      <c r="AL477" s="22"/>
      <c r="AM477" s="22"/>
      <c r="AZ477"/>
      <c r="BA477"/>
      <c r="BB477"/>
      <c r="BC477"/>
    </row>
    <row r="478" spans="35:55" x14ac:dyDescent="0.25">
      <c r="AI478" s="23"/>
      <c r="AJ478" s="22"/>
      <c r="AK478" s="22"/>
      <c r="AL478" s="22"/>
      <c r="AM478" s="22"/>
      <c r="AZ478"/>
      <c r="BA478"/>
      <c r="BB478"/>
      <c r="BC478"/>
    </row>
    <row r="479" spans="35:55" x14ac:dyDescent="0.25">
      <c r="AI479" s="23"/>
      <c r="AJ479" s="22"/>
      <c r="AK479" s="22"/>
      <c r="AL479" s="22"/>
      <c r="AM479" s="22"/>
      <c r="AZ479"/>
      <c r="BA479"/>
      <c r="BB479"/>
      <c r="BC479"/>
    </row>
    <row r="480" spans="35:55" x14ac:dyDescent="0.25">
      <c r="AI480" s="23"/>
      <c r="AJ480" s="22"/>
      <c r="AK480" s="22"/>
      <c r="AL480" s="22"/>
      <c r="AM480" s="22"/>
      <c r="AZ480"/>
      <c r="BA480"/>
      <c r="BB480"/>
      <c r="BC480"/>
    </row>
    <row r="481" spans="35:55" x14ac:dyDescent="0.25">
      <c r="AI481" s="23"/>
      <c r="AJ481" s="22"/>
      <c r="AK481" s="22"/>
      <c r="AL481" s="22"/>
      <c r="AM481" s="22"/>
      <c r="AZ481"/>
      <c r="BA481"/>
      <c r="BB481"/>
      <c r="BC481"/>
    </row>
    <row r="482" spans="35:55" x14ac:dyDescent="0.25">
      <c r="AI482" s="23"/>
      <c r="AJ482" s="22"/>
      <c r="AK482" s="22"/>
      <c r="AL482" s="22"/>
      <c r="AM482" s="22"/>
      <c r="AZ482"/>
      <c r="BA482"/>
      <c r="BB482"/>
      <c r="BC482"/>
    </row>
    <row r="483" spans="35:55" x14ac:dyDescent="0.25">
      <c r="AI483" s="23"/>
      <c r="AJ483" s="22"/>
      <c r="AK483" s="22"/>
      <c r="AL483" s="22"/>
      <c r="AM483" s="22"/>
      <c r="AZ483"/>
      <c r="BA483"/>
      <c r="BB483"/>
      <c r="BC483"/>
    </row>
    <row r="484" spans="35:55" x14ac:dyDescent="0.25">
      <c r="AI484" s="23"/>
      <c r="AJ484" s="22"/>
      <c r="AK484" s="22"/>
      <c r="AL484" s="22"/>
      <c r="AM484" s="22"/>
      <c r="AZ484"/>
      <c r="BA484"/>
      <c r="BB484"/>
      <c r="BC484"/>
    </row>
    <row r="485" spans="35:55" x14ac:dyDescent="0.25">
      <c r="AI485" s="23"/>
      <c r="AJ485" s="22"/>
      <c r="AK485" s="22"/>
      <c r="AL485" s="22"/>
      <c r="AM485" s="22"/>
      <c r="AZ485"/>
      <c r="BA485"/>
      <c r="BB485"/>
      <c r="BC485"/>
    </row>
    <row r="486" spans="35:55" x14ac:dyDescent="0.25">
      <c r="AI486" s="23"/>
      <c r="AJ486" s="22"/>
      <c r="AK486" s="22"/>
      <c r="AL486" s="22"/>
      <c r="AM486" s="22"/>
      <c r="AZ486"/>
      <c r="BA486"/>
      <c r="BB486"/>
      <c r="BC486"/>
    </row>
    <row r="487" spans="35:55" x14ac:dyDescent="0.25">
      <c r="AI487" s="23"/>
      <c r="AJ487" s="22"/>
      <c r="AK487" s="22"/>
      <c r="AL487" s="22"/>
      <c r="AM487" s="22"/>
      <c r="AZ487"/>
      <c r="BA487"/>
      <c r="BB487"/>
      <c r="BC487"/>
    </row>
    <row r="488" spans="35:55" x14ac:dyDescent="0.25">
      <c r="AI488" s="23"/>
      <c r="AJ488" s="22"/>
      <c r="AK488" s="22"/>
      <c r="AL488" s="22"/>
      <c r="AM488" s="22"/>
      <c r="AZ488"/>
      <c r="BA488"/>
      <c r="BB488"/>
      <c r="BC488"/>
    </row>
    <row r="489" spans="35:55" x14ac:dyDescent="0.25">
      <c r="AI489" s="23"/>
      <c r="AJ489" s="22"/>
      <c r="AK489" s="22"/>
      <c r="AL489" s="22"/>
      <c r="AM489" s="22"/>
      <c r="AZ489"/>
      <c r="BA489"/>
      <c r="BB489"/>
      <c r="BC489"/>
    </row>
    <row r="490" spans="35:55" x14ac:dyDescent="0.25">
      <c r="AI490" s="23"/>
      <c r="AJ490" s="22"/>
      <c r="AK490" s="22"/>
      <c r="AL490" s="22"/>
      <c r="AM490" s="22"/>
      <c r="AZ490"/>
      <c r="BA490"/>
      <c r="BB490"/>
      <c r="BC490"/>
    </row>
    <row r="491" spans="35:55" x14ac:dyDescent="0.25">
      <c r="AI491" s="23"/>
      <c r="AJ491" s="22"/>
      <c r="AK491" s="22"/>
      <c r="AL491" s="22"/>
      <c r="AM491" s="22"/>
      <c r="AZ491"/>
      <c r="BA491"/>
      <c r="BB491"/>
      <c r="BC491"/>
    </row>
    <row r="492" spans="35:55" x14ac:dyDescent="0.25">
      <c r="AI492" s="23"/>
      <c r="AJ492" s="22"/>
      <c r="AK492" s="22"/>
      <c r="AL492" s="22"/>
      <c r="AM492" s="22"/>
      <c r="AZ492"/>
      <c r="BA492"/>
      <c r="BB492"/>
      <c r="BC492"/>
    </row>
    <row r="493" spans="35:55" x14ac:dyDescent="0.25">
      <c r="AI493" s="23"/>
      <c r="AJ493" s="22"/>
      <c r="AK493" s="22"/>
      <c r="AL493" s="22"/>
      <c r="AM493" s="22"/>
      <c r="AZ493"/>
      <c r="BA493"/>
      <c r="BB493"/>
      <c r="BC493"/>
    </row>
    <row r="494" spans="35:55" x14ac:dyDescent="0.25">
      <c r="AI494" s="23"/>
      <c r="AJ494" s="22"/>
      <c r="AK494" s="22"/>
      <c r="AL494" s="22"/>
      <c r="AM494" s="22"/>
      <c r="AZ494"/>
      <c r="BA494"/>
      <c r="BB494"/>
      <c r="BC494"/>
    </row>
    <row r="495" spans="35:55" x14ac:dyDescent="0.25">
      <c r="AI495" s="23"/>
      <c r="AJ495" s="22"/>
      <c r="AK495" s="22"/>
      <c r="AL495" s="22"/>
      <c r="AM495" s="22"/>
      <c r="AZ495"/>
      <c r="BA495"/>
      <c r="BB495"/>
      <c r="BC495"/>
    </row>
    <row r="496" spans="35:55" x14ac:dyDescent="0.25">
      <c r="AI496" s="23"/>
      <c r="AJ496" s="22"/>
      <c r="AK496" s="22"/>
      <c r="AL496" s="22"/>
      <c r="AM496" s="22"/>
      <c r="AZ496"/>
      <c r="BA496"/>
      <c r="BB496"/>
      <c r="BC496"/>
    </row>
    <row r="497" spans="35:55" x14ac:dyDescent="0.25">
      <c r="AI497" s="23"/>
      <c r="AJ497" s="22"/>
      <c r="AK497" s="22"/>
      <c r="AL497" s="22"/>
      <c r="AM497" s="22"/>
      <c r="AZ497"/>
      <c r="BA497"/>
      <c r="BB497"/>
      <c r="BC497"/>
    </row>
    <row r="498" spans="35:55" x14ac:dyDescent="0.25">
      <c r="AI498" s="23"/>
      <c r="AJ498" s="22"/>
      <c r="AK498" s="22"/>
      <c r="AL498" s="22"/>
      <c r="AM498" s="22"/>
      <c r="AZ498"/>
      <c r="BA498"/>
      <c r="BB498"/>
      <c r="BC498"/>
    </row>
    <row r="499" spans="35:55" x14ac:dyDescent="0.25">
      <c r="AI499" s="23"/>
      <c r="AJ499" s="22"/>
      <c r="AK499" s="22"/>
      <c r="AL499" s="22"/>
      <c r="AM499" s="22"/>
      <c r="AZ499"/>
      <c r="BA499"/>
      <c r="BB499"/>
      <c r="BC499"/>
    </row>
    <row r="500" spans="35:55" x14ac:dyDescent="0.25">
      <c r="AI500" s="23"/>
      <c r="AJ500" s="22"/>
      <c r="AK500" s="22"/>
      <c r="AL500" s="22"/>
      <c r="AM500" s="22"/>
      <c r="AZ500"/>
      <c r="BA500"/>
      <c r="BB500"/>
      <c r="BC500"/>
    </row>
    <row r="501" spans="35:55" x14ac:dyDescent="0.25">
      <c r="AI501" s="23"/>
      <c r="AJ501" s="22"/>
      <c r="AK501" s="22"/>
      <c r="AL501" s="22"/>
      <c r="AM501" s="22"/>
      <c r="AZ501"/>
      <c r="BA501"/>
      <c r="BB501"/>
      <c r="BC501"/>
    </row>
    <row r="502" spans="35:55" x14ac:dyDescent="0.25">
      <c r="AI502" s="23"/>
      <c r="AJ502" s="22"/>
      <c r="AK502" s="22"/>
      <c r="AL502" s="22"/>
      <c r="AM502" s="22"/>
      <c r="AZ502"/>
      <c r="BA502"/>
      <c r="BB502"/>
      <c r="BC502"/>
    </row>
    <row r="503" spans="35:55" x14ac:dyDescent="0.25">
      <c r="AI503" s="23"/>
      <c r="AJ503" s="22"/>
      <c r="AK503" s="22"/>
      <c r="AL503" s="22"/>
      <c r="AM503" s="22"/>
      <c r="AZ503"/>
      <c r="BA503"/>
      <c r="BB503"/>
      <c r="BC503"/>
    </row>
    <row r="504" spans="35:55" x14ac:dyDescent="0.25">
      <c r="AI504" s="23"/>
      <c r="AJ504" s="22"/>
      <c r="AK504" s="22"/>
      <c r="AL504" s="22"/>
      <c r="AM504" s="22"/>
      <c r="AZ504"/>
      <c r="BA504"/>
      <c r="BB504"/>
      <c r="BC504"/>
    </row>
    <row r="505" spans="35:55" x14ac:dyDescent="0.25">
      <c r="AI505" s="23"/>
      <c r="AJ505" s="22"/>
      <c r="AK505" s="22"/>
      <c r="AL505" s="22"/>
      <c r="AM505" s="22"/>
      <c r="AZ505"/>
      <c r="BA505"/>
      <c r="BB505"/>
      <c r="BC505"/>
    </row>
    <row r="506" spans="35:55" x14ac:dyDescent="0.25">
      <c r="AI506" s="23"/>
      <c r="AJ506" s="22"/>
      <c r="AK506" s="22"/>
      <c r="AL506" s="22"/>
      <c r="AM506" s="22"/>
      <c r="AZ506"/>
      <c r="BA506"/>
      <c r="BB506"/>
      <c r="BC506"/>
    </row>
    <row r="507" spans="35:55" x14ac:dyDescent="0.25">
      <c r="AI507" s="23"/>
      <c r="AJ507" s="22"/>
      <c r="AK507" s="22"/>
      <c r="AL507" s="22"/>
      <c r="AM507" s="22"/>
      <c r="AZ507"/>
      <c r="BA507"/>
      <c r="BB507"/>
      <c r="BC507"/>
    </row>
    <row r="508" spans="35:55" x14ac:dyDescent="0.25">
      <c r="AI508" s="23"/>
      <c r="AJ508" s="22"/>
      <c r="AK508" s="22"/>
      <c r="AL508" s="22"/>
      <c r="AM508" s="22"/>
      <c r="AZ508"/>
      <c r="BA508"/>
      <c r="BB508"/>
      <c r="BC508"/>
    </row>
    <row r="509" spans="35:55" x14ac:dyDescent="0.25">
      <c r="AI509" s="23"/>
      <c r="AJ509" s="22"/>
      <c r="AK509" s="22"/>
      <c r="AL509" s="22"/>
      <c r="AM509" s="22"/>
      <c r="AZ509"/>
      <c r="BA509"/>
      <c r="BB509"/>
      <c r="BC509"/>
    </row>
    <row r="510" spans="35:55" x14ac:dyDescent="0.25">
      <c r="AI510" s="23"/>
      <c r="AJ510" s="22"/>
      <c r="AK510" s="22"/>
      <c r="AL510" s="22"/>
      <c r="AM510" s="22"/>
      <c r="AZ510"/>
      <c r="BA510"/>
      <c r="BB510"/>
      <c r="BC510"/>
    </row>
    <row r="511" spans="35:55" x14ac:dyDescent="0.25">
      <c r="AI511" s="23"/>
      <c r="AJ511" s="22"/>
      <c r="AK511" s="22"/>
      <c r="AL511" s="22"/>
      <c r="AM511" s="22"/>
      <c r="AZ511"/>
      <c r="BA511"/>
      <c r="BB511"/>
      <c r="BC511"/>
    </row>
    <row r="512" spans="35:55" x14ac:dyDescent="0.25">
      <c r="AI512" s="23"/>
      <c r="AJ512" s="22"/>
      <c r="AK512" s="22"/>
      <c r="AL512" s="22"/>
      <c r="AM512" s="22"/>
      <c r="AZ512"/>
      <c r="BA512"/>
      <c r="BB512"/>
      <c r="BC512"/>
    </row>
    <row r="513" spans="35:55" x14ac:dyDescent="0.25">
      <c r="AI513" s="23"/>
      <c r="AJ513" s="22"/>
      <c r="AK513" s="22"/>
      <c r="AL513" s="22"/>
      <c r="AM513" s="22"/>
      <c r="AZ513"/>
      <c r="BA513"/>
      <c r="BB513"/>
      <c r="BC513"/>
    </row>
    <row r="514" spans="35:55" x14ac:dyDescent="0.25">
      <c r="AI514" s="23"/>
      <c r="AJ514" s="22"/>
      <c r="AK514" s="22"/>
      <c r="AL514" s="22"/>
      <c r="AM514" s="22"/>
      <c r="AZ514"/>
      <c r="BA514"/>
      <c r="BB514"/>
      <c r="BC514"/>
    </row>
    <row r="515" spans="35:55" x14ac:dyDescent="0.25">
      <c r="AI515" s="23"/>
      <c r="AJ515" s="22"/>
      <c r="AK515" s="22"/>
      <c r="AL515" s="22"/>
      <c r="AM515" s="22"/>
      <c r="AZ515"/>
      <c r="BA515"/>
      <c r="BB515"/>
      <c r="BC515"/>
    </row>
    <row r="516" spans="35:55" x14ac:dyDescent="0.25">
      <c r="AI516" s="23"/>
      <c r="AJ516" s="22"/>
      <c r="AK516" s="22"/>
      <c r="AL516" s="22"/>
      <c r="AM516" s="22"/>
      <c r="AZ516"/>
      <c r="BA516"/>
      <c r="BB516"/>
      <c r="BC516"/>
    </row>
    <row r="517" spans="35:55" x14ac:dyDescent="0.25">
      <c r="AI517" s="23"/>
      <c r="AJ517" s="22"/>
      <c r="AK517" s="22"/>
      <c r="AL517" s="22"/>
      <c r="AM517" s="22"/>
      <c r="AZ517"/>
      <c r="BA517"/>
      <c r="BB517"/>
      <c r="BC517"/>
    </row>
    <row r="518" spans="35:55" x14ac:dyDescent="0.25">
      <c r="AI518" s="23"/>
      <c r="AJ518" s="22"/>
      <c r="AK518" s="22"/>
      <c r="AL518" s="22"/>
      <c r="AM518" s="22"/>
      <c r="AZ518"/>
      <c r="BA518"/>
      <c r="BB518"/>
      <c r="BC518"/>
    </row>
    <row r="519" spans="35:55" x14ac:dyDescent="0.25">
      <c r="AI519" s="23"/>
      <c r="AJ519" s="22"/>
      <c r="AK519" s="22"/>
      <c r="AL519" s="22"/>
      <c r="AM519" s="22"/>
      <c r="AZ519"/>
      <c r="BA519"/>
      <c r="BB519"/>
      <c r="BC519"/>
    </row>
    <row r="520" spans="35:55" x14ac:dyDescent="0.25">
      <c r="AI520" s="23"/>
      <c r="AJ520" s="22"/>
      <c r="AK520" s="22"/>
      <c r="AL520" s="22"/>
      <c r="AM520" s="22"/>
      <c r="AZ520"/>
      <c r="BA520"/>
      <c r="BB520"/>
      <c r="BC520"/>
    </row>
    <row r="521" spans="35:55" x14ac:dyDescent="0.25">
      <c r="AI521" s="23"/>
      <c r="AJ521" s="22"/>
      <c r="AK521" s="22"/>
      <c r="AL521" s="22"/>
      <c r="AM521" s="22"/>
      <c r="AZ521"/>
      <c r="BA521"/>
      <c r="BB521"/>
      <c r="BC521"/>
    </row>
    <row r="522" spans="35:55" x14ac:dyDescent="0.25">
      <c r="AI522" s="23"/>
      <c r="AJ522" s="22"/>
      <c r="AK522" s="22"/>
      <c r="AL522" s="22"/>
      <c r="AM522" s="22"/>
      <c r="AZ522"/>
      <c r="BA522"/>
      <c r="BB522"/>
      <c r="BC522"/>
    </row>
    <row r="523" spans="35:55" x14ac:dyDescent="0.25">
      <c r="AI523" s="23"/>
      <c r="AJ523" s="22"/>
      <c r="AK523" s="22"/>
      <c r="AL523" s="22"/>
      <c r="AM523" s="22"/>
      <c r="AZ523"/>
      <c r="BA523"/>
      <c r="BB523"/>
      <c r="BC523"/>
    </row>
    <row r="524" spans="35:55" x14ac:dyDescent="0.25">
      <c r="AI524" s="23"/>
      <c r="AJ524" s="22"/>
      <c r="AK524" s="22"/>
      <c r="AL524" s="22"/>
      <c r="AM524" s="22"/>
      <c r="AZ524"/>
      <c r="BA524"/>
      <c r="BB524"/>
      <c r="BC524"/>
    </row>
    <row r="525" spans="35:55" x14ac:dyDescent="0.25">
      <c r="AI525" s="23"/>
      <c r="AJ525" s="22"/>
      <c r="AK525" s="22"/>
      <c r="AL525" s="22"/>
      <c r="AM525" s="22"/>
      <c r="AZ525"/>
      <c r="BA525"/>
      <c r="BB525"/>
      <c r="BC525"/>
    </row>
    <row r="526" spans="35:55" x14ac:dyDescent="0.25">
      <c r="AI526" s="23"/>
      <c r="AJ526" s="22"/>
      <c r="AK526" s="22"/>
      <c r="AL526" s="22"/>
      <c r="AM526" s="22"/>
      <c r="AZ526"/>
      <c r="BA526"/>
      <c r="BB526"/>
      <c r="BC526"/>
    </row>
    <row r="527" spans="35:55" x14ac:dyDescent="0.25">
      <c r="AI527" s="23"/>
      <c r="AJ527" s="22"/>
      <c r="AK527" s="22"/>
      <c r="AL527" s="22"/>
      <c r="AM527" s="22"/>
      <c r="AZ527"/>
      <c r="BA527"/>
      <c r="BB527"/>
      <c r="BC527"/>
    </row>
    <row r="528" spans="35:55" x14ac:dyDescent="0.25">
      <c r="AI528" s="23"/>
      <c r="AJ528" s="22"/>
      <c r="AK528" s="22"/>
      <c r="AL528" s="22"/>
      <c r="AM528" s="22"/>
      <c r="AZ528"/>
      <c r="BA528"/>
      <c r="BB528"/>
      <c r="BC528"/>
    </row>
    <row r="529" spans="35:55" x14ac:dyDescent="0.25">
      <c r="AI529" s="23"/>
      <c r="AJ529" s="22"/>
      <c r="AK529" s="22"/>
      <c r="AL529" s="22"/>
      <c r="AM529" s="22"/>
      <c r="AZ529"/>
      <c r="BA529"/>
      <c r="BB529"/>
      <c r="BC529"/>
    </row>
    <row r="530" spans="35:55" x14ac:dyDescent="0.25">
      <c r="AI530" s="23"/>
      <c r="AJ530" s="22"/>
      <c r="AK530" s="22"/>
      <c r="AL530" s="22"/>
      <c r="AM530" s="22"/>
      <c r="AZ530"/>
      <c r="BA530"/>
      <c r="BB530"/>
      <c r="BC530"/>
    </row>
    <row r="531" spans="35:55" x14ac:dyDescent="0.25">
      <c r="AI531" s="23"/>
      <c r="AJ531" s="22"/>
      <c r="AK531" s="22"/>
      <c r="AL531" s="22"/>
      <c r="AM531" s="22"/>
      <c r="AZ531"/>
      <c r="BA531"/>
      <c r="BB531"/>
      <c r="BC531"/>
    </row>
    <row r="532" spans="35:55" x14ac:dyDescent="0.25">
      <c r="AI532" s="23"/>
      <c r="AJ532" s="22"/>
      <c r="AK532" s="22"/>
      <c r="AL532" s="22"/>
      <c r="AM532" s="22"/>
      <c r="AZ532"/>
      <c r="BA532"/>
      <c r="BB532"/>
      <c r="BC532"/>
    </row>
    <row r="533" spans="35:55" x14ac:dyDescent="0.25">
      <c r="AI533" s="23"/>
      <c r="AJ533" s="22"/>
      <c r="AK533" s="22"/>
      <c r="AL533" s="22"/>
      <c r="AM533" s="22"/>
      <c r="AZ533"/>
      <c r="BA533"/>
      <c r="BB533"/>
      <c r="BC533"/>
    </row>
    <row r="534" spans="35:55" x14ac:dyDescent="0.25">
      <c r="AI534" s="23"/>
      <c r="AJ534" s="22"/>
      <c r="AK534" s="22"/>
      <c r="AL534" s="22"/>
      <c r="AM534" s="22"/>
      <c r="AZ534"/>
      <c r="BA534"/>
      <c r="BB534"/>
      <c r="BC534"/>
    </row>
    <row r="535" spans="35:55" x14ac:dyDescent="0.25">
      <c r="AI535" s="23"/>
      <c r="AJ535" s="22"/>
      <c r="AK535" s="22"/>
      <c r="AL535" s="22"/>
      <c r="AM535" s="22"/>
      <c r="AZ535"/>
      <c r="BA535"/>
      <c r="BB535"/>
      <c r="BC535"/>
    </row>
    <row r="536" spans="35:55" x14ac:dyDescent="0.25">
      <c r="AI536" s="23"/>
      <c r="AJ536" s="22"/>
      <c r="AK536" s="22"/>
      <c r="AL536" s="22"/>
      <c r="AM536" s="22"/>
      <c r="AZ536"/>
      <c r="BA536"/>
      <c r="BB536"/>
      <c r="BC536"/>
    </row>
    <row r="537" spans="35:55" x14ac:dyDescent="0.25">
      <c r="AI537" s="23"/>
      <c r="AJ537" s="22"/>
      <c r="AK537" s="22"/>
      <c r="AL537" s="22"/>
      <c r="AM537" s="22"/>
      <c r="AZ537"/>
      <c r="BA537"/>
      <c r="BB537"/>
      <c r="BC537"/>
    </row>
    <row r="538" spans="35:55" x14ac:dyDescent="0.25">
      <c r="AI538" s="23"/>
      <c r="AJ538" s="22"/>
      <c r="AK538" s="22"/>
      <c r="AL538" s="22"/>
      <c r="AM538" s="22"/>
      <c r="AZ538"/>
      <c r="BA538"/>
      <c r="BB538"/>
      <c r="BC538"/>
    </row>
    <row r="539" spans="35:55" x14ac:dyDescent="0.25">
      <c r="AI539" s="23"/>
      <c r="AJ539" s="22"/>
      <c r="AK539" s="22"/>
      <c r="AL539" s="22"/>
      <c r="AM539" s="22"/>
      <c r="AZ539"/>
      <c r="BA539"/>
      <c r="BB539"/>
      <c r="BC539"/>
    </row>
    <row r="540" spans="35:55" x14ac:dyDescent="0.25">
      <c r="AI540" s="23"/>
      <c r="AJ540" s="22"/>
      <c r="AK540" s="22"/>
      <c r="AL540" s="22"/>
      <c r="AM540" s="22"/>
      <c r="AZ540"/>
      <c r="BA540"/>
      <c r="BB540"/>
      <c r="BC540"/>
    </row>
    <row r="541" spans="35:55" x14ac:dyDescent="0.25">
      <c r="AI541" s="23"/>
      <c r="AJ541" s="22"/>
      <c r="AK541" s="22"/>
      <c r="AL541" s="22"/>
      <c r="AM541" s="22"/>
      <c r="AZ541"/>
      <c r="BA541"/>
      <c r="BB541"/>
      <c r="BC541"/>
    </row>
    <row r="542" spans="35:55" x14ac:dyDescent="0.25">
      <c r="AI542" s="23"/>
      <c r="AJ542" s="22"/>
      <c r="AK542" s="22"/>
      <c r="AL542" s="22"/>
      <c r="AM542" s="22"/>
      <c r="AZ542"/>
      <c r="BA542"/>
      <c r="BB542"/>
      <c r="BC542"/>
    </row>
    <row r="543" spans="35:55" x14ac:dyDescent="0.25">
      <c r="AI543" s="23"/>
      <c r="AJ543" s="22"/>
      <c r="AK543" s="22"/>
      <c r="AL543" s="22"/>
      <c r="AM543" s="22"/>
      <c r="AZ543"/>
      <c r="BA543"/>
      <c r="BB543"/>
      <c r="BC543"/>
    </row>
    <row r="544" spans="35:55" x14ac:dyDescent="0.25">
      <c r="AI544" s="23"/>
      <c r="AJ544" s="22"/>
      <c r="AK544" s="22"/>
      <c r="AL544" s="22"/>
      <c r="AM544" s="22"/>
      <c r="AZ544"/>
      <c r="BA544"/>
      <c r="BB544"/>
      <c r="BC544"/>
    </row>
    <row r="545" spans="35:55" x14ac:dyDescent="0.25">
      <c r="AI545" s="23"/>
      <c r="AJ545" s="22"/>
      <c r="AK545" s="22"/>
      <c r="AL545" s="22"/>
      <c r="AM545" s="22"/>
      <c r="AZ545"/>
      <c r="BA545"/>
      <c r="BB545"/>
      <c r="BC545"/>
    </row>
    <row r="546" spans="35:55" x14ac:dyDescent="0.25">
      <c r="AI546" s="23"/>
      <c r="AJ546" s="22"/>
      <c r="AK546" s="22"/>
      <c r="AL546" s="22"/>
      <c r="AM546" s="22"/>
      <c r="AZ546"/>
      <c r="BA546"/>
      <c r="BB546"/>
      <c r="BC546"/>
    </row>
    <row r="547" spans="35:55" x14ac:dyDescent="0.25">
      <c r="AI547" s="23"/>
      <c r="AJ547" s="22"/>
      <c r="AK547" s="22"/>
      <c r="AL547" s="22"/>
      <c r="AM547" s="22"/>
      <c r="AZ547"/>
      <c r="BA547"/>
      <c r="BB547"/>
      <c r="BC547"/>
    </row>
    <row r="548" spans="35:55" x14ac:dyDescent="0.25">
      <c r="AI548" s="23"/>
      <c r="AJ548" s="22"/>
      <c r="AK548" s="22"/>
      <c r="AL548" s="22"/>
      <c r="AM548" s="22"/>
      <c r="AZ548"/>
      <c r="BA548"/>
      <c r="BB548"/>
      <c r="BC548"/>
    </row>
    <row r="549" spans="35:55" x14ac:dyDescent="0.25">
      <c r="AI549" s="23"/>
      <c r="AJ549" s="22"/>
      <c r="AK549" s="22"/>
      <c r="AL549" s="22"/>
      <c r="AM549" s="22"/>
      <c r="AZ549"/>
      <c r="BA549"/>
      <c r="BB549"/>
      <c r="BC549"/>
    </row>
    <row r="550" spans="35:55" x14ac:dyDescent="0.25">
      <c r="AI550" s="23"/>
      <c r="AJ550" s="22"/>
      <c r="AK550" s="22"/>
      <c r="AL550" s="22"/>
      <c r="AM550" s="22"/>
      <c r="AZ550"/>
      <c r="BA550"/>
      <c r="BB550"/>
      <c r="BC550"/>
    </row>
    <row r="551" spans="35:55" x14ac:dyDescent="0.25">
      <c r="AI551" s="23"/>
      <c r="AJ551" s="22"/>
      <c r="AK551" s="22"/>
      <c r="AL551" s="22"/>
      <c r="AM551" s="22"/>
      <c r="AZ551"/>
      <c r="BA551"/>
      <c r="BB551"/>
      <c r="BC551"/>
    </row>
    <row r="552" spans="35:55" x14ac:dyDescent="0.25">
      <c r="AI552" s="23"/>
      <c r="AJ552" s="22"/>
      <c r="AK552" s="22"/>
      <c r="AL552" s="22"/>
      <c r="AM552" s="22"/>
      <c r="AZ552"/>
      <c r="BA552"/>
      <c r="BB552"/>
      <c r="BC552"/>
    </row>
    <row r="553" spans="35:55" x14ac:dyDescent="0.25">
      <c r="AI553" s="23"/>
      <c r="AJ553" s="22"/>
      <c r="AK553" s="22"/>
      <c r="AL553" s="22"/>
      <c r="AM553" s="22"/>
      <c r="AZ553"/>
      <c r="BA553"/>
      <c r="BB553"/>
      <c r="BC553"/>
    </row>
    <row r="554" spans="35:55" x14ac:dyDescent="0.25">
      <c r="AI554" s="23"/>
      <c r="AJ554" s="22"/>
      <c r="AK554" s="22"/>
      <c r="AL554" s="22"/>
      <c r="AM554" s="22"/>
      <c r="AZ554"/>
      <c r="BA554"/>
      <c r="BB554"/>
      <c r="BC554"/>
    </row>
    <row r="555" spans="35:55" x14ac:dyDescent="0.25">
      <c r="AI555" s="23"/>
      <c r="AJ555" s="22"/>
      <c r="AK555" s="22"/>
      <c r="AL555" s="22"/>
      <c r="AM555" s="22"/>
      <c r="AZ555"/>
      <c r="BA555"/>
      <c r="BB555"/>
      <c r="BC555"/>
    </row>
    <row r="556" spans="35:55" x14ac:dyDescent="0.25">
      <c r="AI556" s="23"/>
      <c r="AJ556" s="22"/>
      <c r="AK556" s="22"/>
      <c r="AL556" s="22"/>
      <c r="AM556" s="22"/>
      <c r="AZ556"/>
      <c r="BA556"/>
      <c r="BB556"/>
      <c r="BC556"/>
    </row>
    <row r="557" spans="35:55" x14ac:dyDescent="0.25">
      <c r="AI557" s="23"/>
      <c r="AJ557" s="22"/>
      <c r="AK557" s="22"/>
      <c r="AL557" s="22"/>
      <c r="AM557" s="22"/>
      <c r="AZ557"/>
      <c r="BA557"/>
      <c r="BB557"/>
      <c r="BC557"/>
    </row>
    <row r="558" spans="35:55" x14ac:dyDescent="0.25">
      <c r="AI558" s="23"/>
      <c r="AJ558" s="22"/>
      <c r="AK558" s="22"/>
      <c r="AL558" s="22"/>
      <c r="AM558" s="22"/>
      <c r="AZ558"/>
      <c r="BA558"/>
      <c r="BB558"/>
      <c r="BC558"/>
    </row>
    <row r="559" spans="35:55" x14ac:dyDescent="0.25">
      <c r="AI559" s="23"/>
      <c r="AJ559" s="22"/>
      <c r="AK559" s="22"/>
      <c r="AL559" s="22"/>
      <c r="AM559" s="22"/>
      <c r="AZ559"/>
      <c r="BA559"/>
      <c r="BB559"/>
      <c r="BC559"/>
    </row>
    <row r="560" spans="35:55" x14ac:dyDescent="0.25">
      <c r="AI560" s="23"/>
      <c r="AJ560" s="22"/>
      <c r="AK560" s="22"/>
      <c r="AL560" s="22"/>
      <c r="AM560" s="22"/>
      <c r="AZ560"/>
      <c r="BA560"/>
      <c r="BB560"/>
      <c r="BC560"/>
    </row>
    <row r="561" spans="35:55" x14ac:dyDescent="0.25">
      <c r="AI561" s="23"/>
      <c r="AJ561" s="22"/>
      <c r="AK561" s="22"/>
      <c r="AL561" s="22"/>
      <c r="AM561" s="22"/>
      <c r="AZ561"/>
      <c r="BA561"/>
      <c r="BB561"/>
      <c r="BC561"/>
    </row>
    <row r="562" spans="35:55" x14ac:dyDescent="0.25">
      <c r="AI562" s="23"/>
      <c r="AJ562" s="22"/>
      <c r="AK562" s="22"/>
      <c r="AL562" s="22"/>
      <c r="AM562" s="22"/>
      <c r="AZ562"/>
      <c r="BA562"/>
      <c r="BB562"/>
      <c r="BC562"/>
    </row>
    <row r="563" spans="35:55" x14ac:dyDescent="0.25">
      <c r="AI563" s="23"/>
      <c r="AJ563" s="22"/>
      <c r="AK563" s="22"/>
      <c r="AL563" s="22"/>
      <c r="AM563" s="22"/>
      <c r="AZ563"/>
      <c r="BA563"/>
      <c r="BB563"/>
      <c r="BC563"/>
    </row>
    <row r="564" spans="35:55" x14ac:dyDescent="0.25">
      <c r="AI564" s="23"/>
      <c r="AJ564" s="22"/>
      <c r="AK564" s="22"/>
      <c r="AL564" s="22"/>
      <c r="AM564" s="22"/>
      <c r="AZ564"/>
      <c r="BA564"/>
      <c r="BB564"/>
      <c r="BC564"/>
    </row>
    <row r="565" spans="35:55" x14ac:dyDescent="0.25">
      <c r="AI565" s="23"/>
      <c r="AJ565" s="22"/>
      <c r="AK565" s="22"/>
      <c r="AL565" s="22"/>
      <c r="AM565" s="22"/>
      <c r="AZ565"/>
      <c r="BA565"/>
      <c r="BB565"/>
      <c r="BC565"/>
    </row>
    <row r="566" spans="35:55" x14ac:dyDescent="0.25">
      <c r="AI566" s="23"/>
      <c r="AJ566" s="22"/>
      <c r="AK566" s="22"/>
      <c r="AL566" s="22"/>
      <c r="AM566" s="22"/>
      <c r="AZ566"/>
      <c r="BA566"/>
      <c r="BB566"/>
      <c r="BC566"/>
    </row>
    <row r="567" spans="35:55" x14ac:dyDescent="0.25">
      <c r="AI567" s="23"/>
      <c r="AJ567" s="22"/>
      <c r="AK567" s="22"/>
      <c r="AL567" s="22"/>
      <c r="AM567" s="22"/>
      <c r="AZ567"/>
      <c r="BA567"/>
      <c r="BB567"/>
      <c r="BC567"/>
    </row>
    <row r="568" spans="35:55" x14ac:dyDescent="0.25">
      <c r="AI568" s="23"/>
      <c r="AJ568" s="22"/>
      <c r="AK568" s="22"/>
      <c r="AL568" s="22"/>
      <c r="AM568" s="22"/>
      <c r="AZ568"/>
      <c r="BA568"/>
      <c r="BB568"/>
      <c r="BC568"/>
    </row>
    <row r="569" spans="35:55" x14ac:dyDescent="0.25">
      <c r="AI569" s="23"/>
      <c r="AJ569" s="22"/>
      <c r="AK569" s="22"/>
      <c r="AL569" s="22"/>
      <c r="AM569" s="22"/>
      <c r="AZ569"/>
      <c r="BA569"/>
      <c r="BB569"/>
      <c r="BC569"/>
    </row>
    <row r="570" spans="35:55" x14ac:dyDescent="0.25">
      <c r="AI570" s="23"/>
      <c r="AJ570" s="22"/>
      <c r="AK570" s="22"/>
      <c r="AL570" s="22"/>
      <c r="AM570" s="22"/>
      <c r="AZ570"/>
      <c r="BA570"/>
      <c r="BB570"/>
      <c r="BC570"/>
    </row>
    <row r="571" spans="35:55" x14ac:dyDescent="0.25">
      <c r="AI571" s="23"/>
      <c r="AJ571" s="22"/>
      <c r="AK571" s="22"/>
      <c r="AL571" s="22"/>
      <c r="AM571" s="22"/>
      <c r="AZ571"/>
      <c r="BA571"/>
      <c r="BB571"/>
      <c r="BC571"/>
    </row>
    <row r="572" spans="35:55" x14ac:dyDescent="0.25">
      <c r="AI572" s="23"/>
      <c r="AJ572" s="22"/>
      <c r="AK572" s="22"/>
      <c r="AL572" s="22"/>
      <c r="AM572" s="22"/>
      <c r="AZ572"/>
      <c r="BA572"/>
      <c r="BB572"/>
      <c r="BC572"/>
    </row>
    <row r="573" spans="35:55" x14ac:dyDescent="0.25">
      <c r="AI573" s="23"/>
      <c r="AJ573" s="22"/>
      <c r="AK573" s="22"/>
      <c r="AL573" s="22"/>
      <c r="AM573" s="22"/>
      <c r="AZ573"/>
      <c r="BA573"/>
      <c r="BB573"/>
      <c r="BC573"/>
    </row>
    <row r="574" spans="35:55" x14ac:dyDescent="0.25">
      <c r="AI574" s="23"/>
      <c r="AJ574" s="22"/>
      <c r="AK574" s="22"/>
      <c r="AL574" s="22"/>
      <c r="AM574" s="22"/>
      <c r="AZ574"/>
      <c r="BA574"/>
      <c r="BB574"/>
      <c r="BC574"/>
    </row>
    <row r="575" spans="35:55" x14ac:dyDescent="0.25">
      <c r="AI575" s="23"/>
      <c r="AJ575" s="22"/>
      <c r="AK575" s="22"/>
      <c r="AL575" s="22"/>
      <c r="AM575" s="22"/>
      <c r="AZ575"/>
      <c r="BA575"/>
      <c r="BB575"/>
      <c r="BC575"/>
    </row>
    <row r="576" spans="35:55" x14ac:dyDescent="0.25">
      <c r="AI576" s="23"/>
      <c r="AJ576" s="22"/>
      <c r="AK576" s="22"/>
      <c r="AL576" s="22"/>
      <c r="AM576" s="22"/>
      <c r="AZ576"/>
      <c r="BA576"/>
      <c r="BB576"/>
      <c r="BC576"/>
    </row>
    <row r="577" spans="35:55" x14ac:dyDescent="0.25">
      <c r="AI577" s="23"/>
      <c r="AJ577" s="22"/>
      <c r="AK577" s="22"/>
      <c r="AL577" s="22"/>
      <c r="AM577" s="22"/>
      <c r="AZ577"/>
      <c r="BA577"/>
      <c r="BB577"/>
      <c r="BC577"/>
    </row>
    <row r="578" spans="35:55" x14ac:dyDescent="0.25">
      <c r="AI578" s="23"/>
      <c r="AJ578" s="22"/>
      <c r="AK578" s="22"/>
      <c r="AL578" s="22"/>
      <c r="AM578" s="22"/>
      <c r="AZ578"/>
      <c r="BA578"/>
      <c r="BB578"/>
      <c r="BC578"/>
    </row>
    <row r="579" spans="35:55" x14ac:dyDescent="0.25">
      <c r="AI579" s="23"/>
      <c r="AJ579" s="22"/>
      <c r="AK579" s="22"/>
      <c r="AL579" s="22"/>
      <c r="AM579" s="22"/>
      <c r="AZ579"/>
      <c r="BA579"/>
      <c r="BB579"/>
      <c r="BC579"/>
    </row>
    <row r="580" spans="35:55" x14ac:dyDescent="0.25">
      <c r="AI580" s="23"/>
      <c r="AJ580" s="22"/>
      <c r="AK580" s="22"/>
      <c r="AL580" s="22"/>
      <c r="AM580" s="22"/>
      <c r="AZ580"/>
      <c r="BA580"/>
      <c r="BB580"/>
      <c r="BC580"/>
    </row>
    <row r="581" spans="35:55" x14ac:dyDescent="0.25">
      <c r="AI581" s="23"/>
      <c r="AJ581" s="22"/>
      <c r="AK581" s="22"/>
      <c r="AL581" s="22"/>
      <c r="AM581" s="22"/>
      <c r="AZ581"/>
      <c r="BA581"/>
      <c r="BB581"/>
      <c r="BC581"/>
    </row>
    <row r="582" spans="35:55" x14ac:dyDescent="0.25">
      <c r="AI582" s="23"/>
      <c r="AJ582" s="22"/>
      <c r="AK582" s="22"/>
      <c r="AL582" s="22"/>
      <c r="AM582" s="22"/>
      <c r="AZ582"/>
      <c r="BA582"/>
      <c r="BB582"/>
      <c r="BC582"/>
    </row>
    <row r="583" spans="35:55" x14ac:dyDescent="0.25">
      <c r="AI583" s="23"/>
      <c r="AJ583" s="22"/>
      <c r="AK583" s="22"/>
      <c r="AL583" s="22"/>
      <c r="AM583" s="22"/>
      <c r="AZ583"/>
      <c r="BA583"/>
      <c r="BB583"/>
      <c r="BC583"/>
    </row>
    <row r="584" spans="35:55" x14ac:dyDescent="0.25">
      <c r="AI584" s="23"/>
      <c r="AJ584" s="22"/>
      <c r="AK584" s="22"/>
      <c r="AL584" s="22"/>
      <c r="AM584" s="22"/>
      <c r="AZ584"/>
      <c r="BA584"/>
      <c r="BB584"/>
      <c r="BC584"/>
    </row>
    <row r="585" spans="35:55" x14ac:dyDescent="0.25">
      <c r="AI585" s="23"/>
      <c r="AJ585" s="22"/>
      <c r="AK585" s="22"/>
      <c r="AL585" s="22"/>
      <c r="AM585" s="22"/>
      <c r="AZ585"/>
      <c r="BA585"/>
      <c r="BB585"/>
      <c r="BC585"/>
    </row>
    <row r="586" spans="35:55" x14ac:dyDescent="0.25">
      <c r="AI586" s="23"/>
      <c r="AJ586" s="22"/>
      <c r="AK586" s="22"/>
      <c r="AL586" s="22"/>
      <c r="AM586" s="22"/>
      <c r="AZ586"/>
      <c r="BA586"/>
      <c r="BB586"/>
      <c r="BC586"/>
    </row>
    <row r="587" spans="35:55" x14ac:dyDescent="0.25">
      <c r="AI587" s="23"/>
      <c r="AJ587" s="22"/>
      <c r="AK587" s="22"/>
      <c r="AL587" s="22"/>
      <c r="AM587" s="22"/>
      <c r="AZ587"/>
      <c r="BA587"/>
      <c r="BB587"/>
      <c r="BC587"/>
    </row>
    <row r="588" spans="35:55" x14ac:dyDescent="0.25">
      <c r="AI588" s="23"/>
      <c r="AJ588" s="22"/>
      <c r="AK588" s="22"/>
      <c r="AL588" s="22"/>
      <c r="AM588" s="22"/>
      <c r="AZ588"/>
      <c r="BA588"/>
      <c r="BB588"/>
      <c r="BC588"/>
    </row>
    <row r="589" spans="35:55" x14ac:dyDescent="0.25">
      <c r="AI589" s="23"/>
      <c r="AJ589" s="22"/>
      <c r="AK589" s="22"/>
      <c r="AL589" s="22"/>
      <c r="AM589" s="22"/>
      <c r="AZ589"/>
      <c r="BA589"/>
      <c r="BB589"/>
      <c r="BC589"/>
    </row>
    <row r="590" spans="35:55" x14ac:dyDescent="0.25">
      <c r="AI590" s="23"/>
      <c r="AJ590" s="22"/>
      <c r="AK590" s="22"/>
      <c r="AL590" s="22"/>
      <c r="AM590" s="22"/>
      <c r="AZ590"/>
      <c r="BA590"/>
      <c r="BB590"/>
      <c r="BC590"/>
    </row>
    <row r="591" spans="35:55" x14ac:dyDescent="0.25">
      <c r="AI591" s="23"/>
      <c r="AJ591" s="22"/>
      <c r="AK591" s="22"/>
      <c r="AL591" s="22"/>
      <c r="AM591" s="22"/>
      <c r="AZ591"/>
      <c r="BA591"/>
      <c r="BB591"/>
      <c r="BC591"/>
    </row>
    <row r="592" spans="35:55" x14ac:dyDescent="0.25">
      <c r="AI592" s="23"/>
      <c r="AJ592" s="22"/>
      <c r="AK592" s="22"/>
      <c r="AL592" s="22"/>
      <c r="AM592" s="22"/>
      <c r="AZ592"/>
      <c r="BA592"/>
      <c r="BB592"/>
      <c r="BC592"/>
    </row>
    <row r="593" spans="35:55" x14ac:dyDescent="0.25">
      <c r="AI593" s="23"/>
      <c r="AJ593" s="22"/>
      <c r="AK593" s="22"/>
      <c r="AL593" s="22"/>
      <c r="AM593" s="22"/>
      <c r="AZ593"/>
      <c r="BA593"/>
      <c r="BB593"/>
      <c r="BC593"/>
    </row>
    <row r="594" spans="35:55" x14ac:dyDescent="0.25">
      <c r="AI594" s="23"/>
      <c r="AJ594" s="22"/>
      <c r="AK594" s="22"/>
      <c r="AL594" s="22"/>
      <c r="AM594" s="22"/>
      <c r="AZ594"/>
      <c r="BA594"/>
      <c r="BB594"/>
      <c r="BC594"/>
    </row>
    <row r="595" spans="35:55" x14ac:dyDescent="0.25">
      <c r="AI595" s="23"/>
      <c r="AJ595" s="22"/>
      <c r="AK595" s="22"/>
      <c r="AL595" s="22"/>
      <c r="AM595" s="22"/>
      <c r="AZ595"/>
      <c r="BA595"/>
      <c r="BB595"/>
      <c r="BC595"/>
    </row>
    <row r="596" spans="35:55" x14ac:dyDescent="0.25">
      <c r="AI596" s="23"/>
      <c r="AJ596" s="22"/>
      <c r="AK596" s="22"/>
      <c r="AL596" s="22"/>
      <c r="AM596" s="22"/>
      <c r="AZ596"/>
      <c r="BA596"/>
      <c r="BB596"/>
      <c r="BC596"/>
    </row>
    <row r="597" spans="35:55" x14ac:dyDescent="0.25">
      <c r="AI597" s="23"/>
      <c r="AJ597" s="22"/>
      <c r="AK597" s="22"/>
      <c r="AL597" s="22"/>
      <c r="AM597" s="22"/>
      <c r="AZ597"/>
      <c r="BA597"/>
      <c r="BB597"/>
      <c r="BC597"/>
    </row>
    <row r="598" spans="35:55" x14ac:dyDescent="0.25">
      <c r="AI598" s="23"/>
      <c r="AJ598" s="22"/>
      <c r="AK598" s="22"/>
      <c r="AL598" s="22"/>
      <c r="AM598" s="22"/>
      <c r="AZ598"/>
      <c r="BA598"/>
      <c r="BB598"/>
      <c r="BC598"/>
    </row>
    <row r="599" spans="35:55" x14ac:dyDescent="0.25">
      <c r="AI599" s="23"/>
      <c r="AJ599" s="22"/>
      <c r="AK599" s="22"/>
      <c r="AL599" s="22"/>
      <c r="AM599" s="22"/>
      <c r="AZ599"/>
      <c r="BA599"/>
      <c r="BB599"/>
      <c r="BC599"/>
    </row>
    <row r="600" spans="35:55" x14ac:dyDescent="0.25">
      <c r="AI600" s="23"/>
      <c r="AJ600" s="22"/>
      <c r="AK600" s="22"/>
      <c r="AL600" s="22"/>
      <c r="AM600" s="22"/>
      <c r="AZ600"/>
      <c r="BA600"/>
      <c r="BB600"/>
      <c r="BC600"/>
    </row>
    <row r="601" spans="35:55" x14ac:dyDescent="0.25">
      <c r="AI601" s="23"/>
      <c r="AJ601" s="22"/>
      <c r="AK601" s="22"/>
      <c r="AL601" s="22"/>
      <c r="AM601" s="22"/>
      <c r="AZ601"/>
      <c r="BA601"/>
      <c r="BB601"/>
      <c r="BC601"/>
    </row>
    <row r="602" spans="35:55" x14ac:dyDescent="0.25">
      <c r="AI602" s="23"/>
      <c r="AJ602" s="22"/>
      <c r="AK602" s="22"/>
      <c r="AL602" s="22"/>
      <c r="AM602" s="22"/>
      <c r="AZ602"/>
      <c r="BA602"/>
      <c r="BB602"/>
      <c r="BC602"/>
    </row>
    <row r="603" spans="35:55" x14ac:dyDescent="0.25">
      <c r="AI603" s="23"/>
      <c r="AJ603" s="22"/>
      <c r="AK603" s="22"/>
      <c r="AL603" s="22"/>
      <c r="AM603" s="22"/>
      <c r="AZ603"/>
      <c r="BA603"/>
      <c r="BB603"/>
      <c r="BC603"/>
    </row>
    <row r="604" spans="35:55" x14ac:dyDescent="0.25">
      <c r="AI604" s="23"/>
      <c r="AJ604" s="22"/>
      <c r="AK604" s="22"/>
      <c r="AL604" s="22"/>
      <c r="AM604" s="22"/>
      <c r="AZ604"/>
      <c r="BA604"/>
      <c r="BB604"/>
      <c r="BC604"/>
    </row>
    <row r="605" spans="35:55" x14ac:dyDescent="0.25">
      <c r="AI605" s="23"/>
      <c r="AJ605" s="22"/>
      <c r="AK605" s="22"/>
      <c r="AL605" s="22"/>
      <c r="AM605" s="22"/>
      <c r="AZ605"/>
      <c r="BA605"/>
      <c r="BB605"/>
      <c r="BC605"/>
    </row>
    <row r="606" spans="35:55" x14ac:dyDescent="0.25">
      <c r="AI606" s="23"/>
      <c r="AJ606" s="22"/>
      <c r="AK606" s="22"/>
      <c r="AL606" s="22"/>
      <c r="AM606" s="22"/>
      <c r="AZ606"/>
      <c r="BA606"/>
      <c r="BB606"/>
      <c r="BC606"/>
    </row>
    <row r="607" spans="35:55" x14ac:dyDescent="0.25">
      <c r="AI607" s="23"/>
      <c r="AJ607" s="22"/>
      <c r="AK607" s="22"/>
      <c r="AL607" s="22"/>
      <c r="AM607" s="22"/>
      <c r="AZ607"/>
      <c r="BA607"/>
      <c r="BB607"/>
      <c r="BC607"/>
    </row>
    <row r="608" spans="35:55" x14ac:dyDescent="0.25">
      <c r="AI608" s="23"/>
      <c r="AJ608" s="22"/>
      <c r="AK608" s="22"/>
      <c r="AL608" s="22"/>
      <c r="AM608" s="22"/>
      <c r="AZ608"/>
      <c r="BA608"/>
      <c r="BB608"/>
      <c r="BC608"/>
    </row>
    <row r="609" spans="35:55" x14ac:dyDescent="0.25">
      <c r="AI609" s="23"/>
      <c r="AJ609" s="22"/>
      <c r="AK609" s="22"/>
      <c r="AL609" s="22"/>
      <c r="AM609" s="22"/>
      <c r="AZ609"/>
      <c r="BA609"/>
      <c r="BB609"/>
      <c r="BC609"/>
    </row>
    <row r="610" spans="35:55" x14ac:dyDescent="0.25">
      <c r="AI610" s="23"/>
      <c r="AJ610" s="22"/>
      <c r="AK610" s="22"/>
      <c r="AL610" s="22"/>
      <c r="AM610" s="22"/>
      <c r="AZ610"/>
      <c r="BA610"/>
      <c r="BB610"/>
      <c r="BC610"/>
    </row>
    <row r="611" spans="35:55" x14ac:dyDescent="0.25">
      <c r="AI611" s="23"/>
      <c r="AJ611" s="22"/>
      <c r="AK611" s="22"/>
      <c r="AL611" s="22"/>
      <c r="AM611" s="22"/>
      <c r="AZ611"/>
      <c r="BA611"/>
      <c r="BB611"/>
      <c r="BC611"/>
    </row>
    <row r="612" spans="35:55" x14ac:dyDescent="0.25">
      <c r="AI612" s="23"/>
      <c r="AJ612" s="22"/>
      <c r="AK612" s="22"/>
      <c r="AL612" s="22"/>
      <c r="AM612" s="22"/>
      <c r="AZ612"/>
      <c r="BA612"/>
      <c r="BB612"/>
      <c r="BC612"/>
    </row>
    <row r="613" spans="35:55" x14ac:dyDescent="0.25">
      <c r="AI613" s="23"/>
      <c r="AJ613" s="22"/>
      <c r="AK613" s="22"/>
      <c r="AL613" s="22"/>
      <c r="AM613" s="22"/>
      <c r="AZ613"/>
      <c r="BA613"/>
      <c r="BB613"/>
      <c r="BC613"/>
    </row>
    <row r="614" spans="35:55" x14ac:dyDescent="0.25">
      <c r="AI614" s="23"/>
      <c r="AJ614" s="22"/>
      <c r="AK614" s="22"/>
      <c r="AL614" s="22"/>
      <c r="AM614" s="22"/>
      <c r="AZ614"/>
      <c r="BA614"/>
      <c r="BB614"/>
      <c r="BC614"/>
    </row>
    <row r="615" spans="35:55" x14ac:dyDescent="0.25">
      <c r="AI615" s="23"/>
      <c r="AJ615" s="22"/>
      <c r="AK615" s="22"/>
      <c r="AL615" s="22"/>
      <c r="AM615" s="22"/>
      <c r="AZ615"/>
      <c r="BA615"/>
      <c r="BB615"/>
      <c r="BC615"/>
    </row>
    <row r="616" spans="35:55" x14ac:dyDescent="0.25">
      <c r="AI616" s="23"/>
      <c r="AJ616" s="22"/>
      <c r="AK616" s="22"/>
      <c r="AL616" s="22"/>
      <c r="AM616" s="22"/>
      <c r="AZ616"/>
      <c r="BA616"/>
      <c r="BB616"/>
      <c r="BC616"/>
    </row>
    <row r="617" spans="35:55" x14ac:dyDescent="0.25">
      <c r="AI617" s="23"/>
      <c r="AJ617" s="22"/>
      <c r="AK617" s="22"/>
      <c r="AL617" s="22"/>
      <c r="AM617" s="22"/>
      <c r="AZ617"/>
      <c r="BA617"/>
      <c r="BB617"/>
      <c r="BC617"/>
    </row>
    <row r="618" spans="35:55" x14ac:dyDescent="0.25">
      <c r="AI618" s="23"/>
      <c r="AJ618" s="22"/>
      <c r="AK618" s="22"/>
      <c r="AL618" s="22"/>
      <c r="AM618" s="22"/>
      <c r="AZ618"/>
      <c r="BA618"/>
      <c r="BB618"/>
      <c r="BC618"/>
    </row>
    <row r="619" spans="35:55" x14ac:dyDescent="0.25">
      <c r="AI619" s="23"/>
      <c r="AJ619" s="22"/>
      <c r="AK619" s="22"/>
      <c r="AL619" s="22"/>
      <c r="AM619" s="22"/>
      <c r="AZ619"/>
      <c r="BA619"/>
      <c r="BB619"/>
      <c r="BC619"/>
    </row>
    <row r="620" spans="35:55" x14ac:dyDescent="0.25">
      <c r="AI620" s="23"/>
      <c r="AJ620" s="22"/>
      <c r="AK620" s="22"/>
      <c r="AL620" s="22"/>
      <c r="AM620" s="22"/>
      <c r="AZ620"/>
      <c r="BA620"/>
      <c r="BB620"/>
      <c r="BC620"/>
    </row>
    <row r="621" spans="35:55" x14ac:dyDescent="0.25">
      <c r="AI621" s="23"/>
      <c r="AJ621" s="22"/>
      <c r="AK621" s="22"/>
      <c r="AL621" s="22"/>
      <c r="AM621" s="22"/>
      <c r="AZ621"/>
      <c r="BA621"/>
      <c r="BB621"/>
      <c r="BC621"/>
    </row>
    <row r="622" spans="35:55" x14ac:dyDescent="0.25">
      <c r="AI622" s="23"/>
      <c r="AJ622" s="22"/>
      <c r="AK622" s="22"/>
      <c r="AL622" s="22"/>
      <c r="AM622" s="22"/>
      <c r="AZ622"/>
      <c r="BA622"/>
      <c r="BB622"/>
      <c r="BC622"/>
    </row>
    <row r="623" spans="35:55" x14ac:dyDescent="0.25">
      <c r="AI623" s="23"/>
      <c r="AJ623" s="22"/>
      <c r="AK623" s="22"/>
      <c r="AL623" s="22"/>
      <c r="AM623" s="22"/>
      <c r="AZ623"/>
      <c r="BA623"/>
      <c r="BB623"/>
      <c r="BC623"/>
    </row>
    <row r="624" spans="35:55" x14ac:dyDescent="0.25">
      <c r="AI624" s="23"/>
      <c r="AJ624" s="22"/>
      <c r="AK624" s="22"/>
      <c r="AL624" s="22"/>
      <c r="AM624" s="22"/>
      <c r="AZ624"/>
      <c r="BA624"/>
      <c r="BB624"/>
      <c r="BC624"/>
    </row>
    <row r="625" spans="35:55" x14ac:dyDescent="0.25">
      <c r="AI625" s="23"/>
      <c r="AJ625" s="22"/>
      <c r="AK625" s="22"/>
      <c r="AL625" s="22"/>
      <c r="AM625" s="22"/>
      <c r="AZ625"/>
      <c r="BA625"/>
      <c r="BB625"/>
      <c r="BC625"/>
    </row>
    <row r="626" spans="35:55" x14ac:dyDescent="0.25">
      <c r="AI626" s="23"/>
      <c r="AJ626" s="22"/>
      <c r="AK626" s="22"/>
      <c r="AL626" s="22"/>
      <c r="AM626" s="22"/>
      <c r="AZ626"/>
      <c r="BA626"/>
      <c r="BB626"/>
      <c r="BC626"/>
    </row>
    <row r="627" spans="35:55" x14ac:dyDescent="0.25">
      <c r="AI627" s="23"/>
      <c r="AJ627" s="22"/>
      <c r="AK627" s="22"/>
      <c r="AL627" s="22"/>
      <c r="AM627" s="22"/>
      <c r="AZ627"/>
      <c r="BA627"/>
      <c r="BB627"/>
      <c r="BC627"/>
    </row>
    <row r="628" spans="35:55" x14ac:dyDescent="0.25">
      <c r="AI628" s="23"/>
      <c r="AJ628" s="22"/>
      <c r="AK628" s="22"/>
      <c r="AL628" s="22"/>
      <c r="AM628" s="22"/>
      <c r="AZ628"/>
      <c r="BA628"/>
      <c r="BB628"/>
      <c r="BC628"/>
    </row>
    <row r="629" spans="35:55" x14ac:dyDescent="0.25">
      <c r="AI629" s="23"/>
      <c r="AJ629" s="22"/>
      <c r="AK629" s="22"/>
      <c r="AL629" s="22"/>
      <c r="AM629" s="22"/>
      <c r="AZ629"/>
      <c r="BA629"/>
      <c r="BB629"/>
      <c r="BC629"/>
    </row>
    <row r="630" spans="35:55" x14ac:dyDescent="0.25">
      <c r="AI630" s="23"/>
      <c r="AJ630" s="22"/>
      <c r="AK630" s="22"/>
      <c r="AL630" s="22"/>
      <c r="AM630" s="22"/>
      <c r="AZ630"/>
      <c r="BA630"/>
      <c r="BB630"/>
      <c r="BC630"/>
    </row>
    <row r="631" spans="35:55" x14ac:dyDescent="0.25">
      <c r="AI631" s="23"/>
      <c r="AJ631" s="22"/>
      <c r="AK631" s="22"/>
      <c r="AL631" s="22"/>
      <c r="AM631" s="22"/>
      <c r="AZ631"/>
      <c r="BA631"/>
      <c r="BB631"/>
      <c r="BC631"/>
    </row>
    <row r="632" spans="35:55" x14ac:dyDescent="0.25">
      <c r="AI632" s="23"/>
      <c r="AJ632" s="22"/>
      <c r="AK632" s="22"/>
      <c r="AL632" s="22"/>
      <c r="AM632" s="22"/>
      <c r="AZ632"/>
      <c r="BA632"/>
      <c r="BB632"/>
      <c r="BC632"/>
    </row>
    <row r="633" spans="35:55" x14ac:dyDescent="0.25">
      <c r="AI633" s="23"/>
      <c r="AJ633" s="22"/>
      <c r="AK633" s="22"/>
      <c r="AL633" s="22"/>
      <c r="AM633" s="22"/>
      <c r="AZ633"/>
      <c r="BA633"/>
      <c r="BB633"/>
      <c r="BC633"/>
    </row>
    <row r="634" spans="35:55" x14ac:dyDescent="0.25">
      <c r="AI634" s="23"/>
      <c r="AJ634" s="22"/>
      <c r="AK634" s="22"/>
      <c r="AL634" s="22"/>
      <c r="AM634" s="22"/>
      <c r="AZ634"/>
      <c r="BA634"/>
      <c r="BB634"/>
      <c r="BC634"/>
    </row>
    <row r="635" spans="35:55" x14ac:dyDescent="0.25">
      <c r="AI635" s="23"/>
      <c r="AJ635" s="22"/>
      <c r="AK635" s="22"/>
      <c r="AL635" s="22"/>
      <c r="AM635" s="22"/>
      <c r="AZ635"/>
      <c r="BA635"/>
      <c r="BB635"/>
      <c r="BC635"/>
    </row>
    <row r="636" spans="35:55" x14ac:dyDescent="0.25">
      <c r="AI636" s="23"/>
      <c r="AJ636" s="22"/>
      <c r="AK636" s="22"/>
      <c r="AL636" s="22"/>
      <c r="AM636" s="22"/>
      <c r="AZ636"/>
      <c r="BA636"/>
      <c r="BB636"/>
      <c r="BC636"/>
    </row>
    <row r="637" spans="35:55" x14ac:dyDescent="0.25">
      <c r="AI637" s="23"/>
      <c r="AJ637" s="22"/>
      <c r="AK637" s="22"/>
      <c r="AL637" s="22"/>
      <c r="AM637" s="22"/>
      <c r="AZ637"/>
      <c r="BA637"/>
      <c r="BB637"/>
      <c r="BC637"/>
    </row>
    <row r="638" spans="35:55" x14ac:dyDescent="0.25">
      <c r="AI638" s="23"/>
      <c r="AJ638" s="22"/>
      <c r="AK638" s="22"/>
      <c r="AL638" s="22"/>
      <c r="AM638" s="22"/>
      <c r="AZ638"/>
      <c r="BA638"/>
      <c r="BB638"/>
      <c r="BC638"/>
    </row>
    <row r="639" spans="35:55" x14ac:dyDescent="0.25">
      <c r="AI639" s="23"/>
      <c r="AJ639" s="22"/>
      <c r="AK639" s="22"/>
      <c r="AL639" s="22"/>
      <c r="AM639" s="22"/>
      <c r="AZ639"/>
      <c r="BA639"/>
      <c r="BB639"/>
      <c r="BC639"/>
    </row>
    <row r="640" spans="35:55" x14ac:dyDescent="0.25">
      <c r="AI640" s="23"/>
      <c r="AJ640" s="22"/>
      <c r="AK640" s="22"/>
      <c r="AL640" s="22"/>
      <c r="AM640" s="22"/>
      <c r="AZ640"/>
      <c r="BA640"/>
      <c r="BB640"/>
      <c r="BC640"/>
    </row>
    <row r="641" spans="35:55" x14ac:dyDescent="0.25">
      <c r="AI641" s="23"/>
      <c r="AJ641" s="22"/>
      <c r="AK641" s="22"/>
      <c r="AL641" s="22"/>
      <c r="AM641" s="22"/>
      <c r="AZ641"/>
      <c r="BA641"/>
      <c r="BB641"/>
      <c r="BC641"/>
    </row>
    <row r="642" spans="35:55" x14ac:dyDescent="0.25">
      <c r="AI642" s="23"/>
      <c r="AJ642" s="22"/>
      <c r="AK642" s="22"/>
      <c r="AL642" s="22"/>
      <c r="AM642" s="22"/>
      <c r="AZ642"/>
      <c r="BA642"/>
      <c r="BB642"/>
      <c r="BC642"/>
    </row>
    <row r="643" spans="35:55" x14ac:dyDescent="0.25">
      <c r="AI643" s="23"/>
      <c r="AJ643" s="22"/>
      <c r="AK643" s="22"/>
      <c r="AL643" s="22"/>
      <c r="AM643" s="22"/>
      <c r="AZ643"/>
      <c r="BA643"/>
      <c r="BB643"/>
      <c r="BC643"/>
    </row>
    <row r="644" spans="35:55" x14ac:dyDescent="0.25">
      <c r="AI644" s="23"/>
      <c r="AJ644" s="22"/>
      <c r="AK644" s="22"/>
      <c r="AL644" s="22"/>
      <c r="AM644" s="22"/>
      <c r="AZ644"/>
      <c r="BA644"/>
      <c r="BB644"/>
      <c r="BC644"/>
    </row>
    <row r="645" spans="35:55" x14ac:dyDescent="0.25">
      <c r="AI645" s="23"/>
      <c r="AJ645" s="22"/>
      <c r="AK645" s="22"/>
      <c r="AL645" s="22"/>
      <c r="AM645" s="22"/>
      <c r="AZ645"/>
      <c r="BA645"/>
      <c r="BB645"/>
      <c r="BC645"/>
    </row>
    <row r="646" spans="35:55" x14ac:dyDescent="0.25">
      <c r="AI646" s="23"/>
      <c r="AJ646" s="22"/>
      <c r="AK646" s="22"/>
      <c r="AL646" s="22"/>
      <c r="AM646" s="22"/>
      <c r="AZ646"/>
      <c r="BA646"/>
      <c r="BB646"/>
      <c r="BC646"/>
    </row>
    <row r="647" spans="35:55" x14ac:dyDescent="0.25">
      <c r="AI647" s="23"/>
      <c r="AJ647" s="22"/>
      <c r="AK647" s="22"/>
      <c r="AL647" s="22"/>
      <c r="AM647" s="22"/>
      <c r="AZ647"/>
      <c r="BA647"/>
      <c r="BB647"/>
      <c r="BC647"/>
    </row>
    <row r="648" spans="35:55" x14ac:dyDescent="0.25">
      <c r="AI648" s="23"/>
      <c r="AJ648" s="22"/>
      <c r="AK648" s="22"/>
      <c r="AL648" s="22"/>
      <c r="AM648" s="22"/>
      <c r="AZ648"/>
      <c r="BA648"/>
      <c r="BB648"/>
      <c r="BC648"/>
    </row>
    <row r="649" spans="35:55" x14ac:dyDescent="0.25">
      <c r="AI649" s="23"/>
      <c r="AJ649" s="22"/>
      <c r="AK649" s="22"/>
      <c r="AL649" s="22"/>
      <c r="AM649" s="22"/>
      <c r="AZ649"/>
      <c r="BA649"/>
      <c r="BB649"/>
      <c r="BC649"/>
    </row>
    <row r="650" spans="35:55" x14ac:dyDescent="0.25">
      <c r="AI650" s="23"/>
      <c r="AJ650" s="22"/>
      <c r="AK650" s="22"/>
      <c r="AL650" s="22"/>
      <c r="AM650" s="22"/>
      <c r="AZ650"/>
      <c r="BA650"/>
      <c r="BB650"/>
      <c r="BC650"/>
    </row>
    <row r="651" spans="35:55" x14ac:dyDescent="0.25">
      <c r="AI651" s="23"/>
      <c r="AJ651" s="22"/>
      <c r="AK651" s="22"/>
      <c r="AL651" s="22"/>
      <c r="AM651" s="22"/>
      <c r="AZ651"/>
      <c r="BA651"/>
      <c r="BB651"/>
      <c r="BC651"/>
    </row>
    <row r="652" spans="35:55" x14ac:dyDescent="0.25">
      <c r="AI652" s="23"/>
      <c r="AJ652" s="22"/>
      <c r="AK652" s="22"/>
      <c r="AL652" s="22"/>
      <c r="AM652" s="22"/>
      <c r="AZ652"/>
      <c r="BA652"/>
      <c r="BB652"/>
      <c r="BC652"/>
    </row>
    <row r="653" spans="35:55" x14ac:dyDescent="0.25">
      <c r="AI653" s="23"/>
      <c r="AJ653" s="22"/>
      <c r="AK653" s="22"/>
      <c r="AL653" s="22"/>
      <c r="AM653" s="22"/>
      <c r="AZ653"/>
      <c r="BA653"/>
      <c r="BB653"/>
      <c r="BC653"/>
    </row>
    <row r="654" spans="35:55" x14ac:dyDescent="0.25">
      <c r="AI654" s="23"/>
      <c r="AJ654" s="22"/>
      <c r="AK654" s="22"/>
      <c r="AL654" s="22"/>
      <c r="AM654" s="22"/>
      <c r="AZ654"/>
      <c r="BA654"/>
      <c r="BB654"/>
      <c r="BC654"/>
    </row>
    <row r="655" spans="35:55" x14ac:dyDescent="0.25">
      <c r="AI655" s="23"/>
      <c r="AJ655" s="22"/>
      <c r="AK655" s="22"/>
      <c r="AL655" s="22"/>
      <c r="AM655" s="22"/>
      <c r="AZ655"/>
      <c r="BA655"/>
      <c r="BB655"/>
      <c r="BC655"/>
    </row>
    <row r="656" spans="35:55" x14ac:dyDescent="0.25">
      <c r="AI656" s="23"/>
      <c r="AJ656" s="22"/>
      <c r="AK656" s="22"/>
      <c r="AL656" s="22"/>
      <c r="AM656" s="22"/>
      <c r="AZ656"/>
      <c r="BA656"/>
      <c r="BB656"/>
      <c r="BC656"/>
    </row>
    <row r="657" spans="35:55" x14ac:dyDescent="0.25">
      <c r="AI657" s="23"/>
      <c r="AJ657" s="22"/>
      <c r="AK657" s="22"/>
      <c r="AL657" s="22"/>
      <c r="AM657" s="22"/>
      <c r="AZ657"/>
      <c r="BA657"/>
      <c r="BB657"/>
      <c r="BC657"/>
    </row>
    <row r="658" spans="35:55" x14ac:dyDescent="0.25">
      <c r="AI658" s="23"/>
      <c r="AJ658" s="22"/>
      <c r="AK658" s="22"/>
      <c r="AL658" s="22"/>
      <c r="AM658" s="22"/>
      <c r="AZ658"/>
      <c r="BA658"/>
      <c r="BB658"/>
      <c r="BC658"/>
    </row>
    <row r="659" spans="35:55" x14ac:dyDescent="0.25">
      <c r="AI659" s="23"/>
      <c r="AJ659" s="22"/>
      <c r="AK659" s="22"/>
      <c r="AL659" s="22"/>
      <c r="AM659" s="22"/>
      <c r="AZ659"/>
      <c r="BA659"/>
      <c r="BB659"/>
      <c r="BC659"/>
    </row>
    <row r="660" spans="35:55" x14ac:dyDescent="0.25">
      <c r="AI660" s="23"/>
      <c r="AJ660" s="22"/>
      <c r="AK660" s="22"/>
      <c r="AL660" s="22"/>
      <c r="AM660" s="22"/>
      <c r="AZ660"/>
      <c r="BA660"/>
      <c r="BB660"/>
      <c r="BC660"/>
    </row>
    <row r="661" spans="35:55" x14ac:dyDescent="0.25">
      <c r="AI661" s="23"/>
      <c r="AJ661" s="22"/>
      <c r="AK661" s="22"/>
      <c r="AL661" s="22"/>
      <c r="AM661" s="22"/>
      <c r="AZ661"/>
      <c r="BA661"/>
      <c r="BB661"/>
      <c r="BC661"/>
    </row>
    <row r="662" spans="35:55" x14ac:dyDescent="0.25">
      <c r="AI662" s="23"/>
      <c r="AJ662" s="22"/>
      <c r="AK662" s="22"/>
      <c r="AL662" s="22"/>
      <c r="AM662" s="22"/>
      <c r="AZ662"/>
      <c r="BA662"/>
      <c r="BB662"/>
      <c r="BC662"/>
    </row>
    <row r="663" spans="35:55" x14ac:dyDescent="0.25">
      <c r="AI663" s="23"/>
      <c r="AJ663" s="22"/>
      <c r="AK663" s="22"/>
      <c r="AL663" s="22"/>
      <c r="AM663" s="22"/>
      <c r="AZ663"/>
      <c r="BA663"/>
      <c r="BB663"/>
      <c r="BC663"/>
    </row>
    <row r="664" spans="35:55" x14ac:dyDescent="0.25">
      <c r="AI664" s="23"/>
      <c r="AJ664" s="22"/>
      <c r="AK664" s="22"/>
      <c r="AL664" s="22"/>
      <c r="AM664" s="22"/>
      <c r="AZ664"/>
      <c r="BA664"/>
      <c r="BB664"/>
      <c r="BC664"/>
    </row>
    <row r="665" spans="35:55" x14ac:dyDescent="0.25">
      <c r="AI665" s="23"/>
      <c r="AJ665" s="22"/>
      <c r="AK665" s="22"/>
      <c r="AL665" s="22"/>
      <c r="AM665" s="22"/>
      <c r="AZ665"/>
      <c r="BA665"/>
      <c r="BB665"/>
      <c r="BC665"/>
    </row>
    <row r="666" spans="35:55" x14ac:dyDescent="0.25">
      <c r="AI666" s="23"/>
      <c r="AJ666" s="22"/>
      <c r="AK666" s="22"/>
      <c r="AL666" s="22"/>
      <c r="AM666" s="22"/>
      <c r="AZ666"/>
      <c r="BA666"/>
      <c r="BB666"/>
      <c r="BC666"/>
    </row>
    <row r="667" spans="35:55" x14ac:dyDescent="0.25">
      <c r="AI667" s="23"/>
      <c r="AJ667" s="22"/>
      <c r="AK667" s="22"/>
      <c r="AL667" s="22"/>
      <c r="AM667" s="22"/>
      <c r="AZ667"/>
      <c r="BA667"/>
      <c r="BB667"/>
      <c r="BC667"/>
    </row>
    <row r="668" spans="35:55" x14ac:dyDescent="0.25">
      <c r="AI668" s="23"/>
      <c r="AJ668" s="22"/>
      <c r="AK668" s="22"/>
      <c r="AL668" s="22"/>
      <c r="AM668" s="22"/>
      <c r="AZ668"/>
      <c r="BA668"/>
      <c r="BB668"/>
      <c r="BC668"/>
    </row>
    <row r="669" spans="35:55" x14ac:dyDescent="0.25">
      <c r="AI669" s="23"/>
      <c r="AJ669" s="22"/>
      <c r="AK669" s="22"/>
      <c r="AL669" s="22"/>
      <c r="AM669" s="22"/>
      <c r="AZ669"/>
      <c r="BA669"/>
      <c r="BB669"/>
      <c r="BC669"/>
    </row>
    <row r="670" spans="35:55" x14ac:dyDescent="0.25">
      <c r="AI670" s="23"/>
      <c r="AJ670" s="22"/>
      <c r="AK670" s="22"/>
      <c r="AL670" s="22"/>
      <c r="AM670" s="22"/>
      <c r="AZ670"/>
      <c r="BA670"/>
      <c r="BB670"/>
      <c r="BC670"/>
    </row>
    <row r="671" spans="35:55" x14ac:dyDescent="0.25">
      <c r="AI671" s="23"/>
      <c r="AJ671" s="22"/>
      <c r="AK671" s="22"/>
      <c r="AL671" s="22"/>
      <c r="AM671" s="22"/>
      <c r="AZ671"/>
      <c r="BA671"/>
      <c r="BB671"/>
      <c r="BC671"/>
    </row>
    <row r="672" spans="35:55" x14ac:dyDescent="0.25">
      <c r="AI672" s="23"/>
      <c r="AJ672" s="22"/>
      <c r="AK672" s="22"/>
      <c r="AL672" s="22"/>
      <c r="AM672" s="22"/>
      <c r="AZ672"/>
      <c r="BA672"/>
      <c r="BB672"/>
      <c r="BC672"/>
    </row>
    <row r="673" spans="35:55" x14ac:dyDescent="0.25">
      <c r="AI673" s="23"/>
      <c r="AJ673" s="22"/>
      <c r="AK673" s="22"/>
      <c r="AL673" s="22"/>
      <c r="AM673" s="22"/>
      <c r="AZ673"/>
      <c r="BA673"/>
      <c r="BB673"/>
      <c r="BC673"/>
    </row>
    <row r="674" spans="35:55" x14ac:dyDescent="0.25">
      <c r="AI674" s="23"/>
      <c r="AJ674" s="22"/>
      <c r="AK674" s="22"/>
      <c r="AL674" s="22"/>
      <c r="AM674" s="22"/>
      <c r="AZ674"/>
      <c r="BA674"/>
      <c r="BB674"/>
      <c r="BC674"/>
    </row>
    <row r="675" spans="35:55" x14ac:dyDescent="0.25">
      <c r="AI675" s="23"/>
      <c r="AJ675" s="22"/>
      <c r="AK675" s="22"/>
      <c r="AL675" s="22"/>
      <c r="AM675" s="22"/>
      <c r="AZ675"/>
      <c r="BA675"/>
      <c r="BB675"/>
      <c r="BC675"/>
    </row>
    <row r="676" spans="35:55" x14ac:dyDescent="0.25">
      <c r="AI676" s="23"/>
      <c r="AJ676" s="22"/>
      <c r="AK676" s="22"/>
      <c r="AL676" s="22"/>
      <c r="AM676" s="22"/>
      <c r="AZ676"/>
      <c r="BA676"/>
      <c r="BB676"/>
      <c r="BC676"/>
    </row>
    <row r="677" spans="35:55" x14ac:dyDescent="0.25">
      <c r="AI677" s="23"/>
      <c r="AJ677" s="22"/>
      <c r="AK677" s="22"/>
      <c r="AL677" s="22"/>
      <c r="AM677" s="22"/>
      <c r="AZ677"/>
      <c r="BA677"/>
      <c r="BB677"/>
      <c r="BC677"/>
    </row>
    <row r="678" spans="35:55" x14ac:dyDescent="0.25">
      <c r="AI678" s="23"/>
      <c r="AJ678" s="22"/>
      <c r="AK678" s="22"/>
      <c r="AL678" s="22"/>
      <c r="AM678" s="22"/>
      <c r="AZ678"/>
      <c r="BA678"/>
      <c r="BB678"/>
      <c r="BC678"/>
    </row>
    <row r="679" spans="35:55" x14ac:dyDescent="0.25">
      <c r="AI679" s="23"/>
      <c r="AJ679" s="22"/>
      <c r="AK679" s="22"/>
      <c r="AL679" s="22"/>
      <c r="AM679" s="22"/>
      <c r="AZ679"/>
      <c r="BA679"/>
      <c r="BB679"/>
      <c r="BC679"/>
    </row>
    <row r="680" spans="35:55" x14ac:dyDescent="0.25">
      <c r="AI680" s="23"/>
      <c r="AJ680" s="22"/>
      <c r="AK680" s="22"/>
      <c r="AL680" s="22"/>
      <c r="AM680" s="22"/>
      <c r="AZ680"/>
      <c r="BA680"/>
      <c r="BB680"/>
      <c r="BC680"/>
    </row>
    <row r="681" spans="35:55" x14ac:dyDescent="0.25">
      <c r="AI681" s="23"/>
      <c r="AJ681" s="22"/>
      <c r="AK681" s="22"/>
      <c r="AL681" s="22"/>
      <c r="AM681" s="22"/>
      <c r="AZ681"/>
      <c r="BA681"/>
      <c r="BB681"/>
      <c r="BC681"/>
    </row>
    <row r="682" spans="35:55" x14ac:dyDescent="0.25">
      <c r="AI682" s="23"/>
      <c r="AJ682" s="22"/>
      <c r="AK682" s="22"/>
      <c r="AL682" s="22"/>
      <c r="AM682" s="22"/>
      <c r="AZ682"/>
      <c r="BA682"/>
      <c r="BB682"/>
      <c r="BC682"/>
    </row>
    <row r="683" spans="35:55" x14ac:dyDescent="0.25">
      <c r="AI683" s="23"/>
      <c r="AJ683" s="22"/>
      <c r="AK683" s="22"/>
      <c r="AL683" s="22"/>
      <c r="AM683" s="22"/>
      <c r="AZ683"/>
      <c r="BA683"/>
      <c r="BB683"/>
      <c r="BC683"/>
    </row>
    <row r="684" spans="35:55" x14ac:dyDescent="0.25">
      <c r="AI684" s="23"/>
      <c r="AJ684" s="22"/>
      <c r="AK684" s="22"/>
      <c r="AL684" s="22"/>
      <c r="AM684" s="22"/>
      <c r="AZ684"/>
      <c r="BA684"/>
      <c r="BB684"/>
      <c r="BC684"/>
    </row>
    <row r="685" spans="35:55" x14ac:dyDescent="0.25">
      <c r="AI685" s="23"/>
      <c r="AJ685" s="22"/>
      <c r="AK685" s="22"/>
      <c r="AL685" s="22"/>
      <c r="AM685" s="22"/>
      <c r="AZ685"/>
      <c r="BA685"/>
      <c r="BB685"/>
      <c r="BC685"/>
    </row>
    <row r="686" spans="35:55" x14ac:dyDescent="0.25">
      <c r="AI686" s="23"/>
      <c r="AJ686" s="22"/>
      <c r="AK686" s="22"/>
      <c r="AL686" s="22"/>
      <c r="AM686" s="22"/>
      <c r="AZ686"/>
      <c r="BA686"/>
      <c r="BB686"/>
      <c r="BC686"/>
    </row>
    <row r="687" spans="35:55" x14ac:dyDescent="0.25">
      <c r="AI687" s="23"/>
      <c r="AJ687" s="22"/>
      <c r="AK687" s="22"/>
      <c r="AL687" s="22"/>
      <c r="AM687" s="22"/>
      <c r="AZ687"/>
      <c r="BA687"/>
      <c r="BB687"/>
      <c r="BC687"/>
    </row>
    <row r="688" spans="35:55" x14ac:dyDescent="0.25">
      <c r="AI688" s="23"/>
      <c r="AJ688" s="22"/>
      <c r="AK688" s="22"/>
      <c r="AL688" s="22"/>
      <c r="AM688" s="22"/>
      <c r="AZ688"/>
      <c r="BA688"/>
      <c r="BB688"/>
      <c r="BC688"/>
    </row>
    <row r="689" spans="35:55" x14ac:dyDescent="0.25">
      <c r="AI689" s="23"/>
      <c r="AJ689" s="22"/>
      <c r="AK689" s="22"/>
      <c r="AL689" s="22"/>
      <c r="AM689" s="22"/>
      <c r="AZ689"/>
      <c r="BA689"/>
      <c r="BB689"/>
      <c r="BC689"/>
    </row>
    <row r="690" spans="35:55" x14ac:dyDescent="0.25">
      <c r="AI690" s="23"/>
      <c r="AJ690" s="22"/>
      <c r="AK690" s="22"/>
      <c r="AL690" s="22"/>
      <c r="AM690" s="22"/>
      <c r="AZ690"/>
      <c r="BA690"/>
      <c r="BB690"/>
      <c r="BC690"/>
    </row>
    <row r="691" spans="35:55" x14ac:dyDescent="0.25">
      <c r="AI691" s="23"/>
      <c r="AJ691" s="22"/>
      <c r="AK691" s="22"/>
      <c r="AL691" s="22"/>
      <c r="AM691" s="22"/>
      <c r="AZ691"/>
      <c r="BA691"/>
      <c r="BB691"/>
      <c r="BC691"/>
    </row>
    <row r="692" spans="35:55" x14ac:dyDescent="0.25">
      <c r="AI692" s="23"/>
      <c r="AJ692" s="22"/>
      <c r="AK692" s="22"/>
      <c r="AL692" s="22"/>
      <c r="AM692" s="22"/>
      <c r="AZ692"/>
      <c r="BA692"/>
      <c r="BB692"/>
      <c r="BC692"/>
    </row>
    <row r="693" spans="35:55" x14ac:dyDescent="0.25">
      <c r="AI693" s="23"/>
      <c r="AJ693" s="22"/>
      <c r="AK693" s="22"/>
      <c r="AL693" s="22"/>
      <c r="AM693" s="22"/>
      <c r="AZ693"/>
      <c r="BA693"/>
      <c r="BB693"/>
      <c r="BC693"/>
    </row>
    <row r="694" spans="35:55" x14ac:dyDescent="0.25">
      <c r="AI694" s="23"/>
      <c r="AJ694" s="22"/>
      <c r="AK694" s="22"/>
      <c r="AL694" s="22"/>
      <c r="AM694" s="22"/>
      <c r="AZ694"/>
      <c r="BA694"/>
      <c r="BB694"/>
      <c r="BC694"/>
    </row>
    <row r="695" spans="35:55" x14ac:dyDescent="0.25">
      <c r="AI695" s="23"/>
      <c r="AJ695" s="22"/>
      <c r="AK695" s="22"/>
      <c r="AL695" s="22"/>
      <c r="AM695" s="22"/>
      <c r="AZ695"/>
      <c r="BA695"/>
      <c r="BB695"/>
      <c r="BC695"/>
    </row>
    <row r="696" spans="35:55" x14ac:dyDescent="0.25">
      <c r="AI696" s="23"/>
      <c r="AJ696" s="22"/>
      <c r="AK696" s="22"/>
      <c r="AL696" s="22"/>
      <c r="AM696" s="22"/>
      <c r="AZ696"/>
      <c r="BA696"/>
      <c r="BB696"/>
      <c r="BC696"/>
    </row>
    <row r="697" spans="35:55" x14ac:dyDescent="0.25">
      <c r="AI697" s="23"/>
      <c r="AJ697" s="22"/>
      <c r="AK697" s="22"/>
      <c r="AL697" s="22"/>
      <c r="AM697" s="22"/>
      <c r="AZ697"/>
      <c r="BA697"/>
      <c r="BB697"/>
      <c r="BC697"/>
    </row>
    <row r="698" spans="35:55" x14ac:dyDescent="0.25">
      <c r="AI698" s="23"/>
      <c r="AJ698" s="22"/>
      <c r="AK698" s="22"/>
      <c r="AL698" s="22"/>
      <c r="AM698" s="22"/>
      <c r="AZ698"/>
      <c r="BA698"/>
      <c r="BB698"/>
      <c r="BC698"/>
    </row>
    <row r="699" spans="35:55" x14ac:dyDescent="0.25">
      <c r="AI699" s="23"/>
      <c r="AJ699" s="22"/>
      <c r="AK699" s="22"/>
      <c r="AL699" s="22"/>
      <c r="AM699" s="22"/>
      <c r="AZ699"/>
      <c r="BA699"/>
      <c r="BB699"/>
      <c r="BC699"/>
    </row>
    <row r="700" spans="35:55" x14ac:dyDescent="0.25">
      <c r="AI700" s="23"/>
      <c r="AJ700" s="22"/>
      <c r="AK700" s="22"/>
      <c r="AL700" s="22"/>
      <c r="AM700" s="22"/>
      <c r="AZ700"/>
      <c r="BA700"/>
      <c r="BB700"/>
      <c r="BC700"/>
    </row>
    <row r="701" spans="35:55" x14ac:dyDescent="0.25">
      <c r="AI701" s="23"/>
      <c r="AJ701" s="22"/>
      <c r="AK701" s="22"/>
      <c r="AL701" s="22"/>
      <c r="AM701" s="22"/>
      <c r="AZ701"/>
      <c r="BA701"/>
      <c r="BB701"/>
      <c r="BC701"/>
    </row>
    <row r="702" spans="35:55" x14ac:dyDescent="0.25">
      <c r="AI702" s="23"/>
      <c r="AJ702" s="22"/>
      <c r="AK702" s="22"/>
      <c r="AL702" s="22"/>
      <c r="AM702" s="22"/>
      <c r="AZ702"/>
      <c r="BA702"/>
      <c r="BB702"/>
      <c r="BC702"/>
    </row>
    <row r="703" spans="35:55" x14ac:dyDescent="0.25">
      <c r="AI703" s="23"/>
      <c r="AJ703" s="22"/>
      <c r="AK703" s="22"/>
      <c r="AL703" s="22"/>
      <c r="AM703" s="22"/>
      <c r="AZ703"/>
      <c r="BA703"/>
      <c r="BB703"/>
      <c r="BC703"/>
    </row>
    <row r="704" spans="35:55" x14ac:dyDescent="0.25">
      <c r="AI704" s="23"/>
      <c r="AJ704" s="22"/>
      <c r="AK704" s="22"/>
      <c r="AL704" s="22"/>
      <c r="AM704" s="22"/>
      <c r="AZ704"/>
      <c r="BA704"/>
      <c r="BB704"/>
      <c r="BC704"/>
    </row>
    <row r="705" spans="35:55" x14ac:dyDescent="0.25">
      <c r="AI705" s="23"/>
      <c r="AJ705" s="22"/>
      <c r="AK705" s="22"/>
      <c r="AL705" s="22"/>
      <c r="AM705" s="22"/>
      <c r="AZ705"/>
      <c r="BA705"/>
      <c r="BB705"/>
      <c r="BC705"/>
    </row>
    <row r="706" spans="35:55" x14ac:dyDescent="0.25">
      <c r="AI706" s="23"/>
      <c r="AJ706" s="22"/>
      <c r="AK706" s="22"/>
      <c r="AL706" s="22"/>
      <c r="AM706" s="22"/>
      <c r="AZ706"/>
      <c r="BA706"/>
      <c r="BB706"/>
      <c r="BC706"/>
    </row>
    <row r="707" spans="35:55" x14ac:dyDescent="0.25">
      <c r="AI707" s="23"/>
      <c r="AJ707" s="22"/>
      <c r="AK707" s="22"/>
      <c r="AL707" s="22"/>
      <c r="AM707" s="22"/>
      <c r="AZ707"/>
      <c r="BA707"/>
      <c r="BB707"/>
      <c r="BC707"/>
    </row>
    <row r="708" spans="35:55" x14ac:dyDescent="0.25">
      <c r="AI708" s="23"/>
      <c r="AJ708" s="22"/>
      <c r="AK708" s="22"/>
      <c r="AL708" s="22"/>
      <c r="AM708" s="22"/>
      <c r="AZ708"/>
      <c r="BA708"/>
      <c r="BB708"/>
      <c r="BC708"/>
    </row>
    <row r="709" spans="35:55" x14ac:dyDescent="0.25">
      <c r="AI709" s="23"/>
      <c r="AJ709" s="22"/>
      <c r="AK709" s="22"/>
      <c r="AL709" s="22"/>
      <c r="AM709" s="22"/>
      <c r="AZ709"/>
      <c r="BA709"/>
      <c r="BB709"/>
      <c r="BC709"/>
    </row>
    <row r="710" spans="35:55" x14ac:dyDescent="0.25">
      <c r="AI710" s="23"/>
      <c r="AJ710" s="22"/>
      <c r="AK710" s="22"/>
      <c r="AL710" s="22"/>
      <c r="AM710" s="22"/>
      <c r="AZ710"/>
      <c r="BA710"/>
      <c r="BB710"/>
      <c r="BC710"/>
    </row>
    <row r="711" spans="35:55" x14ac:dyDescent="0.25">
      <c r="AI711" s="23"/>
      <c r="AJ711" s="22"/>
      <c r="AK711" s="22"/>
      <c r="AL711" s="22"/>
      <c r="AM711" s="22"/>
      <c r="AZ711"/>
      <c r="BA711"/>
      <c r="BB711"/>
      <c r="BC711"/>
    </row>
    <row r="712" spans="35:55" x14ac:dyDescent="0.25">
      <c r="AI712" s="23"/>
      <c r="AJ712" s="22"/>
      <c r="AK712" s="22"/>
      <c r="AL712" s="22"/>
      <c r="AM712" s="22"/>
      <c r="AZ712"/>
      <c r="BA712"/>
      <c r="BB712"/>
      <c r="BC712"/>
    </row>
    <row r="713" spans="35:55" x14ac:dyDescent="0.25">
      <c r="AI713" s="23"/>
      <c r="AJ713" s="22"/>
      <c r="AK713" s="22"/>
      <c r="AL713" s="22"/>
      <c r="AM713" s="22"/>
      <c r="AZ713"/>
      <c r="BA713"/>
      <c r="BB713"/>
      <c r="BC713"/>
    </row>
    <row r="714" spans="35:55" x14ac:dyDescent="0.25">
      <c r="AI714" s="23"/>
      <c r="AJ714" s="22"/>
      <c r="AK714" s="22"/>
      <c r="AL714" s="22"/>
      <c r="AM714" s="22"/>
      <c r="AZ714"/>
      <c r="BA714"/>
      <c r="BB714"/>
      <c r="BC714"/>
    </row>
    <row r="715" spans="35:55" x14ac:dyDescent="0.25">
      <c r="AI715" s="23"/>
      <c r="AJ715" s="22"/>
      <c r="AK715" s="22"/>
      <c r="AL715" s="22"/>
      <c r="AM715" s="22"/>
      <c r="AZ715"/>
      <c r="BA715"/>
      <c r="BB715"/>
      <c r="BC715"/>
    </row>
    <row r="716" spans="35:55" x14ac:dyDescent="0.25">
      <c r="AI716" s="23"/>
      <c r="AJ716" s="22"/>
      <c r="AK716" s="22"/>
      <c r="AL716" s="22"/>
      <c r="AM716" s="22"/>
      <c r="AZ716"/>
      <c r="BA716"/>
      <c r="BB716"/>
      <c r="BC716"/>
    </row>
    <row r="717" spans="35:55" x14ac:dyDescent="0.25">
      <c r="AI717" s="23"/>
      <c r="AJ717" s="22"/>
      <c r="AK717" s="22"/>
      <c r="AL717" s="22"/>
      <c r="AM717" s="22"/>
      <c r="AZ717"/>
      <c r="BA717"/>
      <c r="BB717"/>
      <c r="BC717"/>
    </row>
    <row r="718" spans="35:55" x14ac:dyDescent="0.25">
      <c r="AI718" s="23"/>
      <c r="AJ718" s="22"/>
      <c r="AK718" s="22"/>
      <c r="AL718" s="22"/>
      <c r="AM718" s="22"/>
      <c r="AZ718"/>
      <c r="BA718"/>
      <c r="BB718"/>
      <c r="BC718"/>
    </row>
    <row r="719" spans="35:55" x14ac:dyDescent="0.25">
      <c r="AI719" s="23"/>
      <c r="AJ719" s="22"/>
      <c r="AK719" s="22"/>
      <c r="AL719" s="22"/>
      <c r="AM719" s="22"/>
      <c r="AZ719"/>
      <c r="BA719"/>
      <c r="BB719"/>
      <c r="BC719"/>
    </row>
    <row r="720" spans="35:55" x14ac:dyDescent="0.25">
      <c r="AI720" s="23"/>
      <c r="AJ720" s="22"/>
      <c r="AK720" s="22"/>
      <c r="AL720" s="22"/>
      <c r="AM720" s="22"/>
      <c r="AZ720"/>
      <c r="BA720"/>
      <c r="BB720"/>
      <c r="BC720"/>
    </row>
    <row r="721" spans="35:55" x14ac:dyDescent="0.25">
      <c r="AI721" s="23"/>
      <c r="AJ721" s="22"/>
      <c r="AK721" s="22"/>
      <c r="AL721" s="22"/>
      <c r="AM721" s="22"/>
      <c r="AZ721"/>
      <c r="BA721"/>
      <c r="BB721"/>
      <c r="BC721"/>
    </row>
    <row r="722" spans="35:55" x14ac:dyDescent="0.25">
      <c r="AI722" s="23"/>
      <c r="AJ722" s="22"/>
      <c r="AK722" s="22"/>
      <c r="AL722" s="22"/>
      <c r="AM722" s="22"/>
      <c r="AZ722"/>
      <c r="BA722"/>
      <c r="BB722"/>
      <c r="BC722"/>
    </row>
    <row r="723" spans="35:55" x14ac:dyDescent="0.25">
      <c r="AI723" s="23"/>
      <c r="AJ723" s="22"/>
      <c r="AK723" s="22"/>
      <c r="AL723" s="22"/>
      <c r="AM723" s="22"/>
      <c r="AZ723"/>
      <c r="BA723"/>
      <c r="BB723"/>
      <c r="BC723"/>
    </row>
    <row r="724" spans="35:55" x14ac:dyDescent="0.25">
      <c r="AI724" s="23"/>
      <c r="AJ724" s="22"/>
      <c r="AK724" s="22"/>
      <c r="AL724" s="22"/>
      <c r="AM724" s="22"/>
      <c r="AZ724"/>
      <c r="BA724"/>
      <c r="BB724"/>
      <c r="BC724"/>
    </row>
    <row r="725" spans="35:55" x14ac:dyDescent="0.25">
      <c r="AI725" s="23"/>
      <c r="AJ725" s="22"/>
      <c r="AK725" s="22"/>
      <c r="AL725" s="22"/>
      <c r="AM725" s="22"/>
      <c r="AZ725"/>
      <c r="BA725"/>
      <c r="BB725"/>
      <c r="BC725"/>
    </row>
    <row r="726" spans="35:55" x14ac:dyDescent="0.25">
      <c r="AI726" s="23"/>
      <c r="AJ726" s="22"/>
      <c r="AK726" s="22"/>
      <c r="AL726" s="22"/>
      <c r="AM726" s="22"/>
      <c r="AZ726"/>
      <c r="BA726"/>
      <c r="BB726"/>
      <c r="BC726"/>
    </row>
    <row r="727" spans="35:55" x14ac:dyDescent="0.25">
      <c r="AI727" s="23"/>
      <c r="AJ727" s="22"/>
      <c r="AK727" s="22"/>
      <c r="AL727" s="22"/>
      <c r="AM727" s="22"/>
      <c r="AZ727"/>
      <c r="BA727"/>
      <c r="BB727"/>
      <c r="BC727"/>
    </row>
    <row r="728" spans="35:55" x14ac:dyDescent="0.25">
      <c r="AI728" s="23"/>
      <c r="AJ728" s="22"/>
      <c r="AK728" s="22"/>
      <c r="AL728" s="22"/>
      <c r="AM728" s="22"/>
      <c r="AZ728"/>
      <c r="BA728"/>
      <c r="BB728"/>
      <c r="BC728"/>
    </row>
    <row r="729" spans="35:55" x14ac:dyDescent="0.25">
      <c r="AI729" s="23"/>
      <c r="AJ729" s="22"/>
      <c r="AK729" s="22"/>
      <c r="AL729" s="22"/>
      <c r="AM729" s="22"/>
      <c r="AZ729"/>
      <c r="BA729"/>
      <c r="BB729"/>
      <c r="BC729"/>
    </row>
    <row r="730" spans="35:55" x14ac:dyDescent="0.25">
      <c r="AI730" s="23"/>
      <c r="AJ730" s="22"/>
      <c r="AK730" s="22"/>
      <c r="AL730" s="22"/>
      <c r="AM730" s="22"/>
      <c r="AZ730"/>
      <c r="BA730"/>
      <c r="BB730"/>
      <c r="BC730"/>
    </row>
    <row r="731" spans="35:55" x14ac:dyDescent="0.25">
      <c r="AI731" s="23"/>
      <c r="AJ731" s="22"/>
      <c r="AK731" s="22"/>
      <c r="AL731" s="22"/>
      <c r="AM731" s="22"/>
      <c r="AZ731"/>
      <c r="BA731"/>
      <c r="BB731"/>
      <c r="BC731"/>
    </row>
    <row r="732" spans="35:55" x14ac:dyDescent="0.25">
      <c r="AI732" s="23"/>
      <c r="AJ732" s="22"/>
      <c r="AK732" s="22"/>
      <c r="AL732" s="22"/>
      <c r="AM732" s="22"/>
      <c r="AZ732"/>
      <c r="BA732"/>
      <c r="BB732"/>
      <c r="BC732"/>
    </row>
    <row r="733" spans="35:55" x14ac:dyDescent="0.25">
      <c r="AI733" s="23"/>
      <c r="AJ733" s="22"/>
      <c r="AK733" s="22"/>
      <c r="AL733" s="22"/>
      <c r="AM733" s="22"/>
      <c r="AZ733"/>
      <c r="BA733"/>
      <c r="BB733"/>
      <c r="BC733"/>
    </row>
    <row r="734" spans="35:55" x14ac:dyDescent="0.25">
      <c r="AI734" s="23"/>
      <c r="AJ734" s="22"/>
      <c r="AK734" s="22"/>
      <c r="AL734" s="22"/>
      <c r="AM734" s="22"/>
      <c r="AZ734"/>
      <c r="BA734"/>
      <c r="BB734"/>
      <c r="BC734"/>
    </row>
    <row r="735" spans="35:55" x14ac:dyDescent="0.25">
      <c r="AI735" s="23"/>
      <c r="AJ735" s="22"/>
      <c r="AK735" s="22"/>
      <c r="AL735" s="22"/>
      <c r="AM735" s="22"/>
      <c r="AZ735"/>
      <c r="BA735"/>
      <c r="BB735"/>
      <c r="BC735"/>
    </row>
    <row r="736" spans="35:55" x14ac:dyDescent="0.25">
      <c r="AI736" s="23"/>
      <c r="AJ736" s="22"/>
      <c r="AK736" s="22"/>
      <c r="AL736" s="22"/>
      <c r="AM736" s="22"/>
      <c r="AZ736"/>
      <c r="BA736"/>
      <c r="BB736"/>
      <c r="BC736"/>
    </row>
    <row r="737" spans="35:55" x14ac:dyDescent="0.25">
      <c r="AI737" s="23"/>
      <c r="AJ737" s="22"/>
      <c r="AK737" s="22"/>
      <c r="AL737" s="22"/>
      <c r="AM737" s="22"/>
      <c r="AZ737"/>
      <c r="BA737"/>
      <c r="BB737"/>
      <c r="BC737"/>
    </row>
    <row r="738" spans="35:55" x14ac:dyDescent="0.25">
      <c r="AI738" s="23"/>
      <c r="AJ738" s="22"/>
      <c r="AK738" s="22"/>
      <c r="AL738" s="22"/>
      <c r="AM738" s="22"/>
      <c r="AZ738"/>
      <c r="BA738"/>
      <c r="BB738"/>
      <c r="BC738"/>
    </row>
    <row r="739" spans="35:55" x14ac:dyDescent="0.25">
      <c r="AI739" s="23"/>
      <c r="AJ739" s="22"/>
      <c r="AK739" s="22"/>
      <c r="AL739" s="22"/>
      <c r="AM739" s="22"/>
      <c r="AZ739"/>
      <c r="BA739"/>
      <c r="BB739"/>
      <c r="BC739"/>
    </row>
    <row r="740" spans="35:55" x14ac:dyDescent="0.25">
      <c r="AI740" s="23"/>
      <c r="AJ740" s="22"/>
      <c r="AK740" s="22"/>
      <c r="AL740" s="22"/>
      <c r="AM740" s="22"/>
      <c r="AZ740"/>
      <c r="BA740"/>
      <c r="BB740"/>
      <c r="BC740"/>
    </row>
    <row r="741" spans="35:55" x14ac:dyDescent="0.25">
      <c r="AI741" s="23"/>
      <c r="AJ741" s="22"/>
      <c r="AK741" s="22"/>
      <c r="AL741" s="22"/>
      <c r="AM741" s="22"/>
      <c r="AZ741"/>
      <c r="BA741"/>
      <c r="BB741"/>
      <c r="BC741"/>
    </row>
    <row r="742" spans="35:55" x14ac:dyDescent="0.25">
      <c r="AI742" s="23"/>
      <c r="AJ742" s="22"/>
      <c r="AK742" s="22"/>
      <c r="AL742" s="22"/>
      <c r="AM742" s="22"/>
      <c r="AZ742"/>
      <c r="BA742"/>
      <c r="BB742"/>
      <c r="BC742"/>
    </row>
    <row r="743" spans="35:55" x14ac:dyDescent="0.25">
      <c r="AI743" s="23"/>
      <c r="AJ743" s="22"/>
      <c r="AK743" s="22"/>
      <c r="AL743" s="22"/>
      <c r="AM743" s="22"/>
      <c r="AZ743"/>
      <c r="BA743"/>
      <c r="BB743"/>
      <c r="BC743"/>
    </row>
    <row r="744" spans="35:55" x14ac:dyDescent="0.25">
      <c r="AI744" s="23"/>
      <c r="AJ744" s="22"/>
      <c r="AK744" s="22"/>
      <c r="AL744" s="22"/>
      <c r="AM744" s="22"/>
      <c r="AZ744"/>
      <c r="BA744"/>
      <c r="BB744"/>
      <c r="BC744"/>
    </row>
    <row r="745" spans="35:55" x14ac:dyDescent="0.25">
      <c r="AI745" s="23"/>
      <c r="AJ745" s="22"/>
      <c r="AK745" s="22"/>
      <c r="AL745" s="22"/>
      <c r="AM745" s="22"/>
      <c r="AZ745"/>
      <c r="BA745"/>
      <c r="BB745"/>
      <c r="BC745"/>
    </row>
    <row r="746" spans="35:55" x14ac:dyDescent="0.25">
      <c r="AI746" s="23"/>
      <c r="AJ746" s="22"/>
      <c r="AK746" s="22"/>
      <c r="AL746" s="22"/>
      <c r="AM746" s="22"/>
      <c r="AZ746"/>
      <c r="BA746"/>
      <c r="BB746"/>
      <c r="BC746"/>
    </row>
    <row r="747" spans="35:55" x14ac:dyDescent="0.25">
      <c r="AI747" s="23"/>
      <c r="AJ747" s="22"/>
      <c r="AK747" s="22"/>
      <c r="AL747" s="22"/>
      <c r="AM747" s="22"/>
      <c r="AZ747"/>
      <c r="BA747"/>
      <c r="BB747"/>
      <c r="BC747"/>
    </row>
    <row r="748" spans="35:55" x14ac:dyDescent="0.25">
      <c r="AI748" s="23"/>
      <c r="AJ748" s="22"/>
      <c r="AK748" s="22"/>
      <c r="AL748" s="22"/>
      <c r="AM748" s="22"/>
      <c r="AZ748"/>
      <c r="BA748"/>
      <c r="BB748"/>
      <c r="BC748"/>
    </row>
    <row r="749" spans="35:55" x14ac:dyDescent="0.25">
      <c r="AI749" s="23"/>
      <c r="AJ749" s="22"/>
      <c r="AK749" s="22"/>
      <c r="AL749" s="22"/>
      <c r="AM749" s="22"/>
      <c r="AZ749"/>
      <c r="BA749"/>
      <c r="BB749"/>
      <c r="BC749"/>
    </row>
    <row r="750" spans="35:55" x14ac:dyDescent="0.25">
      <c r="AI750" s="23"/>
      <c r="AJ750" s="22"/>
      <c r="AK750" s="22"/>
      <c r="AL750" s="22"/>
      <c r="AM750" s="22"/>
      <c r="AZ750"/>
      <c r="BA750"/>
      <c r="BB750"/>
      <c r="BC750"/>
    </row>
    <row r="751" spans="35:55" x14ac:dyDescent="0.25">
      <c r="AI751" s="23"/>
      <c r="AJ751" s="22"/>
      <c r="AK751" s="22"/>
      <c r="AL751" s="22"/>
      <c r="AM751" s="22"/>
      <c r="AZ751"/>
      <c r="BA751"/>
      <c r="BB751"/>
      <c r="BC751"/>
    </row>
    <row r="752" spans="35:55" x14ac:dyDescent="0.25">
      <c r="AI752" s="23"/>
      <c r="AJ752" s="22"/>
      <c r="AK752" s="22"/>
      <c r="AL752" s="22"/>
      <c r="AM752" s="22"/>
      <c r="AZ752"/>
      <c r="BA752"/>
      <c r="BB752"/>
      <c r="BC752"/>
    </row>
    <row r="753" spans="35:55" x14ac:dyDescent="0.25">
      <c r="AI753" s="23"/>
      <c r="AJ753" s="22"/>
      <c r="AK753" s="22"/>
      <c r="AL753" s="22"/>
      <c r="AM753" s="22"/>
      <c r="AZ753"/>
      <c r="BA753"/>
      <c r="BB753"/>
      <c r="BC753"/>
    </row>
    <row r="754" spans="35:55" x14ac:dyDescent="0.25">
      <c r="AI754" s="23"/>
      <c r="AJ754" s="22"/>
      <c r="AK754" s="22"/>
      <c r="AL754" s="22"/>
      <c r="AM754" s="22"/>
      <c r="AZ754"/>
      <c r="BA754"/>
      <c r="BB754"/>
      <c r="BC754"/>
    </row>
    <row r="755" spans="35:55" x14ac:dyDescent="0.25">
      <c r="AI755" s="23"/>
      <c r="AJ755" s="22"/>
      <c r="AK755" s="22"/>
      <c r="AL755" s="22"/>
      <c r="AM755" s="22"/>
      <c r="AZ755"/>
      <c r="BA755"/>
      <c r="BB755"/>
      <c r="BC755"/>
    </row>
    <row r="756" spans="35:55" x14ac:dyDescent="0.25">
      <c r="AI756" s="23"/>
      <c r="AJ756" s="22"/>
      <c r="AK756" s="22"/>
      <c r="AL756" s="22"/>
      <c r="AM756" s="22"/>
      <c r="AZ756"/>
      <c r="BA756"/>
      <c r="BB756"/>
      <c r="BC756"/>
    </row>
    <row r="757" spans="35:55" x14ac:dyDescent="0.25">
      <c r="AI757" s="23"/>
      <c r="AJ757" s="22"/>
      <c r="AK757" s="22"/>
      <c r="AL757" s="22"/>
      <c r="AM757" s="22"/>
      <c r="AZ757"/>
      <c r="BA757"/>
      <c r="BB757"/>
      <c r="BC757"/>
    </row>
    <row r="758" spans="35:55" x14ac:dyDescent="0.25">
      <c r="AI758" s="23"/>
      <c r="AJ758" s="22"/>
      <c r="AK758" s="22"/>
      <c r="AL758" s="22"/>
      <c r="AM758" s="22"/>
      <c r="AZ758"/>
      <c r="BA758"/>
      <c r="BB758"/>
      <c r="BC758"/>
    </row>
    <row r="759" spans="35:55" x14ac:dyDescent="0.25">
      <c r="AI759" s="23"/>
      <c r="AJ759" s="22"/>
      <c r="AK759" s="22"/>
      <c r="AL759" s="22"/>
      <c r="AM759" s="22"/>
      <c r="AZ759"/>
      <c r="BA759"/>
      <c r="BB759"/>
      <c r="BC759"/>
    </row>
    <row r="760" spans="35:55" x14ac:dyDescent="0.25">
      <c r="AI760" s="23"/>
      <c r="AJ760" s="22"/>
      <c r="AK760" s="22"/>
      <c r="AL760" s="22"/>
      <c r="AM760" s="22"/>
      <c r="AZ760"/>
      <c r="BA760"/>
      <c r="BB760"/>
      <c r="BC760"/>
    </row>
    <row r="761" spans="35:55" x14ac:dyDescent="0.25">
      <c r="AI761" s="23"/>
      <c r="AJ761" s="22"/>
      <c r="AK761" s="22"/>
      <c r="AL761" s="22"/>
      <c r="AM761" s="22"/>
      <c r="AZ761"/>
      <c r="BA761"/>
      <c r="BB761"/>
      <c r="BC761"/>
    </row>
    <row r="762" spans="35:55" x14ac:dyDescent="0.25">
      <c r="AI762" s="23"/>
      <c r="AJ762" s="22"/>
      <c r="AK762" s="22"/>
      <c r="AL762" s="22"/>
      <c r="AM762" s="22"/>
      <c r="AZ762"/>
      <c r="BA762"/>
      <c r="BB762"/>
      <c r="BC762"/>
    </row>
    <row r="763" spans="35:55" x14ac:dyDescent="0.25">
      <c r="AI763" s="23"/>
      <c r="AJ763" s="22"/>
      <c r="AK763" s="22"/>
      <c r="AL763" s="22"/>
      <c r="AM763" s="22"/>
      <c r="AZ763"/>
      <c r="BA763"/>
      <c r="BB763"/>
      <c r="BC763"/>
    </row>
    <row r="764" spans="35:55" x14ac:dyDescent="0.25">
      <c r="AI764" s="23"/>
      <c r="AJ764" s="22"/>
      <c r="AK764" s="22"/>
      <c r="AL764" s="22"/>
      <c r="AM764" s="22"/>
      <c r="AZ764"/>
      <c r="BA764"/>
      <c r="BB764"/>
      <c r="BC764"/>
    </row>
    <row r="765" spans="35:55" x14ac:dyDescent="0.25">
      <c r="AI765" s="23"/>
      <c r="AJ765" s="22"/>
      <c r="AK765" s="22"/>
      <c r="AL765" s="22"/>
      <c r="AM765" s="22"/>
      <c r="AZ765"/>
      <c r="BA765"/>
      <c r="BB765"/>
      <c r="BC765"/>
    </row>
    <row r="766" spans="35:55" x14ac:dyDescent="0.25">
      <c r="AI766" s="23"/>
      <c r="AJ766" s="22"/>
      <c r="AK766" s="22"/>
      <c r="AL766" s="22"/>
      <c r="AM766" s="22"/>
      <c r="AZ766"/>
      <c r="BA766"/>
      <c r="BB766"/>
      <c r="BC766"/>
    </row>
    <row r="767" spans="35:55" x14ac:dyDescent="0.25">
      <c r="AI767" s="23"/>
      <c r="AJ767" s="22"/>
      <c r="AK767" s="22"/>
      <c r="AL767" s="22"/>
      <c r="AM767" s="22"/>
      <c r="AZ767"/>
      <c r="BA767"/>
      <c r="BB767"/>
      <c r="BC767"/>
    </row>
    <row r="768" spans="35:55" x14ac:dyDescent="0.25">
      <c r="AI768" s="23"/>
      <c r="AJ768" s="22"/>
      <c r="AK768" s="22"/>
      <c r="AL768" s="22"/>
      <c r="AM768" s="22"/>
      <c r="AZ768"/>
      <c r="BA768"/>
      <c r="BB768"/>
      <c r="BC768"/>
    </row>
    <row r="769" spans="35:55" x14ac:dyDescent="0.25">
      <c r="AI769" s="23"/>
      <c r="AJ769" s="22"/>
      <c r="AK769" s="22"/>
      <c r="AL769" s="22"/>
      <c r="AM769" s="22"/>
      <c r="AZ769"/>
      <c r="BA769"/>
      <c r="BB769"/>
      <c r="BC769"/>
    </row>
    <row r="770" spans="35:55" x14ac:dyDescent="0.25">
      <c r="AI770" s="23"/>
      <c r="AJ770" s="22"/>
      <c r="AK770" s="22"/>
      <c r="AL770" s="22"/>
      <c r="AM770" s="22"/>
      <c r="AZ770"/>
      <c r="BA770"/>
      <c r="BB770"/>
      <c r="BC770"/>
    </row>
    <row r="771" spans="35:55" x14ac:dyDescent="0.25">
      <c r="AI771" s="23"/>
      <c r="AJ771" s="22"/>
      <c r="AK771" s="22"/>
      <c r="AL771" s="22"/>
      <c r="AM771" s="22"/>
      <c r="AZ771"/>
      <c r="BA771"/>
      <c r="BB771"/>
      <c r="BC771"/>
    </row>
    <row r="772" spans="35:55" x14ac:dyDescent="0.25">
      <c r="AI772" s="23"/>
      <c r="AJ772" s="22"/>
      <c r="AK772" s="22"/>
      <c r="AL772" s="22"/>
      <c r="AM772" s="22"/>
      <c r="AZ772"/>
      <c r="BA772"/>
      <c r="BB772"/>
      <c r="BC772"/>
    </row>
    <row r="773" spans="35:55" x14ac:dyDescent="0.25">
      <c r="AI773" s="23"/>
      <c r="AJ773" s="22"/>
      <c r="AK773" s="22"/>
      <c r="AL773" s="22"/>
      <c r="AM773" s="22"/>
      <c r="AZ773"/>
      <c r="BA773"/>
      <c r="BB773"/>
      <c r="BC773"/>
    </row>
    <row r="774" spans="35:55" x14ac:dyDescent="0.25">
      <c r="AI774" s="23"/>
      <c r="AJ774" s="22"/>
      <c r="AK774" s="22"/>
      <c r="AL774" s="22"/>
      <c r="AM774" s="22"/>
      <c r="AZ774"/>
      <c r="BA774"/>
      <c r="BB774"/>
      <c r="BC774"/>
    </row>
    <row r="775" spans="35:55" x14ac:dyDescent="0.25">
      <c r="AI775" s="23"/>
      <c r="AJ775" s="22"/>
      <c r="AK775" s="22"/>
      <c r="AL775" s="22"/>
      <c r="AM775" s="22"/>
      <c r="AZ775"/>
      <c r="BA775"/>
      <c r="BB775"/>
      <c r="BC775"/>
    </row>
    <row r="776" spans="35:55" x14ac:dyDescent="0.25">
      <c r="AI776" s="23"/>
      <c r="AJ776" s="22"/>
      <c r="AK776" s="22"/>
      <c r="AL776" s="22"/>
      <c r="AM776" s="22"/>
      <c r="AZ776"/>
      <c r="BA776"/>
      <c r="BB776"/>
      <c r="BC776"/>
    </row>
    <row r="777" spans="35:55" x14ac:dyDescent="0.25">
      <c r="AI777" s="23"/>
      <c r="AJ777" s="22"/>
      <c r="AK777" s="22"/>
      <c r="AL777" s="22"/>
      <c r="AM777" s="22"/>
      <c r="AZ777"/>
      <c r="BA777"/>
      <c r="BB777"/>
      <c r="BC777"/>
    </row>
    <row r="778" spans="35:55" x14ac:dyDescent="0.25">
      <c r="AI778" s="23"/>
      <c r="AJ778" s="22"/>
      <c r="AK778" s="22"/>
      <c r="AL778" s="22"/>
      <c r="AM778" s="22"/>
      <c r="AZ778"/>
      <c r="BA778"/>
      <c r="BB778"/>
      <c r="BC778"/>
    </row>
    <row r="779" spans="35:55" x14ac:dyDescent="0.25">
      <c r="AI779" s="23"/>
      <c r="AJ779" s="22"/>
      <c r="AK779" s="22"/>
      <c r="AL779" s="22"/>
      <c r="AM779" s="22"/>
      <c r="AZ779"/>
      <c r="BA779"/>
      <c r="BB779"/>
      <c r="BC779"/>
    </row>
    <row r="780" spans="35:55" x14ac:dyDescent="0.25">
      <c r="AI780" s="23"/>
      <c r="AJ780" s="22"/>
      <c r="AK780" s="22"/>
      <c r="AL780" s="22"/>
      <c r="AM780" s="22"/>
      <c r="AZ780"/>
      <c r="BA780"/>
      <c r="BB780"/>
      <c r="BC780"/>
    </row>
    <row r="781" spans="35:55" x14ac:dyDescent="0.25">
      <c r="AI781" s="23"/>
      <c r="AJ781" s="22"/>
      <c r="AK781" s="22"/>
      <c r="AL781" s="22"/>
      <c r="AM781" s="22"/>
      <c r="AZ781"/>
      <c r="BA781"/>
      <c r="BB781"/>
      <c r="BC781"/>
    </row>
    <row r="782" spans="35:55" x14ac:dyDescent="0.25">
      <c r="AI782" s="23"/>
      <c r="AJ782" s="22"/>
      <c r="AK782" s="22"/>
      <c r="AL782" s="22"/>
      <c r="AM782" s="22"/>
      <c r="AZ782"/>
      <c r="BA782"/>
      <c r="BB782"/>
      <c r="BC782"/>
    </row>
    <row r="783" spans="35:55" x14ac:dyDescent="0.25">
      <c r="AI783" s="23"/>
      <c r="AJ783" s="22"/>
      <c r="AK783" s="22"/>
      <c r="AL783" s="22"/>
      <c r="AM783" s="22"/>
      <c r="AZ783"/>
      <c r="BA783"/>
      <c r="BB783"/>
      <c r="BC783"/>
    </row>
    <row r="784" spans="35:55" x14ac:dyDescent="0.25">
      <c r="AI784" s="23"/>
      <c r="AJ784" s="22"/>
      <c r="AK784" s="22"/>
      <c r="AL784" s="22"/>
      <c r="AM784" s="22"/>
      <c r="AZ784"/>
      <c r="BA784"/>
      <c r="BB784"/>
      <c r="BC784"/>
    </row>
    <row r="785" spans="35:55" x14ac:dyDescent="0.25">
      <c r="AI785" s="23"/>
      <c r="AJ785" s="22"/>
      <c r="AK785" s="22"/>
      <c r="AL785" s="22"/>
      <c r="AM785" s="22"/>
      <c r="AZ785"/>
      <c r="BA785"/>
      <c r="BB785"/>
      <c r="BC785"/>
    </row>
    <row r="786" spans="35:55" x14ac:dyDescent="0.25">
      <c r="AI786" s="23"/>
      <c r="AJ786" s="22"/>
      <c r="AK786" s="22"/>
      <c r="AL786" s="22"/>
      <c r="AM786" s="22"/>
      <c r="AZ786"/>
      <c r="BA786"/>
      <c r="BB786"/>
      <c r="BC786"/>
    </row>
    <row r="787" spans="35:55" x14ac:dyDescent="0.25">
      <c r="AI787" s="23"/>
      <c r="AJ787" s="22"/>
      <c r="AK787" s="22"/>
      <c r="AL787" s="22"/>
      <c r="AM787" s="22"/>
      <c r="AZ787"/>
      <c r="BA787"/>
      <c r="BB787"/>
      <c r="BC787"/>
    </row>
    <row r="788" spans="35:55" x14ac:dyDescent="0.25">
      <c r="AI788" s="23"/>
      <c r="AJ788" s="22"/>
      <c r="AK788" s="22"/>
      <c r="AL788" s="22"/>
      <c r="AM788" s="22"/>
      <c r="AZ788"/>
      <c r="BA788"/>
      <c r="BB788"/>
      <c r="BC788"/>
    </row>
    <row r="789" spans="35:55" x14ac:dyDescent="0.25">
      <c r="AI789" s="23"/>
      <c r="AJ789" s="22"/>
      <c r="AK789" s="22"/>
      <c r="AL789" s="22"/>
      <c r="AM789" s="22"/>
      <c r="AZ789"/>
      <c r="BA789"/>
      <c r="BB789"/>
      <c r="BC789"/>
    </row>
    <row r="790" spans="35:55" x14ac:dyDescent="0.25">
      <c r="AI790" s="23"/>
      <c r="AJ790" s="22"/>
      <c r="AK790" s="22"/>
      <c r="AL790" s="22"/>
      <c r="AM790" s="22"/>
      <c r="AZ790"/>
      <c r="BA790"/>
      <c r="BB790"/>
      <c r="BC790"/>
    </row>
    <row r="791" spans="35:55" x14ac:dyDescent="0.25">
      <c r="AI791" s="23"/>
      <c r="AJ791" s="22"/>
      <c r="AK791" s="22"/>
      <c r="AL791" s="22"/>
      <c r="AM791" s="22"/>
      <c r="AZ791"/>
      <c r="BA791"/>
      <c r="BB791"/>
      <c r="BC791"/>
    </row>
    <row r="792" spans="35:55" x14ac:dyDescent="0.25">
      <c r="AI792" s="23"/>
      <c r="AJ792" s="22"/>
      <c r="AK792" s="22"/>
      <c r="AL792" s="22"/>
      <c r="AM792" s="22"/>
      <c r="AZ792"/>
      <c r="BA792"/>
      <c r="BB792"/>
      <c r="BC792"/>
    </row>
    <row r="793" spans="35:55" x14ac:dyDescent="0.25">
      <c r="AI793" s="23"/>
      <c r="AJ793" s="22"/>
      <c r="AK793" s="22"/>
      <c r="AL793" s="22"/>
      <c r="AM793" s="22"/>
      <c r="AZ793"/>
      <c r="BA793"/>
      <c r="BB793"/>
      <c r="BC793"/>
    </row>
    <row r="794" spans="35:55" x14ac:dyDescent="0.25">
      <c r="AI794" s="23"/>
      <c r="AJ794" s="22"/>
      <c r="AK794" s="22"/>
      <c r="AL794" s="22"/>
      <c r="AM794" s="22"/>
      <c r="AZ794"/>
      <c r="BA794"/>
      <c r="BB794"/>
      <c r="BC794"/>
    </row>
    <row r="795" spans="35:55" x14ac:dyDescent="0.25">
      <c r="AI795" s="23"/>
      <c r="AJ795" s="22"/>
      <c r="AK795" s="22"/>
      <c r="AL795" s="22"/>
      <c r="AM795" s="22"/>
      <c r="AZ795"/>
      <c r="BA795"/>
      <c r="BB795"/>
      <c r="BC795"/>
    </row>
    <row r="796" spans="35:55" x14ac:dyDescent="0.25">
      <c r="AI796" s="23"/>
      <c r="AJ796" s="22"/>
      <c r="AK796" s="22"/>
      <c r="AL796" s="22"/>
      <c r="AM796" s="22"/>
      <c r="AZ796"/>
      <c r="BA796"/>
      <c r="BB796"/>
      <c r="BC796"/>
    </row>
    <row r="797" spans="35:55" x14ac:dyDescent="0.25">
      <c r="AI797" s="23"/>
      <c r="AJ797" s="22"/>
      <c r="AK797" s="22"/>
      <c r="AL797" s="22"/>
      <c r="AM797" s="22"/>
      <c r="AZ797"/>
      <c r="BA797"/>
      <c r="BB797"/>
      <c r="BC797"/>
    </row>
    <row r="798" spans="35:55" x14ac:dyDescent="0.25">
      <c r="AI798" s="23"/>
      <c r="AJ798" s="22"/>
      <c r="AK798" s="22"/>
      <c r="AL798" s="22"/>
      <c r="AM798" s="22"/>
      <c r="AZ798"/>
      <c r="BA798"/>
      <c r="BB798"/>
      <c r="BC798"/>
    </row>
    <row r="799" spans="35:55" x14ac:dyDescent="0.25">
      <c r="AI799" s="23"/>
      <c r="AJ799" s="22"/>
      <c r="AK799" s="22"/>
      <c r="AL799" s="22"/>
      <c r="AM799" s="22"/>
      <c r="AZ799"/>
      <c r="BA799"/>
      <c r="BB799"/>
      <c r="BC799"/>
    </row>
    <row r="800" spans="35:55" x14ac:dyDescent="0.25">
      <c r="AI800" s="23"/>
      <c r="AJ800" s="22"/>
      <c r="AK800" s="22"/>
      <c r="AL800" s="22"/>
      <c r="AM800" s="22"/>
      <c r="AZ800"/>
      <c r="BA800"/>
      <c r="BB800"/>
      <c r="BC800"/>
    </row>
    <row r="801" spans="35:55" x14ac:dyDescent="0.25">
      <c r="AI801" s="23"/>
      <c r="AJ801" s="22"/>
      <c r="AK801" s="22"/>
      <c r="AL801" s="22"/>
      <c r="AM801" s="22"/>
      <c r="AZ801"/>
      <c r="BA801"/>
      <c r="BB801"/>
      <c r="BC801"/>
    </row>
    <row r="802" spans="35:55" x14ac:dyDescent="0.25">
      <c r="AI802" s="23"/>
      <c r="AJ802" s="22"/>
      <c r="AK802" s="22"/>
      <c r="AL802" s="22"/>
      <c r="AM802" s="22"/>
      <c r="AZ802"/>
      <c r="BA802"/>
      <c r="BB802"/>
      <c r="BC802"/>
    </row>
    <row r="803" spans="35:55" x14ac:dyDescent="0.25">
      <c r="AI803" s="23"/>
      <c r="AJ803" s="22"/>
      <c r="AK803" s="22"/>
      <c r="AL803" s="22"/>
      <c r="AM803" s="22"/>
      <c r="AZ803"/>
      <c r="BA803"/>
      <c r="BB803"/>
      <c r="BC803"/>
    </row>
    <row r="804" spans="35:55" x14ac:dyDescent="0.25">
      <c r="AI804" s="23"/>
      <c r="AJ804" s="22"/>
      <c r="AK804" s="22"/>
      <c r="AL804" s="22"/>
      <c r="AM804" s="22"/>
      <c r="AZ804"/>
      <c r="BA804"/>
      <c r="BB804"/>
      <c r="BC804"/>
    </row>
    <row r="805" spans="35:55" x14ac:dyDescent="0.25">
      <c r="AI805" s="23"/>
      <c r="AJ805" s="22"/>
      <c r="AK805" s="22"/>
      <c r="AL805" s="22"/>
      <c r="AM805" s="22"/>
      <c r="AZ805"/>
      <c r="BA805"/>
      <c r="BB805"/>
      <c r="BC805"/>
    </row>
    <row r="806" spans="35:55" x14ac:dyDescent="0.25">
      <c r="AI806" s="23"/>
      <c r="AJ806" s="22"/>
      <c r="AK806" s="22"/>
      <c r="AL806" s="22"/>
      <c r="AM806" s="22"/>
      <c r="AZ806"/>
      <c r="BA806"/>
      <c r="BB806"/>
      <c r="BC806"/>
    </row>
    <row r="807" spans="35:55" x14ac:dyDescent="0.25">
      <c r="AI807" s="23"/>
      <c r="AJ807" s="22"/>
      <c r="AK807" s="22"/>
      <c r="AL807" s="22"/>
      <c r="AM807" s="22"/>
      <c r="AZ807"/>
      <c r="BA807"/>
      <c r="BB807"/>
      <c r="BC807"/>
    </row>
    <row r="808" spans="35:55" x14ac:dyDescent="0.25">
      <c r="AI808" s="23"/>
      <c r="AJ808" s="22"/>
      <c r="AK808" s="22"/>
      <c r="AL808" s="22"/>
      <c r="AM808" s="22"/>
      <c r="AZ808"/>
      <c r="BA808"/>
      <c r="BB808"/>
      <c r="BC808"/>
    </row>
    <row r="809" spans="35:55" x14ac:dyDescent="0.25">
      <c r="AI809" s="23"/>
      <c r="AJ809" s="22"/>
      <c r="AK809" s="22"/>
      <c r="AL809" s="22"/>
      <c r="AM809" s="22"/>
      <c r="AZ809"/>
      <c r="BA809"/>
      <c r="BB809"/>
      <c r="BC809"/>
    </row>
    <row r="810" spans="35:55" x14ac:dyDescent="0.25">
      <c r="AI810" s="23"/>
      <c r="AJ810" s="22"/>
      <c r="AK810" s="22"/>
      <c r="AL810" s="22"/>
      <c r="AM810" s="22"/>
      <c r="AZ810"/>
      <c r="BA810"/>
      <c r="BB810"/>
      <c r="BC810"/>
    </row>
    <row r="811" spans="35:55" x14ac:dyDescent="0.25">
      <c r="AI811" s="23"/>
      <c r="AJ811" s="22"/>
      <c r="AK811" s="22"/>
      <c r="AL811" s="22"/>
      <c r="AM811" s="22"/>
      <c r="AZ811"/>
      <c r="BA811"/>
      <c r="BB811"/>
      <c r="BC811"/>
    </row>
    <row r="812" spans="35:55" x14ac:dyDescent="0.25">
      <c r="AI812" s="23"/>
      <c r="AJ812" s="22"/>
      <c r="AK812" s="22"/>
      <c r="AL812" s="22"/>
      <c r="AM812" s="22"/>
      <c r="AZ812"/>
      <c r="BA812"/>
      <c r="BB812"/>
      <c r="BC812"/>
    </row>
    <row r="813" spans="35:55" x14ac:dyDescent="0.25">
      <c r="AI813" s="23"/>
      <c r="AJ813" s="22"/>
      <c r="AK813" s="22"/>
      <c r="AL813" s="22"/>
      <c r="AM813" s="22"/>
      <c r="AZ813"/>
      <c r="BA813"/>
      <c r="BB813"/>
      <c r="BC813"/>
    </row>
    <row r="814" spans="35:55" x14ac:dyDescent="0.25">
      <c r="AI814" s="23"/>
      <c r="AJ814" s="22"/>
      <c r="AK814" s="22"/>
      <c r="AL814" s="22"/>
      <c r="AM814" s="22"/>
      <c r="AZ814"/>
      <c r="BA814"/>
      <c r="BB814"/>
      <c r="BC814"/>
    </row>
    <row r="815" spans="35:55" x14ac:dyDescent="0.25">
      <c r="AI815" s="23"/>
      <c r="AJ815" s="22"/>
      <c r="AK815" s="22"/>
      <c r="AL815" s="22"/>
      <c r="AM815" s="22"/>
      <c r="AZ815"/>
      <c r="BA815"/>
      <c r="BB815"/>
      <c r="BC815"/>
    </row>
    <row r="816" spans="35:55" x14ac:dyDescent="0.25">
      <c r="AI816" s="23"/>
      <c r="AJ816" s="22"/>
      <c r="AK816" s="22"/>
      <c r="AL816" s="22"/>
      <c r="AM816" s="22"/>
      <c r="AZ816"/>
      <c r="BA816"/>
      <c r="BB816"/>
      <c r="BC816"/>
    </row>
    <row r="817" spans="35:55" x14ac:dyDescent="0.25">
      <c r="AI817" s="23"/>
      <c r="AJ817" s="22"/>
      <c r="AK817" s="22"/>
      <c r="AL817" s="22"/>
      <c r="AM817" s="22"/>
      <c r="AZ817"/>
      <c r="BA817"/>
      <c r="BB817"/>
      <c r="BC817"/>
    </row>
    <row r="818" spans="35:55" x14ac:dyDescent="0.25">
      <c r="AI818" s="23"/>
      <c r="AJ818" s="22"/>
      <c r="AK818" s="22"/>
      <c r="AL818" s="22"/>
      <c r="AM818" s="22"/>
      <c r="AZ818"/>
      <c r="BA818"/>
      <c r="BB818"/>
      <c r="BC818"/>
    </row>
    <row r="819" spans="35:55" x14ac:dyDescent="0.25">
      <c r="AI819" s="23"/>
      <c r="AJ819" s="22"/>
      <c r="AK819" s="22"/>
      <c r="AL819" s="22"/>
      <c r="AM819" s="22"/>
      <c r="AZ819"/>
      <c r="BA819"/>
      <c r="BB819"/>
      <c r="BC819"/>
    </row>
    <row r="820" spans="35:55" x14ac:dyDescent="0.25">
      <c r="AI820" s="23"/>
      <c r="AJ820" s="22"/>
      <c r="AK820" s="22"/>
      <c r="AL820" s="22"/>
      <c r="AM820" s="22"/>
      <c r="AZ820"/>
      <c r="BA820"/>
      <c r="BB820"/>
      <c r="BC820"/>
    </row>
    <row r="821" spans="35:55" x14ac:dyDescent="0.25">
      <c r="AI821" s="23"/>
      <c r="AJ821" s="22"/>
      <c r="AK821" s="22"/>
      <c r="AL821" s="22"/>
      <c r="AM821" s="22"/>
      <c r="AZ821"/>
      <c r="BA821"/>
      <c r="BB821"/>
      <c r="BC821"/>
    </row>
    <row r="822" spans="35:55" x14ac:dyDescent="0.25">
      <c r="AI822" s="23"/>
      <c r="AJ822" s="22"/>
      <c r="AK822" s="22"/>
      <c r="AL822" s="22"/>
      <c r="AM822" s="22"/>
      <c r="AZ822"/>
      <c r="BA822"/>
      <c r="BB822"/>
      <c r="BC822"/>
    </row>
    <row r="823" spans="35:55" x14ac:dyDescent="0.25">
      <c r="AI823" s="23"/>
      <c r="AJ823" s="22"/>
      <c r="AK823" s="22"/>
      <c r="AL823" s="22"/>
      <c r="AM823" s="22"/>
      <c r="AZ823"/>
      <c r="BA823"/>
      <c r="BB823"/>
      <c r="BC823"/>
    </row>
    <row r="824" spans="35:55" x14ac:dyDescent="0.25">
      <c r="AI824" s="23"/>
      <c r="AJ824" s="22"/>
      <c r="AK824" s="22"/>
      <c r="AL824" s="22"/>
      <c r="AM824" s="22"/>
      <c r="AZ824"/>
      <c r="BA824"/>
      <c r="BB824"/>
      <c r="BC824"/>
    </row>
    <row r="825" spans="35:55" x14ac:dyDescent="0.25">
      <c r="AI825" s="23"/>
      <c r="AJ825" s="22"/>
      <c r="AK825" s="22"/>
      <c r="AL825" s="22"/>
      <c r="AM825" s="22"/>
      <c r="AZ825"/>
      <c r="BA825"/>
      <c r="BB825"/>
      <c r="BC825"/>
    </row>
    <row r="826" spans="35:55" x14ac:dyDescent="0.25">
      <c r="AI826" s="23"/>
      <c r="AJ826" s="22"/>
      <c r="AK826" s="22"/>
      <c r="AL826" s="22"/>
      <c r="AM826" s="22"/>
      <c r="AZ826"/>
      <c r="BA826"/>
      <c r="BB826"/>
      <c r="BC826"/>
    </row>
    <row r="827" spans="35:55" x14ac:dyDescent="0.25">
      <c r="AI827" s="23"/>
      <c r="AJ827" s="22"/>
      <c r="AK827" s="22"/>
      <c r="AL827" s="22"/>
      <c r="AM827" s="22"/>
      <c r="AZ827"/>
      <c r="BA827"/>
      <c r="BB827"/>
      <c r="BC827"/>
    </row>
    <row r="828" spans="35:55" x14ac:dyDescent="0.25">
      <c r="AI828" s="23"/>
      <c r="AJ828" s="22"/>
      <c r="AK828" s="22"/>
      <c r="AL828" s="22"/>
      <c r="AM828" s="22"/>
      <c r="AZ828"/>
      <c r="BA828"/>
      <c r="BB828"/>
      <c r="BC828"/>
    </row>
    <row r="829" spans="35:55" x14ac:dyDescent="0.25">
      <c r="AI829" s="23"/>
      <c r="AJ829" s="22"/>
      <c r="AK829" s="22"/>
      <c r="AL829" s="22"/>
      <c r="AM829" s="22"/>
      <c r="AZ829"/>
      <c r="BA829"/>
      <c r="BB829"/>
      <c r="BC829"/>
    </row>
    <row r="830" spans="35:55" x14ac:dyDescent="0.25">
      <c r="AI830" s="23"/>
      <c r="AJ830" s="22"/>
      <c r="AK830" s="22"/>
      <c r="AL830" s="22"/>
      <c r="AM830" s="22"/>
      <c r="AZ830"/>
      <c r="BA830"/>
      <c r="BB830"/>
      <c r="BC830"/>
    </row>
    <row r="831" spans="35:55" x14ac:dyDescent="0.25">
      <c r="AI831" s="23"/>
      <c r="AJ831" s="22"/>
      <c r="AK831" s="22"/>
      <c r="AL831" s="22"/>
      <c r="AM831" s="22"/>
      <c r="AZ831"/>
      <c r="BA831"/>
      <c r="BB831"/>
      <c r="BC831"/>
    </row>
    <row r="832" spans="35:55" x14ac:dyDescent="0.25">
      <c r="AI832" s="23"/>
      <c r="AJ832" s="22"/>
      <c r="AK832" s="22"/>
      <c r="AL832" s="22"/>
      <c r="AM832" s="22"/>
      <c r="AZ832"/>
      <c r="BA832"/>
      <c r="BB832"/>
      <c r="BC832"/>
    </row>
    <row r="833" spans="35:55" x14ac:dyDescent="0.25">
      <c r="AI833" s="23"/>
      <c r="AJ833" s="22"/>
      <c r="AK833" s="22"/>
      <c r="AL833" s="22"/>
      <c r="AM833" s="22"/>
      <c r="AZ833"/>
      <c r="BA833"/>
      <c r="BB833"/>
      <c r="BC833"/>
    </row>
    <row r="834" spans="35:55" x14ac:dyDescent="0.25">
      <c r="AI834" s="23"/>
      <c r="AJ834" s="22"/>
      <c r="AK834" s="22"/>
      <c r="AL834" s="22"/>
      <c r="AM834" s="22"/>
      <c r="AZ834"/>
      <c r="BA834"/>
      <c r="BB834"/>
      <c r="BC834"/>
    </row>
    <row r="835" spans="35:55" x14ac:dyDescent="0.25">
      <c r="AI835" s="23"/>
      <c r="AJ835" s="22"/>
      <c r="AK835" s="22"/>
      <c r="AL835" s="22"/>
      <c r="AM835" s="22"/>
      <c r="AZ835"/>
      <c r="BA835"/>
      <c r="BB835"/>
      <c r="BC835"/>
    </row>
    <row r="836" spans="35:55" x14ac:dyDescent="0.25">
      <c r="AI836" s="23"/>
      <c r="AJ836" s="22"/>
      <c r="AK836" s="22"/>
      <c r="AL836" s="22"/>
      <c r="AM836" s="22"/>
      <c r="AZ836"/>
      <c r="BA836"/>
      <c r="BB836"/>
      <c r="BC836"/>
    </row>
    <row r="837" spans="35:55" x14ac:dyDescent="0.25">
      <c r="AI837" s="23"/>
      <c r="AJ837" s="22"/>
      <c r="AK837" s="22"/>
      <c r="AL837" s="22"/>
      <c r="AM837" s="22"/>
      <c r="AZ837"/>
      <c r="BA837"/>
      <c r="BB837"/>
      <c r="BC837"/>
    </row>
    <row r="838" spans="35:55" x14ac:dyDescent="0.25">
      <c r="AI838" s="23"/>
      <c r="AJ838" s="22"/>
      <c r="AK838" s="22"/>
      <c r="AL838" s="22"/>
      <c r="AM838" s="22"/>
      <c r="AZ838"/>
      <c r="BA838"/>
      <c r="BB838"/>
      <c r="BC838"/>
    </row>
    <row r="839" spans="35:55" x14ac:dyDescent="0.25">
      <c r="AI839" s="23"/>
      <c r="AJ839" s="22"/>
      <c r="AK839" s="22"/>
      <c r="AL839" s="22"/>
      <c r="AM839" s="22"/>
      <c r="AZ839"/>
      <c r="BA839"/>
      <c r="BB839"/>
      <c r="BC839"/>
    </row>
    <row r="840" spans="35:55" x14ac:dyDescent="0.25">
      <c r="AI840" s="23"/>
      <c r="AJ840" s="22"/>
      <c r="AK840" s="22"/>
      <c r="AL840" s="22"/>
      <c r="AM840" s="22"/>
      <c r="AZ840"/>
      <c r="BA840"/>
      <c r="BB840"/>
      <c r="BC840"/>
    </row>
    <row r="841" spans="35:55" x14ac:dyDescent="0.25">
      <c r="AI841" s="23"/>
      <c r="AJ841" s="22"/>
      <c r="AK841" s="22"/>
      <c r="AL841" s="22"/>
      <c r="AM841" s="22"/>
      <c r="AZ841"/>
      <c r="BA841"/>
      <c r="BB841"/>
      <c r="BC841"/>
    </row>
    <row r="842" spans="35:55" x14ac:dyDescent="0.25">
      <c r="AI842" s="23"/>
      <c r="AJ842" s="22"/>
      <c r="AK842" s="22"/>
      <c r="AL842" s="22"/>
      <c r="AM842" s="22"/>
      <c r="AZ842"/>
      <c r="BA842"/>
      <c r="BB842"/>
      <c r="BC842"/>
    </row>
    <row r="843" spans="35:55" x14ac:dyDescent="0.25">
      <c r="AI843" s="23"/>
      <c r="AJ843" s="22"/>
      <c r="AK843" s="22"/>
      <c r="AL843" s="22"/>
      <c r="AM843" s="22"/>
      <c r="AZ843"/>
      <c r="BA843"/>
      <c r="BB843"/>
      <c r="BC843"/>
    </row>
    <row r="844" spans="35:55" x14ac:dyDescent="0.25">
      <c r="AI844" s="23"/>
      <c r="AJ844" s="22"/>
      <c r="AK844" s="22"/>
      <c r="AL844" s="22"/>
      <c r="AM844" s="22"/>
      <c r="AZ844"/>
      <c r="BA844"/>
      <c r="BB844"/>
      <c r="BC844"/>
    </row>
    <row r="845" spans="35:55" x14ac:dyDescent="0.25">
      <c r="AI845" s="23"/>
      <c r="AJ845" s="22"/>
      <c r="AK845" s="22"/>
      <c r="AL845" s="22"/>
      <c r="AM845" s="22"/>
      <c r="AZ845"/>
      <c r="BA845"/>
      <c r="BB845"/>
      <c r="BC845"/>
    </row>
    <row r="846" spans="35:55" x14ac:dyDescent="0.25">
      <c r="AI846" s="23"/>
      <c r="AJ846" s="22"/>
      <c r="AK846" s="22"/>
      <c r="AL846" s="22"/>
      <c r="AM846" s="22"/>
      <c r="AZ846"/>
      <c r="BA846"/>
      <c r="BB846"/>
      <c r="BC846"/>
    </row>
    <row r="847" spans="35:55" x14ac:dyDescent="0.25">
      <c r="AI847" s="23"/>
      <c r="AJ847" s="22"/>
      <c r="AK847" s="22"/>
      <c r="AL847" s="22"/>
      <c r="AM847" s="22"/>
      <c r="AZ847"/>
      <c r="BA847"/>
      <c r="BB847"/>
      <c r="BC847"/>
    </row>
    <row r="848" spans="35:55" x14ac:dyDescent="0.25">
      <c r="AI848" s="23"/>
      <c r="AJ848" s="22"/>
      <c r="AK848" s="22"/>
      <c r="AL848" s="22"/>
      <c r="AM848" s="22"/>
      <c r="AZ848"/>
      <c r="BA848"/>
      <c r="BB848"/>
      <c r="BC848"/>
    </row>
    <row r="849" spans="35:55" x14ac:dyDescent="0.25">
      <c r="AI849" s="23"/>
      <c r="AJ849" s="22"/>
      <c r="AK849" s="22"/>
      <c r="AL849" s="22"/>
      <c r="AM849" s="22"/>
      <c r="AZ849"/>
      <c r="BA849"/>
      <c r="BB849"/>
      <c r="BC849"/>
    </row>
    <row r="850" spans="35:55" x14ac:dyDescent="0.25">
      <c r="AI850" s="23"/>
      <c r="AJ850" s="22"/>
      <c r="AK850" s="22"/>
      <c r="AL850" s="22"/>
      <c r="AM850" s="22"/>
      <c r="AZ850"/>
      <c r="BA850"/>
      <c r="BB850"/>
      <c r="BC850"/>
    </row>
    <row r="851" spans="35:55" x14ac:dyDescent="0.25">
      <c r="AI851" s="23"/>
      <c r="AJ851" s="22"/>
      <c r="AK851" s="22"/>
      <c r="AL851" s="22"/>
      <c r="AM851" s="22"/>
      <c r="AZ851"/>
      <c r="BA851"/>
      <c r="BB851"/>
      <c r="BC851"/>
    </row>
    <row r="852" spans="35:55" x14ac:dyDescent="0.25">
      <c r="AI852" s="23"/>
      <c r="AJ852" s="22"/>
      <c r="AK852" s="22"/>
      <c r="AL852" s="22"/>
      <c r="AM852" s="22"/>
      <c r="AZ852"/>
      <c r="BA852"/>
      <c r="BB852"/>
      <c r="BC852"/>
    </row>
    <row r="853" spans="35:55" x14ac:dyDescent="0.25">
      <c r="AI853" s="23"/>
      <c r="AJ853" s="22"/>
      <c r="AK853" s="22"/>
      <c r="AL853" s="22"/>
      <c r="AM853" s="22"/>
      <c r="AZ853"/>
      <c r="BA853"/>
      <c r="BB853"/>
      <c r="BC853"/>
    </row>
    <row r="854" spans="35:55" x14ac:dyDescent="0.25">
      <c r="AI854" s="23"/>
      <c r="AJ854" s="22"/>
      <c r="AK854" s="22"/>
      <c r="AL854" s="22"/>
      <c r="AM854" s="22"/>
      <c r="AZ854"/>
      <c r="BA854"/>
      <c r="BB854"/>
      <c r="BC854"/>
    </row>
    <row r="855" spans="35:55" x14ac:dyDescent="0.25">
      <c r="AI855" s="23"/>
      <c r="AJ855" s="22"/>
      <c r="AK855" s="22"/>
      <c r="AL855" s="22"/>
      <c r="AM855" s="22"/>
      <c r="AZ855"/>
      <c r="BA855"/>
      <c r="BB855"/>
      <c r="BC855"/>
    </row>
    <row r="856" spans="35:55" x14ac:dyDescent="0.25">
      <c r="AI856" s="23"/>
      <c r="AJ856" s="22"/>
      <c r="AK856" s="22"/>
      <c r="AL856" s="22"/>
      <c r="AM856" s="22"/>
      <c r="AZ856"/>
      <c r="BA856"/>
      <c r="BB856"/>
      <c r="BC856"/>
    </row>
    <row r="857" spans="35:55" x14ac:dyDescent="0.25">
      <c r="AI857" s="23"/>
      <c r="AJ857" s="22"/>
      <c r="AK857" s="22"/>
      <c r="AL857" s="22"/>
      <c r="AM857" s="22"/>
      <c r="AZ857"/>
      <c r="BA857"/>
      <c r="BB857"/>
      <c r="BC857"/>
    </row>
    <row r="858" spans="35:55" x14ac:dyDescent="0.25">
      <c r="AI858" s="23"/>
      <c r="AJ858" s="22"/>
      <c r="AK858" s="22"/>
      <c r="AL858" s="22"/>
      <c r="AM858" s="22"/>
      <c r="AZ858"/>
      <c r="BA858"/>
      <c r="BB858"/>
      <c r="BC858"/>
    </row>
    <row r="859" spans="35:55" x14ac:dyDescent="0.25">
      <c r="AI859" s="23"/>
      <c r="AJ859" s="22"/>
      <c r="AK859" s="22"/>
      <c r="AL859" s="22"/>
      <c r="AM859" s="22"/>
      <c r="AZ859"/>
      <c r="BA859"/>
      <c r="BB859"/>
      <c r="BC859"/>
    </row>
    <row r="860" spans="35:55" x14ac:dyDescent="0.25">
      <c r="AI860" s="23"/>
      <c r="AJ860" s="22"/>
      <c r="AK860" s="22"/>
      <c r="AL860" s="22"/>
      <c r="AM860" s="22"/>
      <c r="AZ860"/>
      <c r="BA860"/>
      <c r="BB860"/>
      <c r="BC860"/>
    </row>
    <row r="861" spans="35:55" x14ac:dyDescent="0.25">
      <c r="AI861" s="23"/>
      <c r="AJ861" s="22"/>
      <c r="AK861" s="22"/>
      <c r="AL861" s="22"/>
      <c r="AM861" s="22"/>
      <c r="AZ861"/>
      <c r="BA861"/>
      <c r="BB861"/>
      <c r="BC861"/>
    </row>
    <row r="862" spans="35:55" x14ac:dyDescent="0.25">
      <c r="AI862" s="23"/>
      <c r="AJ862" s="22"/>
      <c r="AK862" s="22"/>
      <c r="AL862" s="22"/>
      <c r="AM862" s="22"/>
      <c r="AZ862"/>
      <c r="BA862"/>
      <c r="BB862"/>
      <c r="BC862"/>
    </row>
    <row r="863" spans="35:55" x14ac:dyDescent="0.25">
      <c r="AI863" s="23"/>
      <c r="AJ863" s="22"/>
      <c r="AK863" s="22"/>
      <c r="AL863" s="22"/>
      <c r="AM863" s="22"/>
      <c r="AZ863"/>
      <c r="BA863"/>
      <c r="BB863"/>
      <c r="BC863"/>
    </row>
    <row r="864" spans="35:55" x14ac:dyDescent="0.25">
      <c r="AI864" s="23"/>
      <c r="AJ864" s="22"/>
      <c r="AK864" s="22"/>
      <c r="AL864" s="22"/>
      <c r="AM864" s="22"/>
      <c r="AZ864"/>
      <c r="BA864"/>
      <c r="BB864"/>
      <c r="BC864"/>
    </row>
    <row r="865" spans="35:55" x14ac:dyDescent="0.25">
      <c r="AI865" s="23"/>
      <c r="AJ865" s="22"/>
      <c r="AK865" s="22"/>
      <c r="AL865" s="22"/>
      <c r="AM865" s="22"/>
      <c r="AZ865"/>
      <c r="BA865"/>
      <c r="BB865"/>
      <c r="BC865"/>
    </row>
    <row r="866" spans="35:55" x14ac:dyDescent="0.25">
      <c r="AI866" s="23"/>
      <c r="AJ866" s="22"/>
      <c r="AK866" s="22"/>
      <c r="AL866" s="22"/>
      <c r="AM866" s="22"/>
      <c r="AZ866"/>
      <c r="BA866"/>
      <c r="BB866"/>
      <c r="BC866"/>
    </row>
    <row r="867" spans="35:55" x14ac:dyDescent="0.25">
      <c r="AI867" s="23"/>
      <c r="AJ867" s="22"/>
      <c r="AK867" s="22"/>
      <c r="AL867" s="22"/>
      <c r="AM867" s="22"/>
      <c r="AZ867"/>
      <c r="BA867"/>
      <c r="BB867"/>
      <c r="BC867"/>
    </row>
    <row r="868" spans="35:55" x14ac:dyDescent="0.25">
      <c r="AI868" s="23"/>
      <c r="AJ868" s="22"/>
      <c r="AK868" s="22"/>
      <c r="AL868" s="22"/>
      <c r="AM868" s="22"/>
      <c r="AZ868"/>
      <c r="BA868"/>
      <c r="BB868"/>
      <c r="BC868"/>
    </row>
    <row r="869" spans="35:55" x14ac:dyDescent="0.25">
      <c r="AI869" s="23"/>
      <c r="AJ869" s="22"/>
      <c r="AK869" s="22"/>
      <c r="AL869" s="22"/>
      <c r="AM869" s="22"/>
      <c r="AZ869"/>
      <c r="BA869"/>
      <c r="BB869"/>
      <c r="BC869"/>
    </row>
    <row r="870" spans="35:55" x14ac:dyDescent="0.25">
      <c r="AI870" s="23"/>
      <c r="AJ870" s="22"/>
      <c r="AK870" s="22"/>
      <c r="AL870" s="22"/>
      <c r="AM870" s="22"/>
      <c r="AZ870"/>
      <c r="BA870"/>
      <c r="BB870"/>
      <c r="BC870"/>
    </row>
    <row r="871" spans="35:55" x14ac:dyDescent="0.25">
      <c r="AI871" s="23"/>
      <c r="AJ871" s="22"/>
      <c r="AK871" s="22"/>
      <c r="AL871" s="22"/>
      <c r="AM871" s="22"/>
      <c r="AZ871"/>
      <c r="BA871"/>
      <c r="BB871"/>
      <c r="BC871"/>
    </row>
    <row r="872" spans="35:55" x14ac:dyDescent="0.25">
      <c r="AI872" s="23"/>
      <c r="AJ872" s="22"/>
      <c r="AK872" s="22"/>
      <c r="AL872" s="22"/>
      <c r="AM872" s="22"/>
      <c r="AZ872"/>
      <c r="BA872"/>
      <c r="BB872"/>
      <c r="BC872"/>
    </row>
    <row r="873" spans="35:55" x14ac:dyDescent="0.25">
      <c r="AI873" s="23"/>
      <c r="AJ873" s="22"/>
      <c r="AK873" s="22"/>
      <c r="AL873" s="22"/>
      <c r="AM873" s="22"/>
      <c r="AZ873"/>
      <c r="BA873"/>
      <c r="BB873"/>
      <c r="BC873"/>
    </row>
    <row r="874" spans="35:55" x14ac:dyDescent="0.25">
      <c r="AI874" s="23"/>
      <c r="AJ874" s="22"/>
      <c r="AK874" s="22"/>
      <c r="AL874" s="22"/>
      <c r="AM874" s="22"/>
      <c r="AZ874"/>
      <c r="BA874"/>
      <c r="BB874"/>
      <c r="BC874"/>
    </row>
    <row r="875" spans="35:55" x14ac:dyDescent="0.25">
      <c r="AI875" s="23"/>
      <c r="AJ875" s="22"/>
      <c r="AK875" s="22"/>
      <c r="AL875" s="22"/>
      <c r="AM875" s="22"/>
      <c r="AZ875"/>
      <c r="BA875"/>
      <c r="BB875"/>
      <c r="BC875"/>
    </row>
    <row r="876" spans="35:55" x14ac:dyDescent="0.25">
      <c r="AI876" s="23"/>
      <c r="AJ876" s="22"/>
      <c r="AK876" s="22"/>
      <c r="AL876" s="22"/>
      <c r="AM876" s="22"/>
      <c r="AZ876"/>
      <c r="BA876"/>
      <c r="BB876"/>
      <c r="BC876"/>
    </row>
    <row r="877" spans="35:55" x14ac:dyDescent="0.25">
      <c r="AI877" s="23"/>
      <c r="AJ877" s="22"/>
      <c r="AK877" s="22"/>
      <c r="AL877" s="22"/>
      <c r="AM877" s="22"/>
      <c r="AZ877"/>
      <c r="BA877"/>
      <c r="BB877"/>
      <c r="BC877"/>
    </row>
    <row r="878" spans="35:55" x14ac:dyDescent="0.25">
      <c r="AI878" s="23"/>
      <c r="AJ878" s="22"/>
      <c r="AK878" s="22"/>
      <c r="AL878" s="22"/>
      <c r="AM878" s="22"/>
      <c r="AZ878"/>
      <c r="BA878"/>
      <c r="BB878"/>
      <c r="BC878"/>
    </row>
    <row r="879" spans="35:55" x14ac:dyDescent="0.25">
      <c r="AI879" s="23"/>
      <c r="AJ879" s="22"/>
      <c r="AK879" s="22"/>
      <c r="AL879" s="22"/>
      <c r="AM879" s="22"/>
      <c r="AZ879"/>
      <c r="BA879"/>
      <c r="BB879"/>
      <c r="BC879"/>
    </row>
    <row r="880" spans="35:55" x14ac:dyDescent="0.25">
      <c r="AI880" s="23"/>
      <c r="AJ880" s="22"/>
      <c r="AK880" s="22"/>
      <c r="AL880" s="22"/>
      <c r="AM880" s="22"/>
      <c r="AZ880"/>
      <c r="BA880"/>
      <c r="BB880"/>
      <c r="BC880"/>
    </row>
    <row r="881" spans="35:55" x14ac:dyDescent="0.25">
      <c r="AI881" s="23"/>
      <c r="AJ881" s="22"/>
      <c r="AK881" s="22"/>
      <c r="AL881" s="22"/>
      <c r="AM881" s="22"/>
      <c r="AZ881"/>
      <c r="BA881"/>
      <c r="BB881"/>
      <c r="BC881"/>
    </row>
    <row r="882" spans="35:55" x14ac:dyDescent="0.25">
      <c r="AI882" s="23"/>
      <c r="AJ882" s="22"/>
      <c r="AK882" s="22"/>
      <c r="AL882" s="22"/>
      <c r="AM882" s="22"/>
      <c r="AZ882"/>
      <c r="BA882"/>
      <c r="BB882"/>
      <c r="BC882"/>
    </row>
    <row r="883" spans="35:55" x14ac:dyDescent="0.25">
      <c r="AI883" s="23"/>
      <c r="AJ883" s="22"/>
      <c r="AK883" s="22"/>
      <c r="AL883" s="22"/>
      <c r="AM883" s="22"/>
      <c r="AZ883"/>
      <c r="BA883"/>
      <c r="BB883"/>
      <c r="BC883"/>
    </row>
    <row r="884" spans="35:55" x14ac:dyDescent="0.25">
      <c r="AI884" s="23"/>
      <c r="AJ884" s="22"/>
      <c r="AK884" s="22"/>
      <c r="AL884" s="22"/>
      <c r="AM884" s="22"/>
      <c r="AZ884"/>
      <c r="BA884"/>
      <c r="BB884"/>
      <c r="BC884"/>
    </row>
    <row r="885" spans="35:55" x14ac:dyDescent="0.25">
      <c r="AI885" s="23"/>
      <c r="AJ885" s="22"/>
      <c r="AK885" s="22"/>
      <c r="AL885" s="22"/>
      <c r="AM885" s="22"/>
      <c r="AZ885"/>
      <c r="BA885"/>
      <c r="BB885"/>
      <c r="BC885"/>
    </row>
    <row r="886" spans="35:55" x14ac:dyDescent="0.25">
      <c r="AI886" s="23"/>
      <c r="AJ886" s="22"/>
      <c r="AK886" s="22"/>
      <c r="AL886" s="22"/>
      <c r="AM886" s="22"/>
      <c r="AZ886"/>
      <c r="BA886"/>
      <c r="BB886"/>
      <c r="BC886"/>
    </row>
    <row r="887" spans="35:55" x14ac:dyDescent="0.25">
      <c r="AI887" s="23"/>
      <c r="AJ887" s="22"/>
      <c r="AK887" s="22"/>
      <c r="AL887" s="22"/>
      <c r="AM887" s="22"/>
      <c r="AZ887"/>
      <c r="BA887"/>
      <c r="BB887"/>
      <c r="BC887"/>
    </row>
    <row r="888" spans="35:55" x14ac:dyDescent="0.25">
      <c r="AI888" s="23"/>
      <c r="AJ888" s="22"/>
      <c r="AK888" s="22"/>
      <c r="AL888" s="22"/>
      <c r="AM888" s="22"/>
      <c r="AZ888"/>
      <c r="BA888"/>
      <c r="BB888"/>
      <c r="BC888"/>
    </row>
    <row r="889" spans="35:55" x14ac:dyDescent="0.25">
      <c r="AI889" s="23"/>
      <c r="AJ889" s="22"/>
      <c r="AK889" s="22"/>
      <c r="AL889" s="22"/>
      <c r="AM889" s="22"/>
      <c r="AZ889"/>
      <c r="BA889"/>
      <c r="BB889"/>
      <c r="BC889"/>
    </row>
    <row r="890" spans="35:55" x14ac:dyDescent="0.25">
      <c r="AI890" s="23"/>
      <c r="AJ890" s="22"/>
      <c r="AK890" s="22"/>
      <c r="AL890" s="22"/>
      <c r="AM890" s="22"/>
      <c r="AZ890"/>
      <c r="BA890"/>
      <c r="BB890"/>
      <c r="BC890"/>
    </row>
    <row r="891" spans="35:55" x14ac:dyDescent="0.25">
      <c r="AI891" s="23"/>
      <c r="AJ891" s="22"/>
      <c r="AK891" s="22"/>
      <c r="AL891" s="22"/>
      <c r="AM891" s="22"/>
      <c r="AZ891"/>
      <c r="BA891"/>
      <c r="BB891"/>
      <c r="BC891"/>
    </row>
    <row r="892" spans="35:55" x14ac:dyDescent="0.25">
      <c r="AI892" s="23"/>
      <c r="AJ892" s="22"/>
      <c r="AK892" s="22"/>
      <c r="AL892" s="22"/>
      <c r="AM892" s="22"/>
      <c r="AZ892"/>
      <c r="BA892"/>
      <c r="BB892"/>
      <c r="BC892"/>
    </row>
    <row r="893" spans="35:55" x14ac:dyDescent="0.25">
      <c r="AI893" s="23"/>
      <c r="AJ893" s="22"/>
      <c r="AK893" s="22"/>
      <c r="AL893" s="22"/>
      <c r="AM893" s="22"/>
      <c r="AZ893"/>
      <c r="BA893"/>
      <c r="BB893"/>
      <c r="BC893"/>
    </row>
    <row r="894" spans="35:55" x14ac:dyDescent="0.25">
      <c r="AI894" s="23"/>
      <c r="AJ894" s="22"/>
      <c r="AK894" s="22"/>
      <c r="AL894" s="22"/>
      <c r="AM894" s="22"/>
      <c r="AZ894"/>
      <c r="BA894"/>
      <c r="BB894"/>
      <c r="BC894"/>
    </row>
    <row r="895" spans="35:55" x14ac:dyDescent="0.25">
      <c r="AI895" s="23"/>
      <c r="AJ895" s="22"/>
      <c r="AK895" s="22"/>
      <c r="AL895" s="22"/>
      <c r="AM895" s="22"/>
      <c r="AZ895"/>
      <c r="BA895"/>
      <c r="BB895"/>
      <c r="BC895"/>
    </row>
    <row r="896" spans="35:55" x14ac:dyDescent="0.25">
      <c r="AI896" s="23"/>
      <c r="AJ896" s="22"/>
      <c r="AK896" s="22"/>
      <c r="AL896" s="22"/>
      <c r="AM896" s="22"/>
      <c r="AZ896"/>
      <c r="BA896"/>
      <c r="BB896"/>
      <c r="BC896"/>
    </row>
    <row r="897" spans="35:55" x14ac:dyDescent="0.25">
      <c r="AI897" s="23"/>
      <c r="AJ897" s="22"/>
      <c r="AK897" s="22"/>
      <c r="AL897" s="22"/>
      <c r="AM897" s="22"/>
      <c r="AZ897"/>
      <c r="BA897"/>
      <c r="BB897"/>
      <c r="BC897"/>
    </row>
    <row r="898" spans="35:55" x14ac:dyDescent="0.25">
      <c r="AI898" s="23"/>
      <c r="AJ898" s="22"/>
      <c r="AK898" s="22"/>
      <c r="AL898" s="22"/>
      <c r="AM898" s="22"/>
      <c r="AZ898"/>
      <c r="BA898"/>
      <c r="BB898"/>
      <c r="BC898"/>
    </row>
    <row r="899" spans="35:55" x14ac:dyDescent="0.25">
      <c r="AI899" s="23"/>
      <c r="AJ899" s="22"/>
      <c r="AK899" s="22"/>
      <c r="AL899" s="22"/>
      <c r="AM899" s="22"/>
      <c r="AZ899"/>
      <c r="BA899"/>
      <c r="BB899"/>
      <c r="BC899"/>
    </row>
    <row r="900" spans="35:55" x14ac:dyDescent="0.25">
      <c r="AI900" s="23"/>
      <c r="AJ900" s="22"/>
      <c r="AK900" s="22"/>
      <c r="AL900" s="22"/>
      <c r="AM900" s="22"/>
      <c r="AZ900"/>
      <c r="BA900"/>
      <c r="BB900"/>
      <c r="BC900"/>
    </row>
    <row r="901" spans="35:55" x14ac:dyDescent="0.25">
      <c r="AI901" s="23"/>
      <c r="AJ901" s="22"/>
      <c r="AK901" s="22"/>
      <c r="AL901" s="22"/>
      <c r="AM901" s="22"/>
      <c r="AZ901"/>
      <c r="BA901"/>
      <c r="BB901"/>
      <c r="BC901"/>
    </row>
    <row r="902" spans="35:55" x14ac:dyDescent="0.25">
      <c r="AI902" s="23"/>
      <c r="AJ902" s="22"/>
      <c r="AK902" s="22"/>
      <c r="AL902" s="22"/>
      <c r="AM902" s="22"/>
      <c r="AZ902"/>
      <c r="BA902"/>
      <c r="BB902"/>
      <c r="BC902"/>
    </row>
    <row r="903" spans="35:55" x14ac:dyDescent="0.25">
      <c r="AI903" s="23"/>
      <c r="AJ903" s="22"/>
      <c r="AK903" s="22"/>
      <c r="AL903" s="22"/>
      <c r="AM903" s="22"/>
      <c r="AZ903"/>
      <c r="BA903"/>
      <c r="BB903"/>
      <c r="BC903"/>
    </row>
    <row r="904" spans="35:55" x14ac:dyDescent="0.25">
      <c r="AI904" s="23"/>
      <c r="AJ904" s="22"/>
      <c r="AK904" s="22"/>
      <c r="AL904" s="22"/>
      <c r="AM904" s="22"/>
      <c r="AZ904"/>
      <c r="BA904"/>
      <c r="BB904"/>
      <c r="BC904"/>
    </row>
    <row r="905" spans="35:55" x14ac:dyDescent="0.25">
      <c r="AI905" s="23"/>
      <c r="AJ905" s="22"/>
      <c r="AK905" s="22"/>
      <c r="AL905" s="22"/>
      <c r="AM905" s="22"/>
      <c r="AZ905"/>
      <c r="BA905"/>
      <c r="BB905"/>
      <c r="BC905"/>
    </row>
    <row r="906" spans="35:55" x14ac:dyDescent="0.25">
      <c r="AI906" s="23"/>
      <c r="AJ906" s="22"/>
      <c r="AK906" s="22"/>
      <c r="AL906" s="22"/>
      <c r="AM906" s="22"/>
      <c r="AZ906"/>
      <c r="BA906"/>
      <c r="BB906"/>
      <c r="BC906"/>
    </row>
    <row r="907" spans="35:55" x14ac:dyDescent="0.25">
      <c r="AI907" s="23"/>
      <c r="AJ907" s="22"/>
      <c r="AK907" s="22"/>
      <c r="AL907" s="22"/>
      <c r="AM907" s="22"/>
      <c r="AZ907"/>
      <c r="BA907"/>
      <c r="BB907"/>
      <c r="BC907"/>
    </row>
    <row r="908" spans="35:55" x14ac:dyDescent="0.25">
      <c r="AI908" s="23"/>
      <c r="AJ908" s="22"/>
      <c r="AK908" s="22"/>
      <c r="AL908" s="22"/>
      <c r="AM908" s="22"/>
      <c r="AZ908"/>
      <c r="BA908"/>
      <c r="BB908"/>
      <c r="BC908"/>
    </row>
    <row r="909" spans="35:55" x14ac:dyDescent="0.25">
      <c r="AI909" s="23"/>
      <c r="AJ909" s="22"/>
      <c r="AK909" s="22"/>
      <c r="AL909" s="22"/>
      <c r="AM909" s="22"/>
      <c r="AZ909"/>
      <c r="BA909"/>
      <c r="BB909"/>
      <c r="BC909"/>
    </row>
    <row r="910" spans="35:55" x14ac:dyDescent="0.25">
      <c r="AI910" s="23"/>
      <c r="AJ910" s="22"/>
      <c r="AK910" s="22"/>
      <c r="AL910" s="22"/>
      <c r="AM910" s="22"/>
      <c r="AZ910"/>
      <c r="BA910"/>
      <c r="BB910"/>
      <c r="BC910"/>
    </row>
    <row r="911" spans="35:55" x14ac:dyDescent="0.25">
      <c r="AI911" s="23"/>
      <c r="AJ911" s="22"/>
      <c r="AK911" s="22"/>
      <c r="AL911" s="22"/>
      <c r="AM911" s="22"/>
      <c r="AZ911"/>
      <c r="BA911"/>
      <c r="BB911"/>
      <c r="BC911"/>
    </row>
    <row r="912" spans="35:55" x14ac:dyDescent="0.25">
      <c r="AI912" s="23"/>
      <c r="AJ912" s="22"/>
      <c r="AK912" s="22"/>
      <c r="AL912" s="22"/>
      <c r="AM912" s="22"/>
      <c r="AZ912"/>
      <c r="BA912"/>
      <c r="BB912"/>
      <c r="BC912"/>
    </row>
    <row r="913" spans="35:55" x14ac:dyDescent="0.25">
      <c r="AI913" s="23"/>
      <c r="AJ913" s="22"/>
      <c r="AK913" s="22"/>
      <c r="AL913" s="22"/>
      <c r="AM913" s="22"/>
      <c r="AZ913"/>
      <c r="BA913"/>
      <c r="BB913"/>
      <c r="BC913"/>
    </row>
    <row r="914" spans="35:55" x14ac:dyDescent="0.25">
      <c r="AI914" s="23"/>
      <c r="AJ914" s="22"/>
      <c r="AK914" s="22"/>
      <c r="AL914" s="22"/>
      <c r="AM914" s="22"/>
      <c r="AZ914"/>
      <c r="BA914"/>
      <c r="BB914"/>
      <c r="BC914"/>
    </row>
    <row r="915" spans="35:55" x14ac:dyDescent="0.25">
      <c r="AI915" s="23"/>
      <c r="AJ915" s="22"/>
      <c r="AK915" s="22"/>
      <c r="AL915" s="22"/>
      <c r="AM915" s="22"/>
      <c r="AZ915"/>
      <c r="BA915"/>
      <c r="BB915"/>
      <c r="BC915"/>
    </row>
    <row r="916" spans="35:55" x14ac:dyDescent="0.25">
      <c r="AI916" s="23"/>
      <c r="AJ916" s="22"/>
      <c r="AK916" s="22"/>
      <c r="AL916" s="22"/>
      <c r="AM916" s="22"/>
      <c r="AZ916"/>
      <c r="BA916"/>
      <c r="BB916"/>
      <c r="BC916"/>
    </row>
    <row r="917" spans="35:55" x14ac:dyDescent="0.25">
      <c r="AI917" s="23"/>
      <c r="AJ917" s="22"/>
      <c r="AK917" s="22"/>
      <c r="AL917" s="22"/>
      <c r="AM917" s="22"/>
      <c r="AZ917"/>
      <c r="BA917"/>
      <c r="BB917"/>
      <c r="BC917"/>
    </row>
    <row r="918" spans="35:55" x14ac:dyDescent="0.25">
      <c r="AI918" s="23"/>
      <c r="AJ918" s="22"/>
      <c r="AK918" s="22"/>
      <c r="AL918" s="22"/>
      <c r="AM918" s="22"/>
      <c r="AZ918"/>
      <c r="BA918"/>
      <c r="BB918"/>
      <c r="BC918"/>
    </row>
    <row r="919" spans="35:55" x14ac:dyDescent="0.25">
      <c r="AI919" s="23"/>
      <c r="AJ919" s="22"/>
      <c r="AK919" s="22"/>
      <c r="AL919" s="22"/>
      <c r="AM919" s="22"/>
      <c r="AZ919"/>
      <c r="BA919"/>
      <c r="BB919"/>
      <c r="BC919"/>
    </row>
    <row r="920" spans="35:55" x14ac:dyDescent="0.25">
      <c r="AI920" s="23"/>
      <c r="AJ920" s="22"/>
      <c r="AK920" s="22"/>
      <c r="AL920" s="22"/>
      <c r="AM920" s="22"/>
      <c r="AZ920"/>
      <c r="BA920"/>
      <c r="BB920"/>
      <c r="BC920"/>
    </row>
    <row r="921" spans="35:55" x14ac:dyDescent="0.25">
      <c r="AI921" s="23"/>
      <c r="AJ921" s="22"/>
      <c r="AK921" s="22"/>
      <c r="AL921" s="22"/>
      <c r="AM921" s="22"/>
      <c r="AZ921"/>
      <c r="BA921"/>
      <c r="BB921"/>
      <c r="BC921"/>
    </row>
    <row r="922" spans="35:55" x14ac:dyDescent="0.25">
      <c r="AI922" s="23"/>
      <c r="AJ922" s="22"/>
      <c r="AK922" s="22"/>
      <c r="AL922" s="22"/>
      <c r="AM922" s="22"/>
      <c r="AZ922"/>
      <c r="BA922"/>
      <c r="BB922"/>
      <c r="BC922"/>
    </row>
    <row r="923" spans="35:55" x14ac:dyDescent="0.25">
      <c r="AI923" s="23"/>
      <c r="AJ923" s="22"/>
      <c r="AK923" s="22"/>
      <c r="AL923" s="22"/>
      <c r="AM923" s="22"/>
      <c r="AZ923"/>
      <c r="BA923"/>
      <c r="BB923"/>
      <c r="BC923"/>
    </row>
    <row r="924" spans="35:55" x14ac:dyDescent="0.25">
      <c r="AI924" s="23"/>
      <c r="AJ924" s="22"/>
      <c r="AK924" s="22"/>
      <c r="AL924" s="22"/>
      <c r="AM924" s="22"/>
      <c r="AZ924"/>
      <c r="BA924"/>
      <c r="BB924"/>
      <c r="BC924"/>
    </row>
    <row r="925" spans="35:55" x14ac:dyDescent="0.25">
      <c r="AI925" s="23"/>
      <c r="AJ925" s="22"/>
      <c r="AK925" s="22"/>
      <c r="AL925" s="22"/>
      <c r="AM925" s="22"/>
      <c r="AZ925"/>
      <c r="BA925"/>
      <c r="BB925"/>
      <c r="BC925"/>
    </row>
    <row r="926" spans="35:55" x14ac:dyDescent="0.25">
      <c r="AI926" s="23"/>
      <c r="AJ926" s="22"/>
      <c r="AK926" s="22"/>
      <c r="AL926" s="22"/>
      <c r="AM926" s="22"/>
      <c r="AZ926"/>
      <c r="BA926"/>
      <c r="BB926"/>
      <c r="BC926"/>
    </row>
    <row r="927" spans="35:55" x14ac:dyDescent="0.25">
      <c r="AI927" s="23"/>
      <c r="AJ927" s="22"/>
      <c r="AK927" s="22"/>
      <c r="AL927" s="22"/>
      <c r="AM927" s="22"/>
      <c r="AZ927"/>
      <c r="BA927"/>
      <c r="BB927"/>
      <c r="BC927"/>
    </row>
    <row r="928" spans="35:55" x14ac:dyDescent="0.25">
      <c r="AI928" s="23"/>
      <c r="AJ928" s="22"/>
      <c r="AK928" s="22"/>
      <c r="AL928" s="22"/>
      <c r="AM928" s="22"/>
      <c r="AZ928"/>
      <c r="BA928"/>
      <c r="BB928"/>
      <c r="BC928"/>
    </row>
    <row r="929" spans="35:55" x14ac:dyDescent="0.25">
      <c r="AI929" s="23"/>
      <c r="AJ929" s="22"/>
      <c r="AK929" s="22"/>
      <c r="AL929" s="22"/>
      <c r="AM929" s="22"/>
      <c r="AZ929"/>
      <c r="BA929"/>
      <c r="BB929"/>
      <c r="BC929"/>
    </row>
    <row r="930" spans="35:55" x14ac:dyDescent="0.25">
      <c r="AI930" s="23"/>
      <c r="AJ930" s="22"/>
      <c r="AK930" s="22"/>
      <c r="AL930" s="22"/>
      <c r="AM930" s="22"/>
      <c r="AZ930"/>
      <c r="BA930"/>
      <c r="BB930"/>
      <c r="BC930"/>
    </row>
    <row r="931" spans="35:55" x14ac:dyDescent="0.25">
      <c r="AI931" s="23"/>
      <c r="AJ931" s="22"/>
      <c r="AK931" s="22"/>
      <c r="AL931" s="22"/>
      <c r="AM931" s="22"/>
      <c r="AZ931"/>
      <c r="BA931"/>
      <c r="BB931"/>
      <c r="BC931"/>
    </row>
    <row r="932" spans="35:55" x14ac:dyDescent="0.25">
      <c r="AI932" s="23"/>
      <c r="AJ932" s="22"/>
      <c r="AK932" s="22"/>
      <c r="AL932" s="22"/>
      <c r="AM932" s="22"/>
      <c r="AZ932"/>
      <c r="BA932"/>
      <c r="BB932"/>
      <c r="BC932"/>
    </row>
    <row r="933" spans="35:55" x14ac:dyDescent="0.25">
      <c r="AI933" s="23"/>
      <c r="AJ933" s="22"/>
      <c r="AK933" s="22"/>
      <c r="AL933" s="22"/>
      <c r="AM933" s="22"/>
      <c r="AZ933"/>
      <c r="BA933"/>
      <c r="BB933"/>
      <c r="BC933"/>
    </row>
    <row r="934" spans="35:55" x14ac:dyDescent="0.25">
      <c r="AI934" s="23"/>
      <c r="AJ934" s="22"/>
      <c r="AK934" s="22"/>
      <c r="AL934" s="22"/>
      <c r="AM934" s="22"/>
      <c r="AZ934"/>
      <c r="BA934"/>
      <c r="BB934"/>
      <c r="BC934"/>
    </row>
    <row r="935" spans="35:55" x14ac:dyDescent="0.25">
      <c r="AI935" s="23"/>
      <c r="AJ935" s="22"/>
      <c r="AK935" s="22"/>
      <c r="AL935" s="22"/>
      <c r="AM935" s="22"/>
      <c r="AZ935"/>
      <c r="BA935"/>
      <c r="BB935"/>
      <c r="BC935"/>
    </row>
    <row r="936" spans="35:55" x14ac:dyDescent="0.25">
      <c r="AI936" s="23"/>
      <c r="AJ936" s="22"/>
      <c r="AK936" s="22"/>
      <c r="AL936" s="22"/>
      <c r="AM936" s="22"/>
      <c r="AZ936"/>
      <c r="BA936"/>
      <c r="BB936"/>
      <c r="BC936"/>
    </row>
    <row r="937" spans="35:55" x14ac:dyDescent="0.25">
      <c r="AI937" s="23"/>
      <c r="AJ937" s="22"/>
      <c r="AK937" s="22"/>
      <c r="AL937" s="22"/>
      <c r="AM937" s="22"/>
      <c r="AZ937"/>
      <c r="BA937"/>
      <c r="BB937"/>
      <c r="BC937"/>
    </row>
    <row r="938" spans="35:55" x14ac:dyDescent="0.25">
      <c r="AI938" s="23"/>
      <c r="AJ938" s="22"/>
      <c r="AK938" s="22"/>
      <c r="AL938" s="22"/>
      <c r="AM938" s="22"/>
      <c r="AZ938"/>
      <c r="BA938"/>
      <c r="BB938"/>
      <c r="BC938"/>
    </row>
    <row r="939" spans="35:55" x14ac:dyDescent="0.25">
      <c r="AI939" s="23"/>
      <c r="AJ939" s="22"/>
      <c r="AK939" s="22"/>
      <c r="AL939" s="22"/>
      <c r="AM939" s="22"/>
      <c r="AZ939"/>
      <c r="BA939"/>
      <c r="BB939"/>
      <c r="BC939"/>
    </row>
    <row r="940" spans="35:55" x14ac:dyDescent="0.25">
      <c r="AI940" s="23"/>
      <c r="AJ940" s="22"/>
      <c r="AK940" s="22"/>
      <c r="AL940" s="22"/>
      <c r="AM940" s="22"/>
      <c r="AZ940"/>
      <c r="BA940"/>
      <c r="BB940"/>
      <c r="BC940"/>
    </row>
    <row r="941" spans="35:55" x14ac:dyDescent="0.25">
      <c r="AI941" s="23"/>
      <c r="AJ941" s="22"/>
      <c r="AK941" s="22"/>
      <c r="AL941" s="22"/>
      <c r="AM941" s="22"/>
      <c r="AZ941"/>
      <c r="BA941"/>
      <c r="BB941"/>
      <c r="BC941"/>
    </row>
    <row r="942" spans="35:55" x14ac:dyDescent="0.25">
      <c r="AI942" s="23"/>
      <c r="AJ942" s="22"/>
      <c r="AK942" s="22"/>
      <c r="AL942" s="22"/>
      <c r="AM942" s="22"/>
      <c r="AZ942"/>
      <c r="BA942"/>
      <c r="BB942"/>
      <c r="BC942"/>
    </row>
    <row r="943" spans="35:55" x14ac:dyDescent="0.25">
      <c r="AI943" s="23"/>
      <c r="AJ943" s="22"/>
      <c r="AK943" s="22"/>
      <c r="AL943" s="22"/>
      <c r="AM943" s="22"/>
      <c r="AZ943"/>
      <c r="BA943"/>
      <c r="BB943"/>
      <c r="BC943"/>
    </row>
    <row r="944" spans="35:55" x14ac:dyDescent="0.25">
      <c r="AI944" s="23"/>
      <c r="AJ944" s="22"/>
      <c r="AK944" s="22"/>
      <c r="AL944" s="22"/>
      <c r="AM944" s="22"/>
      <c r="AZ944"/>
      <c r="BA944"/>
      <c r="BB944"/>
      <c r="BC944"/>
    </row>
    <row r="945" spans="35:55" x14ac:dyDescent="0.25">
      <c r="AI945" s="23"/>
      <c r="AJ945" s="22"/>
      <c r="AK945" s="22"/>
      <c r="AL945" s="22"/>
      <c r="AM945" s="22"/>
      <c r="AZ945"/>
      <c r="BA945"/>
      <c r="BB945"/>
      <c r="BC945"/>
    </row>
    <row r="946" spans="35:55" x14ac:dyDescent="0.25">
      <c r="AI946" s="23"/>
      <c r="AJ946" s="22"/>
      <c r="AK946" s="22"/>
      <c r="AL946" s="22"/>
      <c r="AM946" s="22"/>
      <c r="AZ946"/>
      <c r="BA946"/>
      <c r="BB946"/>
      <c r="BC946"/>
    </row>
    <row r="947" spans="35:55" x14ac:dyDescent="0.25">
      <c r="AI947" s="23"/>
      <c r="AJ947" s="22"/>
      <c r="AK947" s="22"/>
      <c r="AL947" s="22"/>
      <c r="AM947" s="22"/>
      <c r="AZ947"/>
      <c r="BA947"/>
      <c r="BB947"/>
      <c r="BC947"/>
    </row>
    <row r="948" spans="35:55" x14ac:dyDescent="0.25">
      <c r="AI948" s="23"/>
      <c r="AJ948" s="22"/>
      <c r="AK948" s="22"/>
      <c r="AL948" s="22"/>
      <c r="AM948" s="22"/>
      <c r="AZ948"/>
      <c r="BA948"/>
      <c r="BB948"/>
      <c r="BC948"/>
    </row>
    <row r="949" spans="35:55" x14ac:dyDescent="0.25">
      <c r="AI949" s="23"/>
      <c r="AJ949" s="22"/>
      <c r="AK949" s="22"/>
      <c r="AL949" s="22"/>
      <c r="AM949" s="22"/>
      <c r="AZ949"/>
      <c r="BA949"/>
      <c r="BB949"/>
      <c r="BC949"/>
    </row>
    <row r="950" spans="35:55" x14ac:dyDescent="0.25">
      <c r="AI950" s="23"/>
      <c r="AJ950" s="22"/>
      <c r="AK950" s="22"/>
      <c r="AL950" s="22"/>
      <c r="AM950" s="22"/>
      <c r="AZ950"/>
      <c r="BA950"/>
      <c r="BB950"/>
      <c r="BC950"/>
    </row>
    <row r="951" spans="35:55" x14ac:dyDescent="0.25">
      <c r="AI951" s="23"/>
      <c r="AJ951" s="22"/>
      <c r="AK951" s="22"/>
      <c r="AL951" s="22"/>
      <c r="AM951" s="22"/>
      <c r="AZ951"/>
      <c r="BA951"/>
      <c r="BB951"/>
      <c r="BC951"/>
    </row>
    <row r="952" spans="35:55" x14ac:dyDescent="0.25">
      <c r="AI952" s="23"/>
      <c r="AJ952" s="22"/>
      <c r="AK952" s="22"/>
      <c r="AL952" s="22"/>
      <c r="AM952" s="22"/>
      <c r="AZ952"/>
      <c r="BA952"/>
      <c r="BB952"/>
      <c r="BC952"/>
    </row>
    <row r="953" spans="35:55" x14ac:dyDescent="0.25">
      <c r="AI953" s="23"/>
      <c r="AJ953" s="22"/>
      <c r="AK953" s="22"/>
      <c r="AL953" s="22"/>
      <c r="AM953" s="22"/>
      <c r="AZ953"/>
      <c r="BA953"/>
      <c r="BB953"/>
      <c r="BC953"/>
    </row>
    <row r="954" spans="35:55" x14ac:dyDescent="0.25">
      <c r="AI954" s="23"/>
      <c r="AJ954" s="22"/>
      <c r="AK954" s="22"/>
      <c r="AL954" s="22"/>
      <c r="AM954" s="22"/>
      <c r="AZ954"/>
      <c r="BA954"/>
      <c r="BB954"/>
      <c r="BC954"/>
    </row>
    <row r="955" spans="35:55" x14ac:dyDescent="0.25">
      <c r="AI955" s="23"/>
      <c r="AJ955" s="22"/>
      <c r="AK955" s="22"/>
      <c r="AL955" s="22"/>
      <c r="AM955" s="22"/>
      <c r="AZ955"/>
      <c r="BA955"/>
      <c r="BB955"/>
      <c r="BC955"/>
    </row>
    <row r="956" spans="35:55" x14ac:dyDescent="0.25">
      <c r="AI956" s="23"/>
      <c r="AJ956" s="22"/>
      <c r="AK956" s="22"/>
      <c r="AL956" s="22"/>
      <c r="AM956" s="22"/>
      <c r="AZ956"/>
      <c r="BA956"/>
      <c r="BB956"/>
      <c r="BC956"/>
    </row>
    <row r="957" spans="35:55" x14ac:dyDescent="0.25">
      <c r="AI957" s="23"/>
      <c r="AJ957" s="22"/>
      <c r="AK957" s="22"/>
      <c r="AL957" s="22"/>
      <c r="AM957" s="22"/>
      <c r="AZ957"/>
      <c r="BA957"/>
      <c r="BB957"/>
      <c r="BC957"/>
    </row>
    <row r="958" spans="35:55" x14ac:dyDescent="0.25">
      <c r="AI958" s="23"/>
      <c r="AJ958" s="22"/>
      <c r="AK958" s="22"/>
      <c r="AL958" s="22"/>
      <c r="AM958" s="22"/>
      <c r="AZ958"/>
      <c r="BA958"/>
      <c r="BB958"/>
      <c r="BC958"/>
    </row>
    <row r="959" spans="35:55" x14ac:dyDescent="0.25">
      <c r="AI959" s="23"/>
      <c r="AJ959" s="22"/>
      <c r="AK959" s="22"/>
      <c r="AL959" s="22"/>
      <c r="AM959" s="22"/>
      <c r="AZ959"/>
      <c r="BA959"/>
      <c r="BB959"/>
      <c r="BC959"/>
    </row>
    <row r="960" spans="35:55" x14ac:dyDescent="0.25">
      <c r="AI960" s="23"/>
      <c r="AJ960" s="22"/>
      <c r="AK960" s="22"/>
      <c r="AL960" s="22"/>
      <c r="AM960" s="22"/>
      <c r="AZ960"/>
      <c r="BA960"/>
      <c r="BB960"/>
      <c r="BC960"/>
    </row>
    <row r="961" spans="35:55" x14ac:dyDescent="0.25">
      <c r="AI961" s="23"/>
      <c r="AJ961" s="22"/>
      <c r="AK961" s="22"/>
      <c r="AL961" s="22"/>
      <c r="AM961" s="22"/>
      <c r="AZ961"/>
      <c r="BA961"/>
      <c r="BB961"/>
      <c r="BC961"/>
    </row>
    <row r="962" spans="35:55" x14ac:dyDescent="0.25">
      <c r="AI962" s="23"/>
      <c r="AJ962" s="22"/>
      <c r="AK962" s="22"/>
      <c r="AL962" s="22"/>
      <c r="AM962" s="22"/>
      <c r="AZ962"/>
      <c r="BA962"/>
      <c r="BB962"/>
      <c r="BC962"/>
    </row>
    <row r="963" spans="35:55" x14ac:dyDescent="0.25">
      <c r="AI963" s="23"/>
      <c r="AJ963" s="22"/>
      <c r="AK963" s="22"/>
      <c r="AL963" s="22"/>
      <c r="AM963" s="22"/>
      <c r="AZ963"/>
      <c r="BA963"/>
      <c r="BB963"/>
      <c r="BC963"/>
    </row>
    <row r="964" spans="35:55" x14ac:dyDescent="0.25">
      <c r="AI964" s="23"/>
      <c r="AJ964" s="22"/>
      <c r="AK964" s="22"/>
      <c r="AL964" s="22"/>
      <c r="AM964" s="22"/>
      <c r="AZ964"/>
      <c r="BA964"/>
      <c r="BB964"/>
      <c r="BC964"/>
    </row>
    <row r="965" spans="35:55" x14ac:dyDescent="0.25">
      <c r="AI965" s="23"/>
      <c r="AJ965" s="22"/>
      <c r="AK965" s="22"/>
      <c r="AL965" s="22"/>
      <c r="AM965" s="22"/>
      <c r="AZ965"/>
      <c r="BA965"/>
      <c r="BB965"/>
      <c r="BC965"/>
    </row>
    <row r="966" spans="35:55" x14ac:dyDescent="0.25">
      <c r="AI966" s="23"/>
      <c r="AJ966" s="22"/>
      <c r="AK966" s="22"/>
      <c r="AL966" s="22"/>
      <c r="AM966" s="22"/>
      <c r="AZ966"/>
      <c r="BA966"/>
      <c r="BB966"/>
      <c r="BC966"/>
    </row>
    <row r="967" spans="35:55" x14ac:dyDescent="0.25">
      <c r="AI967" s="23"/>
      <c r="AJ967" s="22"/>
      <c r="AK967" s="22"/>
      <c r="AL967" s="22"/>
      <c r="AM967" s="22"/>
      <c r="AZ967"/>
      <c r="BA967"/>
      <c r="BB967"/>
      <c r="BC967"/>
    </row>
    <row r="968" spans="35:55" x14ac:dyDescent="0.25">
      <c r="AI968" s="23"/>
      <c r="AJ968" s="22"/>
      <c r="AK968" s="22"/>
      <c r="AL968" s="22"/>
      <c r="AM968" s="22"/>
      <c r="AZ968"/>
      <c r="BA968"/>
      <c r="BB968"/>
      <c r="BC968"/>
    </row>
    <row r="969" spans="35:55" x14ac:dyDescent="0.25">
      <c r="AI969" s="23"/>
      <c r="AJ969" s="22"/>
      <c r="AK969" s="22"/>
      <c r="AL969" s="22"/>
      <c r="AM969" s="22"/>
      <c r="AZ969"/>
      <c r="BA969"/>
      <c r="BB969"/>
      <c r="BC969"/>
    </row>
    <row r="970" spans="35:55" x14ac:dyDescent="0.25">
      <c r="AI970" s="23"/>
      <c r="AJ970" s="22"/>
      <c r="AK970" s="22"/>
      <c r="AL970" s="22"/>
      <c r="AM970" s="22"/>
      <c r="AZ970"/>
      <c r="BA970"/>
      <c r="BB970"/>
      <c r="BC970"/>
    </row>
    <row r="971" spans="35:55" x14ac:dyDescent="0.25">
      <c r="AI971" s="23"/>
      <c r="AJ971" s="22"/>
      <c r="AK971" s="22"/>
      <c r="AL971" s="22"/>
      <c r="AM971" s="22"/>
      <c r="AZ971"/>
      <c r="BA971"/>
      <c r="BB971"/>
      <c r="BC971"/>
    </row>
    <row r="972" spans="35:55" x14ac:dyDescent="0.25">
      <c r="AI972" s="23"/>
      <c r="AJ972" s="22"/>
      <c r="AK972" s="22"/>
      <c r="AL972" s="22"/>
      <c r="AM972" s="22"/>
      <c r="AZ972"/>
      <c r="BA972"/>
      <c r="BB972"/>
      <c r="BC972"/>
    </row>
    <row r="973" spans="35:55" x14ac:dyDescent="0.25">
      <c r="AI973" s="23"/>
      <c r="AJ973" s="22"/>
      <c r="AK973" s="22"/>
      <c r="AL973" s="22"/>
      <c r="AM973" s="22"/>
      <c r="AZ973"/>
      <c r="BA973"/>
      <c r="BB973"/>
      <c r="BC973"/>
    </row>
    <row r="974" spans="35:55" x14ac:dyDescent="0.25">
      <c r="AI974" s="23"/>
      <c r="AJ974" s="22"/>
      <c r="AK974" s="22"/>
      <c r="AL974" s="22"/>
      <c r="AM974" s="22"/>
      <c r="AZ974"/>
      <c r="BA974"/>
      <c r="BB974"/>
      <c r="BC974"/>
    </row>
    <row r="975" spans="35:55" x14ac:dyDescent="0.25">
      <c r="AI975" s="23"/>
      <c r="AJ975" s="22"/>
      <c r="AK975" s="22"/>
      <c r="AL975" s="22"/>
      <c r="AM975" s="22"/>
      <c r="AZ975"/>
      <c r="BA975"/>
      <c r="BB975"/>
      <c r="BC975"/>
    </row>
    <row r="976" spans="35:55" x14ac:dyDescent="0.25">
      <c r="AI976" s="23"/>
      <c r="AJ976" s="22"/>
      <c r="AK976" s="22"/>
      <c r="AL976" s="22"/>
      <c r="AM976" s="22"/>
      <c r="AZ976"/>
      <c r="BA976"/>
      <c r="BB976"/>
      <c r="BC976"/>
    </row>
    <row r="977" spans="35:55" x14ac:dyDescent="0.25">
      <c r="AI977" s="23"/>
      <c r="AJ977" s="22"/>
      <c r="AK977" s="22"/>
      <c r="AL977" s="22"/>
      <c r="AM977" s="22"/>
      <c r="AZ977"/>
      <c r="BA977"/>
      <c r="BB977"/>
      <c r="BC977"/>
    </row>
    <row r="978" spans="35:55" x14ac:dyDescent="0.25">
      <c r="AI978" s="23"/>
      <c r="AJ978" s="22"/>
      <c r="AK978" s="22"/>
      <c r="AL978" s="22"/>
      <c r="AM978" s="22"/>
      <c r="AZ978"/>
      <c r="BA978"/>
      <c r="BB978"/>
      <c r="BC978"/>
    </row>
    <row r="979" spans="35:55" x14ac:dyDescent="0.25">
      <c r="AI979" s="23"/>
      <c r="AJ979" s="22"/>
      <c r="AK979" s="22"/>
      <c r="AL979" s="22"/>
      <c r="AM979" s="22"/>
      <c r="AZ979"/>
      <c r="BA979"/>
      <c r="BB979"/>
      <c r="BC979"/>
    </row>
    <row r="980" spans="35:55" x14ac:dyDescent="0.25">
      <c r="AI980" s="23"/>
      <c r="AJ980" s="22"/>
      <c r="AK980" s="22"/>
      <c r="AL980" s="22"/>
      <c r="AM980" s="22"/>
      <c r="AZ980"/>
      <c r="BA980"/>
      <c r="BB980"/>
      <c r="BC980"/>
    </row>
    <row r="981" spans="35:55" x14ac:dyDescent="0.25">
      <c r="AI981" s="23"/>
      <c r="AJ981" s="22"/>
      <c r="AK981" s="22"/>
      <c r="AL981" s="22"/>
      <c r="AM981" s="22"/>
      <c r="AZ981"/>
      <c r="BA981"/>
      <c r="BB981"/>
      <c r="BC981"/>
    </row>
    <row r="982" spans="35:55" x14ac:dyDescent="0.25">
      <c r="AI982" s="23"/>
      <c r="AJ982" s="22"/>
      <c r="AK982" s="22"/>
      <c r="AL982" s="22"/>
      <c r="AM982" s="22"/>
      <c r="AZ982"/>
      <c r="BA982"/>
      <c r="BB982"/>
      <c r="BC982"/>
    </row>
    <row r="983" spans="35:55" x14ac:dyDescent="0.25">
      <c r="AI983" s="23"/>
      <c r="AJ983" s="22"/>
      <c r="AK983" s="22"/>
      <c r="AL983" s="22"/>
      <c r="AM983" s="22"/>
      <c r="AZ983"/>
      <c r="BA983"/>
      <c r="BB983"/>
      <c r="BC983"/>
    </row>
    <row r="984" spans="35:55" x14ac:dyDescent="0.25">
      <c r="AI984" s="23"/>
      <c r="AJ984" s="22"/>
      <c r="AK984" s="22"/>
      <c r="AL984" s="22"/>
      <c r="AM984" s="22"/>
      <c r="AZ984"/>
      <c r="BA984"/>
      <c r="BB984"/>
      <c r="BC984"/>
    </row>
    <row r="985" spans="35:55" x14ac:dyDescent="0.25">
      <c r="AI985" s="23"/>
      <c r="AJ985" s="22"/>
      <c r="AK985" s="22"/>
      <c r="AL985" s="22"/>
      <c r="AM985" s="22"/>
      <c r="AZ985"/>
      <c r="BA985"/>
      <c r="BB985"/>
      <c r="BC985"/>
    </row>
    <row r="986" spans="35:55" x14ac:dyDescent="0.25">
      <c r="AI986" s="23"/>
      <c r="AJ986" s="22"/>
      <c r="AK986" s="22"/>
      <c r="AL986" s="22"/>
      <c r="AM986" s="22"/>
      <c r="AZ986"/>
      <c r="BA986"/>
      <c r="BB986"/>
      <c r="BC986"/>
    </row>
    <row r="987" spans="35:55" x14ac:dyDescent="0.25">
      <c r="AI987" s="23"/>
      <c r="AJ987" s="22"/>
      <c r="AK987" s="22"/>
      <c r="AL987" s="22"/>
      <c r="AM987" s="22"/>
      <c r="AZ987"/>
      <c r="BA987"/>
      <c r="BB987"/>
      <c r="BC987"/>
    </row>
    <row r="988" spans="35:55" x14ac:dyDescent="0.25">
      <c r="AI988" s="23"/>
      <c r="AJ988" s="22"/>
      <c r="AK988" s="22"/>
      <c r="AL988" s="22"/>
      <c r="AM988" s="22"/>
      <c r="AZ988"/>
      <c r="BA988"/>
      <c r="BB988"/>
      <c r="BC988"/>
    </row>
    <row r="989" spans="35:55" x14ac:dyDescent="0.25">
      <c r="AI989" s="23"/>
      <c r="AJ989" s="22"/>
      <c r="AK989" s="22"/>
      <c r="AL989" s="22"/>
      <c r="AM989" s="22"/>
      <c r="AZ989"/>
      <c r="BA989"/>
      <c r="BB989"/>
      <c r="BC989"/>
    </row>
    <row r="990" spans="35:55" x14ac:dyDescent="0.25">
      <c r="AI990" s="23"/>
      <c r="AJ990" s="22"/>
      <c r="AK990" s="22"/>
      <c r="AL990" s="22"/>
      <c r="AM990" s="22"/>
      <c r="AZ990"/>
      <c r="BA990"/>
      <c r="BB990"/>
      <c r="BC990"/>
    </row>
    <row r="991" spans="35:55" x14ac:dyDescent="0.25">
      <c r="AI991" s="23"/>
      <c r="AJ991" s="22"/>
      <c r="AK991" s="22"/>
      <c r="AL991" s="22"/>
      <c r="AM991" s="22"/>
      <c r="AZ991"/>
      <c r="BA991"/>
      <c r="BB991"/>
      <c r="BC991"/>
    </row>
    <row r="992" spans="35:55" x14ac:dyDescent="0.25">
      <c r="AI992" s="23"/>
      <c r="AJ992" s="22"/>
      <c r="AK992" s="22"/>
      <c r="AL992" s="22"/>
      <c r="AM992" s="22"/>
      <c r="AZ992"/>
      <c r="BA992"/>
      <c r="BB992"/>
      <c r="BC992"/>
    </row>
    <row r="993" spans="35:55" x14ac:dyDescent="0.25">
      <c r="AI993" s="23"/>
      <c r="AJ993" s="22"/>
      <c r="AK993" s="22"/>
      <c r="AL993" s="22"/>
      <c r="AM993" s="22"/>
      <c r="AZ993"/>
      <c r="BA993"/>
      <c r="BB993"/>
      <c r="BC993"/>
    </row>
    <row r="994" spans="35:55" x14ac:dyDescent="0.25">
      <c r="AI994" s="23"/>
      <c r="AJ994" s="22"/>
      <c r="AK994" s="22"/>
      <c r="AL994" s="22"/>
      <c r="AM994" s="22"/>
      <c r="AZ994"/>
      <c r="BA994"/>
      <c r="BB994"/>
      <c r="BC994"/>
    </row>
    <row r="995" spans="35:55" x14ac:dyDescent="0.25">
      <c r="AI995" s="23"/>
      <c r="AJ995" s="22"/>
      <c r="AK995" s="22"/>
      <c r="AL995" s="22"/>
      <c r="AM995" s="22"/>
      <c r="AZ995"/>
      <c r="BA995"/>
      <c r="BB995"/>
      <c r="BC995"/>
    </row>
    <row r="996" spans="35:55" x14ac:dyDescent="0.25">
      <c r="AI996" s="23"/>
      <c r="AJ996" s="22"/>
      <c r="AK996" s="22"/>
      <c r="AL996" s="22"/>
      <c r="AM996" s="22"/>
      <c r="AZ996"/>
      <c r="BA996"/>
      <c r="BB996"/>
      <c r="BC996"/>
    </row>
    <row r="997" spans="35:55" x14ac:dyDescent="0.25">
      <c r="AI997" s="23"/>
      <c r="AJ997" s="22"/>
      <c r="AK997" s="22"/>
      <c r="AL997" s="22"/>
      <c r="AM997" s="22"/>
      <c r="AZ997"/>
      <c r="BA997"/>
      <c r="BB997"/>
      <c r="BC997"/>
    </row>
    <row r="998" spans="35:55" x14ac:dyDescent="0.25">
      <c r="AI998" s="23"/>
      <c r="AJ998" s="22"/>
      <c r="AK998" s="22"/>
      <c r="AL998" s="22"/>
      <c r="AM998" s="22"/>
      <c r="AZ998"/>
      <c r="BA998"/>
      <c r="BB998"/>
      <c r="BC998"/>
    </row>
    <row r="999" spans="35:55" x14ac:dyDescent="0.25">
      <c r="AI999" s="23"/>
      <c r="AJ999" s="22"/>
      <c r="AK999" s="22"/>
      <c r="AL999" s="22"/>
      <c r="AM999" s="22"/>
      <c r="AZ999"/>
      <c r="BA999"/>
      <c r="BB999"/>
      <c r="BC999"/>
    </row>
    <row r="1000" spans="35:55" x14ac:dyDescent="0.25">
      <c r="AI1000" s="23"/>
      <c r="AJ1000" s="22"/>
      <c r="AK1000" s="22"/>
      <c r="AL1000" s="22"/>
      <c r="AM1000" s="22"/>
      <c r="AZ1000"/>
      <c r="BA1000"/>
      <c r="BB1000"/>
      <c r="BC1000"/>
    </row>
    <row r="1001" spans="35:55" x14ac:dyDescent="0.25">
      <c r="AI1001" s="23"/>
      <c r="AJ1001" s="22"/>
      <c r="AK1001" s="22"/>
      <c r="AL1001" s="22"/>
      <c r="AM1001" s="22"/>
      <c r="AZ1001"/>
      <c r="BA1001"/>
      <c r="BB1001"/>
      <c r="BC1001"/>
    </row>
    <row r="1002" spans="35:55" x14ac:dyDescent="0.25">
      <c r="AI1002" s="23"/>
      <c r="AJ1002" s="22"/>
      <c r="AK1002" s="22"/>
      <c r="AL1002" s="22"/>
      <c r="AM1002" s="22"/>
      <c r="AZ1002"/>
      <c r="BA1002"/>
      <c r="BB1002"/>
      <c r="BC1002"/>
    </row>
    <row r="1003" spans="35:55" x14ac:dyDescent="0.25">
      <c r="AI1003" s="23"/>
      <c r="AJ1003" s="22"/>
      <c r="AK1003" s="22"/>
      <c r="AL1003" s="22"/>
      <c r="AM1003" s="22"/>
      <c r="AZ1003"/>
      <c r="BA1003"/>
      <c r="BB1003"/>
      <c r="BC1003"/>
    </row>
    <row r="1004" spans="35:55" x14ac:dyDescent="0.25">
      <c r="AI1004" s="23"/>
      <c r="AJ1004" s="22"/>
      <c r="AK1004" s="22"/>
      <c r="AL1004" s="22"/>
      <c r="AM1004" s="22"/>
      <c r="AZ1004"/>
      <c r="BA1004"/>
      <c r="BB1004"/>
      <c r="BC1004"/>
    </row>
    <row r="1005" spans="35:55" x14ac:dyDescent="0.25">
      <c r="AI1005" s="23"/>
      <c r="AJ1005" s="22"/>
      <c r="AK1005" s="22"/>
      <c r="AL1005" s="22"/>
      <c r="AM1005" s="22"/>
      <c r="AZ1005"/>
      <c r="BA1005"/>
      <c r="BB1005"/>
      <c r="BC1005"/>
    </row>
    <row r="1006" spans="35:55" x14ac:dyDescent="0.25">
      <c r="AI1006" s="23"/>
      <c r="AJ1006" s="22"/>
      <c r="AK1006" s="22"/>
      <c r="AL1006" s="22"/>
      <c r="AM1006" s="22"/>
      <c r="AZ1006"/>
      <c r="BA1006"/>
      <c r="BB1006"/>
      <c r="BC1006"/>
    </row>
    <row r="1007" spans="35:55" x14ac:dyDescent="0.25">
      <c r="AI1007" s="23"/>
      <c r="AJ1007" s="22"/>
      <c r="AK1007" s="22"/>
      <c r="AL1007" s="22"/>
      <c r="AM1007" s="22"/>
      <c r="AZ1007"/>
      <c r="BA1007"/>
      <c r="BB1007"/>
      <c r="BC1007"/>
    </row>
    <row r="1008" spans="35:55" x14ac:dyDescent="0.25">
      <c r="AI1008" s="23"/>
      <c r="AJ1008" s="22"/>
      <c r="AK1008" s="22"/>
      <c r="AL1008" s="22"/>
      <c r="AM1008" s="22"/>
      <c r="AZ1008"/>
      <c r="BA1008"/>
      <c r="BB1008"/>
      <c r="BC1008"/>
    </row>
    <row r="1009" spans="35:55" x14ac:dyDescent="0.25">
      <c r="AI1009" s="23"/>
      <c r="AJ1009" s="22"/>
      <c r="AK1009" s="22"/>
      <c r="AL1009" s="22"/>
      <c r="AM1009" s="22"/>
      <c r="AZ1009"/>
      <c r="BA1009"/>
      <c r="BB1009"/>
      <c r="BC1009"/>
    </row>
    <row r="1010" spans="35:55" x14ac:dyDescent="0.25">
      <c r="AI1010" s="23"/>
      <c r="AJ1010" s="22"/>
      <c r="AK1010" s="22"/>
      <c r="AL1010" s="22"/>
      <c r="AM1010" s="22"/>
      <c r="AZ1010"/>
      <c r="BA1010"/>
      <c r="BB1010"/>
      <c r="BC1010"/>
    </row>
    <row r="1011" spans="35:55" x14ac:dyDescent="0.25">
      <c r="AI1011" s="23"/>
      <c r="AJ1011" s="22"/>
      <c r="AK1011" s="22"/>
      <c r="AL1011" s="22"/>
      <c r="AM1011" s="22"/>
      <c r="AZ1011"/>
      <c r="BA1011"/>
      <c r="BB1011"/>
      <c r="BC1011"/>
    </row>
    <row r="1012" spans="35:55" x14ac:dyDescent="0.25">
      <c r="AI1012" s="23"/>
      <c r="AJ1012" s="22"/>
      <c r="AK1012" s="22"/>
      <c r="AL1012" s="22"/>
      <c r="AM1012" s="22"/>
      <c r="AZ1012"/>
      <c r="BA1012"/>
      <c r="BB1012"/>
      <c r="BC1012"/>
    </row>
    <row r="1013" spans="35:55" x14ac:dyDescent="0.25">
      <c r="AI1013" s="23"/>
      <c r="AJ1013" s="22"/>
      <c r="AK1013" s="22"/>
      <c r="AL1013" s="22"/>
      <c r="AM1013" s="22"/>
      <c r="AZ1013"/>
      <c r="BA1013"/>
      <c r="BB1013"/>
      <c r="BC1013"/>
    </row>
    <row r="1014" spans="35:55" x14ac:dyDescent="0.25">
      <c r="AI1014" s="23"/>
      <c r="AJ1014" s="22"/>
      <c r="AK1014" s="22"/>
      <c r="AL1014" s="22"/>
      <c r="AM1014" s="22"/>
      <c r="AZ1014"/>
      <c r="BA1014"/>
      <c r="BB1014"/>
      <c r="BC1014"/>
    </row>
    <row r="1015" spans="35:55" x14ac:dyDescent="0.25">
      <c r="AI1015" s="23"/>
      <c r="AJ1015" s="22"/>
      <c r="AK1015" s="22"/>
      <c r="AL1015" s="22"/>
      <c r="AM1015" s="22"/>
      <c r="AZ1015"/>
      <c r="BA1015"/>
      <c r="BB1015"/>
      <c r="BC1015"/>
    </row>
    <row r="1016" spans="35:55" x14ac:dyDescent="0.25">
      <c r="AI1016" s="23"/>
      <c r="AJ1016" s="22"/>
      <c r="AK1016" s="22"/>
      <c r="AL1016" s="22"/>
      <c r="AM1016" s="22"/>
      <c r="AZ1016"/>
      <c r="BA1016"/>
      <c r="BB1016"/>
      <c r="BC1016"/>
    </row>
    <row r="1017" spans="35:55" x14ac:dyDescent="0.25">
      <c r="AI1017" s="23"/>
      <c r="AJ1017" s="22"/>
      <c r="AK1017" s="22"/>
      <c r="AL1017" s="22"/>
      <c r="AM1017" s="22"/>
      <c r="AZ1017"/>
      <c r="BA1017"/>
      <c r="BB1017"/>
      <c r="BC1017"/>
    </row>
    <row r="1018" spans="35:55" x14ac:dyDescent="0.25">
      <c r="AI1018" s="23"/>
      <c r="AJ1018" s="22"/>
      <c r="AK1018" s="22"/>
      <c r="AL1018" s="22"/>
      <c r="AM1018" s="22"/>
      <c r="AZ1018"/>
      <c r="BA1018"/>
      <c r="BB1018"/>
      <c r="BC1018"/>
    </row>
    <row r="1019" spans="35:55" x14ac:dyDescent="0.25">
      <c r="AI1019" s="23"/>
      <c r="AJ1019" s="22"/>
      <c r="AK1019" s="22"/>
      <c r="AL1019" s="22"/>
      <c r="AM1019" s="22"/>
      <c r="AZ1019"/>
      <c r="BA1019"/>
      <c r="BB1019"/>
      <c r="BC1019"/>
    </row>
    <row r="1020" spans="35:55" x14ac:dyDescent="0.25">
      <c r="AI1020" s="23"/>
      <c r="AJ1020" s="22"/>
      <c r="AK1020" s="22"/>
      <c r="AL1020" s="22"/>
      <c r="AM1020" s="22"/>
      <c r="AZ1020"/>
      <c r="BA1020"/>
      <c r="BB1020"/>
      <c r="BC1020"/>
    </row>
    <row r="1021" spans="35:55" x14ac:dyDescent="0.25">
      <c r="AI1021" s="23"/>
      <c r="AJ1021" s="22"/>
      <c r="AK1021" s="22"/>
      <c r="AL1021" s="22"/>
      <c r="AM1021" s="22"/>
      <c r="AZ1021"/>
      <c r="BA1021"/>
      <c r="BB1021"/>
      <c r="BC1021"/>
    </row>
    <row r="1022" spans="35:55" x14ac:dyDescent="0.25">
      <c r="AI1022" s="23"/>
      <c r="AJ1022" s="22"/>
      <c r="AK1022" s="22"/>
      <c r="AL1022" s="22"/>
      <c r="AM1022" s="22"/>
      <c r="AZ1022"/>
      <c r="BA1022"/>
      <c r="BB1022"/>
      <c r="BC1022"/>
    </row>
    <row r="1023" spans="35:55" x14ac:dyDescent="0.25">
      <c r="AI1023" s="23"/>
      <c r="AJ1023" s="22"/>
      <c r="AK1023" s="22"/>
      <c r="AL1023" s="22"/>
      <c r="AM1023" s="22"/>
      <c r="AZ1023"/>
      <c r="BA1023"/>
      <c r="BB1023"/>
      <c r="BC1023"/>
    </row>
    <row r="1024" spans="35:55" x14ac:dyDescent="0.25">
      <c r="AI1024" s="23"/>
      <c r="AJ1024" s="22"/>
      <c r="AK1024" s="22"/>
      <c r="AL1024" s="22"/>
      <c r="AM1024" s="22"/>
      <c r="AZ1024"/>
      <c r="BA1024"/>
      <c r="BB1024"/>
      <c r="BC1024"/>
    </row>
    <row r="1025" spans="35:55" x14ac:dyDescent="0.25">
      <c r="AI1025" s="23"/>
      <c r="AJ1025" s="22"/>
      <c r="AK1025" s="22"/>
      <c r="AL1025" s="22"/>
      <c r="AM1025" s="22"/>
      <c r="AZ1025"/>
      <c r="BA1025"/>
      <c r="BB1025"/>
      <c r="BC1025"/>
    </row>
    <row r="1026" spans="35:55" x14ac:dyDescent="0.25">
      <c r="AI1026" s="23"/>
      <c r="AJ1026" s="22"/>
      <c r="AK1026" s="22"/>
      <c r="AL1026" s="22"/>
      <c r="AM1026" s="22"/>
      <c r="AZ1026"/>
      <c r="BA1026"/>
      <c r="BB1026"/>
      <c r="BC1026"/>
    </row>
    <row r="1027" spans="35:55" x14ac:dyDescent="0.25">
      <c r="AI1027" s="23"/>
      <c r="AJ1027" s="22"/>
      <c r="AK1027" s="22"/>
      <c r="AL1027" s="22"/>
      <c r="AM1027" s="22"/>
      <c r="AZ1027"/>
      <c r="BA1027"/>
      <c r="BB1027"/>
      <c r="BC1027"/>
    </row>
    <row r="1028" spans="35:55" x14ac:dyDescent="0.25">
      <c r="AI1028" s="23"/>
      <c r="AJ1028" s="22"/>
      <c r="AK1028" s="22"/>
      <c r="AL1028" s="22"/>
      <c r="AM1028" s="22"/>
      <c r="AZ1028"/>
      <c r="BA1028"/>
      <c r="BB1028"/>
      <c r="BC1028"/>
    </row>
    <row r="1029" spans="35:55" x14ac:dyDescent="0.25">
      <c r="AI1029" s="23"/>
      <c r="AJ1029" s="22"/>
      <c r="AK1029" s="22"/>
      <c r="AL1029" s="22"/>
      <c r="AM1029" s="22"/>
      <c r="AZ1029"/>
      <c r="BA1029"/>
      <c r="BB1029"/>
      <c r="BC1029"/>
    </row>
    <row r="1030" spans="35:55" x14ac:dyDescent="0.25">
      <c r="AI1030" s="23"/>
      <c r="AJ1030" s="22"/>
      <c r="AK1030" s="22"/>
      <c r="AL1030" s="22"/>
      <c r="AM1030" s="22"/>
      <c r="AZ1030"/>
      <c r="BA1030"/>
      <c r="BB1030"/>
      <c r="BC1030"/>
    </row>
    <row r="1031" spans="35:55" x14ac:dyDescent="0.25">
      <c r="AI1031" s="23"/>
      <c r="AJ1031" s="22"/>
      <c r="AK1031" s="22"/>
      <c r="AL1031" s="22"/>
      <c r="AM1031" s="22"/>
      <c r="AZ1031"/>
      <c r="BA1031"/>
      <c r="BB1031"/>
      <c r="BC1031"/>
    </row>
    <row r="1032" spans="35:55" x14ac:dyDescent="0.25">
      <c r="AI1032" s="23"/>
      <c r="AJ1032" s="22"/>
      <c r="AK1032" s="22"/>
      <c r="AL1032" s="22"/>
      <c r="AM1032" s="22"/>
      <c r="AZ1032"/>
      <c r="BA1032"/>
      <c r="BB1032"/>
      <c r="BC1032"/>
    </row>
    <row r="1033" spans="35:55" x14ac:dyDescent="0.25">
      <c r="AI1033" s="23"/>
      <c r="AJ1033" s="22"/>
      <c r="AK1033" s="22"/>
      <c r="AL1033" s="22"/>
      <c r="AM1033" s="22"/>
      <c r="AZ1033"/>
      <c r="BA1033"/>
      <c r="BB1033"/>
      <c r="BC1033"/>
    </row>
    <row r="1034" spans="35:55" x14ac:dyDescent="0.25">
      <c r="AI1034" s="23"/>
      <c r="AJ1034" s="22"/>
      <c r="AK1034" s="22"/>
      <c r="AL1034" s="22"/>
      <c r="AM1034" s="22"/>
      <c r="AZ1034"/>
      <c r="BA1034"/>
      <c r="BB1034"/>
      <c r="BC1034"/>
    </row>
    <row r="1035" spans="35:55" x14ac:dyDescent="0.25">
      <c r="AI1035" s="23"/>
      <c r="AJ1035" s="22"/>
      <c r="AK1035" s="22"/>
      <c r="AL1035" s="22"/>
      <c r="AM1035" s="22"/>
      <c r="AZ1035"/>
      <c r="BA1035"/>
      <c r="BB1035"/>
      <c r="BC1035"/>
    </row>
    <row r="1036" spans="35:55" x14ac:dyDescent="0.25">
      <c r="AI1036" s="23"/>
      <c r="AJ1036" s="22"/>
      <c r="AK1036" s="22"/>
      <c r="AL1036" s="22"/>
      <c r="AM1036" s="22"/>
      <c r="AZ1036"/>
      <c r="BA1036"/>
      <c r="BB1036"/>
      <c r="BC1036"/>
    </row>
    <row r="1037" spans="35:55" x14ac:dyDescent="0.25">
      <c r="AI1037" s="23"/>
      <c r="AJ1037" s="22"/>
      <c r="AK1037" s="22"/>
      <c r="AL1037" s="22"/>
      <c r="AM1037" s="22"/>
      <c r="AZ1037"/>
      <c r="BA1037"/>
      <c r="BB1037"/>
      <c r="BC1037"/>
    </row>
    <row r="1038" spans="35:55" x14ac:dyDescent="0.25">
      <c r="AI1038" s="23"/>
      <c r="AJ1038" s="22"/>
      <c r="AK1038" s="22"/>
      <c r="AL1038" s="22"/>
      <c r="AM1038" s="22"/>
      <c r="AZ1038"/>
      <c r="BA1038"/>
      <c r="BB1038"/>
      <c r="BC1038"/>
    </row>
    <row r="1039" spans="35:55" x14ac:dyDescent="0.25">
      <c r="AI1039" s="23"/>
      <c r="AJ1039" s="22"/>
      <c r="AK1039" s="22"/>
      <c r="AL1039" s="22"/>
      <c r="AM1039" s="22"/>
      <c r="AZ1039"/>
      <c r="BA1039"/>
      <c r="BB1039"/>
      <c r="BC1039"/>
    </row>
    <row r="1040" spans="35:55" x14ac:dyDescent="0.25">
      <c r="AI1040" s="23"/>
      <c r="AJ1040" s="22"/>
      <c r="AK1040" s="22"/>
      <c r="AL1040" s="22"/>
      <c r="AM1040" s="22"/>
      <c r="AZ1040"/>
      <c r="BA1040"/>
      <c r="BB1040"/>
      <c r="BC1040"/>
    </row>
    <row r="1041" spans="35:55" x14ac:dyDescent="0.25">
      <c r="AI1041" s="23"/>
      <c r="AJ1041" s="22"/>
      <c r="AK1041" s="22"/>
      <c r="AL1041" s="22"/>
      <c r="AM1041" s="22"/>
      <c r="AZ1041"/>
      <c r="BA1041"/>
      <c r="BB1041"/>
      <c r="BC1041"/>
    </row>
    <row r="1042" spans="35:55" x14ac:dyDescent="0.25">
      <c r="AI1042" s="23"/>
      <c r="AJ1042" s="22"/>
      <c r="AK1042" s="22"/>
      <c r="AL1042" s="22"/>
      <c r="AM1042" s="22"/>
      <c r="AZ1042"/>
      <c r="BA1042"/>
      <c r="BB1042"/>
      <c r="BC1042"/>
    </row>
    <row r="1043" spans="35:55" x14ac:dyDescent="0.25">
      <c r="AI1043" s="23"/>
      <c r="AJ1043" s="22"/>
      <c r="AK1043" s="22"/>
      <c r="AL1043" s="22"/>
      <c r="AM1043" s="22"/>
      <c r="AZ1043"/>
      <c r="BA1043"/>
      <c r="BB1043"/>
      <c r="BC1043"/>
    </row>
    <row r="1044" spans="35:55" x14ac:dyDescent="0.25">
      <c r="AI1044" s="23"/>
      <c r="AJ1044" s="22"/>
      <c r="AK1044" s="22"/>
      <c r="AL1044" s="22"/>
      <c r="AM1044" s="22"/>
      <c r="AZ1044"/>
      <c r="BA1044"/>
      <c r="BB1044"/>
      <c r="BC1044"/>
    </row>
    <row r="1045" spans="35:55" x14ac:dyDescent="0.25">
      <c r="AI1045" s="23"/>
      <c r="AJ1045" s="22"/>
      <c r="AK1045" s="22"/>
      <c r="AL1045" s="22"/>
      <c r="AM1045" s="22"/>
      <c r="AZ1045"/>
      <c r="BA1045"/>
      <c r="BB1045"/>
      <c r="BC1045"/>
    </row>
    <row r="1046" spans="35:55" x14ac:dyDescent="0.25">
      <c r="AI1046" s="23"/>
      <c r="AJ1046" s="22"/>
      <c r="AK1046" s="22"/>
      <c r="AL1046" s="22"/>
      <c r="AM1046" s="22"/>
      <c r="AZ1046"/>
      <c r="BA1046"/>
      <c r="BB1046"/>
      <c r="BC1046"/>
    </row>
    <row r="1047" spans="35:55" x14ac:dyDescent="0.25">
      <c r="AI1047" s="23"/>
      <c r="AJ1047" s="22"/>
      <c r="AK1047" s="22"/>
      <c r="AL1047" s="22"/>
      <c r="AM1047" s="22"/>
      <c r="AZ1047"/>
      <c r="BA1047"/>
      <c r="BB1047"/>
      <c r="BC1047"/>
    </row>
    <row r="1048" spans="35:55" x14ac:dyDescent="0.25">
      <c r="AI1048" s="23"/>
      <c r="AJ1048" s="22"/>
      <c r="AK1048" s="22"/>
      <c r="AL1048" s="22"/>
      <c r="AM1048" s="22"/>
      <c r="AZ1048"/>
      <c r="BA1048"/>
      <c r="BB1048"/>
      <c r="BC1048"/>
    </row>
    <row r="1049" spans="35:55" x14ac:dyDescent="0.25">
      <c r="AI1049" s="23"/>
      <c r="AJ1049" s="22"/>
      <c r="AK1049" s="22"/>
      <c r="AL1049" s="22"/>
      <c r="AM1049" s="22"/>
      <c r="AZ1049"/>
      <c r="BA1049"/>
      <c r="BB1049"/>
      <c r="BC1049"/>
    </row>
    <row r="1050" spans="35:55" x14ac:dyDescent="0.25">
      <c r="AI1050" s="23"/>
      <c r="AJ1050" s="22"/>
      <c r="AK1050" s="22"/>
      <c r="AL1050" s="22"/>
      <c r="AM1050" s="22"/>
      <c r="AZ1050"/>
      <c r="BA1050"/>
      <c r="BB1050"/>
      <c r="BC1050"/>
    </row>
    <row r="1051" spans="35:55" x14ac:dyDescent="0.25">
      <c r="AI1051" s="23"/>
      <c r="AJ1051" s="22"/>
      <c r="AK1051" s="22"/>
      <c r="AL1051" s="22"/>
      <c r="AM1051" s="22"/>
      <c r="AZ1051"/>
      <c r="BA1051"/>
      <c r="BB1051"/>
      <c r="BC1051"/>
    </row>
    <row r="1052" spans="35:55" x14ac:dyDescent="0.25">
      <c r="AI1052" s="23"/>
      <c r="AJ1052" s="22"/>
      <c r="AK1052" s="22"/>
      <c r="AL1052" s="22"/>
      <c r="AM1052" s="22"/>
      <c r="AZ1052"/>
      <c r="BA1052"/>
      <c r="BB1052"/>
      <c r="BC1052"/>
    </row>
    <row r="1053" spans="35:55" x14ac:dyDescent="0.25">
      <c r="AI1053" s="23"/>
      <c r="AJ1053" s="22"/>
      <c r="AK1053" s="22"/>
      <c r="AL1053" s="22"/>
      <c r="AM1053" s="22"/>
      <c r="AZ1053"/>
      <c r="BA1053"/>
      <c r="BB1053"/>
      <c r="BC1053"/>
    </row>
    <row r="1054" spans="35:55" x14ac:dyDescent="0.25">
      <c r="AI1054" s="23"/>
      <c r="AJ1054" s="22"/>
      <c r="AK1054" s="22"/>
      <c r="AL1054" s="22"/>
      <c r="AM1054" s="22"/>
      <c r="AZ1054"/>
      <c r="BA1054"/>
      <c r="BB1054"/>
      <c r="BC1054"/>
    </row>
    <row r="1055" spans="35:55" x14ac:dyDescent="0.25">
      <c r="AI1055" s="23"/>
      <c r="AJ1055" s="22"/>
      <c r="AK1055" s="22"/>
      <c r="AL1055" s="22"/>
      <c r="AM1055" s="22"/>
      <c r="AZ1055"/>
      <c r="BA1055"/>
      <c r="BB1055"/>
      <c r="BC1055"/>
    </row>
    <row r="1056" spans="35:55" x14ac:dyDescent="0.25">
      <c r="AI1056" s="23"/>
      <c r="AJ1056" s="22"/>
      <c r="AK1056" s="22"/>
      <c r="AL1056" s="22"/>
      <c r="AM1056" s="22"/>
      <c r="AZ1056"/>
      <c r="BA1056"/>
      <c r="BB1056"/>
      <c r="BC1056"/>
    </row>
    <row r="1057" spans="35:55" x14ac:dyDescent="0.25">
      <c r="AI1057" s="23"/>
      <c r="AJ1057" s="22"/>
      <c r="AK1057" s="22"/>
      <c r="AL1057" s="22"/>
      <c r="AM1057" s="22"/>
      <c r="AZ1057"/>
      <c r="BA1057"/>
      <c r="BB1057"/>
      <c r="BC1057"/>
    </row>
    <row r="1058" spans="35:55" x14ac:dyDescent="0.25">
      <c r="AI1058" s="23"/>
      <c r="AJ1058" s="22"/>
      <c r="AK1058" s="22"/>
      <c r="AL1058" s="22"/>
      <c r="AM1058" s="22"/>
      <c r="AZ1058"/>
      <c r="BA1058"/>
      <c r="BB1058"/>
      <c r="BC1058"/>
    </row>
    <row r="1059" spans="35:55" x14ac:dyDescent="0.25">
      <c r="AI1059" s="23"/>
      <c r="AJ1059" s="22"/>
      <c r="AK1059" s="22"/>
      <c r="AL1059" s="22"/>
      <c r="AM1059" s="22"/>
      <c r="AZ1059"/>
      <c r="BA1059"/>
      <c r="BB1059"/>
      <c r="BC1059"/>
    </row>
    <row r="1060" spans="35:55" x14ac:dyDescent="0.25">
      <c r="AI1060" s="23"/>
      <c r="AJ1060" s="22"/>
      <c r="AK1060" s="22"/>
      <c r="AL1060" s="22"/>
      <c r="AM1060" s="22"/>
      <c r="AZ1060"/>
      <c r="BA1060"/>
      <c r="BB1060"/>
      <c r="BC1060"/>
    </row>
    <row r="1061" spans="35:55" x14ac:dyDescent="0.25">
      <c r="AI1061" s="23"/>
      <c r="AJ1061" s="22"/>
      <c r="AK1061" s="22"/>
      <c r="AL1061" s="22"/>
      <c r="AM1061" s="22"/>
      <c r="AZ1061"/>
      <c r="BA1061"/>
      <c r="BB1061"/>
      <c r="BC1061"/>
    </row>
    <row r="1062" spans="35:55" x14ac:dyDescent="0.25">
      <c r="AI1062" s="23"/>
      <c r="AJ1062" s="22"/>
      <c r="AK1062" s="22"/>
      <c r="AL1062" s="22"/>
      <c r="AM1062" s="22"/>
      <c r="AZ1062"/>
      <c r="BA1062"/>
      <c r="BB1062"/>
      <c r="BC1062"/>
    </row>
    <row r="1063" spans="35:55" x14ac:dyDescent="0.25">
      <c r="AI1063" s="23"/>
      <c r="AJ1063" s="22"/>
      <c r="AK1063" s="22"/>
      <c r="AL1063" s="22"/>
      <c r="AM1063" s="22"/>
      <c r="AZ1063"/>
      <c r="BA1063"/>
      <c r="BB1063"/>
      <c r="BC1063"/>
    </row>
    <row r="1064" spans="35:55" x14ac:dyDescent="0.25">
      <c r="AI1064" s="23"/>
      <c r="AJ1064" s="22"/>
      <c r="AK1064" s="22"/>
      <c r="AL1064" s="22"/>
      <c r="AM1064" s="22"/>
      <c r="AZ1064"/>
      <c r="BA1064"/>
      <c r="BB1064"/>
      <c r="BC1064"/>
    </row>
    <row r="1065" spans="35:55" x14ac:dyDescent="0.25">
      <c r="AI1065" s="23"/>
      <c r="AJ1065" s="22"/>
      <c r="AK1065" s="22"/>
      <c r="AL1065" s="22"/>
      <c r="AM1065" s="22"/>
      <c r="AZ1065"/>
      <c r="BA1065"/>
      <c r="BB1065"/>
      <c r="BC1065"/>
    </row>
    <row r="1066" spans="35:55" x14ac:dyDescent="0.25">
      <c r="AI1066" s="23"/>
      <c r="AJ1066" s="22"/>
      <c r="AK1066" s="22"/>
      <c r="AL1066" s="22"/>
      <c r="AM1066" s="22"/>
      <c r="AZ1066"/>
      <c r="BA1066"/>
      <c r="BB1066"/>
      <c r="BC1066"/>
    </row>
    <row r="1067" spans="35:55" x14ac:dyDescent="0.25">
      <c r="AI1067" s="23"/>
      <c r="AJ1067" s="22"/>
      <c r="AK1067" s="22"/>
      <c r="AL1067" s="22"/>
      <c r="AM1067" s="22"/>
      <c r="AZ1067"/>
      <c r="BA1067"/>
      <c r="BB1067"/>
      <c r="BC1067"/>
    </row>
    <row r="1068" spans="35:55" x14ac:dyDescent="0.25">
      <c r="AI1068" s="23"/>
      <c r="AJ1068" s="22"/>
      <c r="AK1068" s="22"/>
      <c r="AL1068" s="22"/>
      <c r="AM1068" s="22"/>
      <c r="AZ1068"/>
      <c r="BA1068"/>
      <c r="BB1068"/>
      <c r="BC1068"/>
    </row>
    <row r="1069" spans="35:55" x14ac:dyDescent="0.25">
      <c r="AI1069" s="23"/>
      <c r="AJ1069" s="22"/>
      <c r="AK1069" s="22"/>
      <c r="AL1069" s="22"/>
      <c r="AM1069" s="22"/>
      <c r="AZ1069"/>
      <c r="BA1069"/>
      <c r="BB1069"/>
      <c r="BC1069"/>
    </row>
    <row r="1070" spans="35:55" x14ac:dyDescent="0.25">
      <c r="AI1070" s="23"/>
      <c r="AJ1070" s="22"/>
      <c r="AK1070" s="22"/>
      <c r="AL1070" s="22"/>
      <c r="AM1070" s="22"/>
      <c r="AZ1070"/>
      <c r="BA1070"/>
      <c r="BB1070"/>
      <c r="BC1070"/>
    </row>
    <row r="1071" spans="35:55" x14ac:dyDescent="0.25">
      <c r="AI1071" s="23"/>
      <c r="AJ1071" s="22"/>
      <c r="AK1071" s="22"/>
      <c r="AL1071" s="22"/>
      <c r="AM1071" s="22"/>
      <c r="AZ1071"/>
      <c r="BA1071"/>
      <c r="BB1071"/>
      <c r="BC1071"/>
    </row>
    <row r="1072" spans="35:55" x14ac:dyDescent="0.25">
      <c r="AI1072" s="23"/>
      <c r="AJ1072" s="22"/>
      <c r="AK1072" s="22"/>
      <c r="AL1072" s="22"/>
      <c r="AM1072" s="22"/>
      <c r="AZ1072"/>
      <c r="BA1072"/>
      <c r="BB1072"/>
      <c r="BC1072"/>
    </row>
    <row r="1073" spans="35:55" x14ac:dyDescent="0.25">
      <c r="AI1073" s="23"/>
      <c r="AJ1073" s="22"/>
      <c r="AK1073" s="22"/>
      <c r="AL1073" s="22"/>
      <c r="AM1073" s="22"/>
      <c r="AZ1073"/>
      <c r="BA1073"/>
      <c r="BB1073"/>
      <c r="BC1073"/>
    </row>
    <row r="1074" spans="35:55" x14ac:dyDescent="0.25">
      <c r="AI1074" s="23"/>
      <c r="AJ1074" s="22"/>
      <c r="AK1074" s="22"/>
      <c r="AL1074" s="22"/>
      <c r="AM1074" s="22"/>
      <c r="AZ1074"/>
      <c r="BA1074"/>
      <c r="BB1074"/>
      <c r="BC1074"/>
    </row>
    <row r="1075" spans="35:55" x14ac:dyDescent="0.25">
      <c r="AI1075" s="23"/>
      <c r="AJ1075" s="22"/>
      <c r="AK1075" s="22"/>
      <c r="AL1075" s="22"/>
      <c r="AM1075" s="22"/>
      <c r="AZ1075"/>
      <c r="BA1075"/>
      <c r="BB1075"/>
      <c r="BC1075"/>
    </row>
    <row r="1076" spans="35:55" x14ac:dyDescent="0.25">
      <c r="AI1076" s="23"/>
      <c r="AJ1076" s="22"/>
      <c r="AK1076" s="22"/>
      <c r="AL1076" s="22"/>
      <c r="AM1076" s="22"/>
      <c r="AZ1076"/>
      <c r="BA1076"/>
      <c r="BB1076"/>
      <c r="BC1076"/>
    </row>
    <row r="1077" spans="35:55" x14ac:dyDescent="0.25">
      <c r="AI1077" s="23"/>
      <c r="AJ1077" s="22"/>
      <c r="AK1077" s="22"/>
      <c r="AL1077" s="22"/>
      <c r="AM1077" s="22"/>
      <c r="AZ1077"/>
      <c r="BA1077"/>
      <c r="BB1077"/>
      <c r="BC1077"/>
    </row>
    <row r="1078" spans="35:55" x14ac:dyDescent="0.25">
      <c r="AI1078" s="23"/>
      <c r="AJ1078" s="22"/>
      <c r="AK1078" s="22"/>
      <c r="AL1078" s="22"/>
      <c r="AM1078" s="22"/>
      <c r="AZ1078"/>
      <c r="BA1078"/>
      <c r="BB1078"/>
      <c r="BC1078"/>
    </row>
    <row r="1079" spans="35:55" x14ac:dyDescent="0.25">
      <c r="AI1079" s="23"/>
      <c r="AJ1079" s="22"/>
      <c r="AK1079" s="22"/>
      <c r="AL1079" s="22"/>
      <c r="AM1079" s="22"/>
      <c r="AZ1079"/>
      <c r="BA1079"/>
      <c r="BB1079"/>
      <c r="BC1079"/>
    </row>
    <row r="1080" spans="35:55" x14ac:dyDescent="0.25">
      <c r="AI1080" s="23"/>
      <c r="AJ1080" s="22"/>
      <c r="AK1080" s="22"/>
      <c r="AL1080" s="22"/>
      <c r="AM1080" s="22"/>
      <c r="AZ1080"/>
      <c r="BA1080"/>
      <c r="BB1080"/>
      <c r="BC1080"/>
    </row>
    <row r="1081" spans="35:55" x14ac:dyDescent="0.25">
      <c r="AI1081" s="23"/>
      <c r="AJ1081" s="22"/>
      <c r="AK1081" s="22"/>
      <c r="AL1081" s="22"/>
      <c r="AM1081" s="22"/>
      <c r="AZ1081"/>
      <c r="BA1081"/>
      <c r="BB1081"/>
      <c r="BC1081"/>
    </row>
    <row r="1082" spans="35:55" x14ac:dyDescent="0.25">
      <c r="AI1082" s="23"/>
      <c r="AJ1082" s="22"/>
      <c r="AK1082" s="22"/>
      <c r="AL1082" s="22"/>
      <c r="AM1082" s="22"/>
      <c r="AZ1082"/>
      <c r="BA1082"/>
      <c r="BB1082"/>
      <c r="BC1082"/>
    </row>
    <row r="1083" spans="35:55" x14ac:dyDescent="0.25">
      <c r="AI1083" s="23"/>
      <c r="AJ1083" s="22"/>
      <c r="AK1083" s="22"/>
      <c r="AL1083" s="22"/>
      <c r="AM1083" s="22"/>
      <c r="AZ1083"/>
      <c r="BA1083"/>
      <c r="BB1083"/>
      <c r="BC1083"/>
    </row>
    <row r="1084" spans="35:55" x14ac:dyDescent="0.25">
      <c r="AI1084" s="23"/>
      <c r="AJ1084" s="22"/>
      <c r="AK1084" s="22"/>
      <c r="AL1084" s="22"/>
      <c r="AM1084" s="22"/>
      <c r="AZ1084"/>
      <c r="BA1084"/>
      <c r="BB1084"/>
      <c r="BC1084"/>
    </row>
    <row r="1085" spans="35:55" x14ac:dyDescent="0.25">
      <c r="AI1085" s="23"/>
      <c r="AJ1085" s="22"/>
      <c r="AK1085" s="22"/>
      <c r="AL1085" s="22"/>
      <c r="AM1085" s="22"/>
      <c r="AZ1085"/>
      <c r="BA1085"/>
      <c r="BB1085"/>
      <c r="BC1085"/>
    </row>
    <row r="1086" spans="35:55" x14ac:dyDescent="0.25">
      <c r="AI1086" s="23"/>
      <c r="AJ1086" s="22"/>
      <c r="AK1086" s="22"/>
      <c r="AL1086" s="22"/>
      <c r="AM1086" s="22"/>
      <c r="AZ1086"/>
      <c r="BA1086"/>
      <c r="BB1086"/>
      <c r="BC1086"/>
    </row>
    <row r="1087" spans="35:55" x14ac:dyDescent="0.25">
      <c r="AI1087" s="23"/>
      <c r="AJ1087" s="22"/>
      <c r="AK1087" s="22"/>
      <c r="AL1087" s="22"/>
      <c r="AM1087" s="22"/>
      <c r="AZ1087"/>
      <c r="BA1087"/>
      <c r="BB1087"/>
      <c r="BC1087"/>
    </row>
    <row r="1088" spans="35:55" x14ac:dyDescent="0.25">
      <c r="AI1088" s="23"/>
      <c r="AJ1088" s="22"/>
      <c r="AK1088" s="22"/>
      <c r="AL1088" s="22"/>
      <c r="AM1088" s="22"/>
      <c r="AZ1088"/>
      <c r="BA1088"/>
      <c r="BB1088"/>
      <c r="BC1088"/>
    </row>
    <row r="1089" spans="35:55" x14ac:dyDescent="0.25">
      <c r="AI1089" s="23"/>
      <c r="AJ1089" s="22"/>
      <c r="AK1089" s="22"/>
      <c r="AL1089" s="22"/>
      <c r="AM1089" s="22"/>
      <c r="AZ1089"/>
      <c r="BA1089"/>
      <c r="BB1089"/>
      <c r="BC1089"/>
    </row>
    <row r="1090" spans="35:55" x14ac:dyDescent="0.25">
      <c r="AI1090" s="23"/>
      <c r="AJ1090" s="22"/>
      <c r="AK1090" s="22"/>
      <c r="AL1090" s="22"/>
      <c r="AM1090" s="22"/>
      <c r="AZ1090"/>
      <c r="BA1090"/>
      <c r="BB1090"/>
      <c r="BC1090"/>
    </row>
    <row r="1091" spans="35:55" x14ac:dyDescent="0.25">
      <c r="AI1091" s="23"/>
      <c r="AJ1091" s="22"/>
      <c r="AK1091" s="22"/>
      <c r="AL1091" s="22"/>
      <c r="AM1091" s="22"/>
      <c r="AZ1091"/>
      <c r="BA1091"/>
      <c r="BB1091"/>
      <c r="BC1091"/>
    </row>
    <row r="1092" spans="35:55" x14ac:dyDescent="0.25">
      <c r="AI1092" s="23"/>
      <c r="AJ1092" s="22"/>
      <c r="AK1092" s="22"/>
      <c r="AL1092" s="22"/>
      <c r="AM1092" s="22"/>
      <c r="AZ1092"/>
      <c r="BA1092"/>
      <c r="BB1092"/>
      <c r="BC1092"/>
    </row>
    <row r="1093" spans="35:55" x14ac:dyDescent="0.25">
      <c r="AI1093" s="23"/>
      <c r="AJ1093" s="22"/>
      <c r="AK1093" s="22"/>
      <c r="AL1093" s="22"/>
      <c r="AM1093" s="22"/>
      <c r="AZ1093"/>
      <c r="BA1093"/>
      <c r="BB1093"/>
      <c r="BC1093"/>
    </row>
    <row r="1094" spans="35:55" x14ac:dyDescent="0.25">
      <c r="AI1094" s="23"/>
      <c r="AJ1094" s="22"/>
      <c r="AK1094" s="22"/>
      <c r="AL1094" s="22"/>
      <c r="AM1094" s="22"/>
      <c r="AZ1094"/>
      <c r="BA1094"/>
      <c r="BB1094"/>
      <c r="BC1094"/>
    </row>
    <row r="1095" spans="35:55" x14ac:dyDescent="0.25">
      <c r="AI1095" s="23"/>
      <c r="AJ1095" s="22"/>
      <c r="AK1095" s="22"/>
      <c r="AL1095" s="22"/>
      <c r="AM1095" s="22"/>
      <c r="AZ1095"/>
      <c r="BA1095"/>
      <c r="BB1095"/>
      <c r="BC1095"/>
    </row>
    <row r="1096" spans="35:55" x14ac:dyDescent="0.25">
      <c r="AI1096" s="23"/>
      <c r="AJ1096" s="22"/>
      <c r="AK1096" s="22"/>
      <c r="AL1096" s="22"/>
      <c r="AM1096" s="22"/>
      <c r="AZ1096"/>
      <c r="BA1096"/>
      <c r="BB1096"/>
      <c r="BC1096"/>
    </row>
    <row r="1097" spans="35:55" x14ac:dyDescent="0.25">
      <c r="AI1097" s="23"/>
      <c r="AJ1097" s="22"/>
      <c r="AK1097" s="22"/>
      <c r="AL1097" s="22"/>
      <c r="AM1097" s="22"/>
      <c r="AZ1097"/>
      <c r="BA1097"/>
      <c r="BB1097"/>
      <c r="BC1097"/>
    </row>
    <row r="1098" spans="35:55" x14ac:dyDescent="0.25">
      <c r="AI1098" s="23"/>
      <c r="AJ1098" s="22"/>
      <c r="AK1098" s="22"/>
      <c r="AL1098" s="22"/>
      <c r="AM1098" s="22"/>
      <c r="AZ1098"/>
      <c r="BA1098"/>
      <c r="BB1098"/>
      <c r="BC1098"/>
    </row>
    <row r="1099" spans="35:55" x14ac:dyDescent="0.25">
      <c r="AI1099" s="23"/>
      <c r="AJ1099" s="22"/>
      <c r="AK1099" s="22"/>
      <c r="AL1099" s="22"/>
      <c r="AM1099" s="22"/>
    </row>
    <row r="1100" spans="35:55" x14ac:dyDescent="0.25">
      <c r="AI1100" s="23"/>
      <c r="AJ1100" s="22"/>
      <c r="AK1100" s="22"/>
      <c r="AL1100" s="22"/>
      <c r="AM1100" s="22"/>
    </row>
    <row r="1101" spans="35:55" x14ac:dyDescent="0.25">
      <c r="AI1101" s="23"/>
      <c r="AJ1101" s="22"/>
      <c r="AK1101" s="22"/>
      <c r="AL1101" s="22"/>
      <c r="AM1101" s="22"/>
    </row>
    <row r="1102" spans="35:55" x14ac:dyDescent="0.25">
      <c r="AI1102" s="23"/>
      <c r="AJ1102" s="22"/>
      <c r="AK1102" s="22"/>
      <c r="AL1102" s="22"/>
      <c r="AM1102" s="22"/>
    </row>
    <row r="1103" spans="35:55" x14ac:dyDescent="0.25">
      <c r="AI1103" s="23"/>
      <c r="AJ1103" s="22"/>
      <c r="AK1103" s="22"/>
      <c r="AL1103" s="22"/>
      <c r="AM1103" s="22"/>
    </row>
    <row r="1104" spans="35:55" x14ac:dyDescent="0.25">
      <c r="AI1104" s="23"/>
      <c r="AJ1104" s="22"/>
      <c r="AK1104" s="22"/>
      <c r="AL1104" s="22"/>
      <c r="AM1104" s="22"/>
    </row>
  </sheetData>
  <autoFilter ref="A7:BL52">
    <filterColumn colId="14" showButton="0"/>
  </autoFilter>
  <mergeCells count="345">
    <mergeCell ref="AJ48:AJ50"/>
    <mergeCell ref="AF26:AF34"/>
    <mergeCell ref="L26:L34"/>
    <mergeCell ref="M26:M34"/>
    <mergeCell ref="N26:N34"/>
    <mergeCell ref="O26:O34"/>
    <mergeCell ref="R36:R44"/>
    <mergeCell ref="S36:S44"/>
    <mergeCell ref="T36:T44"/>
    <mergeCell ref="AI36:AI45"/>
    <mergeCell ref="AJ36:AJ45"/>
    <mergeCell ref="AI46:AI47"/>
    <mergeCell ref="D36:D44"/>
    <mergeCell ref="E36:E44"/>
    <mergeCell ref="F36:F44"/>
    <mergeCell ref="G36:G44"/>
    <mergeCell ref="H36:H44"/>
    <mergeCell ref="I36:I44"/>
    <mergeCell ref="N53:T53"/>
    <mergeCell ref="D48:D50"/>
    <mergeCell ref="E48:E50"/>
    <mergeCell ref="G48:G50"/>
    <mergeCell ref="H48:H50"/>
    <mergeCell ref="I48:I50"/>
    <mergeCell ref="K48:K50"/>
    <mergeCell ref="D45:D47"/>
    <mergeCell ref="E45:E47"/>
    <mergeCell ref="F45:F47"/>
    <mergeCell ref="G45:G47"/>
    <mergeCell ref="H45:H47"/>
    <mergeCell ref="I45:I47"/>
    <mergeCell ref="K45:K47"/>
    <mergeCell ref="O45:O47"/>
    <mergeCell ref="P45:P47"/>
    <mergeCell ref="Q45:Q47"/>
    <mergeCell ref="R45:R47"/>
    <mergeCell ref="S45:S47"/>
    <mergeCell ref="T45:T47"/>
    <mergeCell ref="R48:R50"/>
    <mergeCell ref="AZ7:AZ8"/>
    <mergeCell ref="AZ9:AZ24"/>
    <mergeCell ref="AZ26:AZ34"/>
    <mergeCell ref="L45:L47"/>
    <mergeCell ref="M45:M47"/>
    <mergeCell ref="P36:P44"/>
    <mergeCell ref="Q36:Q44"/>
    <mergeCell ref="L36:L44"/>
    <mergeCell ref="M36:M44"/>
    <mergeCell ref="N36:N44"/>
    <mergeCell ref="AG36:AG44"/>
    <mergeCell ref="AH36:AH44"/>
    <mergeCell ref="AN36:AN51"/>
    <mergeCell ref="AO36:AO51"/>
    <mergeCell ref="AJ46:AJ47"/>
    <mergeCell ref="AI48:AI50"/>
    <mergeCell ref="O36:O44"/>
    <mergeCell ref="S48:S50"/>
    <mergeCell ref="T48:T50"/>
    <mergeCell ref="O48:O50"/>
    <mergeCell ref="P48:P50"/>
    <mergeCell ref="Q48:Q50"/>
    <mergeCell ref="U26:U34"/>
    <mergeCell ref="U7:U8"/>
    <mergeCell ref="BJ36:BJ51"/>
    <mergeCell ref="BK36:BK51"/>
    <mergeCell ref="BE36:BE51"/>
    <mergeCell ref="BF36:BF51"/>
    <mergeCell ref="BG36:BG51"/>
    <mergeCell ref="BH36:BH51"/>
    <mergeCell ref="AY36:AY51"/>
    <mergeCell ref="BD36:BD51"/>
    <mergeCell ref="BK26:BK34"/>
    <mergeCell ref="BF26:BF34"/>
    <mergeCell ref="BG26:BG34"/>
    <mergeCell ref="BH26:BH34"/>
    <mergeCell ref="BI26:BI34"/>
    <mergeCell ref="BJ26:BJ34"/>
    <mergeCell ref="BD26:BD34"/>
    <mergeCell ref="BC36:BC51"/>
    <mergeCell ref="L48:L50"/>
    <mergeCell ref="BI36:BI51"/>
    <mergeCell ref="AG31:AG34"/>
    <mergeCell ref="AI26:AI34"/>
    <mergeCell ref="AJ26:AJ34"/>
    <mergeCell ref="AL26:AL34"/>
    <mergeCell ref="AO26:AO34"/>
    <mergeCell ref="AL48:AL50"/>
    <mergeCell ref="AQ36:AQ51"/>
    <mergeCell ref="AR36:AR51"/>
    <mergeCell ref="AU36:AU51"/>
    <mergeCell ref="AV36:AV51"/>
    <mergeCell ref="AW36:AW51"/>
    <mergeCell ref="AX36:AX51"/>
    <mergeCell ref="U36:U44"/>
    <mergeCell ref="U45:U47"/>
    <mergeCell ref="BE26:BE34"/>
    <mergeCell ref="AU26:AU34"/>
    <mergeCell ref="AV26:AV34"/>
    <mergeCell ref="AW26:AW34"/>
    <mergeCell ref="AX26:AX34"/>
    <mergeCell ref="AY26:AY34"/>
    <mergeCell ref="R26:R34"/>
    <mergeCell ref="AD35:AJ35"/>
    <mergeCell ref="BF9:BF24"/>
    <mergeCell ref="BG9:BG24"/>
    <mergeCell ref="AV19:AV22"/>
    <mergeCell ref="AW19:AW22"/>
    <mergeCell ref="D26:D34"/>
    <mergeCell ref="E26:E34"/>
    <mergeCell ref="F26:F34"/>
    <mergeCell ref="G26:G34"/>
    <mergeCell ref="H26:H34"/>
    <mergeCell ref="I26:I34"/>
    <mergeCell ref="K26:K34"/>
    <mergeCell ref="O15:O24"/>
    <mergeCell ref="P15:P24"/>
    <mergeCell ref="Q15:Q24"/>
    <mergeCell ref="R15:R24"/>
    <mergeCell ref="S15:S24"/>
    <mergeCell ref="T15:T24"/>
    <mergeCell ref="AW15:AW18"/>
    <mergeCell ref="AU19:AU22"/>
    <mergeCell ref="AG26:AG30"/>
    <mergeCell ref="AY9:AY24"/>
    <mergeCell ref="BD9:BD24"/>
    <mergeCell ref="AU15:AU18"/>
    <mergeCell ref="AV15:AV18"/>
    <mergeCell ref="BE9:BE24"/>
    <mergeCell ref="A9:A51"/>
    <mergeCell ref="B9:B51"/>
    <mergeCell ref="C9:C51"/>
    <mergeCell ref="D9:D14"/>
    <mergeCell ref="E9:E14"/>
    <mergeCell ref="F9:F14"/>
    <mergeCell ref="G9:G14"/>
    <mergeCell ref="H9:H14"/>
    <mergeCell ref="O9:O14"/>
    <mergeCell ref="K15:K24"/>
    <mergeCell ref="L15:L24"/>
    <mergeCell ref="M15:M24"/>
    <mergeCell ref="J9:J24"/>
    <mergeCell ref="K9:K14"/>
    <mergeCell ref="L9:L14"/>
    <mergeCell ref="M9:M14"/>
    <mergeCell ref="S26:S34"/>
    <mergeCell ref="T26:T34"/>
    <mergeCell ref="BC26:BC34"/>
    <mergeCell ref="P9:P14"/>
    <mergeCell ref="Q9:Q14"/>
    <mergeCell ref="R9:R14"/>
    <mergeCell ref="S9:S14"/>
    <mergeCell ref="T9:T14"/>
    <mergeCell ref="I9:I14"/>
    <mergeCell ref="AH26:AH34"/>
    <mergeCell ref="AN26:AN34"/>
    <mergeCell ref="AU9:AU14"/>
    <mergeCell ref="AV9:AV14"/>
    <mergeCell ref="AW9:AW14"/>
    <mergeCell ref="AX9:AX24"/>
    <mergeCell ref="U9:U14"/>
    <mergeCell ref="U15:U24"/>
    <mergeCell ref="D15:D24"/>
    <mergeCell ref="E15:E24"/>
    <mergeCell ref="F15:F24"/>
    <mergeCell ref="G15:G24"/>
    <mergeCell ref="H15:H24"/>
    <mergeCell ref="I15:I24"/>
    <mergeCell ref="X15:X24"/>
    <mergeCell ref="Z9:Z51"/>
    <mergeCell ref="AA9:AA51"/>
    <mergeCell ref="AB9:AB51"/>
    <mergeCell ref="AC9:AC51"/>
    <mergeCell ref="AG15:AG24"/>
    <mergeCell ref="AE36:AE51"/>
    <mergeCell ref="AD26:AD34"/>
    <mergeCell ref="AE26:AE34"/>
    <mergeCell ref="AF36:AF51"/>
    <mergeCell ref="AK48:AK50"/>
    <mergeCell ref="AE9:AE24"/>
    <mergeCell ref="V9:V14"/>
    <mergeCell ref="K36:K44"/>
    <mergeCell ref="P26:P34"/>
    <mergeCell ref="Q26:Q34"/>
    <mergeCell ref="U48:U50"/>
    <mergeCell ref="X9:X14"/>
    <mergeCell ref="Y9:Y14"/>
    <mergeCell ref="Y15:Y24"/>
    <mergeCell ref="Y26:Y34"/>
    <mergeCell ref="Y36:Y44"/>
    <mergeCell ref="Y45:Y47"/>
    <mergeCell ref="Y48:Y50"/>
    <mergeCell ref="W48:W50"/>
    <mergeCell ref="M48:M50"/>
    <mergeCell ref="N48:N50"/>
    <mergeCell ref="N45:N47"/>
    <mergeCell ref="V26:V34"/>
    <mergeCell ref="V36:V44"/>
    <mergeCell ref="V45:V47"/>
    <mergeCell ref="V48:V50"/>
    <mergeCell ref="X26:X34"/>
    <mergeCell ref="X36:X44"/>
    <mergeCell ref="X45:X47"/>
    <mergeCell ref="X48:X50"/>
    <mergeCell ref="V15:V24"/>
    <mergeCell ref="AW7:AW8"/>
    <mergeCell ref="AX7:AX8"/>
    <mergeCell ref="AY7:AY8"/>
    <mergeCell ref="AN7:AN8"/>
    <mergeCell ref="AO7:AO8"/>
    <mergeCell ref="N9:N14"/>
    <mergeCell ref="AI9:AI14"/>
    <mergeCell ref="AJ9:AJ14"/>
    <mergeCell ref="AN9:AN24"/>
    <mergeCell ref="AI15:AI24"/>
    <mergeCell ref="AJ15:AJ24"/>
    <mergeCell ref="AO9:AO24"/>
    <mergeCell ref="AP9:AP24"/>
    <mergeCell ref="AQ9:AQ24"/>
    <mergeCell ref="AR9:AR24"/>
    <mergeCell ref="AS9:AS51"/>
    <mergeCell ref="AT9:AT51"/>
    <mergeCell ref="AP26:AP34"/>
    <mergeCell ref="AQ26:AQ34"/>
    <mergeCell ref="AR26:AR34"/>
    <mergeCell ref="AP36:AP51"/>
    <mergeCell ref="N15:N24"/>
    <mergeCell ref="AF9:AF24"/>
    <mergeCell ref="AG9:AG14"/>
    <mergeCell ref="T7:T8"/>
    <mergeCell ref="AT7:AT8"/>
    <mergeCell ref="AU7:AU8"/>
    <mergeCell ref="AV7:AV8"/>
    <mergeCell ref="AE7:AE8"/>
    <mergeCell ref="AF7:AF8"/>
    <mergeCell ref="AG7:AG8"/>
    <mergeCell ref="AH7:AH8"/>
    <mergeCell ref="AI7:AI8"/>
    <mergeCell ref="AJ7:AJ8"/>
    <mergeCell ref="AM7:AM8"/>
    <mergeCell ref="AL7:AL8"/>
    <mergeCell ref="Z7:Z8"/>
    <mergeCell ref="AA7:AA8"/>
    <mergeCell ref="AC7:AC8"/>
    <mergeCell ref="BJ6:BK6"/>
    <mergeCell ref="B1:C4"/>
    <mergeCell ref="D1:BD1"/>
    <mergeCell ref="D2:BD2"/>
    <mergeCell ref="D3:BD3"/>
    <mergeCell ref="D4:BD4"/>
    <mergeCell ref="B5:C5"/>
    <mergeCell ref="D5:BE5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BI7:BI8"/>
    <mergeCell ref="BD7:BD8"/>
    <mergeCell ref="F7:F8"/>
    <mergeCell ref="BH9:BH24"/>
    <mergeCell ref="BI9:BI24"/>
    <mergeCell ref="BJ9:BJ24"/>
    <mergeCell ref="A6:T6"/>
    <mergeCell ref="Z6:AC6"/>
    <mergeCell ref="AD6:AP6"/>
    <mergeCell ref="AQ6:AU6"/>
    <mergeCell ref="AV6:BI6"/>
    <mergeCell ref="A7:A8"/>
    <mergeCell ref="AD7:AD8"/>
    <mergeCell ref="M7:M8"/>
    <mergeCell ref="N7:N8"/>
    <mergeCell ref="O7:P7"/>
    <mergeCell ref="Q7:Q8"/>
    <mergeCell ref="R7:R8"/>
    <mergeCell ref="S7:S8"/>
    <mergeCell ref="V7:V8"/>
    <mergeCell ref="AP7:AP8"/>
    <mergeCell ref="AQ7:AQ8"/>
    <mergeCell ref="AR7:AR8"/>
    <mergeCell ref="AS7:AS8"/>
    <mergeCell ref="X7:X8"/>
    <mergeCell ref="AB7:AB8"/>
    <mergeCell ref="Y7:Y8"/>
    <mergeCell ref="AM48:AM50"/>
    <mergeCell ref="AD36:AD52"/>
    <mergeCell ref="AE52:AL52"/>
    <mergeCell ref="BL7:BL8"/>
    <mergeCell ref="BL9:BL24"/>
    <mergeCell ref="BL26:BL34"/>
    <mergeCell ref="BL36:BL51"/>
    <mergeCell ref="BA9:BA24"/>
    <mergeCell ref="BA26:BA34"/>
    <mergeCell ref="BB7:BB8"/>
    <mergeCell ref="BB9:BB24"/>
    <mergeCell ref="BB26:BB34"/>
    <mergeCell ref="BA36:BA51"/>
    <mergeCell ref="BB36:BB51"/>
    <mergeCell ref="BJ7:BJ8"/>
    <mergeCell ref="BA7:BA8"/>
    <mergeCell ref="BK7:BK8"/>
    <mergeCell ref="BE7:BE8"/>
    <mergeCell ref="BF7:BF8"/>
    <mergeCell ref="BG7:BG8"/>
    <mergeCell ref="BH7:BH8"/>
    <mergeCell ref="BC7:BC8"/>
    <mergeCell ref="BC9:BC24"/>
    <mergeCell ref="BK9:BK24"/>
    <mergeCell ref="AL15:AL24"/>
    <mergeCell ref="AH9:AH14"/>
    <mergeCell ref="AH15:AH24"/>
    <mergeCell ref="AD9:AD25"/>
    <mergeCell ref="AE25:AL25"/>
    <mergeCell ref="AL36:AL45"/>
    <mergeCell ref="AM36:AM45"/>
    <mergeCell ref="AL46:AL47"/>
    <mergeCell ref="AM46:AM47"/>
    <mergeCell ref="AW53:AY53"/>
    <mergeCell ref="AZ36:AZ51"/>
    <mergeCell ref="W7:W8"/>
    <mergeCell ref="W9:W14"/>
    <mergeCell ref="W15:W24"/>
    <mergeCell ref="K25:W25"/>
    <mergeCell ref="W26:W34"/>
    <mergeCell ref="J26:J35"/>
    <mergeCell ref="K35:W35"/>
    <mergeCell ref="W36:W44"/>
    <mergeCell ref="W45:W47"/>
    <mergeCell ref="J36:J52"/>
    <mergeCell ref="K52:W52"/>
    <mergeCell ref="AM26:AM34"/>
    <mergeCell ref="AD53:AL53"/>
    <mergeCell ref="AM9:AM14"/>
    <mergeCell ref="AM15:AM24"/>
    <mergeCell ref="AK7:AK8"/>
    <mergeCell ref="AK9:AK14"/>
    <mergeCell ref="AK15:AK24"/>
    <mergeCell ref="AK26:AK34"/>
    <mergeCell ref="AK36:AK45"/>
    <mergeCell ref="AK46:AK47"/>
    <mergeCell ref="AL9:AL14"/>
  </mergeCells>
  <phoneticPr fontId="27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bernarda perez carmona</dc:creator>
  <cp:lastModifiedBy>maria bernarda perez carmona</cp:lastModifiedBy>
  <dcterms:created xsi:type="dcterms:W3CDTF">2023-04-04T18:57:45Z</dcterms:created>
  <dcterms:modified xsi:type="dcterms:W3CDTF">2023-07-26T21:33:54Z</dcterms:modified>
</cp:coreProperties>
</file>