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esktop\SEGUIMIENTO PDD JUNIO 2023\PLANES DE ACCIÓN EVALUADOS\"/>
    </mc:Choice>
  </mc:AlternateContent>
  <bookViews>
    <workbookView xWindow="0" yWindow="0" windowWidth="20490" windowHeight="7650" activeTab="1"/>
  </bookViews>
  <sheets>
    <sheet name="INSTRUCTIVO" sheetId="3" r:id="rId1"/>
    <sheet name="PLAN DE ACCIÓN" sheetId="1" r:id="rId2"/>
    <sheet name="CONTROL DE CAMBIOS " sheetId="2"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80" i="1" l="1"/>
  <c r="AB169" i="1"/>
  <c r="AC30" i="1"/>
  <c r="AB19" i="1"/>
  <c r="AB15" i="1"/>
  <c r="W19" i="1" l="1"/>
  <c r="W15" i="1"/>
  <c r="AP178" i="1" l="1"/>
  <c r="CF193" i="1" l="1"/>
  <c r="CB193" i="1"/>
  <c r="CJ193" i="1"/>
  <c r="AS16" i="1"/>
  <c r="AT16" i="1" s="1"/>
  <c r="AU16" i="1" s="1"/>
  <c r="AS17" i="1"/>
  <c r="AT17" i="1" s="1"/>
  <c r="AU17" i="1" s="1"/>
  <c r="AS18" i="1"/>
  <c r="AT18" i="1" s="1"/>
  <c r="AU18" i="1" s="1"/>
  <c r="AS15" i="1"/>
  <c r="AT15" i="1" s="1"/>
  <c r="AU15" i="1" s="1"/>
  <c r="AV15" i="1" l="1"/>
  <c r="CR193" i="1"/>
  <c r="CN193" i="1"/>
  <c r="CR128" i="1"/>
  <c r="CN128" i="1"/>
  <c r="CR140" i="1"/>
  <c r="CN140" i="1"/>
  <c r="CR154" i="1"/>
  <c r="CN154" i="1"/>
  <c r="CR169" i="1"/>
  <c r="CN169" i="1"/>
  <c r="CR176" i="1"/>
  <c r="CN176" i="1"/>
  <c r="CR184" i="1"/>
  <c r="CN184" i="1"/>
  <c r="CR85" i="1"/>
  <c r="CN85" i="1"/>
  <c r="CR123" i="1"/>
  <c r="CN123" i="1"/>
  <c r="CR112" i="1"/>
  <c r="CN112" i="1"/>
  <c r="CR120" i="1"/>
  <c r="CN120" i="1"/>
  <c r="CR81" i="1"/>
  <c r="CN81" i="1"/>
  <c r="CR89" i="1"/>
  <c r="CN89" i="1"/>
  <c r="CR103" i="1"/>
  <c r="CN103" i="1"/>
  <c r="CR98" i="1"/>
  <c r="CN98" i="1"/>
  <c r="CR75" i="1"/>
  <c r="CN75" i="1"/>
  <c r="CR30" i="1"/>
  <c r="CN30" i="1"/>
  <c r="CR19" i="1"/>
  <c r="CN19" i="1"/>
  <c r="CR21" i="1"/>
  <c r="CN21" i="1"/>
  <c r="CR17" i="1"/>
  <c r="CN17" i="1"/>
  <c r="CR15" i="1"/>
  <c r="CN15" i="1"/>
  <c r="CR23" i="1"/>
  <c r="CN23" i="1"/>
  <c r="CN11" i="1"/>
  <c r="CR11" i="1"/>
  <c r="CR9" i="1"/>
  <c r="CN9" i="1"/>
  <c r="AT75" i="1"/>
  <c r="AU75" i="1" s="1"/>
  <c r="AS77" i="1"/>
  <c r="AT77" i="1" s="1"/>
  <c r="AU77" i="1" s="1"/>
  <c r="AS76" i="1"/>
  <c r="AT76" i="1" s="1"/>
  <c r="AU76" i="1" s="1"/>
  <c r="AS75" i="1"/>
  <c r="AS20" i="1"/>
  <c r="AT20" i="1" s="1"/>
  <c r="AU20" i="1" s="1"/>
  <c r="AS21" i="1"/>
  <c r="AT21" i="1" s="1"/>
  <c r="AU21" i="1" s="1"/>
  <c r="AS22" i="1"/>
  <c r="AT22" i="1" s="1"/>
  <c r="AU22" i="1" s="1"/>
  <c r="AS19" i="1"/>
  <c r="AT19" i="1" s="1"/>
  <c r="AU19" i="1" s="1"/>
  <c r="AT12" i="1"/>
  <c r="AU12" i="1" s="1"/>
  <c r="AS12" i="1"/>
  <c r="AS11" i="1"/>
  <c r="AT11" i="1" s="1"/>
  <c r="AU11" i="1" s="1"/>
  <c r="AS10" i="1"/>
  <c r="AT10" i="1" s="1"/>
  <c r="AU10" i="1" s="1"/>
  <c r="AS9" i="1"/>
  <c r="AT9" i="1" s="1"/>
  <c r="AU9" i="1" s="1"/>
  <c r="AS116" i="1"/>
  <c r="AT116" i="1" s="1"/>
  <c r="AU116" i="1" s="1"/>
  <c r="AS115" i="1"/>
  <c r="AT115" i="1" s="1"/>
  <c r="AU115" i="1" s="1"/>
  <c r="AS113" i="1"/>
  <c r="AT113" i="1" s="1"/>
  <c r="AU113" i="1" s="1"/>
  <c r="AS114" i="1"/>
  <c r="AT114" i="1" s="1"/>
  <c r="AU114" i="1" s="1"/>
  <c r="AS112" i="1"/>
  <c r="AT112" i="1" s="1"/>
  <c r="AU112" i="1" s="1"/>
  <c r="AT97" i="1"/>
  <c r="AU97" i="1" s="1"/>
  <c r="AT95" i="1"/>
  <c r="AU95" i="1" s="1"/>
  <c r="AT93" i="1"/>
  <c r="AU93" i="1" s="1"/>
  <c r="AS91" i="1"/>
  <c r="AT91" i="1" s="1"/>
  <c r="AU91" i="1" s="1"/>
  <c r="AS89" i="1"/>
  <c r="AT89" i="1" s="1"/>
  <c r="AU89" i="1" s="1"/>
  <c r="AV89" i="1" s="1"/>
  <c r="AV112" i="1" l="1"/>
  <c r="AV19" i="1"/>
  <c r="AV9" i="1"/>
  <c r="AV75" i="1"/>
  <c r="AS157" i="1"/>
  <c r="AT157" i="1" s="1"/>
  <c r="AU157" i="1" s="1"/>
  <c r="AS158" i="1"/>
  <c r="AT158" i="1" s="1"/>
  <c r="AU158" i="1" s="1"/>
  <c r="AS159" i="1"/>
  <c r="AT159" i="1" s="1"/>
  <c r="AU159" i="1" s="1"/>
  <c r="AS160" i="1"/>
  <c r="AT160" i="1" s="1"/>
  <c r="AU160" i="1" s="1"/>
  <c r="AS161" i="1"/>
  <c r="AT161" i="1" s="1"/>
  <c r="AU161" i="1" s="1"/>
  <c r="AS162" i="1"/>
  <c r="AT162" i="1" s="1"/>
  <c r="AU162" i="1" s="1"/>
  <c r="AS163" i="1"/>
  <c r="AT163" i="1" s="1"/>
  <c r="AU163" i="1" s="1"/>
  <c r="AS164" i="1"/>
  <c r="AT164" i="1" s="1"/>
  <c r="AU164" i="1" s="1"/>
  <c r="AS165" i="1"/>
  <c r="AT165" i="1" s="1"/>
  <c r="AU165" i="1" s="1"/>
  <c r="AS166" i="1"/>
  <c r="AT166" i="1" s="1"/>
  <c r="AU166" i="1" s="1"/>
  <c r="AS168" i="1"/>
  <c r="AT168" i="1" s="1"/>
  <c r="AU168" i="1" s="1"/>
  <c r="AS152" i="1"/>
  <c r="AT152" i="1" s="1"/>
  <c r="AU152" i="1" s="1"/>
  <c r="AS153" i="1"/>
  <c r="AT153" i="1" s="1"/>
  <c r="AU153" i="1" s="1"/>
  <c r="AS154" i="1"/>
  <c r="AT154" i="1" s="1"/>
  <c r="AU154" i="1" s="1"/>
  <c r="AS155" i="1"/>
  <c r="AT155" i="1" s="1"/>
  <c r="AU155" i="1" s="1"/>
  <c r="AS156" i="1"/>
  <c r="AT156" i="1" s="1"/>
  <c r="AU156" i="1" s="1"/>
  <c r="AS151" i="1"/>
  <c r="AT151" i="1" s="1"/>
  <c r="AU151" i="1" s="1"/>
  <c r="AS150" i="1"/>
  <c r="AT150" i="1" s="1"/>
  <c r="AU150" i="1" s="1"/>
  <c r="AS146" i="1"/>
  <c r="AT146" i="1" s="1"/>
  <c r="AU146" i="1" s="1"/>
  <c r="AS147" i="1"/>
  <c r="AT147" i="1" s="1"/>
  <c r="AU147" i="1" s="1"/>
  <c r="AS148" i="1"/>
  <c r="AT148" i="1" s="1"/>
  <c r="AU148" i="1" s="1"/>
  <c r="AS149" i="1"/>
  <c r="AT149" i="1" s="1"/>
  <c r="AU149" i="1" s="1"/>
  <c r="AS142" i="1"/>
  <c r="AT142" i="1" s="1"/>
  <c r="AU142" i="1" s="1"/>
  <c r="AS143" i="1"/>
  <c r="AT143" i="1" s="1"/>
  <c r="AU143" i="1" s="1"/>
  <c r="AS144" i="1"/>
  <c r="AT144" i="1" s="1"/>
  <c r="AU144" i="1" s="1"/>
  <c r="AS145" i="1"/>
  <c r="AT145" i="1" s="1"/>
  <c r="AU145" i="1" s="1"/>
  <c r="AS139" i="1"/>
  <c r="AT139" i="1" s="1"/>
  <c r="AU139" i="1" s="1"/>
  <c r="AS140" i="1"/>
  <c r="AT140" i="1" s="1"/>
  <c r="AU140" i="1" s="1"/>
  <c r="AS141" i="1"/>
  <c r="AT141" i="1" s="1"/>
  <c r="AU141" i="1" s="1"/>
  <c r="AS135" i="1"/>
  <c r="AT135" i="1" s="1"/>
  <c r="AU135" i="1" s="1"/>
  <c r="AS136" i="1"/>
  <c r="AT136" i="1" s="1"/>
  <c r="AU136" i="1" s="1"/>
  <c r="AS137" i="1"/>
  <c r="AT137" i="1" s="1"/>
  <c r="AU137" i="1" s="1"/>
  <c r="AS138" i="1"/>
  <c r="AT138" i="1" s="1"/>
  <c r="AU138" i="1" s="1"/>
  <c r="AS129" i="1"/>
  <c r="AT129" i="1" s="1"/>
  <c r="AU129" i="1" s="1"/>
  <c r="AS130" i="1"/>
  <c r="AT130" i="1" s="1"/>
  <c r="AU130" i="1" s="1"/>
  <c r="AS131" i="1"/>
  <c r="AT131" i="1" s="1"/>
  <c r="AU131" i="1" s="1"/>
  <c r="AS132" i="1"/>
  <c r="AT132" i="1" s="1"/>
  <c r="AU132" i="1" s="1"/>
  <c r="AS133" i="1"/>
  <c r="AT133" i="1" s="1"/>
  <c r="AU133" i="1" s="1"/>
  <c r="AS134" i="1"/>
  <c r="AT134" i="1" s="1"/>
  <c r="AU134" i="1" s="1"/>
  <c r="AS128" i="1"/>
  <c r="AT128" i="1" s="1"/>
  <c r="AU128" i="1" s="1"/>
  <c r="AT123" i="1"/>
  <c r="AU123" i="1" s="1"/>
  <c r="AS121" i="1"/>
  <c r="AT121" i="1" s="1"/>
  <c r="AU121" i="1" s="1"/>
  <c r="AS120" i="1"/>
  <c r="AT120" i="1" s="1"/>
  <c r="AU120" i="1" s="1"/>
  <c r="AS185" i="1"/>
  <c r="AT185" i="1" s="1"/>
  <c r="AU185" i="1" s="1"/>
  <c r="AS186" i="1"/>
  <c r="AT186" i="1" s="1"/>
  <c r="AU186" i="1" s="1"/>
  <c r="AS187" i="1"/>
  <c r="AT187" i="1" s="1"/>
  <c r="AU187" i="1" s="1"/>
  <c r="AS188" i="1"/>
  <c r="AT188" i="1" s="1"/>
  <c r="AU188" i="1" s="1"/>
  <c r="AS189" i="1"/>
  <c r="AT189" i="1" s="1"/>
  <c r="AU189" i="1" s="1"/>
  <c r="AS184" i="1"/>
  <c r="AT184" i="1" s="1"/>
  <c r="AU184" i="1" s="1"/>
  <c r="AO167" i="1"/>
  <c r="AS167" i="1" s="1"/>
  <c r="AT167" i="1" s="1"/>
  <c r="AU167" i="1" s="1"/>
  <c r="AS181" i="1"/>
  <c r="AT181" i="1" s="1"/>
  <c r="AU181" i="1" s="1"/>
  <c r="AS182" i="1"/>
  <c r="AT182" i="1" s="1"/>
  <c r="AU182" i="1" s="1"/>
  <c r="AS178" i="1"/>
  <c r="AT178" i="1" s="1"/>
  <c r="AU178" i="1" s="1"/>
  <c r="AS179" i="1"/>
  <c r="AT179" i="1" s="1"/>
  <c r="AU179" i="1" s="1"/>
  <c r="AS180" i="1"/>
  <c r="AT180" i="1" s="1"/>
  <c r="AU180" i="1" s="1"/>
  <c r="AS174" i="1"/>
  <c r="AT174" i="1" s="1"/>
  <c r="AU174" i="1" s="1"/>
  <c r="AS175" i="1"/>
  <c r="AT175" i="1" s="1"/>
  <c r="AU175" i="1" s="1"/>
  <c r="AS176" i="1"/>
  <c r="AT176" i="1" s="1"/>
  <c r="AU176" i="1" s="1"/>
  <c r="AS177" i="1"/>
  <c r="AT177" i="1" s="1"/>
  <c r="AU177" i="1" s="1"/>
  <c r="AS170" i="1"/>
  <c r="AT170" i="1" s="1"/>
  <c r="AU170" i="1" s="1"/>
  <c r="AS171" i="1"/>
  <c r="AT171" i="1" s="1"/>
  <c r="AU171" i="1" s="1"/>
  <c r="AS172" i="1"/>
  <c r="AT172" i="1" s="1"/>
  <c r="AU172" i="1" s="1"/>
  <c r="AS173" i="1"/>
  <c r="AT173" i="1" s="1"/>
  <c r="AU173" i="1" s="1"/>
  <c r="AS169" i="1"/>
  <c r="AT169" i="1" s="1"/>
  <c r="AU169" i="1" s="1"/>
  <c r="AN84" i="1"/>
  <c r="AN85" i="1"/>
  <c r="AN86" i="1"/>
  <c r="AN87" i="1"/>
  <c r="AN88" i="1"/>
  <c r="AN83" i="1"/>
  <c r="AS84" i="1"/>
  <c r="AT84" i="1" s="1"/>
  <c r="AS85" i="1"/>
  <c r="AT85" i="1" s="1"/>
  <c r="AS86" i="1"/>
  <c r="AT86" i="1" s="1"/>
  <c r="AS87" i="1"/>
  <c r="AT87" i="1" s="1"/>
  <c r="AS88" i="1"/>
  <c r="AT88" i="1" s="1"/>
  <c r="AS83" i="1"/>
  <c r="AT83" i="1" s="1"/>
  <c r="AT81" i="1"/>
  <c r="AU81" i="1" s="1"/>
  <c r="AS106" i="1"/>
  <c r="AT106" i="1" s="1"/>
  <c r="AU106" i="1" s="1"/>
  <c r="AS102" i="1"/>
  <c r="AT102" i="1" s="1"/>
  <c r="AU102" i="1" s="1"/>
  <c r="AS98" i="1"/>
  <c r="AT98" i="1" s="1"/>
  <c r="AU98" i="1" s="1"/>
  <c r="AS69" i="1"/>
  <c r="AT69" i="1" s="1"/>
  <c r="AU69" i="1" s="1"/>
  <c r="AS64" i="1"/>
  <c r="AT64" i="1" s="1"/>
  <c r="AU64" i="1" s="1"/>
  <c r="AS59" i="1"/>
  <c r="AT59" i="1" s="1"/>
  <c r="AU59" i="1" s="1"/>
  <c r="AS58" i="1"/>
  <c r="AT58" i="1" s="1"/>
  <c r="AU58" i="1" s="1"/>
  <c r="AS54" i="1"/>
  <c r="AT54" i="1" s="1"/>
  <c r="AU54" i="1" s="1"/>
  <c r="AS49" i="1"/>
  <c r="AT49" i="1" s="1"/>
  <c r="AU49" i="1" s="1"/>
  <c r="AS44" i="1"/>
  <c r="AT44" i="1" s="1"/>
  <c r="AU44" i="1" s="1"/>
  <c r="AS40" i="1"/>
  <c r="AT40" i="1" s="1"/>
  <c r="AU40" i="1" s="1"/>
  <c r="AS36" i="1"/>
  <c r="AT36" i="1" s="1"/>
  <c r="AU36" i="1" s="1"/>
  <c r="AS30" i="1"/>
  <c r="AT30" i="1" s="1"/>
  <c r="AU30" i="1" s="1"/>
  <c r="Z185" i="1"/>
  <c r="Z180" i="1"/>
  <c r="AB172" i="1"/>
  <c r="Z169" i="1"/>
  <c r="Z163" i="1"/>
  <c r="AB163" i="1" s="1"/>
  <c r="AA152" i="1"/>
  <c r="AC152" i="1" s="1"/>
  <c r="AB151" i="1"/>
  <c r="AB150" i="1"/>
  <c r="Z134" i="1"/>
  <c r="Z128" i="1"/>
  <c r="Z123" i="1"/>
  <c r="AB123" i="1" s="1"/>
  <c r="AB125" i="1" s="1"/>
  <c r="Z121" i="1"/>
  <c r="AB121" i="1" s="1"/>
  <c r="Z120" i="1"/>
  <c r="AB120" i="1" s="1"/>
  <c r="AC115" i="1"/>
  <c r="Z115" i="1"/>
  <c r="AB115" i="1" s="1"/>
  <c r="AC112" i="1"/>
  <c r="Z112" i="1"/>
  <c r="AB112" i="1" s="1"/>
  <c r="Z98" i="1"/>
  <c r="AB98" i="1" s="1"/>
  <c r="Z97" i="1"/>
  <c r="AB89" i="1"/>
  <c r="AB86" i="1"/>
  <c r="AB83" i="1"/>
  <c r="AB84" i="1"/>
  <c r="AC81" i="1"/>
  <c r="AB81" i="1"/>
  <c r="Z75" i="1"/>
  <c r="AB75" i="1" s="1"/>
  <c r="AB78" i="1" s="1"/>
  <c r="Z30" i="1"/>
  <c r="AA30" i="1" s="1"/>
  <c r="AC74" i="1" s="1"/>
  <c r="Z23" i="1"/>
  <c r="AA23" i="1" s="1"/>
  <c r="AC23" i="1" s="1"/>
  <c r="Z22" i="1"/>
  <c r="AA22" i="1" s="1"/>
  <c r="AC22" i="1" s="1"/>
  <c r="Z21" i="1"/>
  <c r="AB21" i="1" s="1"/>
  <c r="Z19" i="1"/>
  <c r="Z16" i="1"/>
  <c r="AB16" i="1" s="1"/>
  <c r="Z15" i="1"/>
  <c r="Z9" i="1"/>
  <c r="AA9" i="1" s="1"/>
  <c r="AC9" i="1" l="1"/>
  <c r="AC13" i="1" s="1"/>
  <c r="AC14" i="1" s="1"/>
  <c r="AB185" i="1"/>
  <c r="AA185" i="1"/>
  <c r="AC185" i="1" s="1"/>
  <c r="AV128" i="1"/>
  <c r="AV184" i="1"/>
  <c r="AV169" i="1"/>
  <c r="AB97" i="1"/>
  <c r="AB111" i="1" s="1"/>
  <c r="AA97" i="1"/>
  <c r="AC97" i="1" s="1"/>
  <c r="AA184" i="1"/>
  <c r="AC184" i="1" s="1"/>
  <c r="AU87" i="1"/>
  <c r="AU83" i="1"/>
  <c r="AU88" i="1"/>
  <c r="AU86" i="1"/>
  <c r="AU85" i="1"/>
  <c r="AU84" i="1"/>
  <c r="AV30" i="1"/>
  <c r="AV98" i="1"/>
  <c r="AA15" i="1"/>
  <c r="AC15" i="1" s="1"/>
  <c r="AB152" i="1"/>
  <c r="AB183" i="1" s="1"/>
  <c r="AC134" i="1"/>
  <c r="AA98" i="1"/>
  <c r="AC98" i="1" s="1"/>
  <c r="AA19" i="1"/>
  <c r="AC19" i="1" s="1"/>
  <c r="AA169" i="1"/>
  <c r="AA163" i="1"/>
  <c r="AA16" i="1"/>
  <c r="AC16" i="1" s="1"/>
  <c r="AA21" i="1"/>
  <c r="AA180" i="1"/>
  <c r="AA128" i="1"/>
  <c r="AC172" i="1"/>
  <c r="AA75" i="1"/>
  <c r="AC75" i="1" s="1"/>
  <c r="AC78" i="1" s="1"/>
  <c r="AB30" i="1"/>
  <c r="AB74" i="1" s="1"/>
  <c r="AB23" i="1"/>
  <c r="AB9" i="1"/>
  <c r="AB13" i="1" s="1"/>
  <c r="AB14" i="1" s="1"/>
  <c r="AC86" i="1"/>
  <c r="AC83" i="1"/>
  <c r="AB122" i="1"/>
  <c r="AB126" i="1" s="1"/>
  <c r="AB127" i="1" s="1"/>
  <c r="AC117" i="1"/>
  <c r="AB117" i="1"/>
  <c r="AB184" i="1"/>
  <c r="AC151" i="1"/>
  <c r="AA150" i="1"/>
  <c r="AA123" i="1"/>
  <c r="AC125" i="1" s="1"/>
  <c r="AC126" i="1" s="1"/>
  <c r="AA121" i="1"/>
  <c r="AC121" i="1" s="1"/>
  <c r="AC84" i="1"/>
  <c r="AB22" i="1"/>
  <c r="AB118" i="1" l="1"/>
  <c r="AV81" i="1"/>
  <c r="AV193" i="1" s="1"/>
  <c r="AC190" i="1"/>
  <c r="AC111" i="1"/>
  <c r="AC118" i="1" s="1"/>
  <c r="AC119" i="1" s="1"/>
  <c r="AC29" i="1"/>
  <c r="AB29" i="1"/>
  <c r="AB79" i="1" s="1"/>
  <c r="AB80" i="1" s="1"/>
  <c r="AC183" i="1"/>
  <c r="AB190" i="1"/>
  <c r="AB191" i="1" s="1"/>
  <c r="AB119" i="1"/>
  <c r="AC191" i="1" l="1"/>
  <c r="AC79" i="1"/>
  <c r="AC80" i="1" s="1"/>
  <c r="AC127" i="1"/>
</calcChain>
</file>

<file path=xl/comments1.xml><?xml version="1.0" encoding="utf-8"?>
<comments xmlns="http://schemas.openxmlformats.org/spreadsheetml/2006/main">
  <authors>
    <author>USUARIO</author>
  </authors>
  <commentList>
    <comment ref="A35"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authors>
    <author>USUARIO</author>
    <author>Luz Marlene Andrade</author>
    <author>JOHANA VIELLAR</author>
  </authors>
  <commentList>
    <comment ref="P7" authorId="0" shapeId="0">
      <text>
        <r>
          <rPr>
            <b/>
            <sz val="9"/>
            <color indexed="81"/>
            <rFont val="Tahoma"/>
            <family val="2"/>
          </rPr>
          <t>USUARIO:
1. BIEN
2. SERVICIO</t>
        </r>
        <r>
          <rPr>
            <sz val="9"/>
            <color indexed="81"/>
            <rFont val="Tahoma"/>
            <family val="2"/>
          </rPr>
          <t xml:space="preserve">
</t>
        </r>
      </text>
    </comment>
    <comment ref="AL7"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N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BF7" authorId="1" shapeId="0">
      <text>
        <r>
          <rPr>
            <b/>
            <sz val="9"/>
            <color indexed="81"/>
            <rFont val="Tahoma"/>
            <family val="2"/>
          </rPr>
          <t>Luz Marlene Andrade:</t>
        </r>
        <r>
          <rPr>
            <sz val="9"/>
            <color indexed="81"/>
            <rFont val="Tahoma"/>
            <family val="2"/>
          </rPr>
          <t xml:space="preserve">
1. Recursos Propios - ICLD
2. SGP
3. Donaciones
</t>
        </r>
      </text>
    </comment>
    <comment ref="CX7" authorId="2" shapeId="0">
      <text>
        <r>
          <rPr>
            <sz val="9"/>
            <color indexed="81"/>
            <rFont val="Tahoma"/>
            <family val="2"/>
          </rPr>
          <t xml:space="preserve">VER ANEXO 1
</t>
        </r>
      </text>
    </comment>
    <comment ref="CY7" authorId="2"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<sst xmlns="http://schemas.openxmlformats.org/spreadsheetml/2006/main" count="1295" uniqueCount="557">
  <si>
    <t xml:space="preserve">DEPENDENCIA : </t>
  </si>
  <si>
    <t>PLAN GENERAL DE COMPRAS</t>
  </si>
  <si>
    <t>PILAR</t>
  </si>
  <si>
    <t>LINEA ESTRATEGICA</t>
  </si>
  <si>
    <t>INDICADOR DE BIENESTAR</t>
  </si>
  <si>
    <t>LINEA BASE INDICADOR DE BIENESTAR A 2019</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</si>
  <si>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</si>
  <si>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</si>
  <si>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</si>
  <si>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</si>
  <si>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</si>
  <si>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</si>
  <si>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</si>
  <si>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</si>
  <si>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</si>
  <si>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</si>
  <si>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</si>
  <si>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PROYECTO DE INVERSIÓN</t>
  </si>
  <si>
    <t>CÓDIGO DE PROYECTO BPIN</t>
  </si>
  <si>
    <t>OBJETIVO DEL PROYECTO</t>
  </si>
  <si>
    <t>ACTIVIDADES DE PROYECTO DE INVERSION VIABILIZADAS EN SUIFP
( HITOS )</t>
  </si>
  <si>
    <t>ENTREGABLE</t>
  </si>
  <si>
    <t xml:space="preserve">PROGRAMACION NUMERICA DE LA ACTIVIDAD PROYECTO 2023
</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</si>
  <si>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</si>
  <si>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</si>
  <si>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</si>
  <si>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</si>
  <si>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</si>
  <si>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</si>
  <si>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</si>
  <si>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</si>
  <si>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</si>
  <si>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</si>
  <si>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</si>
  <si>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</si>
  <si>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</si>
  <si>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</si>
  <si>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</si>
  <si>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</si>
  <si>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</si>
  <si>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</si>
  <si>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1. BIEN</t>
  </si>
  <si>
    <t>2- SERVICIO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</si>
  <si>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</si>
  <si>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</si>
  <si>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</si>
  <si>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</si>
  <si>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</si>
  <si>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</si>
  <si>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 xml:space="preserve">
</t>
  </si>
  <si>
    <t>ALCALDIA DISTRITAL DE CARTAGENA DE INDIAS</t>
  </si>
  <si>
    <t>MACROPROCESO: PLANEACIÓN TERRITORIAL Y DIRECCIONAMIENTO ESTRATEGICO</t>
  </si>
  <si>
    <t>PROCESO / SUBPROCESO: GESTIÓN DE LA INVERSIÓN PUBLICA / GESTIÓN DEL PLAN DE DESARROLLO Y SUS INSTRUMENTOS DE EJECUCIÓN</t>
  </si>
  <si>
    <t xml:space="preserve">FORMATO PLAN DE ACCIÓN </t>
  </si>
  <si>
    <t>Versión: 1.0</t>
  </si>
  <si>
    <t>Página: 1 de 1</t>
  </si>
  <si>
    <t>Código:PTDGI01-F001</t>
  </si>
  <si>
    <t>Fecha: 29-12-2022</t>
  </si>
  <si>
    <t>CONTROL DE CAMBIOS</t>
  </si>
  <si>
    <t>FECHA</t>
  </si>
  <si>
    <t>DESCRIPCIÓN DEL CAMBIO</t>
  </si>
  <si>
    <t>VERSIÓN</t>
  </si>
  <si>
    <t>CARGO</t>
  </si>
  <si>
    <t>NOMBRE</t>
  </si>
  <si>
    <t>FIRMA</t>
  </si>
  <si>
    <t>ELABORÓ</t>
  </si>
  <si>
    <t>REVISÓ</t>
  </si>
  <si>
    <t>APROBÓ</t>
  </si>
  <si>
    <t>Objetivo de Desarrollo Sostenible</t>
  </si>
  <si>
    <t>Dimensiones del MIPG</t>
  </si>
  <si>
    <t>Políticas de Gestión y Desempeño Institucional</t>
  </si>
  <si>
    <t>Proceso asociado</t>
  </si>
  <si>
    <t>Objetivo Institucional</t>
  </si>
  <si>
    <t xml:space="preserve">ARTICULACION </t>
  </si>
  <si>
    <t>PLAN DE ACCION -INFORMACION DE ACTIVIDADES</t>
  </si>
  <si>
    <t xml:space="preserve">RIESGOS ASOCIADOS AL PROCESO </t>
  </si>
  <si>
    <t>CONTROLES ESTABLECIDOS PARA LOS RIESGOS</t>
  </si>
  <si>
    <t>POLICA DE ADMINISTRACION DE RIESGOS</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</si>
  <si>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</si>
  <si>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</si>
  <si>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</si>
  <si>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</si>
  <si>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</si>
  <si>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</si>
  <si>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</si>
  <si>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</si>
  <si>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</si>
  <si>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</si>
  <si>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</si>
  <si>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</si>
  <si>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</si>
  <si>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</si>
  <si>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</si>
  <si>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</si>
  <si>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</si>
  <si>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</si>
  <si>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</si>
  <si>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</si>
  <si>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</si>
  <si>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</si>
  <si>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</si>
  <si>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</si>
  <si>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</si>
  <si>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</si>
  <si>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</si>
  <si>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</si>
  <si>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fin  del proyecto a partir del cual se desarrollara el programa con el que se articula.</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</si>
  <si>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</si>
  <si>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</si>
  <si>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</si>
  <si>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</si>
  <si>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</si>
  <si>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 xml:space="preserve">Nombre de la dependencian responsable </t>
  </si>
  <si>
    <t>Nombre de la personaa encargada de supervisar las actividades del proyecto encaminadas a conseguir la meta propuesta.</t>
  </si>
  <si>
    <t>Nombre de la fuente de recursos con lo que financiara la actividad</t>
  </si>
  <si>
    <t>INSTRUCTIVO PARA EL DILIGENCIAMIENTO DEL PLAN DE ACCION VIGENCIA 2023</t>
  </si>
  <si>
    <t>En esta casilla colocar si es necesaria la contratacion</t>
  </si>
  <si>
    <t>Si es necesario la contrtacion descripcion el medio por el cual se hará</t>
  </si>
  <si>
    <t>Fecha tentativa de incio del proceso de contratacion.</t>
  </si>
  <si>
    <t>Colocar en esta casilla cada uno de los controles formulados para cada riesgo identificado en el proceso definido asociado a las actividades del proyecto.</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</si>
  <si>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</si>
  <si>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Mencionar la modalidad de contratacion selecionada. Licitacion Publica, concurso de meritos, selección abreviada, minima cuatia, contrtacion directa.</t>
  </si>
  <si>
    <t>Mencionar el rubro del presupuesto que abarca el sector de su competencia.</t>
  </si>
  <si>
    <t>Mencionar el Código numérico que identifica el concepto del Gasto (Funcionamiento, Deuda Inversión) y el cual es definido en el Decreto de Liquidación.</t>
  </si>
  <si>
    <t>Valor numerico en pesos  del Plan Operativo anual de inversion asignado al rubro presupuestal.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</si>
  <si>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</si>
  <si>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CADA FUENTE ASIGNADA POR EL ACUERDO DE PRESUPUESTO</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</si>
  <si>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</si>
  <si>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Coloca aquí el objetivo colocado  en el proceso con el que te articulas. En la gestion por proceso</t>
  </si>
  <si>
    <t xml:space="preserve">Nombre de la fuente origen de los recursos
1. Recursos Propios - ICLD
2. SGP
3. Donaciones
</t>
  </si>
  <si>
    <t>Indicar el avance cualitativo de la meta y relación de la evidencia aportada para la verificación de cada reporte</t>
  </si>
  <si>
    <t xml:space="preserve">Colocar en esta casilla cada uno de los riesgos identificados en el proceso definido, COLOCADO EN LA  COLUMNA W y desarrollado en la caracterizacion de la gestion por proceso.  asociado a las actividades del proyecto. </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</si>
  <si>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</si>
  <si>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</si>
  <si>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Profesional Especializado codigo 222 grado 41</t>
  </si>
  <si>
    <t>María Bernarda Pérez Carmona</t>
  </si>
  <si>
    <t>Diciembre 29-2022</t>
  </si>
  <si>
    <t>Secretario de Planeación Distrital</t>
  </si>
  <si>
    <t>Franklin Amador Hawkins</t>
  </si>
  <si>
    <t>Diseño y Elaboración del formato de captura de información para reporte de avance de plan de desarrollo vigencia 2023</t>
  </si>
  <si>
    <t>1.0</t>
  </si>
  <si>
    <t>RESILIENTE</t>
  </si>
  <si>
    <t>INCLUYENTE</t>
  </si>
  <si>
    <t>CONTINGENTE</t>
  </si>
  <si>
    <t>TRANSPARENTE</t>
  </si>
  <si>
    <t>DESARROLLO URBANO</t>
  </si>
  <si>
    <t xml:space="preserve"> INSTRUMENTOS DE ORDENAMIENTO TERRITORIAL.</t>
  </si>
  <si>
    <t xml:space="preserve">PLANEACIÓN SOCIAL DEL TERRITORIO. </t>
  </si>
  <si>
    <t xml:space="preserve">PLANEACIÓN E INTEGRACIÓN CONTINGENTE DEL TERRITORIO.  </t>
  </si>
  <si>
    <t>PARTICIPACION Y DESCENTRALIZACION</t>
  </si>
  <si>
    <t>CAÑOS LAGOS, LAGUNAS Y CIENAGAS DE CARTAGENA</t>
  </si>
  <si>
    <t>PLAN DE ORDENAMIENTO TERRITORIAL Y ESPECIAL DE MANEJO DE PATRIMONIO</t>
  </si>
  <si>
    <t>Programa Administrando Juntos El Control Urbano</t>
  </si>
  <si>
    <t>Ordenación territorial y  Recuperación social, ambiental y Urbana de la Ciénaga de la Virgen.</t>
  </si>
  <si>
    <t xml:space="preserve">Instrumentos de planificación social del territorio </t>
  </si>
  <si>
    <t>Programa: Catastro Multipropósito</t>
  </si>
  <si>
    <t>Programa Integración y proyectos entre ciudades</t>
  </si>
  <si>
    <t>Normas de promoción del desarrollo urbano y económico</t>
  </si>
  <si>
    <t xml:space="preserve">Programa: Modernización del Sistema Distrital de Planeación y Descentralización  </t>
  </si>
  <si>
    <t xml:space="preserve">Políticas Públicas intersectoriales y con visión Integral de enfoques basados en derechos humanos </t>
  </si>
  <si>
    <t>Estudios y diseños de detalle para los Eje 1 y Eje 2 del programa</t>
  </si>
  <si>
    <t xml:space="preserve">Revisar, ajustar, actualizar  concertar y presentar para aprobación ante el Consejo Distrital un Plan de Ordenamiento Territorial POT </t>
  </si>
  <si>
    <t>Realizar 25 sesiones de participación ciudadana en el marco de la construcción colectiva del documento PEMP del centro historico.</t>
  </si>
  <si>
    <t>Revisar y ajustar 1 documento PEMP del Centro Historico.
(Decreto 2358 del 26 de diciembre de 2019)</t>
  </si>
  <si>
    <t>Desarrollar 3 estrategias para  la realización  de 3 planes parciales de renovación urbana del Macroproyecto Parque Distrital Ciénaga de la Virgen</t>
  </si>
  <si>
    <t>Elaborar nueva reglamentación de playas  adaptada a estrategia post - covid.</t>
  </si>
  <si>
    <t>Crear 1 observatorio de datos abiertos de las dinámicas urbanas y sociales de la ciudad</t>
  </si>
  <si>
    <t>Plan e Normalización urbanística ejecutado</t>
  </si>
  <si>
    <t>Estudios y diseños ajustados para la construcciòn 14.2 km del tramo este de la via perimetral con calles de servicio y acceso</t>
  </si>
  <si>
    <t>Finalizar Censo de la Metodología IV Sisben al  100%</t>
  </si>
  <si>
    <t>Implementar Metodología General de Articulación  IV Sisben 100%</t>
  </si>
  <si>
    <t>Habilitar una red independiente para la dependencia SISBEN (Internet), para el correcto funcionamiento y conectividad  del SISBENAPP, en los diferentes  puntos de atención al usuario SISBEN.</t>
  </si>
  <si>
    <t xml:space="preserve">Abrir 2 puntos en la zona corregimental de la ciudad de Cartagena de Indias  (Pasacaballos, Bayunca) </t>
  </si>
  <si>
    <t>Actualizacion y mantenimiento de archivo</t>
  </si>
  <si>
    <t>Difusión procesos SISBEN</t>
  </si>
  <si>
    <t>Dotacion completa puntos de atencion</t>
  </si>
  <si>
    <t>Mantener actualizado el Mapa Interactivo de Asuntos del Suelo MIDAS</t>
  </si>
  <si>
    <t>Nomenclatura Urbana actualizada</t>
  </si>
  <si>
    <t>Finalizar las fases restantes de la elaboración de la Nueva Estratificación con apoyo del CPE y adoptarla</t>
  </si>
  <si>
    <t>100% Área geográfica del territorio con catastro actualizado</t>
  </si>
  <si>
    <t>Definir un modelo de gobernanza institucional efectiva y eficiente para la implementación del catastro multipropósito, que incentive el fortalecimiento de capacidades en las entidades ejecutoras de la política</t>
  </si>
  <si>
    <t xml:space="preserve">Diseñar 2 proyectos en conjunto con municipios cercanos y/o ciudades de la región </t>
  </si>
  <si>
    <t xml:space="preserve">Impulsar 1 proyecto medio ambiental para la competitividad </t>
  </si>
  <si>
    <t>Habilitar el 35% del suelo para desarrollo económico y urbano</t>
  </si>
  <si>
    <t>Numero de planes estratégicos de gestión para el desarrollo Formulados</t>
  </si>
  <si>
    <t>Procesos de Seguimientos físicos y financieros  a instrumentos de planificación realizados</t>
  </si>
  <si>
    <t>Planes de Desarrollo Locales, de Gestión y Políticas públicas formulados</t>
  </si>
  <si>
    <t>Índice de calificación del sistema General de regalías mejorado</t>
  </si>
  <si>
    <t>Bancos de programas y proyectos en las localidades asesorados</t>
  </si>
  <si>
    <t xml:space="preserve">Numero de Consejos Locales de Planeación, Consejo Territorial de Planeación, Consejo Consultivo de Ordenamiento Territorial dotados de capacidades y logística </t>
  </si>
  <si>
    <t xml:space="preserve">5 políticas públicas formuladas bajo la metodología CONPES </t>
  </si>
  <si>
    <t>5 planes de acción de las políticas públicas formuladas bajo la metodología CONPES</t>
  </si>
  <si>
    <t>ASISTENCIA NUEVO PROYECTO DE CAÑOS LAGOS LAGUNAS Y CIÉNAGAS DEL DISTRITO DE CARTAGENA DE INDIAS</t>
  </si>
  <si>
    <t>Construcción de los instrumentos de planificación (PEMP y POT) de la ciudad de  Cartagena de Indias</t>
  </si>
  <si>
    <t>Fortalecimiento a la reglamentación urbanística del ordenamiento territorial y estrategias de planeación para planes parciales en el distrito de  Cartagena de Indias</t>
  </si>
  <si>
    <t>Implementación Observatorio de dinámicas urbanas y sociales de Cartagena de Indias TG+  Cartagena de Indias</t>
  </si>
  <si>
    <t>NORMALIZACION URBANISTICA CARTAGENA DE INDIAS</t>
  </si>
  <si>
    <t>asistencia técnica para estructurar los estudios y diseños ajustados de la vía perimetral y las acciones para el ordenamiento territorial social ambiental y urbano de la Ciénaga de la virgen en el Distrito de  Cartagena de Indias</t>
  </si>
  <si>
    <t xml:space="preserve">IMPLEMENTACION DE METODOLOGIA IV DEL SISBEN EN CARTAGENA DE INDIAS </t>
  </si>
  <si>
    <t>ACTUALIZACION  Y OPTIMIZACIÓN DEL SISTEMA DE INFORMACIÓN GEOGRÁFICA SOCIAL Y TOMA DE DECISIONES DEL TERRITORIO EN EL DISTRITO CARTAGENA DE INDIAS.</t>
  </si>
  <si>
    <t>Fortalecimiento del proceso de Estratificación Socioeconómica en el Distrito de  Cartagena de Indias</t>
  </si>
  <si>
    <t>Asistencia Técnica y desarrollo de acciones para la implementación del Catastro Multipropósito en el Distrito de Cartagena de Indias - TG+  Cartagena de Indias</t>
  </si>
  <si>
    <t>ACTUALIZAR EL ÁREA METROPOLITANA DE CARTAGENA DE INDIAS BUSCANDO FORTALECER LA CONSOLIDACIÓN DEL ÁREA DE INTEGRACIÓN COMO UN ESQUEMA ASOCIATIVO, QUE FAVOREZCA EL SURGIMIENTO DE PROYECTOS TERRITORIALES</t>
  </si>
  <si>
    <t>Implementación REGLAMENTACIÓN URBANÍSTICA PARA LA HABILITACIÓN DE SUELO PARA DESARROLLO ECONÓMICO Y URBANO EN EL DISTRITO TG+ Cartagena de Indias</t>
  </si>
  <si>
    <t>Modernización del Sistema Distrital de Planeación en  Cartagena de Indias</t>
  </si>
  <si>
    <t>ASISTENCIA TECNICA PARA MEJORAMIENTO DEL BANCO DE PROGRAMAS Y PROYECTOS CENTRAL Y DE LOS BANCOS DE PROGRAMAS Y PROYECTOS LOCALES DEL DISTRITO DE CARTAGENA DE INDIAS TG + CARTAGENA DE INDIAS</t>
  </si>
  <si>
    <t>Asistencia técnica al diseño de Políticas Públicas intersectoriales y con visión integral de enfoques basados en Derechos Humanos en el Distrito de  Cartagena de Indias</t>
  </si>
  <si>
    <t>Estructurar los estudios, diseños y acciones para el ordenamiento territorial y fortalecimiento de la gestión del riesgo y del recurso hídrico en el marco del Proyecto Integral de Caños, Lagos y Lagunas del Distrito de Cartagena de Indias</t>
  </si>
  <si>
    <t>Actualizar y adoptar los instrumentos de Planificación del territorio de Superior jerarquía, el Plan Especial de Manejo y Protección del Centro Histórico PEMP y el Plan de Ordenamiento Territoria</t>
  </si>
  <si>
    <t>Fortalecer la reglamentación urbanística en los procesos de gestión e implementación de los instrumentos de planificación del Distrito de Cartagena.</t>
  </si>
  <si>
    <t>Crear un Observatorio para producir y divulgar conocimiento basado en el análisis de información de las dinámicas urbanas, socio
económicas y culturales de la ciudad de Cartagena para aportar a la toma de decisiones.</t>
  </si>
  <si>
    <t>Fortalecer el ejercicio del control urbano en el Distrito de Cartagena de Indias</t>
  </si>
  <si>
    <t>Estructurar los estudios, diseños ajustados de la vía perimetral y las acciones para el ordenamiento territorial, social, ambiental y urbano de la Ciénaga de la virgen en el Distrito de Cartagena</t>
  </si>
  <si>
    <t>Identificar y generar información socioeconómica confiable y actualizada de potenciales beneficiarios de programas sociales del estado.</t>
  </si>
  <si>
    <t>Actualizar y optimizar el Sistema de Información Geográfica para la Planeación Social y toma de decisiones del Territorio</t>
  </si>
  <si>
    <t>Actualizar la clasificación socioeconómica de los inmuebles residenciales que deben recibir servicios públicos en el Distrito de Cartagena</t>
  </si>
  <si>
    <t>Generar capacidades financieras y administrativas para la actualización de información y la implementación del catastro multipropósito</t>
  </si>
  <si>
    <t>Actualización del Área de Integración Metropolitana de Cartagena de Indias buscando fortalecer la consolidación del área de integración como un esquema asociativo, que favorezca el surgimiento de proyectos territoriales, que propicien la competitividad regional y la construcción de visiones compartidas del territorio</t>
  </si>
  <si>
    <t xml:space="preserve">Habilitar el 35% del suelo para desarrollo económico y urbano producida y consolidada para aportar a la toma de decisiones. </t>
  </si>
  <si>
    <t>Actualizar el Sistema Distrital de Planeación y descentralización</t>
  </si>
  <si>
    <t>Fortalecer los procesos del Banco de Proyectos Central y de los 3 Bancos de Proyectos Locales del Distrito de Cartagena de Indias-.</t>
  </si>
  <si>
    <t>Desarrollar herramientas técnicas y metodológicas para los procesos de diseño, formulación, implementación, monitoreo y evaluación de políticas públicas Distritales</t>
  </si>
  <si>
    <t>Contratación de estudios de pre inversión para apoyar el proceso de estructuración técnica, jurídica y financiera del proyecto</t>
  </si>
  <si>
    <t>Contratación de interventoría a los estudios de pre inversión para apoyar el proceso de estructuración técnica, jurídica y financiera del proyecto.</t>
  </si>
  <si>
    <t>Realizar la asistencia técnica de apoyo para el desarrollo del proyecto de elaboración de estudios y diseños de caños, lagos y lagunas</t>
  </si>
  <si>
    <t>Realizar la asistencia jurídico administrativa de apoyo para el desarrollo del proyecto de elaboración de estudios y diseños del proyecto de caños, lagos y lagunas</t>
  </si>
  <si>
    <t>Realizar construccion documental del proceso de diagnostico POT</t>
  </si>
  <si>
    <t>Realizar construccion documental del proceso de diagnostico PEMP</t>
  </si>
  <si>
    <t>Actualizar la informacion disponible para la adopcion de instrumentos</t>
  </si>
  <si>
    <t>Conformar un equipo interdisciplinario para la gestión de tres planes Parciales</t>
  </si>
  <si>
    <t>Fortalecer la planificación intermedia y las actuaciones urbanísticas</t>
  </si>
  <si>
    <t>Acompañar técnica y jurídicamente el proceso de legalización de barrios</t>
  </si>
  <si>
    <t>Elaborar nueva reglamentación de playas adaptada a estrategia post-covid para gestionar el Ordenamiento Costero e Insular del Distrito</t>
  </si>
  <si>
    <t>Conformación base de datos</t>
  </si>
  <si>
    <t>Recopilación, recopilación, sistematización, valoración, análisis y divulgación de información</t>
  </si>
  <si>
    <t>Desarrollo de investigaciones propias y acompañamiento técnico a otros PROYECTOS</t>
  </si>
  <si>
    <t>Gestión de investigación conjunta de convenios</t>
  </si>
  <si>
    <t xml:space="preserve">Implementación y seguimiento de canales de divulgación </t>
  </si>
  <si>
    <t>Actividades de divulgación</t>
  </si>
  <si>
    <t>Realizar capacitaciones a la ciudadanía y sus diferentes actores, así como a funcionarios de diversas entidades, con el fin de proporcionarles conocimientos y herramientas que permitan identificar aspectos básicos respecto a la legalidad o ilegalidad de obras en construcción (DEFENSORES URBANOS BARRIALES)</t>
  </si>
  <si>
    <t>Operacionalizar el CUERPO ÉLITE con fin de realizar vigilancia al cumplimiento de la normatividad urbanística de la ciudad. (Creación de una alianza para efectuar vigilancia y asesoría referente al control urbano, contratar transporte y materiales requeridos)</t>
  </si>
  <si>
    <t>Realizar Control al uso de la publicidad exterior visual con miras a conservar la integridad del espacio público y el derecho ciudadano a un ambiente sano y libre de contaminación visual. (PUBLICIDAD EXTERIOR VISUAL)</t>
  </si>
  <si>
    <t>Ejercer vigilancia y control de las personas naturales o jurídicas dedicadas a la enajenación de inmuebles y radicación de documentos. (INSPECCIÓN, CONTROL Y VIGILANCIA DE ENAJENADORES DE VIVIENDA)</t>
  </si>
  <si>
    <t>Verificar y revisar las actuaciones y licencias
urbanísticas que expiden los curadores urbanos y reforzar el papel de la Comisión de Veeduría, a efectos de robustecer el control urbano y las actuaciones
institucionales en materia de ordenamiento territorial.
(VEEDURIA CURADURIA)</t>
  </si>
  <si>
    <t>Gestionar la recepción de las zonas de cesión (RECEPCIÓN DE ÁREAS DE CESIÓN)</t>
  </si>
  <si>
    <t>Creación de un punto de atención al ciudadano en
donde se orientará a los interesados sobre los
diversos procedimientos que en materia urbanística se
desarrollan o pueden desarrollarse en el Distrito de
Cartagena (PUNTO UNIFICADO DE INFORMACIÓN)</t>
  </si>
  <si>
    <t>Hacer seguimiento e impulsar los procesos
administrativos sancionatorios y la vigilancia
y control de las obras de forma constante.
(PROCESOS SANCIONATORIOS)</t>
  </si>
  <si>
    <t>Adquisición de Bienes y Servicios: Adquisición de equipos de oficina, de cómputos, escáner, video beam, accesorios y suministros para el desarrollo del proyecto</t>
  </si>
  <si>
    <t>Adelantar Convenio de asesoría técnica y capacitación en normas urbanísticas y de inspección y vigilancia de enajenadores de inmuebles destinados a vivienda.</t>
  </si>
  <si>
    <t>Contratación de estudios de pre inversión para apoyar el proceso de estructuración técnica, jurídica y financiera del proyecto de vía perimetral.</t>
  </si>
  <si>
    <t>Realizar la asistencia técnica a la coordinación y gerencia interinstitucional para el desarrollo del proyecto de elaboración de estudios y diseños ajustados de la Vía Perimetral en el marco del programa ordenación territorial y recuperación social, ambiental</t>
  </si>
  <si>
    <t>Realizar la asistencia jurídico administrativa a la coordinación interinstitucional para el desarrollo del proyecto de elaboración de estudios y diseños ajustados de la Vía Perimetral en el marco del programa ordenación territorial y recuperación social, ambiental.</t>
  </si>
  <si>
    <t>Fase demanda metodologia sisben</t>
  </si>
  <si>
    <t>puntos de atencion</t>
  </si>
  <si>
    <t xml:space="preserve">
Recopilación, procesamiento y análisis de información.
</t>
  </si>
  <si>
    <t>Generación de reportes, estadísticas, mapas, bases de datos e información geográfica.</t>
  </si>
  <si>
    <t>Pubilación y difución.</t>
  </si>
  <si>
    <t>Administración, mantenimiento y soporte técnico a los equipos, redes y datos del Sistema de Información.</t>
  </si>
  <si>
    <t>Copia de seguridad  periodica de la información generada en las distintas divisiones de la secretaría de planeación.</t>
  </si>
  <si>
    <t>Tramitar y responder oportunamente las solicitudes de los usuarios en
cuanto a certificación y revisión de estrato</t>
  </si>
  <si>
    <t>Actualizar la estratificación de los predios urbanos conforme a la
metodología vigente</t>
  </si>
  <si>
    <t>Apoyar técnicamente al CPE</t>
  </si>
  <si>
    <t>1 documento de lineamientos técnicos</t>
  </si>
  <si>
    <t>1 modelo de gobernanza para la implementación del catastro multipropósito</t>
  </si>
  <si>
    <t xml:space="preserve"> Prestar colaboración eficaz y oportuna al Gestor Catastral, suministrándole la información que disponga y que se requiera para la actualización y conservación de la información catastral</t>
  </si>
  <si>
    <t>Coadyuvar desde la Secretaría de Planeación Distrital en las gestiones que adelante el Distrito con los canales de información de los diferentes actores que incidan en la gestión catastral</t>
  </si>
  <si>
    <t>Articular y acompañar las acciones encaminadas a la implementación del catastro multipropósito, sirviendo de enlaces entre la Secretaría de Planeación Distrital y la Secretaría de Hacienda Distrital y otras entidades de orden nacional y local.</t>
  </si>
  <si>
    <t>Diseño de proyectos enfocados en la integracion y competitividad entre ciudads</t>
  </si>
  <si>
    <t>Implementacion de 1 proyecto de carácter medioambiental para la integracion entre ciudades</t>
  </si>
  <si>
    <t>Identificación de suelos con potencial y habilitación a través de norma e instrumentos -TG+</t>
  </si>
  <si>
    <t>Consolidar las estrategias de desarrollo</t>
  </si>
  <si>
    <t>Construir los documentos de planeación comunitaria</t>
  </si>
  <si>
    <t>Socializar y publicar los documentos de planeación comunitaria</t>
  </si>
  <si>
    <t>Gestionar la información documental asociada a los procesos de modernización</t>
  </si>
  <si>
    <t>Realizar ejercicios de participación ciudadana para la recolección de necesidades territoriales.</t>
  </si>
  <si>
    <t>Sistematizar la información para la planeación comunitaria</t>
  </si>
  <si>
    <t>Cubrir los eventos y jornadas para la formulación y ejecución de los instrumentos de planeación.</t>
  </si>
  <si>
    <t>Gestionar publicaciones sobre los avances en la gestión del desempeño institucional.</t>
  </si>
  <si>
    <t>Diseñar y desarrollar contenido digital para las comunicaciones de la gestión de desempeño institucional, con relación a los procesos de la Secretaría de Planeación</t>
  </si>
  <si>
    <t>Realizar adquisición de equipos tecnológicos para el desarrollo del proceso de comunicación.</t>
  </si>
  <si>
    <t>Consolidar los informes de rendición de cuentas de la Secretaría de Planeación.</t>
  </si>
  <si>
    <t>Mantener actualizada la página web con relación a los procesos de la Secretaría de Planeación</t>
  </si>
  <si>
    <t>Realizar proceso de rendición de cuentas</t>
  </si>
  <si>
    <t>Realizar jornadas de capacitación y socialización del Modelo Integrado de Planeación y Gestión con los actores involucrados de la Secretaría de Planeación</t>
  </si>
  <si>
    <t>Definir la política de planeación institucional.</t>
  </si>
  <si>
    <t>Operacionalización del comité interinstitucional del MIPG</t>
  </si>
  <si>
    <t>Realización del diagnóstico de capacidades y del entorno en la Secretaría de Planeación.</t>
  </si>
  <si>
    <t>Articulación del modelo integrado de planeación y gestión con los planes de acción construidos</t>
  </si>
  <si>
    <t>Definición y estructuración de indicadores de la Secretaría de Planeación</t>
  </si>
  <si>
    <t>Implementar los procesos de gestión de riesgos de la Secretaría de Planeación</t>
  </si>
  <si>
    <t>Consolidar y gestionar el plan anticorrupción de la Secretaría de Planeación</t>
  </si>
  <si>
    <t>Consolidar informes de implementación del modelo.</t>
  </si>
  <si>
    <t>Elaborar informe de evaluación y seguimiento a políticas públicas:
Formular los diferentes planes de acción e indicativos por dependencias y entidades descentralizadas de los años 2022 A 2023 respectivamente, así como los planes de desarrollo de las localidades y las políticas públicas.</t>
  </si>
  <si>
    <t>Elaboración de informes de evaluación: Se elaborarán informes de evaluación semestral para el plan de desarrollo distrital, los planes de desarrollo locales y las políticas públicas. De igual forma se construirán informes de evaluación de los planes de acción cada 3 meses. Esta evaluación establecerá los impactos de los logros obtenidos en cada instrumento de planeación antes mencionados</t>
  </si>
  <si>
    <t>Consolidar las estadísticas con relación al desempeño institucional.</t>
  </si>
  <si>
    <t>Adelantar las acciones para la formulación del plan de desarrollo distrital y los planes de desarrollo local.</t>
  </si>
  <si>
    <t>Administrar y gestionar la información documental asociada a los procesos de seguimientos y evaluación de planes y monitoreo a la inversión.</t>
  </si>
  <si>
    <t>Realizar seguimiento a la ejecución del presupuesto de inversión y desarrollar acciones de mejoramiento.</t>
  </si>
  <si>
    <t>Consolidar los informes financieros y reportes para las diferentes entidades territoriales y nacionales</t>
  </si>
  <si>
    <t>Realizar monitoreo a la inversión pública, teniendo en cuenta las diferentes fuentes de financiación.</t>
  </si>
  <si>
    <t>Formular el presupuesto orientado a resultados, anualmente.</t>
  </si>
  <si>
    <t>Atender los requerimientos de las entidades de control de orden local y nacional en materia jurídica con relación al desempeño institucional en diferentes dimensiones.</t>
  </si>
  <si>
    <t>Atender las solicitudes, peticiones y acciones presentadas por la ciudadanía en materia de desempeño institucional.</t>
  </si>
  <si>
    <t>Asesorar el proceso de elaboración de los planes de acción de las diferentes dependencias y su articulación con los proyectos de inversión y el presupuesto.</t>
  </si>
  <si>
    <t>Realizar seguimiento y evaluación trimestral al Plan de desarrollo</t>
  </si>
  <si>
    <t>Acompañamiento técnico en la formulación, Seguimiento y evaluación de Planes de Desarrollo Locales. (Meta de Gestión).</t>
  </si>
  <si>
    <t>Acompañamiento técnico en la formulación, Seguimiento y evaluación planes de acción e Indicativos por sectores yo dependencias según parámetros DNP y la ley 15294.</t>
  </si>
  <si>
    <t>Consolidar la información de Indicadores de Gestión del desempeño institucional.</t>
  </si>
  <si>
    <t>Se mantendrán actualizados los sistemas de información y comunicación del desempeño institucional y del avance en sus instrumentos de planificación</t>
  </si>
  <si>
    <t>Apoyo y acompañamiento a la formulación de las políticas públicas Distritales</t>
  </si>
  <si>
    <t>Constitución de un sistema de Seguimiento, evaluación e implementación del Plan de Desarrollo Distrital.</t>
  </si>
  <si>
    <t xml:space="preserve">4. Seguimiento fisico y financiero de los proyectos que hacen parte del plan de inversiones del distrito y del sistema general de regalias </t>
  </si>
  <si>
    <t xml:space="preserve">8. Implementacion del nuevo sistema general de regalias. </t>
  </si>
  <si>
    <t xml:space="preserve">2. Capacitar a los funcionarios de cada dependencia en formulacion de proyectos dependiendo del ector de inversion que manejen </t>
  </si>
  <si>
    <t xml:space="preserve">3. Asesoramiento, verificacion de requisitos y seguimiento en la formulacion para presentacion de proyectos de inversion recepcionados para inscripcion en el banco de programas y proyectos. </t>
  </si>
  <si>
    <t xml:space="preserve">1. Recepcion de los proyectos que ingresen al banco y pretendan ser inscritos </t>
  </si>
  <si>
    <t xml:space="preserve">5. Actualizacion y reorganizacion del archivo fisico y magnetico de los proyectos radicados en el banco de proyectos y proyectos. </t>
  </si>
  <si>
    <t xml:space="preserve">6. Actualizacion del manual de procesos y procedimientos del banco de programas y proyectos del inversion publica del distrito de cartagena de indias en el marco del proceso de modernizacion administrativa </t>
  </si>
  <si>
    <t xml:space="preserve">7. Implementacion del sistema de seguimiento a proyectos de inversion SPI </t>
  </si>
  <si>
    <t>9. Gestionar el análisis y verificación de requisitos de los proyectos bajo la modalidad de alianza público privada en el marco de las competencias Secretaría de Planeación</t>
  </si>
  <si>
    <t>10. Realizar los trámites presupuetales en SUIFP y verificar su correspondencia con el presupuesto vigente</t>
  </si>
  <si>
    <t>11. Verificar las solicitudes de disponibilidad presupuestal, y su correspondencia con los procesos de actualización de proyectos</t>
  </si>
  <si>
    <t>Planificar y desarrollar mesas de asistencia técnica para la consolidación de los productos relacionados a las etapas del Ciclo de Políticas Públicas del Distrito de Cartagena de Indias.</t>
  </si>
  <si>
    <t>Emitir conceptos técnicos a los productos relacionados a cada una de las etapas del Ciclo de Políticas Públicas del Distrito de Cartagena de Indias.</t>
  </si>
  <si>
    <t>Proyección de la Guía de Política Pública correspondiente a la etapa de Agenda Pública
Etapa: Inversión</t>
  </si>
  <si>
    <t>Proyección de la Guía de Política Pública correspondiente a la etapa de Formulación</t>
  </si>
  <si>
    <t>Proyección de la Guía de Política Pública correspondiente a la etapa de Implementación y Monitoreo</t>
  </si>
  <si>
    <t>Proyección de la Guía de Política Pública correspondiente a la etapa de Evaluación</t>
  </si>
  <si>
    <t>SECRETARIA DE PLANEACION</t>
  </si>
  <si>
    <t>Programa Integral de Canales, caños, lagos, lagunas y ciénagas de Cartagena Formulado</t>
  </si>
  <si>
    <t>Plan de Ordenamiento Territorial  revisado, ajustado, actualizado concertado y presentado.</t>
  </si>
  <si>
    <t>Documento PEMP del Centro Histórico</t>
  </si>
  <si>
    <t>Documento PEMP del Centro Historico</t>
  </si>
  <si>
    <t>Plan parcial de renovación urbana Macroproyecto Parque Distrital Ciénaga de la Virgen revisado  y adoptado</t>
  </si>
  <si>
    <t>Plan de Protección costera que incluye reglamentación de playas, marinas y ley de costas implementada elaborado</t>
  </si>
  <si>
    <t>Observatorio creado</t>
  </si>
  <si>
    <t>Plan de Normalización Urbanística ejecutado</t>
  </si>
  <si>
    <t>Estudios y diseños ajustados para la construcciòn del tramo este de la via perimetral con calles de servicio y acceso</t>
  </si>
  <si>
    <t>Sistema de Identificación de Potenciales Beneficiarios de Programas Sociales - SISBEN IV - Censo</t>
  </si>
  <si>
    <t>Sistema de Identificación de Potenciales Beneficiarios de Programas Sociales - SISBEN IV - Metodología</t>
  </si>
  <si>
    <r>
      <t>Sistema de Identificación de Potenciales Beneficiarios de Programas Sociales - SISBEN IV Fase de Demanda</t>
    </r>
    <r>
      <rPr>
        <sz val="10"/>
        <rFont val="Arial"/>
        <family val="2"/>
      </rPr>
      <t xml:space="preserve"> - </t>
    </r>
    <r>
      <rPr>
        <sz val="12"/>
        <rFont val="Arial"/>
        <family val="2"/>
      </rPr>
      <t>Conectividad</t>
    </r>
  </si>
  <si>
    <t>Sistema de Identificación de Potenciales Beneficiarios de Programas Sociales - SISBEN IV Fase de Demanda – Atención al Usuario</t>
  </si>
  <si>
    <t>Mapa Interactivo de Asuntos del Suelo MIDAS Actualizado</t>
  </si>
  <si>
    <t>Nueva Estratificación para el Distrito de Cartagena y sus corregimientos</t>
  </si>
  <si>
    <t>Área geográfica del territorio con catastro actualizado</t>
  </si>
  <si>
    <t xml:space="preserve">No. De proyectos diseñados en conjunto con municipios cercanos y/o ciudades de la región </t>
  </si>
  <si>
    <t>No de proyectos medio ambiental para la competitividad impulsado</t>
  </si>
  <si>
    <t xml:space="preserve">% de suelo habilitado para desarrollo económico y urbano </t>
  </si>
  <si>
    <t xml:space="preserve">No. de Políticas Públicas formuladas bajo la metodología CONPES </t>
  </si>
  <si>
    <t xml:space="preserve">No. de Planes de Acción formulados bajo la metodología CONPES  </t>
  </si>
  <si>
    <t>Estudios y documentos elaborados
Fuente Secretaria de Planecion</t>
  </si>
  <si>
    <t xml:space="preserve">8
Fuente Secretaria de Planeaciòn </t>
  </si>
  <si>
    <t xml:space="preserve">1
Fuente Secretaria de Planeaciòn </t>
  </si>
  <si>
    <t>Estudio de las zonas de Riesgos de parte de la Loma del Peye
Fuente Secretaria de Planecion</t>
  </si>
  <si>
    <t xml:space="preserve">0
Fuente Secretaria de Planeaciòn </t>
  </si>
  <si>
    <t>ND</t>
  </si>
  <si>
    <t>3.4 kilómetros construidos
Fuente Secretaria de Infraestructura 2019</t>
  </si>
  <si>
    <t>50% del proceso de elaboración.</t>
  </si>
  <si>
    <t>5
Fuente: Secretaría de Planeación Distrital-2019</t>
  </si>
  <si>
    <t xml:space="preserve">Planes de Desarrollo: 2 anual
Planes Indicativos: 1 anual
Planes de Acción: 4 anual
Políticas Publicas: 8 anual
Planes de Desarrollo Local: 6 anuales
Fuente: Secretaría de Planeación Distrital-2019 </t>
  </si>
  <si>
    <t>Formulados:</t>
  </si>
  <si>
    <t>Planes de Desarrollo Distrital(8),</t>
  </si>
  <si>
    <t>Planes de Desarrollo Locales(12),</t>
  </si>
  <si>
    <t>Políticas Publicas Formuladas(10),</t>
  </si>
  <si>
    <t>Estado Critico
Fuente: DNP-2019</t>
  </si>
  <si>
    <t>3 Bancos de Programas y Proyectos creados
Fuente: Secretaria de Planeación Distrital</t>
  </si>
  <si>
    <t xml:space="preserve">  Consejos Locales de Planeación (3), Consejo Territorial de Planeación (1), Consejo Consultivo de Ordenamiento Territorial (1).
Fuente: Secretaría de Planeación Distrital - 2019</t>
  </si>
  <si>
    <t>NUMERO</t>
  </si>
  <si>
    <t>NUMERO Y/O PORCENTAJE</t>
  </si>
  <si>
    <t>PORCENTAJE</t>
  </si>
  <si>
    <t>X</t>
  </si>
  <si>
    <t>Documentos de planeación</t>
  </si>
  <si>
    <t>Estudios de preinversión para la red vial regional</t>
  </si>
  <si>
    <t>Servicio de integración de la oferta pública</t>
  </si>
  <si>
    <t>Servicios de gestión para la elaboración de instrumentos para el desarrollo urbano y territorial</t>
  </si>
  <si>
    <t>Servicios de información implementados</t>
  </si>
  <si>
    <t>Servicio de información para el registro administrativo de SISBEN</t>
  </si>
  <si>
    <t>Servicios tecnológicos</t>
  </si>
  <si>
    <t>Información Geoespacial Actualizada</t>
  </si>
  <si>
    <t>Servicio de información geográfica, geodésica y cartográfica actualizado</t>
  </si>
  <si>
    <t xml:space="preserve">Documentos de lineamiento Técnico </t>
  </si>
  <si>
    <t>Servicio de actualización catastral con enfoque multipropósito</t>
  </si>
  <si>
    <t>Documentos normativos</t>
  </si>
  <si>
    <t>Documentos de planeación - Integración y Proyectos entre Ciudades</t>
  </si>
  <si>
    <t>Documentos de lineamientos técnicos (4002015)</t>
  </si>
  <si>
    <t>Documentos de Planeación</t>
  </si>
  <si>
    <t xml:space="preserve">Documentos de planeación - Procesos de seguimiento físico y financiero anual a  las metas del plan de desarrollo, planes indicativos y de Acción, y  planes de Desarrollo </t>
  </si>
  <si>
    <t>Documentos de Planeaxcion</t>
  </si>
  <si>
    <t>Documentos de Planeacion</t>
  </si>
  <si>
    <t>Servicio de asistencia técnica - Bancos de Programas y Proyectos en las Localidades asesorados para formular proyectos con metodología MGA WEB</t>
  </si>
  <si>
    <t>Estudios de preinversion</t>
  </si>
  <si>
    <t>Asistencia tecnica</t>
  </si>
  <si>
    <t>Informes de asistencia tecnica</t>
  </si>
  <si>
    <t>Metodologias implementadas</t>
  </si>
  <si>
    <t>Laura Jimenez</t>
  </si>
  <si>
    <t>Carmen Charry</t>
  </si>
  <si>
    <t>Maria Bernarda Perez</t>
  </si>
  <si>
    <t>Maria Eucaris</t>
  </si>
  <si>
    <t>Maria Brernarda</t>
  </si>
  <si>
    <t>x</t>
  </si>
  <si>
    <t>Bertha Perez</t>
  </si>
  <si>
    <t>camilo Torres</t>
  </si>
  <si>
    <t>Sandra Bacca</t>
  </si>
  <si>
    <t>Camilo Blanco</t>
  </si>
  <si>
    <t>Documental</t>
  </si>
  <si>
    <t>Informacion actualizada</t>
  </si>
  <si>
    <t xml:space="preserve"> equipo interdisciplinario para la gestión de tres planes Parciales</t>
  </si>
  <si>
    <t>1.2.1.0.00-001 - ICLD</t>
  </si>
  <si>
    <t>1.2.4.3.03-070 - SGP LIBRE INVERSION</t>
  </si>
  <si>
    <t>1.3.1.1.03-138 - DIVIDENDOS SOCIEDAD PORTUARIA</t>
  </si>
  <si>
    <t>MODERNIZACIÓN DEL SISTEMA DISTRITAL DE PLANEACIÓN EN  CARTAGENA DE INDIAS</t>
  </si>
  <si>
    <t>2.3.4599.1003.2021130010257</t>
  </si>
  <si>
    <t>ACTUALIZACIÓN EL ÁREA METROPOLITANA DE CARTAGENA DE INDIAS BUSCANDO FORTALECER LA CONSOLIDACIÓN DEL ÁREA DE INTEGRACIÓN COMO UN ESQUEMA ASOCIATIVO QUE FAVOREZCA EL SURGIMIENTO DE PROYECTOS TERRITORIALES  CARTAGENA DE INDIAS</t>
  </si>
  <si>
    <t>2.3.4599.1000.2021130010245</t>
  </si>
  <si>
    <t>ASISTENCIA TÉCNICA AL DISEÑO DE POLÍTICAS PÚBLICAS INTERSECTORIALES Y CON VISIÓN INTEGRAL DE ENFOQUES BASADOS EN DERECHOS HUMANOS EN EL DISTRITO DE  CARTAGENA DE INDIAS</t>
  </si>
  <si>
    <t>2.3.4599.1003.2021130010177</t>
  </si>
  <si>
    <t>ASISTENCIA TECNICA PARA MEJORAMIENTO DEL BANCO DE PROGRAMAS Y PROYECTOS CENTRAL Y DE LOS BANCOS DE PROGRAMAS Y PROYECTOS LOCALES DEL DISTRITO DE CARTAGENA DE INDIAS  TG +  CARTAGENA DE INDIAS</t>
  </si>
  <si>
    <t>2.3.4599.1000.2021130010001</t>
  </si>
  <si>
    <t>FORTALECIMIENTO DEL CONSEJO TERRITORIAL DE PLANEACIÓN DEL DISTRITO DE CARTAGANEA DE INDIAS - TG+   CARTAGENA DE INDIAS</t>
  </si>
  <si>
    <t>2.3.4502.1000.2020130010332</t>
  </si>
  <si>
    <t>ASISTENCIA NUEVO PROYECTO DE CAÑOS LAGOS LAGUNAS Y CIÉNAGAS DEL DISTRITO DE  CARTAGENA DE INDIAS</t>
  </si>
  <si>
    <t>2.3.3205.0900.2021130010194</t>
  </si>
  <si>
    <t>CONSTRUCCIÓN DE LOS INSTRUMENTOS DE PLANIFICACIÓN (PEMP Y POT) DE LA CIUDAD DE  CARTAGENA DE INDIAS</t>
  </si>
  <si>
    <t>2.3.4002.1400.2021130010261</t>
  </si>
  <si>
    <t>2.3.4002.1400.2021130010262</t>
  </si>
  <si>
    <t>FORTALECIMIENTO A LA REGLAMENTACIÓN URBANÍSTICA DEL ORDENAMIENTO TERRITORIAL Y ESTRATEGIAS DE PLANEACIÓN PARA PLANES PARCIALES EN EL DISTRITO DE  CARTAGENA DE INDIAS</t>
  </si>
  <si>
    <t>2.3.4002.1400.2021130010271</t>
  </si>
  <si>
    <t>NORMALIZACIÓN URBANÍSTICA DE CARTAGENA DE INDIAS</t>
  </si>
  <si>
    <t>2.3.4002.1400.2020130010320</t>
  </si>
  <si>
    <t>IMPLEMENTACIÓN REGLAMENTACIÓN URBANÍSTICA PARA LA HABILITACIÓN DE SUELO PARA DESARROLLO ECONÓMICO Y URBANO EN EL DISTRITO TG+  CARTAGENA DE INDIAS</t>
  </si>
  <si>
    <t>2.3.2410.0600.2020130010312</t>
  </si>
  <si>
    <t>ASISTENCIA TÉCNICA AL PROYECTO DE ELABORACIÓN DE ESTUDIOS Y DISEÑOS AJUSTADOS DE LA VÍA PERIMETRAL EN EL MARCO DEL PROGRAMA ORDENACIÓN TERRITORIAL Y RECUPERACIÓN SOCIAL AMBIENTAL Y URBANA DE LA CIÉNAGA DE LA VIRGEN EN EL DISTRITO DE CARTAGENA DE INDIAS</t>
  </si>
  <si>
    <t>2.3.0410.1003.2021130010179</t>
  </si>
  <si>
    <t>FORTALECIMIENTO DEL PROCESO DE ESTRATIFICACIÓN SOCIOECONÓMICA EN EL DISTRITO DE  CARTAGENA DE INDIAS</t>
  </si>
  <si>
    <t>1.2.3.2.02-006 - OTRAS CONTRIBUCIONES - ESTRATIFICACION</t>
  </si>
  <si>
    <t>1.3.2.1.11-173 - RF CONTRIBUCION ESTRATIFICACION</t>
  </si>
  <si>
    <t>2.3.0410.1003.2021130010244</t>
  </si>
  <si>
    <t>ACTUALIZACIÓN Y OPTIMIZACIÓN DEL SISTEMAS DE INFORMACIÓN GEOGRÁFICA PARA LA PLANEACIÓN SOCIAL Y TOMA DE DECISIONES DEL TERRITORIO EN  CARTAGENA DE INDIAS</t>
  </si>
  <si>
    <t>2.3.0406.1003.2021130010003</t>
  </si>
  <si>
    <t>ASISTENCIA TÉCNICA Y DESARROLLO DE ACCIONES PARA LA IMPLEMENTACIÓN DEL CATASTRO MULTIPROPÓSITO EN EL DISTRITO DE CARTAGENA DE INDIAS - TG+  CARTAGENA DE INDIAS</t>
  </si>
  <si>
    <t>2.3.0401.1003.2020130010300</t>
  </si>
  <si>
    <t>IMPLEMENTACIÓN OBSERVATORIO DE DINÁMICAS URBANAS Y SOCIALES DE CARTAGENA DE INDIAS TG+  CARTAGENA DE INDIAS</t>
  </si>
  <si>
    <t>2.3.4599.1000.2021130010256</t>
  </si>
  <si>
    <t>IMPLEMENTACIÓN DE LA METODOLOGIA IV DEL SISBEN EN   CARTAGENA DE INDIAS</t>
  </si>
  <si>
    <t>DIRECCIONAMIENTO ESTRATÉGICO
EVALUACION DE RESULTADOS</t>
  </si>
  <si>
    <t>Planeación
Seguimiento y Evaluación</t>
  </si>
  <si>
    <t xml:space="preserve">Gestión de Planeación
Evauación, Control y Seguimiento </t>
  </si>
  <si>
    <t xml:space="preserve">Gestión de Planeación
Evauación, Control y Seguimiento </t>
  </si>
  <si>
    <t xml:space="preserve">Gestión de Planeación
Evauación, Control y Seguimiento </t>
  </si>
  <si>
    <t xml:space="preserve">Formular y realizar seguimiento de planes, programas y proyectos 
Realizar el control, evaluación y seguimiento para el cumplimiento del Plan de Desarrollo
</t>
  </si>
  <si>
    <t>Formular y realizar seguimiento de planes, programas y proyectos 
Realizar el control, evaluación y seguimiento para el cumplimiento del Plan de Desarrollo</t>
  </si>
  <si>
    <t>AVANCE META DE BIENESTAR</t>
  </si>
  <si>
    <t>Meta Producto ejecutada de 1 Enero a 31 Marzo.2023</t>
  </si>
  <si>
    <t>Meta Producto ejecutada de 1 Abril a 30 Junio.2023</t>
  </si>
  <si>
    <t>Meta Producto ejecutada de 1 Julio a 30 Septiembre 2023</t>
  </si>
  <si>
    <t>Meta Producto ejecutada de 1 Octubre a 31 Diciembre 2023</t>
  </si>
  <si>
    <t>ACUMULADO META PRODUCTO 2023</t>
  </si>
  <si>
    <t>ACUMULADO META PRODUCTO 2020-2023</t>
  </si>
  <si>
    <t>AVANCE META PRODUCTO A DICIEMBRE 2023</t>
  </si>
  <si>
    <t>AVANCE META PRODUCTO AL CUATRIENIO</t>
  </si>
  <si>
    <t>Reporte de Actividades ejecutadas de 1 Enero a 31 Marzo 2023</t>
  </si>
  <si>
    <t>Reporte de Actividades ejecutadas de 1 Abril a 30 Junio 2023</t>
  </si>
  <si>
    <t>Reporte de Actividades ejecutadas de 1 Julio a 30 Septiembre 2023</t>
  </si>
  <si>
    <t>Reporte de Actividades ejecutadas de 1 Ictubre a 30 Diciembre 2023</t>
  </si>
  <si>
    <t>ACUMULADO ACTIVIDADES DE PROYECTO A 2023</t>
  </si>
  <si>
    <t>AVANCE ACTIVIDADES POR PROYECTO</t>
  </si>
  <si>
    <t>AVANCE ACTIVIDADES PROYECTOPOR PONDERACION</t>
  </si>
  <si>
    <t>AVANCE DE PROYECTO</t>
  </si>
  <si>
    <t>ASIGNACIÓN PRESUPUESTAL DEFINITIVA CORTE MARZO</t>
  </si>
  <si>
    <t>ASIGNACIÓN PRESUPUESTAL DEFINITIVA CORTE JUNIO</t>
  </si>
  <si>
    <t>ASIGNACIÓN PRESUPUESTAL DEFINITIVA CORTE SEPTIEMBRE</t>
  </si>
  <si>
    <t>ASIGNACIÓN PRESUPUESTAL DEFINITIVA CORTE DICIEMBRE</t>
  </si>
  <si>
    <t>EJECUCIÓN PRESUPUESTAL SEGÚN PREDIS MARZO 31 DE 2023 RP</t>
  </si>
  <si>
    <t>EJECUCIÓN PRESUPUESTAL SEGÚN PREDIS JUNIO 31 DE 2023 RP</t>
  </si>
  <si>
    <t>EJECUCIÓN PRESUPUESTAL SEGÚN PREDIS SEPTIEMBRE 30 DE 2023 RP</t>
  </si>
  <si>
    <t>EJECUCIÓN PRESUPUESTAL SEGÚN PREDIS DICIEMBRE 31 DE 2023 RP</t>
  </si>
  <si>
    <t>EJECUCIÓN PRESUPUESTAL SEGÚN PREDIS MARZO 31 DE 2023 GIROS</t>
  </si>
  <si>
    <t>EJECUCIÓN PRESUPUESTAL SEGÚN PREDIS JUNIO 30 DE 2023 GIROS</t>
  </si>
  <si>
    <t>EJECUCIÓN PRESUPUESTAL SEGÚN PREDIS SEPTIEMBRE 30 DE 2023 GIROS</t>
  </si>
  <si>
    <t>EJECUCIÓN PRESUPUESTAL SEGÚN PREDIS DICIEMBRE 31 DE 2023 GIROS</t>
  </si>
  <si>
    <t>AVANCE PRESUPUESTAL MARZO 31 DE 2023 RP</t>
  </si>
  <si>
    <t>AVANCE PRESUPUESTAL JUNIO 30 DE 2023 RP</t>
  </si>
  <si>
    <t>AVANCE PRESUPUESTAL SEPTIEMBRE 30 DE 2023 RP</t>
  </si>
  <si>
    <t>AVANCE PRESUPUESTAL DICIEMBRE 31 DE 2023 RP</t>
  </si>
  <si>
    <t>AVANCE PRESUPUESTAL MARZO 31 DE 2023 GIROS</t>
  </si>
  <si>
    <t>AVANCE PRESUPUESTAL JUNIO 30 DE 2023 GIROS</t>
  </si>
  <si>
    <t>AVANCE PRESUPUESTAL SEPTIEMBRE 30 DE 2023 GIROS</t>
  </si>
  <si>
    <t>AVANCE PRESUPUESTAL DICIEMBRE 31 DE 2023 GIROS</t>
  </si>
  <si>
    <t>AVANCE PROGRAMA CAÑOS LAGOS, LAGUNAS Y CIENAGAS DE CARTAGENA</t>
  </si>
  <si>
    <t>AVANCE LINEA ESTRATEGICA  DESARROLLO URBANO</t>
  </si>
  <si>
    <t>AVANCE PROGRAMA PLAN DE ORDENAMIENTO TERRITORIAL Y ESPECIAL DE MANEJO DE PATRIMONIO</t>
  </si>
  <si>
    <t>AVANCE Programa Administrando Juntos El Control Urbano</t>
  </si>
  <si>
    <t>AVANCE PROGRAMA Ordenación territorial y  Recuperación social, ambiental y Urbana de la Ciénaga de la Virgen.</t>
  </si>
  <si>
    <t>AVANCE LINEA ESTRATEGICA INSTRUMENTOS DE ORDENAMIENTO TERRITORIAL</t>
  </si>
  <si>
    <t>AVANCE  PILAR INCLUYENTE</t>
  </si>
  <si>
    <t xml:space="preserve">AVANCE PROGRAMA Instrumentos de planificación social del territorio </t>
  </si>
  <si>
    <t>AVANCE PROGRAMA CATASTRO MULTIPROPOSITO</t>
  </si>
  <si>
    <t>AVANCE LINEA DE PLANEACION SOCIAL DEL TERRITORIO</t>
  </si>
  <si>
    <t>AVANCE PIAR INCLUYENTE</t>
  </si>
  <si>
    <t>AVANCE PROGRAMA  Integración y proyectos entre ciudades</t>
  </si>
  <si>
    <t>AVANCE PROGRAMA Normas de promoción del desarrollo urbano y económico</t>
  </si>
  <si>
    <t xml:space="preserve">AVANCE LINEA ESTRATEGICA PLANEACIÓN E INTEGRACIÓN CONTINGENTE DEL TERRITORIO.  </t>
  </si>
  <si>
    <t>AVANCE PILAT CONTINGENTE</t>
  </si>
  <si>
    <t xml:space="preserve">AVANCE PROGRAMA  Modernización del Sistema Distrital de Planeación y Descentralización  </t>
  </si>
  <si>
    <t xml:space="preserve">AVANCE PROGRAMAS Políticas Públicas intersectoriales y con visión Integral de enfoques basados en derechos humanos </t>
  </si>
  <si>
    <t>Verificar y revisar las actuaciones y licencias urbanísticas que expiden los curadores urbanos y reforzar el papel de la Comisión de Veeduría, a efectos de robustecer el control urbano y las actuaciones
institucionales en materia de ordenamiento territorial.
(VEEDURIA CURADURIA)</t>
  </si>
  <si>
    <t>Creación de un punto de atención al ciudadano en donde se orientará a los interesados sobre los
diversos procedimientos que en materia urbanística se
desarrollan o pueden desarrollarse en el Distrito de
Cartagena (PUNTO UNIFICADO DE INFORMACIÓN)</t>
  </si>
  <si>
    <t>Hacer seguimiento e impulsar los procesos administrativos sancionatorios y la vigilancia
y control de las obras de forma constante.
(PROCESOS SANCIONATORIOS)</t>
  </si>
  <si>
    <t>Informe mensual de Seguimiento físico y financiero de los proyectos financiados con recursos sistema general de regalías.</t>
  </si>
  <si>
    <t>Cumplimiento de la cobertura del IGPR.</t>
  </si>
  <si>
    <t>Realizar informes financieros mensuales, asociados al Sistema General de Regalías, teniendo en cuenta el recaudo, la ejecución de los proyectos. Asimismo, realizar el cierre del bienio 2021-2022 y dar apertura al nuevo bienio</t>
  </si>
  <si>
    <t>Informes financieros mensuales, asociados al Sistema General de Regalías, teniendo en cuenta el recaudo, la ejecución de los proyectos.</t>
  </si>
  <si>
    <t xml:space="preserve">Matriz consolidada y sus evidencias de las capacitaciones y asesorias realizadas a los funcionarios de cada dependencia en formulación, seguimiento y cierre de proyectos. </t>
  </si>
  <si>
    <t>Piloto de implementación de la nueva plataforma integrada de inversión pública PIIP</t>
  </si>
  <si>
    <t>Banco de Proyectos Actualizado</t>
  </si>
  <si>
    <t xml:space="preserve">Matriz consolidada del archivo  fisico y magnetico de los proyectos radicados en el banco de proyectos y proyectos. </t>
  </si>
  <si>
    <t xml:space="preserve">Procesos y procedimientos elaborados y actualizados del banco de programas y proyectos del inversion publica del distrito de cartagena de indias en el marco del proceso de modernizacion administrativa </t>
  </si>
  <si>
    <t>Realizar el seguimiento de los indicadores de gestión del Banco de proyecto, y mantener actualizados los sistema de información y de divulgación de la divulgación al público, en el marco de la Ley de Transparencia.</t>
  </si>
  <si>
    <t>Micrositio y Plan de acción del banco de programas y proyectos actualizado</t>
  </si>
  <si>
    <t>Proyectos reportados en SPI con informes consistentes</t>
  </si>
  <si>
    <t>Informe mensual de Seguimiento físico y financiero de los proyectos desarrollados por la Alcaldía de Cartagena y los bancos de programas y proyectos locales</t>
  </si>
  <si>
    <t>Ruapp actualizado</t>
  </si>
  <si>
    <t>Matriz de Ajustes con o sin tramite presupuestal cargados y verificados</t>
  </si>
  <si>
    <t xml:space="preserve">Matriz de registro y control de solicitudes  </t>
  </si>
  <si>
    <t xml:space="preserve">Las condiciones institucionales para la puesta en marcha del Área Metropolitana de Cartagena han sido desfavorables para la ejecución del proyecto. En la actualidad se están haciendo las gestiones necesarias para darle cumplimiento a las metas acordadas mediante Plan de Desarrollo. </t>
  </si>
  <si>
    <t>Se ha presentado baja respuesta a las solicitudes de cotización sobre la “FORMULACIÓN DE UNA PROPUESTA REFERENTE A LA IDENTIFICACIÓN DE NUEVAS ALTERNATIVAS ADECUADAS PARA EL APROVECHAMIENTO DE RESIDUOS SÓLIDOS REGIONAL – ZODES NORTE DE BOLÍVAR”.
La Universidad Tecnológica de Bolívar declara no tener facultad para dar respuesta a la solicitud. 
Se dio respuesta  de preguntas e inquietudes en reuniones sobre  “FORMULACIÓN DE UNA PROPUESTA REFERENTE A LA IDENTIFICACIÓN DE NUEVAS ALTERNATIVAS ADECUADAS PARA EL APROVECHAMIENTO DE RESIDUOS SÓLIDOS REGIONAL – ZODES NORTE DE BOLÍVAR” con la Universidad de Cartagena y Geofuturo a la solicitud de cotización.</t>
  </si>
  <si>
    <t xml:space="preserve">Recopilación, procesamiento y análisis de información.
</t>
  </si>
  <si>
    <t xml:space="preserve">Reporte avance:
Contrato adjudicado  por EDURBE a un tercero
SOPORTE  ADJUNTO:
CARPETA:Caños y lagos/ Subcarpeta : Contrato  
1. Estudio detallados de inundación de 5 sectores priorizados en los ejes 1 y 2 del programa caños y lagos. (a cargo de EDURBE S.A.)  
Estudios por contratar
2. Estudios de títulos para PP
3. Estudios de tráfico para PP
4. Levantamiento topográfico PP
5. Estudios de factibilidad del STAP transporte acuático.
</t>
  </si>
  <si>
    <t xml:space="preserve">Reporte avance:
Contrato adjudicado por EDURBE a un tercero
SOPORTE  ADJUNTO:
CARPETA:Caños y lagos/ Subcarpeta : Contrato  
</t>
  </si>
  <si>
    <t xml:space="preserve">Reporte avance:
Es una actividad de gestión en la cual se alcanzó lo contemplado en el trimestre 25%
Se adjunta informe
SOPORTE  ADJUNTO:
CARPETA:Caños y lagos/ Subcarpeta : Contrato  
</t>
  </si>
  <si>
    <t>Diseñar e implementar las metodologias para el desarrollo de los rocesos participativos en el marco de la construccion de los elementos hy realizar mesas de participacion ciudadanas</t>
  </si>
  <si>
    <t xml:space="preserve">
Reporte avance:
Se adjunta informe
SOPORTE:
CARPETA: Fortalecimiento RUOT / SUBCARPETA: PLANES PARCIALES 
En el marco del Fortalecimiento a la reglamentación urbanística del ordenamiento territorial y estrategias de planeación para planes parciales en el distrito de Cartagena de Indias. La Secretaría de Planeación tiene avances (Cierre Documento Técnico Soporte de  determinantes y expedición de resolución) en las determinantes urbanas para los planes parciales de renovación urbana R7 Fredonia Nuevo Paraíso, Plan Parcial Bazurto y Plan Parcial Chambacú́, Torices la Unión.
Estrategias:
1.     Frenar los potenciales procesos de ocupación de la Ciénaga en las áreas de borde de los sectores involucrados en la segunda etapa de la Vía Perimetral, así́ como de degradación de los cuerpos de manglar localizados en dicha franja, se estructura el Plan Parcial de renovación urbana R7- Fredonia Nuevo Paraíso.       
2..      Contener la reducción y deterioro del cuerpo de agua y prevenir los riesgos por inundación de la población asentada en su borde, a lo que añade mejorar integralmente el hábitat de dicha población y de acuerdo a la Acción Popular por afectación del Caño Juan Angola y los asentamientos informales. Se estructura el desarrollo del Plan Parcial de renovación urbana y desarrollo Chambacú– Torices (sector La Unión).     
3.     Atender el proceso de utilidad pública para el sector de Bazurto Decreto 1066 de 2006 y en virtud de modificar y reactivar el instrumento de planificación Plan Parcial de renovación urbana de Bazurto, Decreto 1490 de 2007 y Decreto 0147 de 2008, se estructura el proceso de gestión  del instrumento.  
Descripción de las acciones realizadas en este periodo: 
1. Conformación de un equipo interdisciplinario para el desarrollo de los planes parciales. que dará alcance a la gestión del año para desarrollar tres estrategias
2. Organización de los planes de trabajo para las actividades a realizar en 2023 (formulación de planes parciales y radicación ante la entidad ambiental competente).
3. Presentación de la propuesta técnica a la Universidad de Cartagena para la elaboración de los estudios técnicos requeridos por planes parciales para el proceso de formulación. 
4. Reuniones de coordinación con el equipo del Macroproyecto Parque Distrital Ciénaga de la Virgen y la incorporación de la definición de la vía perimetral, Grupo Plan Especial de Manejo Patrimonial Centro Histórico– PEMP CH, Grupo Lagos, Caños y Lagunas, Grupo de modificación Plan de Ordenamiento Territorial POT.
5. Seguimiento Acción Popular Sector La Boquilla. Respuesta a Juzgado Quinto Administrativo del Circuito de Cartagena el 9 marzo de 2023.
</t>
  </si>
  <si>
    <t xml:space="preserve">
Reporte avance:
Se adjunta informe
SOPORTE:
CARPETA: Fortalecimiento RUOT / SUBCARPETA: PI Y ACTUACIONES URBANISTICAS
Es una actividad de gestión  que atendió  en el trimestre el 100% de las solicitudes efectuadas por la ciudadanía, en relación con las actuaciones urbanísticas que se presentan en la Secretaría de Planeación.
</t>
  </si>
  <si>
    <t xml:space="preserve">
Reporte avance :
Se adjunta informe
SOPORTE:
CARPETA: Fortalecimiento RUOT / SUBCARPETA: LEGALIZACIÓN DE BARRIOS 
Es una actividad de gestión que dio alcance a las solicitudes realizadas por entidades y ciudadanía en el trimestre
1. Modernización Del Proceso De Legalización Urbanística
* Se acompaño y se realizó seguimiento técnico y jurídico a las solicitudes del proceso de Legalización urbanísticas radicadas en la Secretaría de Planeación a corte de marzo del 2023.
* Se realizo reuniones con el de Equipo de Legalización Urbanística y otras instancias Distritales en el marco de las actividades para establecer acuerdos en los procesos técnicos jurídicos en el marco del “FORTALECIMIENTO A LA REGLAMENTACIÓN URBANÍSTICA DEL ORDENAMIENTO TERRITORIAL Y ESTRATEGIAS DE PLANEACIÓN PARA PLANES PARCIALES EN EL DISTRITO DE CARTAGENA DE INDIAS” a corte del mes de marzo del 2023.
* Se atendió mesa de trabajo con la comunidad de Villa Rosa  para socialización del proceso de Legalización en el mes de marzo 2023.
2. Mejoramiento Integral Barrio – MIB- Proyecto De Mejoramiento Integral Transformación Por La Paz, La Inclusión Y La Equidad, Del Barrio San José De Los Campanos
Se realizo mesas de trabajo del equipo de Legalización Urbanística de la secretaria de Cartagena y de MINVIVIENDA para atender dudas del proceso y documentación soporte en la formulación del Proyecto De Mejoramiento Integral Transformación Por La Paz, La Inclusión Y La Equidad, Del Barrio San José De Los Campanos.
3. Plan de gestión social de procesos de Legalización Urbanística.
Se realizo ajustes al borrador del documento Plan de gestión social de procesos de Legalización Urbanística de la secretaría de Planeación de Cartagena.
</t>
  </si>
  <si>
    <t xml:space="preserve">Reporte avance:
Se adjunta informe
SOPORTE:
CARPETA: Fortalecimiento RUOT / SUBCARPETA: PLAYAS POGIP
La Secretaria de Planeación Distrital, en cumplimiento de sus funciones, y con la finalidad de buscar soluciones óptimas, definitivas y reales para el distrito, está abordando acciones más allá del propio alcance de la actividad: Elaborar nueva reglamentación de playas adaptada a estrategia Post-Covid para gestionar el Ordenamiento Costero e Insular del Distrito, a la cual se le dio alcance  amparado en la Resolución  1538 de 2020 del Ministerio de Salud y Protección Social, las cual  indicó los lineamientos de bioseguridad  para la reactivación del uso de playas luego de la pandemia. Se habilitaron módulos socio familiares y se utilizaron con base en la capacidad de carga de cada playa de la mano con las Capitanías de Puerto, se zonificó cada playa y se sacó por decreto en el distrito la reactivación de las áreas.
Una vez alcanzada la acción se trabaja en la ejecución de la iniciativa denominada “Plan de Ordenamiento y Gestión Integral de Playas - POGIP”.  Avance 70%  para la actualización del Decreto 1811 de 2015
</t>
  </si>
  <si>
    <t xml:space="preserve">
Reporte avance :
Se ha venido realizando gestiones para la solicitud de cotizaciones para la “Estructuración Técnica, Social, Predial, Ambiental, Financiera Y Jurídica A Factibilidad De La Culminación De La Vía Perimetral En El Marco Del Programa De Recuperación Ambiental, Social Y Urbana De La Ciénaga De La Virgen”
Se adjunta informe
SOPORTES:
CARPETA: CIENAGA DE LA VIRGEN: INFO_GESTION_2023_1ER_CIÉNAGA
https://alcart-my.sharepoint.com/personal/cienaga_cartagena_gov_co/_layouts/15/onedrive.aspx?ga=1&amp;id=%2Fpersonal%2Fcienaga%5Fcartagena%5Fgov%5Fco%2FDocuments%2FINFORME%20DE%20SEGUIMIENTO%202023%2F1ER%20TRIMESTRE%20%28Enero%2C%20Febrero%20y%20Marzo%29%2FSEGUIMIENTO%20PDO</t>
  </si>
  <si>
    <t xml:space="preserve">
Reporte avance:
Se ha realizado asistencia técnica y administrativa a los procesos de viabilidad de licencias y trámites para la Construcción de la Unidad Funcional 1 del Parque Distrital Ciénaga de la Virgen, de tal forma que venga alineado con los permisos vigentes de la Construcción de los primeros 3.5km de la Vía Perimetral. Esto se ha venido realizando a través de gestiones ante el ICANH, la DIMAR, EPA y Secretaria de Planeación.
Se adjunta informe
SOPORTES:
CARPETA: CIENAGA DE LA VIRGEN: INFO_GESTION_2023_1ER_CIÉNAGA
https://alcart-my.sharepoint.com/personal/cienaga_cartagena_gov_co/_layouts/15/onedrive.aspx?ga=1&amp;id=%2Fpersonal%2Fcienaga%5Fcartagena%5Fgov%5Fco%2FDocuments%2FINFORME%20DE%20SEGUIMIENTO%202023%2F1ER%20TRIMESTRE%20%28Enero%2C%20Febrero%20y%20Marzo%29%2FSEGUIMIENTO%20PDO</t>
  </si>
  <si>
    <t>% avances proyectos</t>
  </si>
  <si>
    <t>% de avances metas productos</t>
  </si>
  <si>
    <t>Reporte avance:
Se ha asistido técnicamente los componentes urbanísticos, arquitectónicos y ambiental en el proceso de cierre del Contrato Interadministrativo 058-2021, que tiene por objeto la Elaboración de los estudios y diseños del Parque Distrital Ciénaga de la Virgen y la Vía Perimetral. Se realizaron conceptos técnicos dirigidos a la Secretaria de Infraestructura, quienes fungen como supervisores técnicos de este contrato. 
Se adjunta informe.
Se asistió técnicamente distintas actividades del programa de cooperación internacional de Water As Leverage con el gobierno de los Países Bajos. Esto, a través de apoyo técnico en 2 talleres y una visita de campo en los cuerpos de agua internos del distrito de Cartagena y la Ciénaga de la Virgen, con el fin de articular los lineamientos estratégicos de proyectos de borde y la importancia de la Vía Perimetral para la ciudad.
SOPORTES:
CARPETA: CIENAGA DE LA VIRGEN: INFO_GESTION_2023_1ER_CIÉNAGA
https://alcart-my.sharepoint.com/personal/cienaga_cartagena_gov_co/_layouts/15/onedrive.aspx?ga=1&amp;id=%2Fpersonal%2Fcienaga%5Fcartagena%5Fgov%5Fco%2FDocuments%2FINFORME%20DE%20SEGUIMIENTO%202023%2F1ER%20TRIMESTRE%20%28Enero%2C%20Febrero%20y%20Marzo%29%2FSEGUIMIENTO%20PDO</t>
  </si>
  <si>
    <t>Con relación al avance de la meta producto, es necesario indicar que el Contrato SPD-002-2018 que contempla el desarrollo de la Nueva Estratificación del Distrito, se encuentra suspendido desde el 26 de diciembre de 2019 a la espera de un concepto solicitado en múltiples ocasiones a la Oficina Asesora Jurídica, el cal aún no ha sido recibido.                                           Por otra parte,  debido a que la contratación del vehículo para realizar las visitas de revisión de estrato se encuentra en proceso de contratación por parte de la Oficina de Apoyo Logístico, no ha sido posible responder oportunamente las solicitudes de los usuarios en cuanto a revisión de estrato, retrazando en consecuencia el proceso de actualizacipin de la estratifiación conforme a la metodología vigente.</t>
  </si>
  <si>
    <t xml:space="preserve">Se dan mas de 20 asistencias técnicas a todas las entidades del Distrito. </t>
  </si>
  <si>
    <t xml:space="preserve">Se elabora instrucitvo de la fase de alistamiento, insumo principal para la guia y se conceptuan en fase de alistamiento las 5 políticas públicas del inventario de PP del Distrito. </t>
  </si>
  <si>
    <t>Se elabora instructivo de la fase de Agenda Pública, insumo principal para la guía</t>
  </si>
  <si>
    <t xml:space="preserve">Se elabora instructivo de la fase de formulación , insumo principal para la guia. </t>
  </si>
  <si>
    <t>100% implementada  en el distrito de cartagena de indias.https://drive.google.com/drive/u/0/folders/1e0nEqFJXegzse1JkSYPZW0Rwy3WDUUMb</t>
  </si>
  <si>
    <t>Se cuenta con la red habilitada para los 11 puntos e atencion de la ciudad de cartgaena de indias .https://drive.google.com/drive/u/0/folders/1e0nEqFJXegzse1JkSYPZW0Rwy3WDUUMb</t>
  </si>
  <si>
    <t>Para el periodo 31 de enero de 2023 a 31 de marzo de 2023 se habilitaron 2 nuevos puntos de atencion para un total 11 puntos -Boquilla y libano.https://drive.google.com/drive/u/0/folders/1e0nEqFJXegzse1JkSYPZW0Rwy3WDUUMb</t>
  </si>
  <si>
    <t>La actualizacion y avance del archivo se lleva un avance en organización del 5% debido a la falta de personal y espacio para la custodia del mismo , tenemos organización de documento pero no cumplen con las normas archivista de organización .</t>
  </si>
  <si>
    <t>Se ha implementado en 100% la fase de Demanda de la mplementacion IV del sisben con un total de 6693 encuestas aplicada del  01 de enero de 2023 hasta 31 de marzo de 2023.</t>
  </si>
  <si>
    <t>Se ha realizado la difusion de los procesos y tramites del sisben a traves de nuestras redes oficiales Facebook e instagram y medios de comunicación Distrital y nacional.</t>
  </si>
  <si>
    <t>Esta meta en 2023 solo se ha cumplido en un 0,01 % porque no contamos con los insumos para una dotacion de necesidades en nuestros 11 puntos de atencion.</t>
  </si>
  <si>
    <t xml:space="preserve">Reporte avance 
Es una actividad de gestión en la cual se alcanzó lo contemplado en el trimestre 25%
SOPORTE  ADJUNTO:
CARPETA:Caños y lagos/ Subcarpeta : Contrato  
</t>
  </si>
  <si>
    <t>No presenta observaciones, se avanza conforme el plan de trabajo formulado para la vigencia 2023.
Se remite como evidencia de la gestión, los Estudios Previos, documentación previa del proceso contractual con la Universidad de Cartagena.</t>
  </si>
  <si>
    <t>La Secretaría realiza la actualización de la información disponible para los riesgos que no están incorporados en la contratación con EDURBE, en cumplimiento del plan de trabajo formulado para la vigencia 2023 
Restricciones: La entrega en oportunidad de los insumos de riesgo a cargo del EDURBE.
Se remite como evidencia de la gestión, la Presentación socializada a Cardique el 27 de marzo de 2023</t>
  </si>
  <si>
    <t>Durante el periodo del presente informe, se avanzó en la actualización del contenido de la matriz de propuestas de programas, proyectos y acciones, que permitirá la construcción de las fichas de proyecto. Se adelantó la valoración de 235 predios en el área afectada, así como en la actualización del diagnóstico y formulación del componente de patrimonio inmaterial en los capítulos de: Identificación y Caracterización de Las Manifestaciones de Patrimonio Cultural Inmaterial Asociadas al BIC (diagnóstico), y 2.2.4 Patrimonio Cultural Inmaterial y 4.3. Aspectos Socioculturales (formulación). 
Adicionalmente, estructuró el plan de trabajo y programación del PEMP del Centro Histórico, en las mesas de concertación con el Ministerio de Cultura. 
No presenta observaciones, se avanza conforme el plan de trabajo formulado para la vigencia 2023.
Se remite como evidencia de la gestión:
ANEXO 1. 31032023 Matriz Contenido Programático PEMP CH.xlsx
ANEXO 2.  31032023 MATRIZ DE VALORACION .xlsx
ANEXO 3. 31032023 PEMPCH_Diag_Cap3_PCI.pdf
31032023 PEMPCH_Formulación Cap. 2.2.4 Patrimonio Cultural Inmaterial.pdf
31032023 PEMPCH_Formulación Cap. 4.3. Aspestos Socioculturales.pdf
ANEXO 4. Acta No. 1 MESA DE CONCERTACION PEMP CH_R1 2.pdf</t>
  </si>
  <si>
    <t xml:space="preserve">
A través de contrato interadministrativo con EDURBE 011 de 2022, se han socializado los resultados de esta consultoría a la ciudadanía en general, y grupos de interés y gremios para validar la información resultante e incorporar nueva información para la formulación del POT, con lo cual al finalizar el mes se espera contar con los insumos para actualizar el diagnóstico y concluir la formulación, en cumplimiento del plan de trabajo para la vigencia 2023
No presenta observaciones, se avanza conforme el plan de trabajo formulado para la vigencia 2023.
Se remite como evidencia de la gestión, el oficio de entrega de productos finales de EDURBE, radicado EDURBE-OFI-0062-2023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</si>
</sst>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44" formatCode="_-&quot;$&quot;\ * #,##0.00_-;\-&quot;$&quot;\ * #,##0.00_-;_-&quot;$&quot;\ * &quot;-&quot;??_-;_-@_-"/>
    <numFmt numFmtId="164" formatCode="0;[Red]0"/>
    <numFmt numFmtId="165" formatCode="&quot;$&quot;\ #,##0.00"/>
    <numFmt numFmtId="166" formatCode="0.0%"/>
    <numFmt numFmtId="167" formatCode="0.0"/>
  </numFmts>
  <fonts count="55">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20"/>
      <color rgb="FFFF0000"/>
      <name val="Calibri"/>
      <family val="2"/>
      <scheme val="minor"/>
    </font>
    <font>
      <sz val="20"/>
      <color rgb="FFFF0000"/>
      <name val="Calibri"/>
      <family val="2"/>
      <scheme val="minor"/>
    </font>
    <font>
      <sz val="10"/>
      <name val="Arial"/>
      <family val="2"/>
    </font>
    <font>
      <b/>
      <sz val="12"/>
      <color theme="1"/>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sz val="9"/>
      <color theme="1"/>
      <name val="Calibri"/>
      <family val="2"/>
    </font>
    <font>
      <b/>
      <sz val="11"/>
      <name val="Calibri"/>
      <family val="2"/>
      <scheme val="minor"/>
    </font>
    <font>
      <sz val="10"/>
      <color theme="1"/>
      <name val="Arial"/>
      <family val="2"/>
    </font>
    <font>
      <sz val="11"/>
      <name val="Calibri"/>
      <family val="2"/>
    </font>
    <font>
      <sz val="9"/>
      <color theme="1" tint="4.9989318521683403E-2"/>
      <name val="Calibri"/>
      <family val="2"/>
    </font>
    <font>
      <sz val="11"/>
      <name val="Arial"/>
      <family val="2"/>
    </font>
    <font>
      <sz val="10"/>
      <color rgb="FF333333"/>
      <name val="Arial"/>
      <family val="2"/>
    </font>
    <font>
      <sz val="9"/>
      <name val="Calibri"/>
      <family val="2"/>
    </font>
    <font>
      <sz val="10"/>
      <name val="Calibri"/>
      <family val="2"/>
    </font>
    <font>
      <sz val="12"/>
      <color theme="1"/>
      <name val="Calibri"/>
      <family val="2"/>
    </font>
    <font>
      <sz val="9"/>
      <name val="Arial"/>
      <family val="2"/>
    </font>
    <font>
      <sz val="12"/>
      <name val="Calibri"/>
      <family val="2"/>
    </font>
    <font>
      <sz val="12"/>
      <color theme="1"/>
      <name val="Arial"/>
      <family val="2"/>
    </font>
    <font>
      <sz val="14"/>
      <color theme="1"/>
      <name val="Arial"/>
      <family val="2"/>
    </font>
    <font>
      <sz val="16"/>
      <color theme="1"/>
      <name val="Arial"/>
      <family val="2"/>
    </font>
    <font>
      <sz val="12"/>
      <color theme="1"/>
      <name val="Calibri"/>
      <family val="2"/>
      <scheme val="minor"/>
    </font>
    <font>
      <sz val="11"/>
      <color rgb="FFFF0000"/>
      <name val="Calibri"/>
      <family val="2"/>
      <scheme val="minor"/>
    </font>
    <font>
      <sz val="11"/>
      <color rgb="FFFF0000"/>
      <name val="Calibri"/>
      <family val="2"/>
    </font>
    <font>
      <sz val="16"/>
      <color theme="1" tint="4.9989318521683403E-2"/>
      <name val="Calibri"/>
      <family val="2"/>
    </font>
    <font>
      <sz val="14"/>
      <color theme="1"/>
      <name val="Calibri"/>
      <family val="2"/>
    </font>
    <font>
      <sz val="16"/>
      <color theme="1"/>
      <name val="Calibri"/>
      <family val="2"/>
    </font>
    <font>
      <sz val="12"/>
      <color theme="1" tint="4.9989318521683403E-2"/>
      <name val="Calibri"/>
      <family val="2"/>
    </font>
    <font>
      <b/>
      <sz val="18"/>
      <color theme="1"/>
      <name val="Calibri"/>
      <family val="2"/>
      <scheme val="minor"/>
    </font>
    <font>
      <sz val="20"/>
      <name val="Calibri"/>
      <family val="2"/>
    </font>
    <font>
      <sz val="14"/>
      <color theme="1" tint="4.9989318521683403E-2"/>
      <name val="Calibri"/>
      <family val="2"/>
    </font>
    <font>
      <i/>
      <sz val="12"/>
      <color rgb="FFED4646"/>
      <name val="Nunito Sans"/>
    </font>
  </fonts>
  <fills count="12">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rgb="FFFFFF00"/>
        <bgColor indexed="64"/>
      </patternFill>
    </fill>
    <fill>
      <patternFill patternType="solid">
        <fgColor rgb="FF00B05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rgb="FF00B0F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style="hair">
        <color auto="1"/>
      </right>
      <top style="hair">
        <color auto="1"/>
      </top>
      <bottom style="medium">
        <color auto="1"/>
      </bottom>
      <diagonal/>
    </border>
    <border>
      <left style="thin">
        <color indexed="64"/>
      </left>
      <right/>
      <top style="thin">
        <color indexed="64"/>
      </top>
      <bottom style="medium">
        <color indexed="64"/>
      </bottom>
      <diagonal/>
    </border>
    <border>
      <left/>
      <right/>
      <top/>
      <bottom style="thin">
        <color indexed="64"/>
      </bottom>
      <diagonal/>
    </border>
    <border>
      <left style="hair">
        <color auto="1"/>
      </left>
      <right style="hair">
        <color auto="1"/>
      </right>
      <top/>
      <bottom style="hair">
        <color auto="1"/>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s>
  <cellStyleXfs count="7">
    <xf numFmtId="0" fontId="0" fillId="0" borderId="0"/>
    <xf numFmtId="0" fontId="14" fillId="2"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0" fontId="18" fillId="0" borderId="0"/>
    <xf numFmtId="9" fontId="28" fillId="0" borderId="0" applyFont="0" applyFill="0" applyBorder="0" applyAlignment="0" applyProtection="0"/>
    <xf numFmtId="44" fontId="28" fillId="0" borderId="0" applyFont="0" applyFill="0" applyBorder="0" applyAlignment="0" applyProtection="0"/>
  </cellStyleXfs>
  <cellXfs count="518">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1" fontId="0" fillId="0" borderId="0" xfId="0" applyNumberFormat="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wrapText="1"/>
    </xf>
    <xf numFmtId="164" fontId="6" fillId="0" borderId="0" xfId="0" applyNumberFormat="1"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0" fontId="0" fillId="0" borderId="0" xfId="0" applyAlignment="1">
      <alignment horizontal="center" vertical="center" wrapText="1"/>
    </xf>
    <xf numFmtId="42" fontId="0" fillId="0" borderId="0" xfId="0" applyNumberFormat="1" applyAlignment="1">
      <alignment horizontal="center" vertical="center" wrapText="1"/>
    </xf>
    <xf numFmtId="0" fontId="0" fillId="0" borderId="0" xfId="0" applyAlignment="1">
      <alignment horizontal="center"/>
    </xf>
    <xf numFmtId="0" fontId="3" fillId="3" borderId="1" xfId="0" applyFont="1" applyFill="1" applyBorder="1" applyAlignment="1">
      <alignment horizontal="center" vertical="center" wrapText="1"/>
    </xf>
    <xf numFmtId="0" fontId="19" fillId="0" borderId="1" xfId="4" applyFont="1" applyBorder="1" applyAlignment="1">
      <alignment horizontal="left" vertical="center"/>
    </xf>
    <xf numFmtId="0" fontId="21" fillId="0" borderId="17" xfId="4" applyFont="1" applyBorder="1" applyAlignment="1">
      <alignment horizontal="center" vertical="center"/>
    </xf>
    <xf numFmtId="14" fontId="21" fillId="0" borderId="2" xfId="4" applyNumberFormat="1" applyFont="1" applyBorder="1"/>
    <xf numFmtId="0" fontId="21" fillId="0" borderId="22" xfId="4" applyFont="1" applyBorder="1" applyAlignment="1">
      <alignment horizontal="center" vertical="center"/>
    </xf>
    <xf numFmtId="14" fontId="21" fillId="0" borderId="23" xfId="4" applyNumberFormat="1" applyFont="1" applyBorder="1"/>
    <xf numFmtId="0" fontId="21" fillId="0" borderId="18" xfId="4" applyFont="1" applyBorder="1" applyAlignment="1">
      <alignment horizontal="center" vertical="center"/>
    </xf>
    <xf numFmtId="14" fontId="0" fillId="0" borderId="1" xfId="0" applyNumberFormat="1" applyBorder="1" applyAlignment="1">
      <alignment horizontal="center" vertical="center"/>
    </xf>
    <xf numFmtId="0" fontId="21" fillId="0" borderId="17" xfId="4" applyFont="1" applyBorder="1"/>
    <xf numFmtId="0" fontId="21" fillId="0" borderId="18" xfId="4" applyFont="1" applyBorder="1"/>
    <xf numFmtId="0" fontId="20" fillId="4" borderId="19" xfId="4" applyFont="1" applyFill="1" applyBorder="1" applyAlignment="1">
      <alignment horizontal="center" vertical="center"/>
    </xf>
    <xf numFmtId="0" fontId="20" fillId="4" borderId="16" xfId="4" applyFont="1" applyFill="1" applyBorder="1" applyAlignment="1">
      <alignment horizontal="center" vertical="center"/>
    </xf>
    <xf numFmtId="0" fontId="0" fillId="0" borderId="0" xfId="0" applyAlignment="1">
      <alignment vertical="center"/>
    </xf>
    <xf numFmtId="0" fontId="20" fillId="4" borderId="21" xfId="4" applyFont="1" applyFill="1" applyBorder="1" applyAlignment="1">
      <alignment vertical="center"/>
    </xf>
    <xf numFmtId="0" fontId="20" fillId="4" borderId="17" xfId="4" applyFont="1" applyFill="1" applyBorder="1" applyAlignment="1">
      <alignment horizontal="center"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23" fillId="5"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24" fillId="0" borderId="1" xfId="0" applyFont="1" applyBorder="1" applyAlignment="1">
      <alignment horizontal="left" vertical="center"/>
    </xf>
    <xf numFmtId="0" fontId="20" fillId="4" borderId="20" xfId="4" applyFont="1" applyFill="1" applyBorder="1" applyAlignment="1">
      <alignment horizontal="center" vertical="center"/>
    </xf>
    <xf numFmtId="0" fontId="24" fillId="0" borderId="1" xfId="0" applyFont="1" applyBorder="1" applyAlignment="1">
      <alignment vertical="center" wrapText="1"/>
    </xf>
    <xf numFmtId="0" fontId="24" fillId="0" borderId="1" xfId="0" applyFont="1" applyBorder="1" applyAlignment="1">
      <alignment horizontal="center" vertical="center" wrapText="1"/>
    </xf>
    <xf numFmtId="0" fontId="20" fillId="4" borderId="23" xfId="4" applyFont="1" applyFill="1" applyBorder="1" applyAlignment="1">
      <alignment vertical="center"/>
    </xf>
    <xf numFmtId="0" fontId="20" fillId="4" borderId="21" xfId="4"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9" fontId="34" fillId="0" borderId="1" xfId="5" applyFont="1" applyFill="1" applyBorder="1" applyAlignment="1">
      <alignment horizontal="center" vertical="center" wrapText="1"/>
    </xf>
    <xf numFmtId="0" fontId="0" fillId="0" borderId="0" xfId="0" applyAlignment="1">
      <alignment wrapText="1"/>
    </xf>
    <xf numFmtId="3" fontId="0" fillId="0" borderId="1" xfId="0" applyNumberFormat="1" applyBorder="1"/>
    <xf numFmtId="0" fontId="34" fillId="0" borderId="1" xfId="0" applyFont="1" applyBorder="1" applyAlignment="1">
      <alignment horizontal="center" vertical="center" wrapText="1"/>
    </xf>
    <xf numFmtId="0" fontId="6" fillId="0" borderId="8" xfId="0" applyFont="1" applyBorder="1" applyAlignment="1">
      <alignment vertical="center" wrapText="1"/>
    </xf>
    <xf numFmtId="0" fontId="6" fillId="0" borderId="5" xfId="0" applyFont="1" applyBorder="1" applyAlignment="1">
      <alignment vertical="center" wrapText="1"/>
    </xf>
    <xf numFmtId="44" fontId="6" fillId="0" borderId="8" xfId="0" applyNumberFormat="1" applyFont="1" applyBorder="1" applyAlignment="1">
      <alignment vertical="center" wrapText="1"/>
    </xf>
    <xf numFmtId="44" fontId="6" fillId="0" borderId="5" xfId="0" applyNumberFormat="1"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164" fontId="29" fillId="0" borderId="1" xfId="0" applyNumberFormat="1" applyFont="1" applyBorder="1" applyAlignment="1">
      <alignment horizontal="center" vertical="center" wrapText="1"/>
    </xf>
    <xf numFmtId="9" fontId="32" fillId="0" borderId="1" xfId="5" applyFont="1" applyFill="1" applyBorder="1" applyAlignment="1">
      <alignment horizontal="center" vertical="center" wrapText="1"/>
    </xf>
    <xf numFmtId="0" fontId="8" fillId="0" borderId="1" xfId="0" applyFont="1" applyBorder="1" applyAlignment="1">
      <alignment horizontal="center" vertical="center"/>
    </xf>
    <xf numFmtId="0" fontId="11" fillId="0" borderId="1" xfId="0" applyFont="1" applyBorder="1" applyAlignment="1">
      <alignment horizontal="center" wrapText="1"/>
    </xf>
    <xf numFmtId="0" fontId="0" fillId="0" borderId="1" xfId="0" applyBorder="1" applyAlignment="1">
      <alignment wrapText="1"/>
    </xf>
    <xf numFmtId="9" fontId="0" fillId="0" borderId="1" xfId="0" applyNumberFormat="1" applyBorder="1" applyAlignment="1">
      <alignment horizontal="center" vertical="center" wrapText="1"/>
    </xf>
    <xf numFmtId="0" fontId="17" fillId="0" borderId="1" xfId="0" applyFont="1" applyBorder="1"/>
    <xf numFmtId="9" fontId="0" fillId="0" borderId="1" xfId="0" applyNumberFormat="1" applyBorder="1" applyAlignment="1">
      <alignment horizontal="center" vertical="center"/>
    </xf>
    <xf numFmtId="0" fontId="11" fillId="0" borderId="1" xfId="0" applyFont="1" applyBorder="1" applyAlignment="1">
      <alignment wrapText="1"/>
    </xf>
    <xf numFmtId="0" fontId="21" fillId="0" borderId="1" xfId="0" applyFont="1" applyBorder="1" applyAlignment="1">
      <alignment horizontal="center" vertical="center" wrapText="1"/>
    </xf>
    <xf numFmtId="9" fontId="8" fillId="0" borderId="1" xfId="0" applyNumberFormat="1" applyFont="1" applyBorder="1" applyAlignment="1">
      <alignment horizontal="center" vertical="center"/>
    </xf>
    <xf numFmtId="9" fontId="34"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2" fontId="0" fillId="0" borderId="1" xfId="0" applyNumberForma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0" fontId="34" fillId="0" borderId="1" xfId="0" applyFont="1" applyBorder="1" applyAlignment="1">
      <alignment horizontal="left" vertical="center" wrapText="1"/>
    </xf>
    <xf numFmtId="0" fontId="0" fillId="0" borderId="1" xfId="0" applyBorder="1" applyAlignment="1">
      <alignment horizontal="left" vertical="center" wrapText="1"/>
    </xf>
    <xf numFmtId="10" fontId="32" fillId="0" borderId="1" xfId="0" applyNumberFormat="1" applyFont="1" applyBorder="1" applyAlignment="1">
      <alignment horizontal="center" vertical="center" wrapText="1"/>
    </xf>
    <xf numFmtId="0" fontId="33" fillId="0" borderId="1" xfId="0" applyFont="1" applyBorder="1" applyAlignment="1">
      <alignment horizontal="center" vertical="center" wrapText="1"/>
    </xf>
    <xf numFmtId="0" fontId="37" fillId="0" borderId="1" xfId="0" applyFont="1" applyBorder="1" applyAlignment="1">
      <alignment horizontal="center" vertical="center" wrapText="1"/>
    </xf>
    <xf numFmtId="9" fontId="21"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9" fontId="32" fillId="0" borderId="1" xfId="0" applyNumberFormat="1" applyFont="1" applyBorder="1" applyAlignment="1">
      <alignment horizontal="center" vertical="center" wrapText="1"/>
    </xf>
    <xf numFmtId="164" fontId="29" fillId="0" borderId="1" xfId="0" applyNumberFormat="1" applyFont="1" applyBorder="1" applyAlignment="1">
      <alignment horizontal="center" vertical="top" wrapText="1"/>
    </xf>
    <xf numFmtId="0" fontId="11" fillId="0" borderId="1" xfId="0" applyFont="1" applyBorder="1" applyAlignment="1">
      <alignment horizontal="center" vertical="top" wrapText="1"/>
    </xf>
    <xf numFmtId="0" fontId="0" fillId="0" borderId="1" xfId="0" applyBorder="1" applyAlignment="1">
      <alignment vertical="center" wrapText="1"/>
    </xf>
    <xf numFmtId="0" fontId="36" fillId="0" borderId="1" xfId="0" applyFont="1" applyBorder="1" applyAlignment="1">
      <alignment horizontal="center" vertical="center" wrapText="1"/>
    </xf>
    <xf numFmtId="9" fontId="21" fillId="0" borderId="1" xfId="5" applyFont="1" applyFill="1" applyBorder="1" applyAlignment="1">
      <alignment horizontal="center" vertical="center" wrapText="1"/>
    </xf>
    <xf numFmtId="9" fontId="21" fillId="0" borderId="1" xfId="0" applyNumberFormat="1" applyFont="1" applyBorder="1" applyAlignment="1">
      <alignment vertical="center" wrapText="1"/>
    </xf>
    <xf numFmtId="9" fontId="11" fillId="0" borderId="1" xfId="0" applyNumberFormat="1" applyFont="1" applyBorder="1" applyAlignment="1">
      <alignment horizontal="center" vertical="center" wrapText="1"/>
    </xf>
    <xf numFmtId="0" fontId="0" fillId="0" borderId="1" xfId="0" applyBorder="1" applyAlignment="1">
      <alignment horizontal="center" wrapText="1"/>
    </xf>
    <xf numFmtId="0" fontId="34" fillId="0" borderId="1" xfId="0" applyFont="1" applyBorder="1" applyAlignment="1">
      <alignment vertical="center" wrapText="1"/>
    </xf>
    <xf numFmtId="1" fontId="0" fillId="0" borderId="1" xfId="0" applyNumberFormat="1" applyBorder="1" applyAlignment="1">
      <alignment horizontal="center" vertical="center"/>
    </xf>
    <xf numFmtId="0" fontId="7" fillId="0" borderId="1" xfId="0" applyFont="1" applyBorder="1" applyAlignment="1">
      <alignment horizontal="center" vertical="center"/>
    </xf>
    <xf numFmtId="0" fontId="39" fillId="0" borderId="1" xfId="0" applyFont="1" applyBorder="1" applyAlignment="1">
      <alignment horizontal="center" vertical="center" wrapText="1"/>
    </xf>
    <xf numFmtId="0" fontId="0" fillId="0" borderId="3" xfId="0" applyBorder="1" applyAlignment="1">
      <alignment horizontal="center" vertical="center"/>
    </xf>
    <xf numFmtId="1" fontId="0" fillId="0" borderId="1" xfId="0" applyNumberFormat="1" applyBorder="1" applyAlignment="1">
      <alignment horizontal="center" vertical="center" wrapText="1"/>
    </xf>
    <xf numFmtId="2" fontId="32" fillId="0" borderId="1" xfId="5" applyNumberFormat="1" applyFont="1" applyFill="1" applyBorder="1" applyAlignment="1">
      <alignment horizontal="center" vertical="center" wrapText="1"/>
    </xf>
    <xf numFmtId="9" fontId="0" fillId="0" borderId="1" xfId="5" applyFont="1" applyFill="1" applyBorder="1" applyAlignment="1">
      <alignment horizontal="center" vertical="center"/>
    </xf>
    <xf numFmtId="165" fontId="41" fillId="0" borderId="1" xfId="6" applyNumberFormat="1" applyFont="1" applyBorder="1" applyAlignment="1">
      <alignment horizontal="center" vertical="center" wrapText="1"/>
    </xf>
    <xf numFmtId="0" fontId="6"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44" fontId="6" fillId="0" borderId="1" xfId="0" applyNumberFormat="1" applyFont="1" applyBorder="1" applyAlignment="1">
      <alignment horizontal="center" vertical="center" wrapText="1"/>
    </xf>
    <xf numFmtId="165" fontId="6" fillId="0" borderId="1" xfId="6" applyNumberFormat="1" applyFont="1" applyBorder="1" applyAlignment="1">
      <alignment horizontal="center" vertical="center" wrapText="1"/>
    </xf>
    <xf numFmtId="165" fontId="6" fillId="0" borderId="1" xfId="6" applyNumberFormat="1" applyFont="1" applyBorder="1" applyAlignment="1">
      <alignment horizontal="center" vertical="center"/>
    </xf>
    <xf numFmtId="0" fontId="41" fillId="0" borderId="1" xfId="0" applyFont="1" applyBorder="1" applyAlignment="1">
      <alignment horizontal="center" vertical="center" wrapText="1"/>
    </xf>
    <xf numFmtId="44" fontId="41" fillId="0" borderId="1" xfId="0" applyNumberFormat="1" applyFont="1" applyBorder="1" applyAlignment="1">
      <alignment horizontal="center" vertical="center" wrapText="1"/>
    </xf>
    <xf numFmtId="165" fontId="42" fillId="0" borderId="1" xfId="6" applyNumberFormat="1" applyFont="1" applyFill="1" applyBorder="1" applyAlignment="1">
      <alignment horizontal="center" vertical="center" wrapText="1"/>
    </xf>
    <xf numFmtId="165" fontId="34" fillId="0" borderId="1" xfId="0" applyNumberFormat="1" applyFont="1" applyBorder="1" applyAlignment="1">
      <alignment horizontal="center" vertical="center" wrapText="1"/>
    </xf>
    <xf numFmtId="0" fontId="44" fillId="0" borderId="3" xfId="0" applyFont="1" applyBorder="1" applyAlignment="1">
      <alignment horizontal="center" vertical="center" wrapText="1"/>
    </xf>
    <xf numFmtId="0" fontId="7" fillId="0" borderId="3" xfId="0" applyFont="1" applyBorder="1" applyAlignment="1">
      <alignment horizontal="center" vertical="center" wrapText="1"/>
    </xf>
    <xf numFmtId="0" fontId="42" fillId="0" borderId="1" xfId="0" applyFont="1" applyBorder="1" applyAlignment="1">
      <alignment horizontal="center" vertical="center" wrapText="1"/>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2" fontId="29"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2" fontId="33" fillId="0" borderId="1" xfId="0" applyNumberFormat="1" applyFont="1" applyBorder="1" applyAlignment="1">
      <alignment horizontal="center" vertical="center"/>
    </xf>
    <xf numFmtId="0" fontId="37" fillId="0" borderId="1" xfId="0" applyFont="1" applyBorder="1" applyAlignment="1">
      <alignment horizontal="center" vertical="center"/>
    </xf>
    <xf numFmtId="2" fontId="33" fillId="0" borderId="1" xfId="0" applyNumberFormat="1" applyFont="1" applyBorder="1" applyAlignment="1">
      <alignment horizontal="center" vertical="center" wrapText="1"/>
    </xf>
    <xf numFmtId="2" fontId="36" fillId="0" borderId="1" xfId="0" applyNumberFormat="1" applyFont="1" applyBorder="1" applyAlignment="1">
      <alignment horizontal="center" vertical="center" wrapText="1"/>
    </xf>
    <xf numFmtId="164" fontId="36" fillId="0" borderId="1" xfId="0" applyNumberFormat="1" applyFont="1" applyBorder="1" applyAlignment="1">
      <alignment horizontal="center" vertical="center" wrapText="1"/>
    </xf>
    <xf numFmtId="0" fontId="2" fillId="0" borderId="10" xfId="0" applyFont="1" applyBorder="1" applyAlignment="1">
      <alignment horizontal="center" vertical="center"/>
    </xf>
    <xf numFmtId="44" fontId="6" fillId="0" borderId="0" xfId="0" applyNumberFormat="1" applyFont="1" applyAlignment="1">
      <alignment vertical="center" wrapText="1"/>
    </xf>
    <xf numFmtId="0" fontId="6" fillId="0" borderId="31" xfId="0" applyFont="1" applyBorder="1" applyAlignment="1">
      <alignment horizontal="center" vertical="center" wrapText="1"/>
    </xf>
    <xf numFmtId="44" fontId="6" fillId="0" borderId="31" xfId="0" applyNumberFormat="1" applyFont="1" applyBorder="1" applyAlignment="1">
      <alignment horizontal="center" vertical="center" wrapText="1"/>
    </xf>
    <xf numFmtId="165" fontId="42" fillId="0" borderId="1" xfId="6" applyNumberFormat="1" applyFont="1" applyFill="1" applyBorder="1" applyAlignment="1">
      <alignment horizontal="center" vertical="center"/>
    </xf>
    <xf numFmtId="165" fontId="42" fillId="0" borderId="1" xfId="6" applyNumberFormat="1" applyFont="1" applyBorder="1" applyAlignment="1">
      <alignment horizontal="center" vertical="center"/>
    </xf>
    <xf numFmtId="165" fontId="42" fillId="0" borderId="31" xfId="6" applyNumberFormat="1" applyFont="1" applyBorder="1" applyAlignment="1">
      <alignment horizontal="center" vertical="center"/>
    </xf>
    <xf numFmtId="165" fontId="42" fillId="0" borderId="3" xfId="6" applyNumberFormat="1" applyFont="1" applyBorder="1" applyAlignment="1">
      <alignment horizontal="center" vertical="center"/>
    </xf>
    <xf numFmtId="165" fontId="42" fillId="0" borderId="31" xfId="6" applyNumberFormat="1" applyFont="1" applyFill="1" applyBorder="1" applyAlignment="1">
      <alignment horizontal="center" vertical="center" wrapText="1"/>
    </xf>
    <xf numFmtId="165" fontId="42" fillId="0" borderId="4" xfId="6" applyNumberFormat="1" applyFont="1" applyFill="1" applyBorder="1" applyAlignment="1">
      <alignment horizontal="center" vertical="center" wrapText="1"/>
    </xf>
    <xf numFmtId="165" fontId="42" fillId="0" borderId="3" xfId="6" applyNumberFormat="1" applyFont="1" applyFill="1" applyBorder="1" applyAlignment="1">
      <alignment horizontal="center" vertical="center" wrapText="1"/>
    </xf>
    <xf numFmtId="165" fontId="43" fillId="0" borderId="31" xfId="6" applyNumberFormat="1" applyFont="1" applyFill="1" applyBorder="1" applyAlignment="1">
      <alignment horizontal="center" vertical="center" wrapText="1"/>
    </xf>
    <xf numFmtId="165" fontId="43" fillId="0" borderId="4" xfId="6" applyNumberFormat="1" applyFont="1" applyFill="1" applyBorder="1" applyAlignment="1">
      <alignment horizontal="center" vertical="center" wrapText="1"/>
    </xf>
    <xf numFmtId="165" fontId="43" fillId="0" borderId="3" xfId="6" applyNumberFormat="1" applyFont="1" applyFill="1" applyBorder="1" applyAlignment="1">
      <alignment horizontal="center" vertical="center" wrapText="1"/>
    </xf>
    <xf numFmtId="165" fontId="43" fillId="0" borderId="1" xfId="6" applyNumberFormat="1" applyFont="1" applyBorder="1" applyAlignment="1">
      <alignment horizontal="center" vertical="center" wrapText="1"/>
    </xf>
    <xf numFmtId="9" fontId="0" fillId="0" borderId="1" xfId="5" applyFont="1" applyBorder="1" applyAlignment="1">
      <alignment horizontal="center" vertical="center"/>
    </xf>
    <xf numFmtId="9" fontId="32" fillId="6" borderId="1" xfId="0" applyNumberFormat="1" applyFont="1" applyFill="1" applyBorder="1" applyAlignment="1">
      <alignment horizontal="center" vertical="center" wrapText="1"/>
    </xf>
    <xf numFmtId="0" fontId="40" fillId="0" borderId="1" xfId="0" applyFont="1" applyBorder="1" applyAlignment="1">
      <alignment horizontal="center" vertical="center" wrapText="1"/>
    </xf>
    <xf numFmtId="2" fontId="0" fillId="0" borderId="1" xfId="0" applyNumberFormat="1" applyBorder="1" applyAlignment="1">
      <alignment horizontal="center" vertical="center" wrapText="1"/>
    </xf>
    <xf numFmtId="9" fontId="0" fillId="0" borderId="1" xfId="5" applyFont="1" applyBorder="1" applyAlignment="1">
      <alignment horizontal="center" vertical="center" wrapText="1"/>
    </xf>
    <xf numFmtId="0" fontId="0" fillId="10" borderId="1" xfId="0" applyFill="1" applyBorder="1" applyAlignment="1">
      <alignment horizontal="center" vertical="center" wrapText="1"/>
    </xf>
    <xf numFmtId="165" fontId="42" fillId="0" borderId="4" xfId="6" applyNumberFormat="1" applyFont="1" applyBorder="1" applyAlignment="1">
      <alignment horizontal="center" vertical="center"/>
    </xf>
    <xf numFmtId="0" fontId="11" fillId="0" borderId="1" xfId="0" applyFont="1" applyBorder="1" applyAlignment="1">
      <alignment horizontal="left" vertical="center" wrapText="1"/>
    </xf>
    <xf numFmtId="10" fontId="0" fillId="0" borderId="1" xfId="0" applyNumberFormat="1" applyBorder="1" applyAlignment="1">
      <alignment horizontal="center" vertical="center" wrapText="1"/>
    </xf>
    <xf numFmtId="10" fontId="0" fillId="0" borderId="1" xfId="5" applyNumberFormat="1" applyFont="1" applyBorder="1" applyAlignment="1">
      <alignment horizontal="center" vertical="center" wrapText="1"/>
    </xf>
    <xf numFmtId="9" fontId="11" fillId="0" borderId="1" xfId="5" applyFont="1" applyBorder="1" applyAlignment="1">
      <alignment horizontal="center" vertical="center" wrapText="1"/>
    </xf>
    <xf numFmtId="0" fontId="0" fillId="0" borderId="1" xfId="0" applyBorder="1" applyAlignment="1">
      <alignment vertical="top" wrapText="1"/>
    </xf>
    <xf numFmtId="0" fontId="24" fillId="0" borderId="0" xfId="0" applyFont="1" applyAlignment="1">
      <alignment horizontal="center" vertical="center" wrapText="1"/>
    </xf>
    <xf numFmtId="9" fontId="51" fillId="0" borderId="0" xfId="0" applyNumberFormat="1" applyFont="1" applyAlignment="1">
      <alignment horizontal="center" vertical="center" wrapText="1"/>
    </xf>
    <xf numFmtId="9" fontId="32" fillId="11" borderId="1" xfId="5" applyFont="1" applyFill="1" applyBorder="1" applyAlignment="1">
      <alignment horizontal="center" vertical="center" wrapText="1"/>
    </xf>
    <xf numFmtId="10" fontId="32" fillId="11" borderId="1" xfId="0" applyNumberFormat="1" applyFont="1" applyFill="1" applyBorder="1" applyAlignment="1">
      <alignment horizontal="center" vertical="center" wrapText="1"/>
    </xf>
    <xf numFmtId="9" fontId="0" fillId="11" borderId="1" xfId="5" applyFont="1" applyFill="1" applyBorder="1" applyAlignment="1">
      <alignment horizontal="center" vertical="center"/>
    </xf>
    <xf numFmtId="9" fontId="34" fillId="11" borderId="1" xfId="0" applyNumberFormat="1" applyFont="1" applyFill="1" applyBorder="1" applyAlignment="1">
      <alignment horizontal="center" vertical="center" wrapText="1"/>
    </xf>
    <xf numFmtId="9" fontId="0" fillId="11" borderId="0" xfId="5" applyFont="1" applyFill="1" applyAlignment="1">
      <alignment horizontal="center" vertical="center"/>
    </xf>
    <xf numFmtId="9" fontId="24" fillId="11" borderId="0" xfId="5" applyFont="1" applyFill="1" applyAlignment="1">
      <alignment horizontal="center" vertical="center"/>
    </xf>
    <xf numFmtId="9" fontId="28" fillId="11" borderId="1" xfId="5" applyFont="1" applyFill="1" applyBorder="1" applyAlignment="1">
      <alignment horizontal="center" vertical="center"/>
    </xf>
    <xf numFmtId="166" fontId="51" fillId="0" borderId="0" xfId="5" applyNumberFormat="1" applyFont="1" applyAlignment="1">
      <alignment horizontal="center" vertical="center"/>
    </xf>
    <xf numFmtId="2" fontId="32" fillId="0" borderId="1" xfId="0" applyNumberFormat="1" applyFont="1" applyBorder="1" applyAlignment="1">
      <alignment horizontal="center" vertical="center" wrapText="1"/>
    </xf>
    <xf numFmtId="166" fontId="6" fillId="0" borderId="1" xfId="5" applyNumberFormat="1" applyFont="1" applyBorder="1" applyAlignment="1">
      <alignment horizontal="center" vertical="center"/>
    </xf>
    <xf numFmtId="166" fontId="6" fillId="0" borderId="1" xfId="5" applyNumberFormat="1" applyFont="1" applyBorder="1" applyAlignment="1">
      <alignment horizontal="center" vertical="center" wrapText="1"/>
    </xf>
    <xf numFmtId="166" fontId="41" fillId="0" borderId="1" xfId="5" applyNumberFormat="1" applyFont="1" applyBorder="1" applyAlignment="1">
      <alignment horizontal="center" vertical="center" wrapText="1"/>
    </xf>
    <xf numFmtId="166" fontId="6" fillId="0" borderId="31" xfId="5" applyNumberFormat="1" applyFont="1" applyBorder="1" applyAlignment="1">
      <alignment horizontal="center" vertical="center" wrapText="1"/>
    </xf>
    <xf numFmtId="166" fontId="42" fillId="0" borderId="1" xfId="5" applyNumberFormat="1" applyFont="1" applyFill="1" applyBorder="1" applyAlignment="1">
      <alignment horizontal="center" vertical="center" wrapText="1"/>
    </xf>
    <xf numFmtId="166" fontId="34" fillId="0" borderId="1" xfId="5" applyNumberFormat="1" applyFont="1" applyBorder="1" applyAlignment="1">
      <alignment horizontal="center" vertical="center" wrapText="1"/>
    </xf>
    <xf numFmtId="166" fontId="0" fillId="0" borderId="0" xfId="5" applyNumberFormat="1" applyFont="1"/>
    <xf numFmtId="165" fontId="6" fillId="0" borderId="31" xfId="6" applyNumberFormat="1" applyFont="1" applyFill="1" applyBorder="1" applyAlignment="1">
      <alignment horizontal="center" vertical="center" wrapText="1"/>
    </xf>
    <xf numFmtId="165" fontId="6" fillId="0" borderId="4" xfId="6" applyNumberFormat="1" applyFont="1" applyFill="1" applyBorder="1" applyAlignment="1">
      <alignment horizontal="center" vertical="center" wrapText="1"/>
    </xf>
    <xf numFmtId="165" fontId="6" fillId="0" borderId="3" xfId="6" applyNumberFormat="1" applyFont="1" applyFill="1" applyBorder="1" applyAlignment="1">
      <alignment horizontal="center" vertical="center" wrapText="1"/>
    </xf>
    <xf numFmtId="9" fontId="52" fillId="11" borderId="1" xfId="5" applyFont="1" applyFill="1" applyBorder="1" applyAlignment="1">
      <alignment horizontal="center" vertical="center" wrapText="1"/>
    </xf>
    <xf numFmtId="9" fontId="52" fillId="6" borderId="1" xfId="5" applyFont="1" applyFill="1" applyBorder="1" applyAlignment="1">
      <alignment horizontal="center" vertical="center" wrapText="1"/>
    </xf>
    <xf numFmtId="9" fontId="0" fillId="0" borderId="0" xfId="5" applyFont="1" applyAlignment="1">
      <alignment horizontal="center" vertical="center"/>
    </xf>
    <xf numFmtId="166" fontId="24" fillId="0" borderId="0" xfId="5" applyNumberFormat="1" applyFont="1" applyAlignment="1">
      <alignment horizontal="center" vertical="center"/>
    </xf>
    <xf numFmtId="165" fontId="0" fillId="0" borderId="0" xfId="0" applyNumberFormat="1"/>
    <xf numFmtId="165" fontId="34" fillId="0" borderId="1" xfId="0" applyNumberFormat="1" applyFont="1" applyBorder="1" applyAlignment="1">
      <alignment horizontal="center" vertical="center" wrapText="1"/>
    </xf>
    <xf numFmtId="165" fontId="42" fillId="0" borderId="1" xfId="6" applyNumberFormat="1" applyFont="1" applyFill="1" applyBorder="1" applyAlignment="1">
      <alignment horizontal="center" vertical="center" wrapText="1"/>
    </xf>
    <xf numFmtId="44" fontId="6" fillId="0" borderId="1" xfId="0" applyNumberFormat="1" applyFont="1" applyBorder="1" applyAlignment="1">
      <alignment horizontal="center" vertical="center" wrapText="1"/>
    </xf>
    <xf numFmtId="165" fontId="41" fillId="0" borderId="1" xfId="6" applyNumberFormat="1" applyFont="1" applyBorder="1" applyAlignment="1">
      <alignment horizontal="center" vertical="center" wrapText="1"/>
    </xf>
    <xf numFmtId="165" fontId="6" fillId="0" borderId="1" xfId="6" applyNumberFormat="1" applyFont="1" applyBorder="1" applyAlignment="1">
      <alignment horizontal="center" vertical="center"/>
    </xf>
    <xf numFmtId="165" fontId="6" fillId="0" borderId="1" xfId="6" applyNumberFormat="1" applyFont="1" applyBorder="1" applyAlignment="1">
      <alignment horizontal="center" vertical="center" wrapText="1"/>
    </xf>
    <xf numFmtId="44" fontId="41" fillId="0" borderId="1" xfId="0" applyNumberFormat="1" applyFont="1" applyBorder="1" applyAlignment="1">
      <alignment horizontal="center" vertical="center" wrapText="1"/>
    </xf>
    <xf numFmtId="0" fontId="0" fillId="0" borderId="31" xfId="0" applyBorder="1" applyAlignment="1">
      <alignment horizontal="center" wrapText="1"/>
    </xf>
    <xf numFmtId="10" fontId="32" fillId="0" borderId="1" xfId="0" applyNumberFormat="1" applyFont="1" applyBorder="1" applyAlignment="1">
      <alignment horizontal="center" vertical="center" wrapText="1"/>
    </xf>
    <xf numFmtId="0" fontId="7" fillId="0" borderId="3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32" fillId="0" borderId="1" xfId="0" applyFont="1" applyBorder="1" applyAlignment="1">
      <alignment horizontal="center" vertical="center" wrapText="1"/>
    </xf>
    <xf numFmtId="0" fontId="54" fillId="0" borderId="0" xfId="0" applyFont="1"/>
    <xf numFmtId="167" fontId="0" fillId="0" borderId="1" xfId="0" applyNumberFormat="1" applyBorder="1" applyAlignment="1">
      <alignment horizontal="center" vertical="center"/>
    </xf>
    <xf numFmtId="9" fontId="7" fillId="0" borderId="4" xfId="0" applyNumberFormat="1" applyFont="1" applyBorder="1" applyAlignment="1">
      <alignment horizontal="center" vertical="center" wrapText="1"/>
    </xf>
    <xf numFmtId="9" fontId="7" fillId="0" borderId="4" xfId="5" applyFont="1" applyBorder="1" applyAlignment="1">
      <alignment horizontal="center" vertical="center" wrapText="1"/>
    </xf>
    <xf numFmtId="0" fontId="7" fillId="0" borderId="36" xfId="0" applyFont="1" applyBorder="1" applyAlignment="1">
      <alignment horizontal="center" vertical="center" wrapText="1"/>
    </xf>
    <xf numFmtId="9" fontId="7" fillId="0" borderId="8" xfId="0" applyNumberFormat="1" applyFont="1" applyBorder="1" applyAlignment="1">
      <alignment horizontal="center" vertical="center" wrapText="1"/>
    </xf>
    <xf numFmtId="9" fontId="7" fillId="0" borderId="5" xfId="0" applyNumberFormat="1" applyFont="1" applyBorder="1" applyAlignment="1">
      <alignment horizontal="center" vertical="center"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27" fillId="0" borderId="1" xfId="0" applyFont="1" applyBorder="1" applyAlignment="1">
      <alignment horizontal="left" vertical="center" wrapText="1"/>
    </xf>
    <xf numFmtId="0" fontId="23" fillId="0" borderId="12" xfId="0" applyFont="1" applyBorder="1" applyAlignment="1">
      <alignment horizontal="justify" vertical="center" wrapText="1"/>
    </xf>
    <xf numFmtId="0" fontId="23" fillId="0" borderId="13" xfId="0" applyFont="1" applyBorder="1" applyAlignment="1">
      <alignment horizontal="justify" vertical="center" wrapText="1"/>
    </xf>
    <xf numFmtId="0" fontId="23" fillId="0" borderId="14" xfId="0" applyFont="1" applyBorder="1" applyAlignment="1">
      <alignment horizontal="justify" vertic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3" xfId="0" applyBorder="1" applyAlignment="1">
      <alignment horizontal="center" vertical="center"/>
    </xf>
    <xf numFmtId="0" fontId="3"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4" fillId="3" borderId="1" xfId="0" applyFont="1" applyFill="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3"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25" fillId="0" borderId="1" xfId="0" applyFont="1" applyBorder="1" applyAlignment="1">
      <alignment horizontal="center" vertical="center"/>
    </xf>
    <xf numFmtId="0" fontId="0" fillId="0" borderId="10" xfId="0" applyBorder="1" applyAlignment="1">
      <alignment horizontal="center"/>
    </xf>
    <xf numFmtId="0" fontId="23" fillId="0" borderId="1" xfId="0" applyFont="1" applyBorder="1" applyAlignment="1">
      <alignment horizontal="center" vertical="center" wrapText="1"/>
    </xf>
    <xf numFmtId="0" fontId="5" fillId="0" borderId="1" xfId="0" applyFont="1" applyBorder="1" applyAlignment="1">
      <alignment vertical="center" wrapText="1"/>
    </xf>
    <xf numFmtId="0" fontId="24" fillId="0" borderId="0" xfId="0" applyFont="1" applyAlignment="1">
      <alignment horizontal="center" vertical="center"/>
    </xf>
    <xf numFmtId="0" fontId="3" fillId="0" borderId="1" xfId="0" applyFont="1" applyBorder="1" applyAlignment="1">
      <alignment horizontal="left" vertical="center" wrapText="1"/>
    </xf>
    <xf numFmtId="1" fontId="24" fillId="0" borderId="0" xfId="0" applyNumberFormat="1" applyFont="1" applyAlignment="1">
      <alignment horizontal="center" vertical="center" wrapText="1"/>
    </xf>
    <xf numFmtId="9" fontId="0" fillId="0" borderId="1" xfId="0" applyNumberFormat="1" applyBorder="1" applyAlignment="1">
      <alignment horizontal="center" vertical="center" wrapText="1"/>
    </xf>
    <xf numFmtId="0" fontId="0" fillId="0" borderId="1" xfId="0" applyBorder="1" applyAlignment="1">
      <alignment horizontal="center" vertical="center" wrapText="1"/>
    </xf>
    <xf numFmtId="9" fontId="37" fillId="0" borderId="1" xfId="5" applyFont="1" applyBorder="1" applyAlignment="1">
      <alignment horizontal="center" vertical="center" wrapText="1"/>
    </xf>
    <xf numFmtId="9" fontId="37" fillId="0" borderId="1" xfId="0" applyNumberFormat="1" applyFont="1" applyBorder="1" applyAlignment="1">
      <alignment horizontal="center" vertical="center" wrapText="1"/>
    </xf>
    <xf numFmtId="0" fontId="37" fillId="0" borderId="1" xfId="0" applyFont="1" applyBorder="1" applyAlignment="1">
      <alignment horizontal="center" vertical="center" wrapText="1"/>
    </xf>
    <xf numFmtId="9" fontId="0" fillId="0" borderId="1" xfId="0" applyNumberFormat="1" applyBorder="1" applyAlignment="1">
      <alignment horizontal="center" vertical="center"/>
    </xf>
    <xf numFmtId="0" fontId="0" fillId="0" borderId="1" xfId="0" applyBorder="1" applyAlignment="1">
      <alignment horizontal="center" vertical="center"/>
    </xf>
    <xf numFmtId="0" fontId="32" fillId="0" borderId="1" xfId="0" applyFont="1" applyBorder="1" applyAlignment="1">
      <alignment horizontal="center" vertical="center" wrapText="1"/>
    </xf>
    <xf numFmtId="9" fontId="0" fillId="0" borderId="1" xfId="5" applyFont="1" applyBorder="1" applyAlignment="1">
      <alignment horizontal="center" vertical="center"/>
    </xf>
    <xf numFmtId="9" fontId="11" fillId="0" borderId="31" xfId="0" applyNumberFormat="1" applyFont="1" applyBorder="1" applyAlignment="1">
      <alignment horizontal="center" vertical="center" wrapText="1"/>
    </xf>
    <xf numFmtId="9" fontId="11" fillId="0" borderId="4" xfId="0" applyNumberFormat="1" applyFont="1" applyBorder="1" applyAlignment="1">
      <alignment horizontal="center" vertical="center" wrapText="1"/>
    </xf>
    <xf numFmtId="9" fontId="11" fillId="0" borderId="3" xfId="0" applyNumberFormat="1" applyFont="1" applyBorder="1" applyAlignment="1">
      <alignment horizontal="center" vertical="center" wrapText="1"/>
    </xf>
    <xf numFmtId="166" fontId="37" fillId="0" borderId="1" xfId="5"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10" fontId="0" fillId="0" borderId="1" xfId="0" applyNumberFormat="1" applyBorder="1" applyAlignment="1">
      <alignment horizontal="center" vertical="center"/>
    </xf>
    <xf numFmtId="164" fontId="29" fillId="0" borderId="31" xfId="0" applyNumberFormat="1" applyFont="1" applyBorder="1" applyAlignment="1">
      <alignment horizontal="center" vertical="center" wrapText="1"/>
    </xf>
    <xf numFmtId="164" fontId="29" fillId="0" borderId="4" xfId="0" applyNumberFormat="1" applyFont="1" applyBorder="1" applyAlignment="1">
      <alignment horizontal="center" vertical="center" wrapText="1"/>
    </xf>
    <xf numFmtId="164" fontId="29" fillId="0" borderId="3" xfId="0" applyNumberFormat="1" applyFont="1" applyBorder="1" applyAlignment="1">
      <alignment horizontal="center"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 xfId="0" applyFont="1" applyBorder="1" applyAlignment="1">
      <alignment horizontal="center" vertical="center" wrapText="1"/>
    </xf>
    <xf numFmtId="0" fontId="0" fillId="0" borderId="31"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34" fillId="0" borderId="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4" xfId="0"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40" fillId="0" borderId="1" xfId="0" applyFont="1" applyBorder="1" applyAlignment="1">
      <alignment horizontal="center" vertical="center" wrapText="1"/>
    </xf>
    <xf numFmtId="2" fontId="32" fillId="0" borderId="1" xfId="5" applyNumberFormat="1" applyFont="1" applyFill="1" applyBorder="1" applyAlignment="1">
      <alignment horizontal="center" vertical="center" wrapText="1"/>
    </xf>
    <xf numFmtId="0" fontId="8" fillId="0" borderId="1" xfId="0" applyFont="1" applyBorder="1" applyAlignment="1">
      <alignment horizontal="center" vertical="center"/>
    </xf>
    <xf numFmtId="2" fontId="34" fillId="0" borderId="1" xfId="5" applyNumberFormat="1" applyFont="1" applyFill="1" applyBorder="1" applyAlignment="1">
      <alignment horizontal="center" vertical="center" wrapText="1"/>
    </xf>
    <xf numFmtId="0" fontId="8" fillId="0" borderId="1" xfId="0" applyFont="1" applyBorder="1" applyAlignment="1">
      <alignment horizontal="center" vertical="center" wrapText="1"/>
    </xf>
    <xf numFmtId="9" fontId="8" fillId="0" borderId="1" xfId="0" applyNumberFormat="1" applyFont="1" applyBorder="1" applyAlignment="1">
      <alignment horizontal="center" vertical="center"/>
    </xf>
    <xf numFmtId="9" fontId="34" fillId="0" borderId="1" xfId="5" applyFont="1" applyFill="1" applyBorder="1" applyAlignment="1">
      <alignment horizontal="center" vertical="center" wrapText="1"/>
    </xf>
    <xf numFmtId="1" fontId="0" fillId="0" borderId="1" xfId="0" applyNumberFormat="1" applyBorder="1" applyAlignment="1">
      <alignment horizontal="center" vertical="center"/>
    </xf>
    <xf numFmtId="0" fontId="7" fillId="0" borderId="1" xfId="0" applyFont="1" applyBorder="1" applyAlignment="1">
      <alignment horizontal="center" vertical="center"/>
    </xf>
    <xf numFmtId="10" fontId="45" fillId="0" borderId="1" xfId="0" applyNumberFormat="1" applyFont="1" applyBorder="1" applyAlignment="1">
      <alignment horizontal="center" vertical="center"/>
    </xf>
    <xf numFmtId="9" fontId="32" fillId="0" borderId="1" xfId="0" applyNumberFormat="1" applyFont="1" applyBorder="1" applyAlignment="1">
      <alignment horizontal="center" vertical="center" wrapText="1"/>
    </xf>
    <xf numFmtId="164" fontId="29" fillId="0" borderId="1" xfId="0" applyNumberFormat="1" applyFont="1" applyBorder="1" applyAlignment="1">
      <alignment horizontal="center" vertical="center" wrapText="1"/>
    </xf>
    <xf numFmtId="9" fontId="32" fillId="0" borderId="1" xfId="5" applyFont="1" applyFill="1" applyBorder="1" applyAlignment="1">
      <alignment horizontal="center" vertical="center" wrapText="1"/>
    </xf>
    <xf numFmtId="0" fontId="34" fillId="0" borderId="1" xfId="0" applyFont="1" applyBorder="1" applyAlignment="1">
      <alignment horizontal="center" vertical="center" wrapText="1"/>
    </xf>
    <xf numFmtId="0" fontId="11" fillId="0" borderId="1" xfId="0" applyFont="1" applyBorder="1" applyAlignment="1">
      <alignment horizontal="center" wrapText="1"/>
    </xf>
    <xf numFmtId="164" fontId="36" fillId="0" borderId="1" xfId="0" applyNumberFormat="1" applyFont="1" applyBorder="1" applyAlignment="1">
      <alignment horizontal="center" vertical="center" wrapText="1"/>
    </xf>
    <xf numFmtId="9" fontId="0" fillId="0" borderId="1" xfId="5" applyFont="1" applyFill="1" applyBorder="1" applyAlignment="1">
      <alignment horizontal="center" vertical="center" wrapText="1"/>
    </xf>
    <xf numFmtId="9" fontId="0" fillId="0" borderId="1" xfId="5" applyFont="1" applyFill="1" applyBorder="1" applyAlignment="1">
      <alignment horizontal="center" vertical="center"/>
    </xf>
    <xf numFmtId="164" fontId="29" fillId="0" borderId="12" xfId="0" applyNumberFormat="1" applyFont="1" applyBorder="1" applyAlignment="1">
      <alignment horizontal="center" vertical="center" wrapText="1"/>
    </xf>
    <xf numFmtId="164" fontId="29" fillId="0" borderId="13" xfId="0" applyNumberFormat="1" applyFont="1" applyBorder="1" applyAlignment="1">
      <alignment horizontal="center" vertical="center" wrapText="1"/>
    </xf>
    <xf numFmtId="164" fontId="29" fillId="0" borderId="14" xfId="0" applyNumberFormat="1" applyFont="1" applyBorder="1" applyAlignment="1">
      <alignment horizontal="center" vertical="center" wrapText="1"/>
    </xf>
    <xf numFmtId="0" fontId="32" fillId="0" borderId="12"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4"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3" xfId="0" applyFont="1" applyBorder="1" applyAlignment="1">
      <alignment horizontal="center" vertical="center" wrapText="1"/>
    </xf>
    <xf numFmtId="10" fontId="46" fillId="0" borderId="1" xfId="5" applyNumberFormat="1" applyFont="1" applyFill="1" applyBorder="1" applyAlignment="1">
      <alignment horizontal="center" vertical="center" wrapText="1"/>
    </xf>
    <xf numFmtId="10" fontId="32" fillId="0" borderId="1" xfId="0" applyNumberFormat="1" applyFont="1" applyBorder="1" applyAlignment="1">
      <alignment horizontal="center" vertical="center" wrapText="1"/>
    </xf>
    <xf numFmtId="9" fontId="8" fillId="0" borderId="1" xfId="0" applyNumberFormat="1" applyFont="1" applyBorder="1" applyAlignment="1">
      <alignment horizontal="center" vertical="center" wrapText="1"/>
    </xf>
    <xf numFmtId="9" fontId="34" fillId="0" borderId="1" xfId="0" applyNumberFormat="1" applyFont="1" applyBorder="1" applyAlignment="1">
      <alignment horizontal="center" vertical="center" wrapText="1"/>
    </xf>
    <xf numFmtId="9" fontId="21" fillId="0" borderId="1" xfId="5" applyFont="1" applyFill="1" applyBorder="1" applyAlignment="1">
      <alignment horizontal="center" vertical="center" wrapText="1"/>
    </xf>
    <xf numFmtId="0" fontId="35" fillId="0" borderId="1" xfId="0" applyFont="1" applyBorder="1" applyAlignment="1">
      <alignment horizontal="center" vertical="center" wrapText="1"/>
    </xf>
    <xf numFmtId="0" fontId="33" fillId="0" borderId="1" xfId="0" applyFont="1" applyBorder="1" applyAlignment="1">
      <alignment horizontal="center" vertical="center" wrapText="1"/>
    </xf>
    <xf numFmtId="9" fontId="7"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0" fontId="29" fillId="0" borderId="1" xfId="0" applyFont="1" applyBorder="1" applyAlignment="1">
      <alignment horizontal="center" vertical="center" wrapText="1"/>
    </xf>
    <xf numFmtId="9" fontId="21" fillId="0" borderId="1" xfId="0" applyNumberFormat="1" applyFont="1" applyBorder="1" applyAlignment="1">
      <alignment horizontal="center" vertical="center" wrapText="1"/>
    </xf>
    <xf numFmtId="0" fontId="39"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36" fillId="0" borderId="1" xfId="0" applyFont="1" applyBorder="1" applyAlignment="1">
      <alignment horizontal="center" vertical="center" wrapText="1"/>
    </xf>
    <xf numFmtId="2"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center" wrapText="1"/>
    </xf>
    <xf numFmtId="2" fontId="36" fillId="0" borderId="1" xfId="0" applyNumberFormat="1" applyFont="1" applyBorder="1" applyAlignment="1">
      <alignment horizontal="center" vertical="center" wrapText="1"/>
    </xf>
    <xf numFmtId="2" fontId="29" fillId="0" borderId="1" xfId="0" applyNumberFormat="1" applyFont="1" applyBorder="1" applyAlignment="1">
      <alignment horizontal="center" vertical="center" wrapText="1"/>
    </xf>
    <xf numFmtId="2" fontId="33" fillId="0" borderId="1" xfId="0" applyNumberFormat="1" applyFont="1" applyBorder="1" applyAlignment="1">
      <alignment horizontal="center" vertical="center"/>
    </xf>
    <xf numFmtId="0" fontId="37" fillId="0" borderId="1" xfId="0" applyFont="1" applyBorder="1" applyAlignment="1">
      <alignment horizontal="center" vertical="center"/>
    </xf>
    <xf numFmtId="2" fontId="33" fillId="0" borderId="1" xfId="0" applyNumberFormat="1" applyFont="1" applyBorder="1" applyAlignment="1">
      <alignment horizontal="center" vertical="center" wrapText="1"/>
    </xf>
    <xf numFmtId="164" fontId="38" fillId="0" borderId="1" xfId="0" applyNumberFormat="1" applyFont="1" applyBorder="1" applyAlignment="1">
      <alignment horizontal="center" vertical="center" wrapText="1"/>
    </xf>
    <xf numFmtId="1" fontId="0" fillId="0" borderId="1" xfId="0" applyNumberFormat="1" applyBorder="1" applyAlignment="1">
      <alignment horizontal="center" vertical="center" wrapText="1"/>
    </xf>
    <xf numFmtId="0" fontId="1" fillId="0" borderId="1" xfId="0" applyFont="1" applyBorder="1" applyAlignment="1">
      <alignment horizontal="left" vertical="center" wrapText="1"/>
    </xf>
    <xf numFmtId="0" fontId="16" fillId="0" borderId="1" xfId="0" applyFont="1" applyBorder="1" applyAlignment="1">
      <alignment horizontal="left" vertical="center" wrapText="1"/>
    </xf>
    <xf numFmtId="0" fontId="16" fillId="0" borderId="3" xfId="0" applyFont="1" applyBorder="1" applyAlignment="1">
      <alignment horizontal="left"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23" fillId="5" borderId="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3" fillId="3" borderId="1" xfId="0" applyFont="1" applyFill="1" applyBorder="1" applyAlignment="1">
      <alignment horizontal="center" vertical="center" wrapText="1"/>
    </xf>
    <xf numFmtId="0" fontId="23" fillId="5" borderId="28" xfId="0" applyFont="1" applyFill="1" applyBorder="1" applyAlignment="1">
      <alignment horizontal="center" vertical="center" wrapText="1"/>
    </xf>
    <xf numFmtId="0" fontId="23" fillId="5" borderId="25"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6" borderId="8"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7" fillId="0" borderId="3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165" fontId="42" fillId="0" borderId="1" xfId="6" applyNumberFormat="1" applyFont="1" applyBorder="1" applyAlignment="1">
      <alignment horizontal="center" vertical="center" wrapText="1"/>
    </xf>
    <xf numFmtId="164" fontId="38" fillId="0" borderId="31" xfId="0" applyNumberFormat="1" applyFont="1" applyBorder="1" applyAlignment="1">
      <alignment horizontal="center" vertical="center" wrapText="1"/>
    </xf>
    <xf numFmtId="164" fontId="38" fillId="0" borderId="4" xfId="0" applyNumberFormat="1" applyFont="1" applyBorder="1" applyAlignment="1">
      <alignment horizontal="center" vertical="center" wrapText="1"/>
    </xf>
    <xf numFmtId="164" fontId="38" fillId="0" borderId="3" xfId="0" applyNumberFormat="1" applyFont="1" applyBorder="1" applyAlignment="1">
      <alignment horizontal="center" vertical="center" wrapText="1"/>
    </xf>
    <xf numFmtId="165" fontId="42" fillId="0" borderId="31" xfId="6" applyNumberFormat="1" applyFont="1" applyFill="1" applyBorder="1" applyAlignment="1">
      <alignment horizontal="center" vertical="center" wrapText="1"/>
    </xf>
    <xf numFmtId="165" fontId="42" fillId="0" borderId="4" xfId="6" applyNumberFormat="1" applyFont="1" applyFill="1" applyBorder="1" applyAlignment="1">
      <alignment horizontal="center" vertical="center" wrapText="1"/>
    </xf>
    <xf numFmtId="165" fontId="42" fillId="0" borderId="3" xfId="6" applyNumberFormat="1" applyFont="1" applyFill="1" applyBorder="1" applyAlignment="1">
      <alignment horizontal="center" vertical="center" wrapText="1"/>
    </xf>
    <xf numFmtId="165" fontId="43" fillId="0" borderId="31" xfId="6" applyNumberFormat="1" applyFont="1" applyFill="1" applyBorder="1" applyAlignment="1">
      <alignment horizontal="center" vertical="center" wrapText="1"/>
    </xf>
    <xf numFmtId="165" fontId="43" fillId="0" borderId="4" xfId="6" applyNumberFormat="1" applyFont="1" applyFill="1" applyBorder="1" applyAlignment="1">
      <alignment horizontal="center" vertical="center" wrapText="1"/>
    </xf>
    <xf numFmtId="165" fontId="43" fillId="0" borderId="3" xfId="6" applyNumberFormat="1" applyFont="1" applyFill="1" applyBorder="1" applyAlignment="1">
      <alignment horizontal="center" vertical="center" wrapText="1"/>
    </xf>
    <xf numFmtId="0" fontId="42" fillId="0" borderId="1" xfId="0" applyFont="1" applyBorder="1" applyAlignment="1">
      <alignment horizontal="center" vertical="center" wrapText="1"/>
    </xf>
    <xf numFmtId="165" fontId="42" fillId="0" borderId="1" xfId="6" applyNumberFormat="1" applyFont="1" applyFill="1" applyBorder="1" applyAlignment="1">
      <alignment horizontal="center" vertical="center" wrapText="1"/>
    </xf>
    <xf numFmtId="165" fontId="42" fillId="0" borderId="1" xfId="6" applyNumberFormat="1" applyFont="1" applyBorder="1" applyAlignment="1">
      <alignment horizontal="center" vertical="center"/>
    </xf>
    <xf numFmtId="165" fontId="42" fillId="0" borderId="1" xfId="6" applyNumberFormat="1" applyFont="1" applyFill="1" applyBorder="1" applyAlignment="1">
      <alignment horizontal="center" vertical="center"/>
    </xf>
    <xf numFmtId="165" fontId="6" fillId="0" borderId="1" xfId="6" applyNumberFormat="1" applyFont="1" applyBorder="1" applyAlignment="1">
      <alignment horizontal="center" vertical="center" wrapText="1"/>
    </xf>
    <xf numFmtId="165" fontId="6" fillId="0" borderId="1" xfId="6" applyNumberFormat="1" applyFont="1" applyBorder="1" applyAlignment="1">
      <alignment horizontal="center" vertical="center"/>
    </xf>
    <xf numFmtId="44" fontId="6" fillId="0" borderId="1" xfId="0" applyNumberFormat="1" applyFont="1" applyBorder="1" applyAlignment="1">
      <alignment horizontal="center" vertical="center" wrapText="1"/>
    </xf>
    <xf numFmtId="0" fontId="41" fillId="0" borderId="1" xfId="0" applyFont="1" applyBorder="1" applyAlignment="1">
      <alignment horizontal="center" vertical="center" wrapText="1"/>
    </xf>
    <xf numFmtId="44" fontId="41" fillId="0" borderId="1" xfId="0" applyNumberFormat="1" applyFont="1" applyBorder="1" applyAlignment="1">
      <alignment horizontal="center" vertical="center" wrapText="1"/>
    </xf>
    <xf numFmtId="1" fontId="6" fillId="0" borderId="31" xfId="0" applyNumberFormat="1" applyFont="1" applyBorder="1" applyAlignment="1">
      <alignment horizontal="center" vertical="center"/>
    </xf>
    <xf numFmtId="1" fontId="6" fillId="0" borderId="4" xfId="0" applyNumberFormat="1" applyFont="1" applyBorder="1" applyAlignment="1">
      <alignment horizontal="center" vertical="center"/>
    </xf>
    <xf numFmtId="1" fontId="6" fillId="0" borderId="3" xfId="0" applyNumberFormat="1" applyFont="1" applyBorder="1" applyAlignment="1">
      <alignment horizontal="center" vertical="center"/>
    </xf>
    <xf numFmtId="165" fontId="41" fillId="0" borderId="1" xfId="6" applyNumberFormat="1" applyFont="1" applyBorder="1" applyAlignment="1">
      <alignment horizontal="center" vertical="center" wrapText="1"/>
    </xf>
    <xf numFmtId="2" fontId="41" fillId="0" borderId="1" xfId="6" applyNumberFormat="1" applyFont="1" applyBorder="1" applyAlignment="1">
      <alignment horizontal="center" vertical="center" wrapText="1"/>
    </xf>
    <xf numFmtId="1" fontId="6" fillId="0" borderId="1" xfId="0" applyNumberFormat="1" applyFont="1" applyBorder="1" applyAlignment="1">
      <alignment horizontal="center" vertical="center"/>
    </xf>
    <xf numFmtId="165" fontId="43" fillId="0" borderId="1" xfId="6"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0" fontId="43" fillId="0" borderId="1" xfId="0" applyFont="1" applyBorder="1" applyAlignment="1">
      <alignment horizontal="center" vertical="center" wrapText="1"/>
    </xf>
    <xf numFmtId="0" fontId="41" fillId="0" borderId="31"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3" xfId="0" applyFont="1" applyBorder="1" applyAlignment="1">
      <alignment horizontal="center" vertical="center" wrapText="1"/>
    </xf>
    <xf numFmtId="165" fontId="42" fillId="0" borderId="31" xfId="6" applyNumberFormat="1" applyFont="1" applyBorder="1" applyAlignment="1">
      <alignment horizontal="center" vertical="center"/>
    </xf>
    <xf numFmtId="165" fontId="42" fillId="0" borderId="4" xfId="6" applyNumberFormat="1" applyFont="1" applyBorder="1" applyAlignment="1">
      <alignment horizontal="center" vertical="center"/>
    </xf>
    <xf numFmtId="165" fontId="42" fillId="0" borderId="3" xfId="6" applyNumberFormat="1" applyFont="1" applyBorder="1" applyAlignment="1">
      <alignment horizontal="center" vertical="center"/>
    </xf>
    <xf numFmtId="165" fontId="34" fillId="0" borderId="1" xfId="0" applyNumberFormat="1" applyFont="1" applyBorder="1" applyAlignment="1">
      <alignment horizontal="center" vertical="center" wrapText="1"/>
    </xf>
    <xf numFmtId="0" fontId="44" fillId="0" borderId="31"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3" xfId="0" applyFont="1" applyBorder="1" applyAlignment="1">
      <alignment horizontal="center" vertical="center" wrapText="1"/>
    </xf>
    <xf numFmtId="0" fontId="3" fillId="6" borderId="4"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3" xfId="0" applyFont="1" applyFill="1" applyBorder="1" applyAlignment="1">
      <alignment horizontal="center" vertical="center" wrapText="1"/>
    </xf>
    <xf numFmtId="2" fontId="4" fillId="9" borderId="4" xfId="0" applyNumberFormat="1" applyFont="1" applyFill="1" applyBorder="1" applyAlignment="1">
      <alignment horizontal="center" vertical="center" wrapText="1"/>
    </xf>
    <xf numFmtId="2" fontId="4" fillId="9" borderId="3" xfId="0" applyNumberFormat="1"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3" xfId="0" applyFont="1" applyFill="1" applyBorder="1" applyAlignment="1">
      <alignment horizontal="center" vertical="center" wrapText="1"/>
    </xf>
    <xf numFmtId="10" fontId="53" fillId="0" borderId="1" xfId="5" applyNumberFormat="1" applyFont="1" applyBorder="1" applyAlignment="1">
      <alignment horizontal="center" vertical="center" wrapText="1"/>
    </xf>
    <xf numFmtId="9" fontId="50" fillId="0" borderId="1" xfId="5" applyFont="1" applyBorder="1" applyAlignment="1">
      <alignment horizontal="center" vertical="center" wrapText="1"/>
    </xf>
    <xf numFmtId="9" fontId="48" fillId="0" borderId="1" xfId="5" applyFont="1" applyBorder="1" applyAlignment="1">
      <alignment horizontal="center" vertical="center" wrapText="1"/>
    </xf>
    <xf numFmtId="9" fontId="40"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30" fillId="0" borderId="1" xfId="0" applyFont="1" applyBorder="1" applyAlignment="1">
      <alignment horizontal="center" vertical="center" wrapText="1"/>
    </xf>
    <xf numFmtId="166" fontId="0" fillId="0" borderId="1" xfId="5" applyNumberFormat="1" applyFont="1" applyFill="1" applyBorder="1" applyAlignment="1">
      <alignment horizontal="center" vertical="center"/>
    </xf>
    <xf numFmtId="9" fontId="8" fillId="0" borderId="1" xfId="5" applyFont="1" applyBorder="1" applyAlignment="1">
      <alignment horizontal="center" vertical="center" wrapText="1"/>
    </xf>
    <xf numFmtId="9" fontId="9" fillId="0" borderId="1" xfId="0" applyNumberFormat="1" applyFont="1" applyBorder="1" applyAlignment="1">
      <alignment horizontal="center" vertical="center" wrapText="1"/>
    </xf>
    <xf numFmtId="9" fontId="9" fillId="0" borderId="1" xfId="5" applyFont="1" applyBorder="1" applyAlignment="1">
      <alignment horizontal="center" vertical="center" wrapText="1"/>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0" fontId="0" fillId="0" borderId="1" xfId="5" applyNumberFormat="1" applyFont="1" applyBorder="1" applyAlignment="1">
      <alignment horizontal="center" vertical="center"/>
    </xf>
    <xf numFmtId="10" fontId="32" fillId="0" borderId="31" xfId="0" applyNumberFormat="1" applyFont="1" applyBorder="1" applyAlignment="1">
      <alignment horizontal="center" vertical="center" wrapText="1"/>
    </xf>
    <xf numFmtId="10" fontId="32" fillId="0" borderId="3" xfId="0" applyNumberFormat="1" applyFont="1" applyBorder="1" applyAlignment="1">
      <alignment horizontal="center" vertical="center" wrapText="1"/>
    </xf>
    <xf numFmtId="167" fontId="0" fillId="0" borderId="1" xfId="0" applyNumberFormat="1" applyBorder="1" applyAlignment="1">
      <alignment horizontal="center" vertical="center"/>
    </xf>
    <xf numFmtId="9" fontId="49" fillId="0" borderId="1" xfId="5" applyFont="1" applyBorder="1" applyAlignment="1">
      <alignment horizontal="center" vertical="center" wrapText="1"/>
    </xf>
    <xf numFmtId="9" fontId="0" fillId="0" borderId="1" xfId="5" applyFont="1" applyBorder="1" applyAlignment="1">
      <alignment horizontal="center" wrapText="1"/>
    </xf>
    <xf numFmtId="10" fontId="9" fillId="0" borderId="1" xfId="0" applyNumberFormat="1" applyFont="1" applyBorder="1" applyAlignment="1">
      <alignment horizontal="center" vertical="center" wrapText="1"/>
    </xf>
    <xf numFmtId="9" fontId="0" fillId="0" borderId="1" xfId="5" applyFont="1" applyBorder="1" applyAlignment="1">
      <alignment horizontal="center" vertical="center" wrapText="1"/>
    </xf>
    <xf numFmtId="166" fontId="5" fillId="6" borderId="8" xfId="5" applyNumberFormat="1" applyFont="1" applyFill="1" applyBorder="1" applyAlignment="1">
      <alignment horizontal="center" vertical="center" wrapText="1"/>
    </xf>
    <xf numFmtId="166" fontId="5" fillId="6" borderId="5" xfId="5" applyNumberFormat="1" applyFont="1" applyFill="1" applyBorder="1" applyAlignment="1">
      <alignment horizontal="center" vertical="center" wrapText="1"/>
    </xf>
    <xf numFmtId="166" fontId="5" fillId="7" borderId="8" xfId="5" applyNumberFormat="1" applyFont="1" applyFill="1" applyBorder="1" applyAlignment="1">
      <alignment horizontal="center" vertical="center" wrapText="1"/>
    </xf>
    <xf numFmtId="166" fontId="5" fillId="7" borderId="5" xfId="5" applyNumberFormat="1"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6" borderId="35" xfId="0" applyFont="1" applyFill="1" applyBorder="1" applyAlignment="1">
      <alignment horizontal="center" vertical="center" wrapText="1"/>
    </xf>
    <xf numFmtId="9" fontId="47" fillId="0" borderId="31" xfId="0" applyNumberFormat="1" applyFont="1" applyBorder="1" applyAlignment="1">
      <alignment horizontal="center" vertical="center" wrapText="1"/>
    </xf>
    <xf numFmtId="0" fontId="47" fillId="0" borderId="4" xfId="0" applyFont="1" applyBorder="1" applyAlignment="1">
      <alignment horizontal="center" vertical="center" wrapText="1"/>
    </xf>
    <xf numFmtId="0" fontId="47" fillId="0" borderId="3" xfId="0" applyFont="1" applyBorder="1" applyAlignment="1">
      <alignment horizontal="center" vertical="center" wrapText="1"/>
    </xf>
    <xf numFmtId="0" fontId="0" fillId="0" borderId="31" xfId="0" applyBorder="1" applyAlignment="1">
      <alignment horizontal="center" wrapText="1"/>
    </xf>
    <xf numFmtId="0" fontId="0" fillId="0" borderId="3" xfId="0" applyBorder="1" applyAlignment="1">
      <alignment horizontal="center" wrapText="1"/>
    </xf>
    <xf numFmtId="166" fontId="6" fillId="0" borderId="1" xfId="5" applyNumberFormat="1" applyFont="1" applyBorder="1" applyAlignment="1">
      <alignment horizontal="center" vertical="center"/>
    </xf>
    <xf numFmtId="166" fontId="6" fillId="0" borderId="1" xfId="5" applyNumberFormat="1" applyFont="1" applyBorder="1" applyAlignment="1">
      <alignment horizontal="center" vertical="center" wrapText="1"/>
    </xf>
    <xf numFmtId="165" fontId="6" fillId="0" borderId="31" xfId="6" applyNumberFormat="1" applyFont="1" applyFill="1" applyBorder="1" applyAlignment="1">
      <alignment horizontal="center" vertical="center" wrapText="1"/>
    </xf>
    <xf numFmtId="165" fontId="6" fillId="0" borderId="4" xfId="6" applyNumberFormat="1" applyFont="1" applyFill="1" applyBorder="1" applyAlignment="1">
      <alignment horizontal="center" vertical="center" wrapText="1"/>
    </xf>
    <xf numFmtId="165" fontId="6" fillId="0" borderId="3" xfId="6" applyNumberFormat="1" applyFont="1" applyFill="1" applyBorder="1" applyAlignment="1">
      <alignment horizontal="center" vertical="center" wrapText="1"/>
    </xf>
    <xf numFmtId="166" fontId="41" fillId="0" borderId="1" xfId="5" applyNumberFormat="1" applyFont="1" applyBorder="1" applyAlignment="1">
      <alignment horizontal="center" vertical="center" wrapText="1"/>
    </xf>
    <xf numFmtId="166" fontId="42" fillId="0" borderId="31" xfId="5" applyNumberFormat="1" applyFont="1" applyFill="1" applyBorder="1" applyAlignment="1">
      <alignment horizontal="center" vertical="center" wrapText="1"/>
    </xf>
    <xf numFmtId="166" fontId="42" fillId="0" borderId="4" xfId="5" applyNumberFormat="1" applyFont="1" applyFill="1" applyBorder="1" applyAlignment="1">
      <alignment horizontal="center" vertical="center" wrapText="1"/>
    </xf>
    <xf numFmtId="166" fontId="42" fillId="0" borderId="3" xfId="5" applyNumberFormat="1" applyFont="1" applyFill="1" applyBorder="1" applyAlignment="1">
      <alignment horizontal="center" vertical="center" wrapText="1"/>
    </xf>
    <xf numFmtId="166" fontId="6" fillId="0" borderId="31" xfId="5" applyNumberFormat="1" applyFont="1" applyFill="1" applyBorder="1" applyAlignment="1">
      <alignment horizontal="center" vertical="center" wrapText="1"/>
    </xf>
    <xf numFmtId="166" fontId="6" fillId="0" borderId="4" xfId="5" applyNumberFormat="1" applyFont="1" applyFill="1" applyBorder="1" applyAlignment="1">
      <alignment horizontal="center" vertical="center" wrapText="1"/>
    </xf>
    <xf numFmtId="166" fontId="6" fillId="0" borderId="3" xfId="5" applyNumberFormat="1" applyFont="1" applyFill="1" applyBorder="1" applyAlignment="1">
      <alignment horizontal="center" vertical="center" wrapText="1"/>
    </xf>
    <xf numFmtId="166" fontId="42" fillId="0" borderId="1" xfId="5" applyNumberFormat="1" applyFont="1" applyFill="1" applyBorder="1" applyAlignment="1">
      <alignment horizontal="center" vertical="center" wrapText="1"/>
    </xf>
    <xf numFmtId="166" fontId="42" fillId="0" borderId="1" xfId="5" applyNumberFormat="1" applyFont="1" applyFill="1" applyBorder="1" applyAlignment="1">
      <alignment horizontal="center" vertical="center"/>
    </xf>
    <xf numFmtId="166" fontId="42" fillId="0" borderId="1" xfId="5" applyNumberFormat="1" applyFont="1" applyBorder="1" applyAlignment="1">
      <alignment horizontal="center" vertical="center"/>
    </xf>
    <xf numFmtId="166" fontId="42" fillId="0" borderId="31" xfId="5" applyNumberFormat="1" applyFont="1" applyBorder="1" applyAlignment="1">
      <alignment horizontal="center" vertical="center"/>
    </xf>
    <xf numFmtId="166" fontId="42" fillId="0" borderId="4" xfId="5" applyNumberFormat="1" applyFont="1" applyBorder="1" applyAlignment="1">
      <alignment horizontal="center" vertical="center"/>
    </xf>
    <xf numFmtId="166" fontId="42" fillId="0" borderId="3" xfId="5" applyNumberFormat="1" applyFont="1" applyBorder="1" applyAlignment="1">
      <alignment horizontal="center" vertical="center"/>
    </xf>
    <xf numFmtId="166" fontId="34" fillId="0" borderId="1" xfId="5" applyNumberFormat="1" applyFont="1" applyBorder="1" applyAlignment="1">
      <alignment horizontal="center" vertical="center" wrapText="1"/>
    </xf>
    <xf numFmtId="0" fontId="22" fillId="4" borderId="19" xfId="4" applyFont="1" applyFill="1" applyBorder="1" applyAlignment="1">
      <alignment horizontal="center" vertical="center"/>
    </xf>
    <xf numFmtId="0" fontId="22" fillId="4" borderId="20" xfId="4" applyFont="1" applyFill="1" applyBorder="1" applyAlignment="1">
      <alignment horizontal="center" vertical="center"/>
    </xf>
    <xf numFmtId="0" fontId="22" fillId="4" borderId="16" xfId="4" applyFont="1" applyFill="1" applyBorder="1" applyAlignment="1">
      <alignment horizontal="center" vertical="center"/>
    </xf>
    <xf numFmtId="0" fontId="20" fillId="4" borderId="1" xfId="4" applyFont="1" applyFill="1" applyBorder="1" applyAlignment="1">
      <alignment horizontal="center" vertical="center"/>
    </xf>
    <xf numFmtId="0" fontId="21" fillId="0" borderId="12" xfId="4" applyFont="1" applyBorder="1" applyAlignment="1">
      <alignment horizontal="center" vertical="center" wrapText="1"/>
    </xf>
    <xf numFmtId="0" fontId="21" fillId="0" borderId="13" xfId="4" applyFont="1" applyBorder="1" applyAlignment="1">
      <alignment horizontal="center" vertical="center" wrapText="1"/>
    </xf>
    <xf numFmtId="0" fontId="21" fillId="0" borderId="14" xfId="4" applyFont="1" applyBorder="1" applyAlignment="1">
      <alignment horizontal="center" vertical="center" wrapText="1"/>
    </xf>
    <xf numFmtId="0" fontId="21" fillId="0" borderId="12" xfId="4" applyFont="1" applyBorder="1" applyAlignment="1">
      <alignment horizontal="center"/>
    </xf>
    <xf numFmtId="0" fontId="21" fillId="0" borderId="13" xfId="4" applyFont="1" applyBorder="1" applyAlignment="1">
      <alignment horizontal="center"/>
    </xf>
    <xf numFmtId="0" fontId="21" fillId="0" borderId="14" xfId="4" applyFont="1" applyBorder="1" applyAlignment="1">
      <alignment horizontal="center"/>
    </xf>
    <xf numFmtId="0" fontId="21" fillId="0" borderId="1" xfId="4" applyFont="1" applyBorder="1" applyAlignment="1">
      <alignment horizontal="center" vertical="center"/>
    </xf>
    <xf numFmtId="0" fontId="21" fillId="0" borderId="24" xfId="4" applyFont="1" applyBorder="1" applyAlignment="1">
      <alignment horizontal="center"/>
    </xf>
    <xf numFmtId="0" fontId="21" fillId="0" borderId="0" xfId="4" applyFont="1" applyAlignment="1">
      <alignment horizontal="center"/>
    </xf>
    <xf numFmtId="0" fontId="20" fillId="4" borderId="20" xfId="4" applyFont="1" applyFill="1" applyBorder="1" applyAlignment="1">
      <alignment horizontal="center" vertical="center"/>
    </xf>
    <xf numFmtId="0" fontId="21" fillId="0" borderId="1" xfId="4" applyFont="1" applyBorder="1" applyAlignment="1">
      <alignment horizontal="center" vertical="center" wrapText="1"/>
    </xf>
    <xf numFmtId="9" fontId="32" fillId="7" borderId="1" xfId="5" applyFont="1" applyFill="1" applyBorder="1" applyAlignment="1">
      <alignment horizontal="center" vertical="center" wrapText="1"/>
    </xf>
    <xf numFmtId="0" fontId="34" fillId="7" borderId="1" xfId="0" applyFont="1" applyFill="1" applyBorder="1" applyAlignment="1">
      <alignment horizontal="center" vertical="center" wrapText="1"/>
    </xf>
    <xf numFmtId="9" fontId="34" fillId="7" borderId="1" xfId="5" applyFont="1" applyFill="1" applyBorder="1" applyAlignment="1">
      <alignment horizontal="center" vertical="center" wrapText="1"/>
    </xf>
    <xf numFmtId="166" fontId="34" fillId="0" borderId="1" xfId="5" applyNumberFormat="1" applyFont="1" applyFill="1" applyBorder="1" applyAlignment="1">
      <alignment horizontal="center" vertical="center" wrapText="1"/>
    </xf>
    <xf numFmtId="0" fontId="34" fillId="7" borderId="1" xfId="0" applyFont="1" applyFill="1" applyBorder="1" applyAlignment="1">
      <alignment horizontal="center" vertical="center" wrapText="1"/>
    </xf>
    <xf numFmtId="0" fontId="11" fillId="7" borderId="1" xfId="0" applyFont="1" applyFill="1" applyBorder="1" applyAlignment="1">
      <alignment vertical="center" wrapText="1"/>
    </xf>
    <xf numFmtId="166" fontId="34" fillId="11" borderId="1" xfId="5" applyNumberFormat="1" applyFont="1" applyFill="1" applyBorder="1" applyAlignment="1">
      <alignment horizontal="center" vertical="center" wrapText="1"/>
    </xf>
    <xf numFmtId="9" fontId="34" fillId="7" borderId="1" xfId="0" applyNumberFormat="1" applyFont="1" applyFill="1" applyBorder="1" applyAlignment="1">
      <alignment horizontal="center" vertical="center" wrapText="1"/>
    </xf>
    <xf numFmtId="166" fontId="34" fillId="7" borderId="1" xfId="5" applyNumberFormat="1" applyFont="1" applyFill="1" applyBorder="1" applyAlignment="1">
      <alignment horizontal="center" vertical="center" wrapText="1"/>
    </xf>
    <xf numFmtId="9" fontId="34" fillId="7" borderId="1" xfId="5" applyFont="1" applyFill="1" applyBorder="1" applyAlignment="1">
      <alignment horizontal="center" vertical="center" wrapText="1"/>
    </xf>
    <xf numFmtId="166" fontId="32" fillId="0" borderId="1" xfId="0" applyNumberFormat="1" applyFont="1" applyBorder="1" applyAlignment="1">
      <alignment horizontal="center" vertical="center" wrapText="1"/>
    </xf>
    <xf numFmtId="0" fontId="35" fillId="7" borderId="1" xfId="0" applyFont="1" applyFill="1" applyBorder="1" applyAlignment="1">
      <alignment horizontal="center" vertical="center" wrapText="1"/>
    </xf>
    <xf numFmtId="0" fontId="33" fillId="7" borderId="1" xfId="0" applyFont="1" applyFill="1" applyBorder="1" applyAlignment="1">
      <alignment horizontal="center" vertical="center" wrapText="1"/>
    </xf>
    <xf numFmtId="0" fontId="29" fillId="7" borderId="1" xfId="0" applyFont="1" applyFill="1" applyBorder="1" applyAlignment="1">
      <alignment horizontal="center" vertical="center" wrapText="1"/>
    </xf>
    <xf numFmtId="164" fontId="29" fillId="7" borderId="1" xfId="0" applyNumberFormat="1" applyFont="1" applyFill="1" applyBorder="1" applyAlignment="1">
      <alignment horizontal="center" vertical="top" wrapText="1"/>
    </xf>
    <xf numFmtId="164" fontId="29" fillId="7" borderId="1" xfId="0" applyNumberFormat="1" applyFont="1" applyFill="1" applyBorder="1" applyAlignment="1">
      <alignment horizontal="center" vertical="top" wrapText="1"/>
    </xf>
    <xf numFmtId="164" fontId="29" fillId="7" borderId="1" xfId="0" applyNumberFormat="1" applyFont="1" applyFill="1" applyBorder="1" applyAlignment="1">
      <alignment horizontal="center" vertical="center" wrapText="1"/>
    </xf>
    <xf numFmtId="164" fontId="29" fillId="7" borderId="1" xfId="0" applyNumberFormat="1" applyFont="1" applyFill="1" applyBorder="1" applyAlignment="1">
      <alignment horizontal="center" vertical="center" wrapText="1"/>
    </xf>
    <xf numFmtId="0" fontId="40"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10" fontId="32" fillId="6" borderId="1" xfId="0" applyNumberFormat="1" applyFont="1" applyFill="1" applyBorder="1" applyAlignment="1">
      <alignment horizontal="center" vertical="center" wrapText="1"/>
    </xf>
    <xf numFmtId="0" fontId="34" fillId="6" borderId="1" xfId="0" applyFont="1" applyFill="1" applyBorder="1" applyAlignment="1">
      <alignment horizontal="center" vertical="center" wrapText="1"/>
    </xf>
    <xf numFmtId="0" fontId="34" fillId="7" borderId="1" xfId="0" applyFont="1" applyFill="1" applyBorder="1" applyAlignment="1">
      <alignment vertical="center" wrapText="1"/>
    </xf>
    <xf numFmtId="0" fontId="0" fillId="7" borderId="1" xfId="0" applyFill="1" applyBorder="1" applyAlignment="1">
      <alignment horizontal="center" vertical="center" wrapText="1"/>
    </xf>
    <xf numFmtId="9" fontId="32" fillId="6" borderId="1" xfId="5" applyFont="1" applyFill="1" applyBorder="1" applyAlignment="1">
      <alignment horizontal="center" vertical="center" wrapText="1"/>
    </xf>
    <xf numFmtId="9" fontId="0" fillId="6" borderId="1" xfId="5" applyFont="1" applyFill="1" applyBorder="1" applyAlignment="1">
      <alignment horizontal="center" vertical="center"/>
    </xf>
    <xf numFmtId="0" fontId="34" fillId="6"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2" fontId="8" fillId="0" borderId="1" xfId="0" applyNumberFormat="1" applyFont="1" applyBorder="1" applyAlignment="1">
      <alignment horizontal="center" vertical="center"/>
    </xf>
    <xf numFmtId="1" fontId="0" fillId="6" borderId="1" xfId="0" applyNumberFormat="1" applyFill="1" applyBorder="1" applyAlignment="1">
      <alignment horizontal="center" vertical="center"/>
    </xf>
  </cellXfs>
  <cellStyles count="7">
    <cellStyle name="BodyStyle" xfId="2"/>
    <cellStyle name="HeaderStyle" xfId="1"/>
    <cellStyle name="Moneda" xfId="6" builtinId="4"/>
    <cellStyle name="Normal" xfId="0" builtinId="0"/>
    <cellStyle name="Normal 2" xfId="4"/>
    <cellStyle name="Numeric" xfId="3"/>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592668</xdr:colOff>
      <xdr:row>3</xdr:row>
      <xdr:rowOff>183645</xdr:rowOff>
    </xdr:to>
    <xdr:pic>
      <xdr:nvPicPr>
        <xdr:cNvPr id="2" name="Imagen 1">
          <a:extLst>
            <a:ext uri="{FF2B5EF4-FFF2-40B4-BE49-F238E27FC236}">
              <a16:creationId xmlns:a16="http://schemas.microsoft.com/office/drawing/2014/main"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3"/>
  <sheetViews>
    <sheetView zoomScale="60" zoomScaleNormal="60" workbookViewId="0">
      <selection activeCell="B4" sqref="B4:H4"/>
    </sheetView>
  </sheetViews>
  <sheetFormatPr baseColWidth="10" defaultRowHeight="1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c r="A1" s="217" t="s">
        <v>115</v>
      </c>
      <c r="B1" s="217"/>
      <c r="C1" s="217"/>
      <c r="D1" s="217"/>
      <c r="E1" s="217"/>
      <c r="F1" s="217"/>
      <c r="G1" s="217"/>
      <c r="H1" s="217"/>
      <c r="I1" s="217"/>
    </row>
    <row r="2" spans="1:51" ht="36.75" customHeight="1">
      <c r="A2" s="217" t="s">
        <v>46</v>
      </c>
      <c r="B2" s="217"/>
      <c r="C2" s="217"/>
      <c r="D2" s="217"/>
      <c r="E2" s="217"/>
      <c r="F2" s="217"/>
      <c r="G2" s="217"/>
      <c r="H2" s="217"/>
      <c r="I2" s="217"/>
      <c r="J2" s="32"/>
      <c r="K2" s="32"/>
      <c r="L2" s="32"/>
      <c r="M2" s="32"/>
      <c r="N2" s="32"/>
      <c r="O2" s="30"/>
      <c r="P2" s="30"/>
      <c r="Q2" s="30"/>
      <c r="R2" s="32"/>
      <c r="S2" s="32"/>
      <c r="T2" s="32"/>
      <c r="U2" s="31"/>
      <c r="V2" s="31"/>
      <c r="W2" s="31"/>
      <c r="X2" s="31"/>
      <c r="Y2" s="32"/>
      <c r="Z2" s="32"/>
      <c r="AA2" s="32"/>
      <c r="AB2" s="33"/>
      <c r="AC2" s="33"/>
      <c r="AD2" s="33"/>
      <c r="AE2" s="33"/>
      <c r="AF2" s="33"/>
      <c r="AG2" s="33"/>
      <c r="AH2" s="34"/>
      <c r="AI2" s="34"/>
      <c r="AJ2" s="34"/>
      <c r="AK2" s="34"/>
      <c r="AL2" s="34"/>
      <c r="AM2" s="34"/>
      <c r="AN2" s="34"/>
      <c r="AO2" s="34"/>
      <c r="AP2" s="34"/>
      <c r="AQ2" s="34"/>
      <c r="AR2" s="30"/>
      <c r="AS2" s="30"/>
      <c r="AT2" s="30"/>
      <c r="AU2" s="30"/>
      <c r="AV2" s="30"/>
      <c r="AW2" s="32"/>
      <c r="AX2" s="29"/>
      <c r="AY2" s="29"/>
    </row>
    <row r="3" spans="1:51" ht="48" customHeight="1">
      <c r="A3" s="38" t="s">
        <v>68</v>
      </c>
      <c r="B3" s="196" t="s">
        <v>78</v>
      </c>
      <c r="C3" s="197"/>
      <c r="D3" s="197"/>
      <c r="E3" s="197"/>
      <c r="F3" s="197"/>
      <c r="G3" s="197"/>
      <c r="H3" s="198"/>
      <c r="I3" s="36"/>
    </row>
    <row r="4" spans="1:51" ht="31.5" customHeight="1">
      <c r="A4" s="38" t="s">
        <v>2</v>
      </c>
      <c r="B4" s="196" t="s">
        <v>79</v>
      </c>
      <c r="C4" s="197"/>
      <c r="D4" s="197"/>
      <c r="E4" s="197"/>
      <c r="F4" s="197"/>
      <c r="G4" s="197"/>
      <c r="H4" s="198"/>
      <c r="I4" s="36"/>
    </row>
    <row r="5" spans="1:51" ht="40.5" customHeight="1">
      <c r="A5" s="38" t="s">
        <v>3</v>
      </c>
      <c r="B5" s="196" t="s">
        <v>80</v>
      </c>
      <c r="C5" s="197"/>
      <c r="D5" s="197"/>
      <c r="E5" s="197"/>
      <c r="F5" s="197"/>
      <c r="G5" s="197"/>
      <c r="H5" s="198"/>
      <c r="I5" s="36"/>
    </row>
    <row r="6" spans="1:51" ht="56.25" customHeight="1">
      <c r="A6" s="38" t="s">
        <v>4</v>
      </c>
      <c r="B6" s="196" t="s">
        <v>81</v>
      </c>
      <c r="C6" s="197"/>
      <c r="D6" s="197"/>
      <c r="E6" s="197"/>
      <c r="F6" s="197"/>
      <c r="G6" s="197"/>
      <c r="H6" s="198"/>
      <c r="I6" s="36"/>
    </row>
    <row r="7" spans="1:51" ht="30">
      <c r="A7" s="38" t="s">
        <v>5</v>
      </c>
      <c r="B7" s="196" t="s">
        <v>82</v>
      </c>
      <c r="C7" s="197"/>
      <c r="D7" s="197"/>
      <c r="E7" s="197"/>
      <c r="F7" s="197"/>
      <c r="G7" s="197"/>
      <c r="H7" s="198"/>
      <c r="I7" s="36"/>
    </row>
    <row r="8" spans="1:51" ht="30">
      <c r="A8" s="38" t="s">
        <v>43</v>
      </c>
      <c r="B8" s="196" t="s">
        <v>83</v>
      </c>
      <c r="C8" s="197"/>
      <c r="D8" s="197"/>
      <c r="E8" s="197"/>
      <c r="F8" s="197"/>
      <c r="G8" s="197"/>
      <c r="H8" s="198"/>
      <c r="I8" s="36"/>
    </row>
    <row r="9" spans="1:51" ht="30">
      <c r="A9" s="38" t="s">
        <v>45</v>
      </c>
      <c r="B9" s="196" t="s">
        <v>84</v>
      </c>
      <c r="C9" s="197"/>
      <c r="D9" s="197"/>
      <c r="E9" s="197"/>
      <c r="F9" s="197"/>
      <c r="G9" s="197"/>
      <c r="H9" s="198"/>
      <c r="I9" s="36"/>
    </row>
    <row r="10" spans="1:51" ht="30">
      <c r="A10" s="38" t="s">
        <v>44</v>
      </c>
      <c r="B10" s="196" t="s">
        <v>85</v>
      </c>
      <c r="C10" s="197"/>
      <c r="D10" s="197"/>
      <c r="E10" s="197"/>
      <c r="F10" s="197"/>
      <c r="G10" s="197"/>
      <c r="H10" s="198"/>
      <c r="I10" s="36"/>
    </row>
    <row r="11" spans="1:51" ht="30">
      <c r="A11" s="38" t="s">
        <v>6</v>
      </c>
      <c r="B11" s="196" t="s">
        <v>86</v>
      </c>
      <c r="C11" s="197"/>
      <c r="D11" s="197"/>
      <c r="E11" s="197"/>
      <c r="F11" s="197"/>
      <c r="G11" s="197"/>
      <c r="H11" s="198"/>
      <c r="I11" s="36"/>
    </row>
    <row r="12" spans="1:51" ht="58.5" customHeight="1">
      <c r="A12" s="38" t="s">
        <v>87</v>
      </c>
      <c r="B12" s="196" t="s">
        <v>88</v>
      </c>
      <c r="C12" s="197"/>
      <c r="D12" s="197"/>
      <c r="E12" s="197"/>
      <c r="F12" s="197"/>
      <c r="G12" s="197"/>
      <c r="H12" s="198"/>
      <c r="I12" s="36"/>
    </row>
    <row r="13" spans="1:51" ht="30">
      <c r="A13" s="38" t="s">
        <v>8</v>
      </c>
      <c r="B13" s="196" t="s">
        <v>89</v>
      </c>
      <c r="C13" s="197"/>
      <c r="D13" s="197"/>
      <c r="E13" s="197"/>
      <c r="F13" s="197"/>
      <c r="G13" s="197"/>
      <c r="H13" s="198"/>
      <c r="I13" s="36"/>
    </row>
    <row r="14" spans="1:51" ht="30">
      <c r="A14" s="38" t="s">
        <v>9</v>
      </c>
      <c r="B14" s="196" t="s">
        <v>90</v>
      </c>
      <c r="C14" s="197"/>
      <c r="D14" s="197"/>
      <c r="E14" s="197"/>
      <c r="F14" s="197"/>
      <c r="G14" s="197"/>
      <c r="H14" s="198"/>
      <c r="I14" s="36"/>
    </row>
    <row r="15" spans="1:51" ht="30">
      <c r="A15" s="38" t="s">
        <v>10</v>
      </c>
      <c r="B15" s="196" t="s">
        <v>91</v>
      </c>
      <c r="C15" s="197"/>
      <c r="D15" s="197"/>
      <c r="E15" s="197"/>
      <c r="F15" s="197"/>
      <c r="G15" s="197"/>
      <c r="H15" s="198"/>
      <c r="I15" s="36"/>
    </row>
    <row r="16" spans="1:51" ht="30">
      <c r="A16" s="38" t="s">
        <v>11</v>
      </c>
      <c r="B16" s="196" t="s">
        <v>92</v>
      </c>
      <c r="C16" s="197"/>
      <c r="D16" s="197"/>
      <c r="E16" s="197"/>
      <c r="F16" s="197"/>
      <c r="G16" s="197"/>
      <c r="H16" s="198"/>
      <c r="I16" s="36"/>
    </row>
    <row r="17" spans="1:9" ht="45">
      <c r="A17" s="38" t="s">
        <v>93</v>
      </c>
      <c r="B17" s="196" t="s">
        <v>94</v>
      </c>
      <c r="C17" s="197"/>
      <c r="D17" s="197"/>
      <c r="E17" s="197"/>
      <c r="F17" s="197"/>
      <c r="G17" s="197"/>
      <c r="H17" s="198"/>
      <c r="I17" s="36"/>
    </row>
    <row r="18" spans="1:9" ht="60" customHeight="1">
      <c r="A18" s="38" t="s">
        <v>13</v>
      </c>
      <c r="B18" s="196" t="s">
        <v>95</v>
      </c>
      <c r="C18" s="197"/>
      <c r="D18" s="197"/>
      <c r="E18" s="197"/>
      <c r="F18" s="197"/>
      <c r="G18" s="197"/>
      <c r="H18" s="198"/>
      <c r="I18" s="36"/>
    </row>
    <row r="19" spans="1:9" ht="45.75" customHeight="1">
      <c r="A19" s="38" t="s">
        <v>14</v>
      </c>
      <c r="B19" s="196" t="s">
        <v>96</v>
      </c>
      <c r="C19" s="197"/>
      <c r="D19" s="197"/>
      <c r="E19" s="197"/>
      <c r="F19" s="197"/>
      <c r="G19" s="197"/>
      <c r="H19" s="198"/>
      <c r="I19" s="36"/>
    </row>
    <row r="20" spans="1:9" ht="51.75" customHeight="1">
      <c r="A20" s="38" t="s">
        <v>15</v>
      </c>
      <c r="B20" s="196" t="s">
        <v>97</v>
      </c>
      <c r="C20" s="197"/>
      <c r="D20" s="197"/>
      <c r="E20" s="197"/>
      <c r="F20" s="197"/>
      <c r="G20" s="197"/>
      <c r="H20" s="198"/>
      <c r="I20" s="36"/>
    </row>
    <row r="21" spans="1:9" ht="57.75" customHeight="1">
      <c r="A21" s="38" t="s">
        <v>16</v>
      </c>
      <c r="B21" s="196" t="s">
        <v>98</v>
      </c>
      <c r="C21" s="197"/>
      <c r="D21" s="197"/>
      <c r="E21" s="197"/>
      <c r="F21" s="197"/>
      <c r="G21" s="197"/>
      <c r="H21" s="198"/>
      <c r="I21" s="36"/>
    </row>
    <row r="22" spans="1:9">
      <c r="A22" s="203"/>
      <c r="B22" s="204"/>
      <c r="C22" s="204"/>
      <c r="D22" s="204"/>
      <c r="E22" s="204"/>
      <c r="F22" s="204"/>
      <c r="G22" s="204"/>
      <c r="H22" s="204"/>
      <c r="I22" s="205"/>
    </row>
    <row r="23" spans="1:9" ht="51" customHeight="1">
      <c r="A23" s="217" t="s">
        <v>99</v>
      </c>
      <c r="B23" s="217"/>
      <c r="C23" s="217"/>
      <c r="D23" s="217"/>
      <c r="E23" s="217"/>
      <c r="F23" s="217"/>
      <c r="G23" s="217"/>
      <c r="H23" s="217"/>
      <c r="I23" s="217"/>
    </row>
    <row r="24" spans="1:9" ht="180" customHeight="1">
      <c r="A24" s="200" t="s">
        <v>127</v>
      </c>
      <c r="B24" s="201"/>
      <c r="C24" s="201"/>
      <c r="D24" s="201"/>
      <c r="E24" s="201"/>
      <c r="F24" s="201"/>
      <c r="G24" s="201"/>
      <c r="H24" s="201"/>
      <c r="I24" s="202"/>
    </row>
    <row r="25" spans="1:9" ht="201" customHeight="1">
      <c r="A25" s="39" t="s">
        <v>69</v>
      </c>
      <c r="B25" s="199" t="s">
        <v>100</v>
      </c>
      <c r="C25" s="199"/>
      <c r="D25" s="199"/>
      <c r="E25" s="199"/>
      <c r="F25" s="199"/>
      <c r="G25" s="199"/>
      <c r="H25" s="199"/>
      <c r="I25" s="199"/>
    </row>
    <row r="26" spans="1:9" ht="120.75" customHeight="1">
      <c r="A26" s="39" t="s">
        <v>70</v>
      </c>
      <c r="B26" s="199" t="s">
        <v>125</v>
      </c>
      <c r="C26" s="199"/>
      <c r="D26" s="199"/>
      <c r="E26" s="199"/>
      <c r="F26" s="199"/>
      <c r="G26" s="199"/>
      <c r="H26" s="199"/>
      <c r="I26" s="199"/>
    </row>
    <row r="27" spans="1:9" ht="87" customHeight="1">
      <c r="A27" s="39" t="s">
        <v>71</v>
      </c>
      <c r="B27" s="199" t="s">
        <v>101</v>
      </c>
      <c r="C27" s="199"/>
      <c r="D27" s="199"/>
      <c r="E27" s="199"/>
      <c r="F27" s="199"/>
      <c r="G27" s="199"/>
      <c r="H27" s="199"/>
      <c r="I27" s="199"/>
    </row>
    <row r="28" spans="1:9" ht="45.75" customHeight="1">
      <c r="A28" s="39" t="s">
        <v>72</v>
      </c>
      <c r="B28" s="199" t="s">
        <v>128</v>
      </c>
      <c r="C28" s="199"/>
      <c r="D28" s="199"/>
      <c r="E28" s="199"/>
      <c r="F28" s="199"/>
      <c r="G28" s="199"/>
      <c r="H28" s="199"/>
      <c r="I28" s="199"/>
    </row>
    <row r="29" spans="1:9">
      <c r="A29" s="206"/>
      <c r="B29" s="206"/>
      <c r="C29" s="206"/>
      <c r="D29" s="206"/>
      <c r="E29" s="206"/>
      <c r="F29" s="206"/>
      <c r="G29" s="206"/>
      <c r="H29" s="206"/>
      <c r="I29" s="206"/>
    </row>
    <row r="30" spans="1:9" ht="45" customHeight="1">
      <c r="A30" s="211" t="s">
        <v>74</v>
      </c>
      <c r="B30" s="211"/>
      <c r="C30" s="211"/>
      <c r="D30" s="211"/>
      <c r="E30" s="211"/>
      <c r="F30" s="211"/>
      <c r="G30" s="211"/>
      <c r="H30" s="211"/>
      <c r="I30" s="211"/>
    </row>
    <row r="31" spans="1:9" ht="42" customHeight="1">
      <c r="A31" s="212" t="s">
        <v>17</v>
      </c>
      <c r="B31" s="212"/>
      <c r="C31" s="193" t="s">
        <v>102</v>
      </c>
      <c r="D31" s="194"/>
      <c r="E31" s="194"/>
      <c r="F31" s="194"/>
      <c r="G31" s="194"/>
      <c r="H31" s="195"/>
      <c r="I31" s="35"/>
    </row>
    <row r="32" spans="1:9" ht="43.5" customHeight="1">
      <c r="A32" s="212" t="s">
        <v>18</v>
      </c>
      <c r="B32" s="212"/>
      <c r="C32" s="193" t="s">
        <v>103</v>
      </c>
      <c r="D32" s="194"/>
      <c r="E32" s="194"/>
      <c r="F32" s="194"/>
      <c r="G32" s="194"/>
      <c r="H32" s="195"/>
      <c r="I32" s="35"/>
    </row>
    <row r="33" spans="1:9" ht="40.5" customHeight="1">
      <c r="A33" s="212" t="s">
        <v>19</v>
      </c>
      <c r="B33" s="212"/>
      <c r="C33" s="193" t="s">
        <v>106</v>
      </c>
      <c r="D33" s="194"/>
      <c r="E33" s="194"/>
      <c r="F33" s="194"/>
      <c r="G33" s="194"/>
      <c r="H33" s="195"/>
      <c r="I33" s="35"/>
    </row>
    <row r="34" spans="1:9" ht="75.75" customHeight="1">
      <c r="A34" s="210" t="s">
        <v>20</v>
      </c>
      <c r="B34" s="210"/>
      <c r="C34" s="196" t="s">
        <v>104</v>
      </c>
      <c r="D34" s="197"/>
      <c r="E34" s="197"/>
      <c r="F34" s="197"/>
      <c r="G34" s="197"/>
      <c r="H34" s="198"/>
      <c r="I34" s="35"/>
    </row>
    <row r="35" spans="1:9" ht="57.75" customHeight="1">
      <c r="A35" s="210" t="s">
        <v>21</v>
      </c>
      <c r="B35" s="210"/>
      <c r="C35" s="193" t="s">
        <v>105</v>
      </c>
      <c r="D35" s="194"/>
      <c r="E35" s="194"/>
      <c r="F35" s="194"/>
      <c r="G35" s="194"/>
      <c r="H35" s="195"/>
      <c r="I35" s="35"/>
    </row>
    <row r="36" spans="1:9" ht="73.5" customHeight="1">
      <c r="A36" s="210" t="s">
        <v>22</v>
      </c>
      <c r="B36" s="210"/>
      <c r="C36" s="193" t="s">
        <v>107</v>
      </c>
      <c r="D36" s="194"/>
      <c r="E36" s="194"/>
      <c r="F36" s="194"/>
      <c r="G36" s="194"/>
      <c r="H36" s="195"/>
      <c r="I36" s="35"/>
    </row>
    <row r="37" spans="1:9" ht="67.5" customHeight="1">
      <c r="A37" s="210" t="s">
        <v>48</v>
      </c>
      <c r="B37" s="210"/>
      <c r="C37" s="193" t="s">
        <v>108</v>
      </c>
      <c r="D37" s="194"/>
      <c r="E37" s="194"/>
      <c r="F37" s="194"/>
      <c r="G37" s="194"/>
      <c r="H37" s="195"/>
      <c r="I37" s="35"/>
    </row>
    <row r="38" spans="1:9" ht="45.75" customHeight="1">
      <c r="A38" s="210" t="s">
        <v>23</v>
      </c>
      <c r="B38" s="210"/>
      <c r="C38" s="193" t="s">
        <v>109</v>
      </c>
      <c r="D38" s="194"/>
      <c r="E38" s="194"/>
      <c r="F38" s="194"/>
      <c r="G38" s="194"/>
      <c r="H38" s="195"/>
      <c r="I38" s="35"/>
    </row>
    <row r="39" spans="1:9" ht="39.75" customHeight="1">
      <c r="A39" s="210" t="s">
        <v>24</v>
      </c>
      <c r="B39" s="210"/>
      <c r="C39" s="193" t="s">
        <v>110</v>
      </c>
      <c r="D39" s="194"/>
      <c r="E39" s="194"/>
      <c r="F39" s="194"/>
      <c r="G39" s="194"/>
      <c r="H39" s="195"/>
      <c r="I39" s="35"/>
    </row>
    <row r="40" spans="1:9" ht="52.5" customHeight="1">
      <c r="A40" s="218" t="s">
        <v>25</v>
      </c>
      <c r="B40" s="218"/>
      <c r="C40" s="193" t="s">
        <v>111</v>
      </c>
      <c r="D40" s="194"/>
      <c r="E40" s="194"/>
      <c r="F40" s="194"/>
      <c r="G40" s="194"/>
      <c r="H40" s="195"/>
      <c r="I40" s="35"/>
    </row>
    <row r="42" spans="1:9" ht="42.75" customHeight="1">
      <c r="A42" s="219" t="s">
        <v>47</v>
      </c>
      <c r="B42" s="219"/>
      <c r="C42" s="219"/>
      <c r="D42" s="219"/>
      <c r="E42" s="219"/>
      <c r="F42" s="219"/>
      <c r="G42" s="219"/>
      <c r="H42" s="219"/>
    </row>
    <row r="43" spans="1:9" ht="53.25" customHeight="1">
      <c r="A43" s="214" t="s">
        <v>26</v>
      </c>
      <c r="B43" s="214"/>
      <c r="C43" s="193" t="s">
        <v>132</v>
      </c>
      <c r="D43" s="194"/>
      <c r="E43" s="194"/>
      <c r="F43" s="194"/>
      <c r="G43" s="194"/>
      <c r="H43" s="195"/>
    </row>
    <row r="44" spans="1:9" ht="69" customHeight="1">
      <c r="A44" s="214" t="s">
        <v>27</v>
      </c>
      <c r="B44" s="214"/>
      <c r="C44" s="196" t="s">
        <v>133</v>
      </c>
      <c r="D44" s="197"/>
      <c r="E44" s="197"/>
      <c r="F44" s="197"/>
      <c r="G44" s="197"/>
      <c r="H44" s="198"/>
    </row>
    <row r="45" spans="1:9" ht="56.25" customHeight="1">
      <c r="A45" s="214" t="s">
        <v>28</v>
      </c>
      <c r="B45" s="214"/>
      <c r="C45" s="193" t="s">
        <v>112</v>
      </c>
      <c r="D45" s="194"/>
      <c r="E45" s="194"/>
      <c r="F45" s="194"/>
      <c r="G45" s="194"/>
      <c r="H45" s="195"/>
    </row>
    <row r="46" spans="1:9" ht="51.75" customHeight="1">
      <c r="A46" s="214" t="s">
        <v>29</v>
      </c>
      <c r="B46" s="214"/>
      <c r="C46" s="193" t="s">
        <v>113</v>
      </c>
      <c r="D46" s="194"/>
      <c r="E46" s="194"/>
      <c r="F46" s="194"/>
      <c r="G46" s="194"/>
      <c r="H46" s="195"/>
    </row>
    <row r="47" spans="1:9" ht="48.75" customHeight="1">
      <c r="A47" s="214" t="s">
        <v>30</v>
      </c>
      <c r="B47" s="214"/>
      <c r="C47" s="193" t="s">
        <v>114</v>
      </c>
      <c r="D47" s="194"/>
      <c r="E47" s="194"/>
      <c r="F47" s="194"/>
      <c r="G47" s="194"/>
      <c r="H47" s="195"/>
    </row>
    <row r="48" spans="1:9">
      <c r="A48" s="216"/>
      <c r="B48" s="216"/>
      <c r="C48" s="216"/>
      <c r="D48" s="216"/>
      <c r="E48" s="216"/>
      <c r="F48" s="216"/>
      <c r="G48" s="216"/>
      <c r="H48" s="216"/>
    </row>
    <row r="49" spans="1:8" ht="34.5" customHeight="1">
      <c r="A49" s="215" t="s">
        <v>1</v>
      </c>
      <c r="B49" s="215"/>
      <c r="C49" s="215"/>
      <c r="D49" s="215"/>
      <c r="E49" s="215"/>
      <c r="F49" s="215"/>
      <c r="G49" s="215"/>
      <c r="H49" s="215"/>
    </row>
    <row r="50" spans="1:8" ht="44.25" customHeight="1">
      <c r="A50" s="214" t="s">
        <v>31</v>
      </c>
      <c r="B50" s="214"/>
      <c r="C50" s="193" t="s">
        <v>124</v>
      </c>
      <c r="D50" s="194"/>
      <c r="E50" s="194"/>
      <c r="F50" s="194"/>
      <c r="G50" s="194"/>
      <c r="H50" s="195"/>
    </row>
    <row r="51" spans="1:8" ht="90" customHeight="1">
      <c r="A51" s="214" t="s">
        <v>32</v>
      </c>
      <c r="B51" s="214"/>
      <c r="C51" s="196" t="s">
        <v>129</v>
      </c>
      <c r="D51" s="194"/>
      <c r="E51" s="194"/>
      <c r="F51" s="194"/>
      <c r="G51" s="194"/>
      <c r="H51" s="195"/>
    </row>
    <row r="52" spans="1:8" ht="40.5" customHeight="1">
      <c r="A52" s="214" t="s">
        <v>33</v>
      </c>
      <c r="B52" s="214"/>
      <c r="C52" s="193" t="s">
        <v>122</v>
      </c>
      <c r="D52" s="194"/>
      <c r="E52" s="194"/>
      <c r="F52" s="194"/>
      <c r="G52" s="194"/>
      <c r="H52" s="195"/>
    </row>
    <row r="53" spans="1:8" ht="32.25" customHeight="1">
      <c r="A53" s="214" t="s">
        <v>34</v>
      </c>
      <c r="B53" s="214"/>
      <c r="C53" s="193" t="s">
        <v>123</v>
      </c>
      <c r="D53" s="194"/>
      <c r="E53" s="194"/>
      <c r="F53" s="194"/>
      <c r="G53" s="194"/>
      <c r="H53" s="195"/>
    </row>
    <row r="54" spans="1:8" ht="51.75" customHeight="1">
      <c r="A54" s="213" t="s">
        <v>35</v>
      </c>
      <c r="B54" s="213"/>
      <c r="C54" s="193" t="s">
        <v>116</v>
      </c>
      <c r="D54" s="194"/>
      <c r="E54" s="194"/>
      <c r="F54" s="194"/>
      <c r="G54" s="194"/>
      <c r="H54" s="195"/>
    </row>
    <row r="55" spans="1:8" ht="65.25" customHeight="1">
      <c r="A55" s="213" t="s">
        <v>36</v>
      </c>
      <c r="B55" s="213"/>
      <c r="C55" s="193" t="s">
        <v>117</v>
      </c>
      <c r="D55" s="194"/>
      <c r="E55" s="194"/>
      <c r="F55" s="194"/>
      <c r="G55" s="194"/>
      <c r="H55" s="195"/>
    </row>
    <row r="56" spans="1:8" ht="40.5" customHeight="1">
      <c r="A56" s="213" t="s">
        <v>37</v>
      </c>
      <c r="B56" s="213"/>
      <c r="C56" s="193" t="s">
        <v>121</v>
      </c>
      <c r="D56" s="194"/>
      <c r="E56" s="194"/>
      <c r="F56" s="194"/>
      <c r="G56" s="194"/>
      <c r="H56" s="195"/>
    </row>
    <row r="57" spans="1:8" ht="60" customHeight="1">
      <c r="A57" s="213" t="s">
        <v>38</v>
      </c>
      <c r="B57" s="213"/>
      <c r="C57" s="193" t="s">
        <v>126</v>
      </c>
      <c r="D57" s="194"/>
      <c r="E57" s="194"/>
      <c r="F57" s="194"/>
      <c r="G57" s="194"/>
      <c r="H57" s="195"/>
    </row>
    <row r="58" spans="1:8" ht="51.75" customHeight="1">
      <c r="A58" s="213" t="s">
        <v>39</v>
      </c>
      <c r="B58" s="213"/>
      <c r="C58" s="193" t="s">
        <v>118</v>
      </c>
      <c r="D58" s="194"/>
      <c r="E58" s="194"/>
      <c r="F58" s="194"/>
      <c r="G58" s="194"/>
      <c r="H58" s="195"/>
    </row>
    <row r="59" spans="1:8" ht="54.75" customHeight="1">
      <c r="A59" s="220" t="s">
        <v>40</v>
      </c>
      <c r="B59" s="220"/>
      <c r="C59" s="193" t="s">
        <v>130</v>
      </c>
      <c r="D59" s="194"/>
      <c r="E59" s="194"/>
      <c r="F59" s="194"/>
      <c r="G59" s="194"/>
      <c r="H59" s="195"/>
    </row>
    <row r="61" spans="1:8" s="35" customFormat="1" ht="182.25" customHeight="1">
      <c r="A61" s="208" t="s">
        <v>120</v>
      </c>
      <c r="B61" s="209"/>
      <c r="C61" s="209"/>
      <c r="D61" s="209"/>
      <c r="E61" s="209"/>
      <c r="F61" s="209"/>
      <c r="G61" s="209"/>
      <c r="H61" s="209"/>
    </row>
    <row r="62" spans="1:8" s="35" customFormat="1" ht="64.5" customHeight="1">
      <c r="A62" s="207" t="s">
        <v>75</v>
      </c>
      <c r="B62" s="207"/>
      <c r="C62" s="196" t="s">
        <v>131</v>
      </c>
      <c r="D62" s="197"/>
      <c r="E62" s="197"/>
      <c r="F62" s="197"/>
      <c r="G62" s="197"/>
      <c r="H62" s="198"/>
    </row>
    <row r="63" spans="1:8" s="35" customFormat="1" ht="69.75" customHeight="1">
      <c r="A63" s="207" t="s">
        <v>76</v>
      </c>
      <c r="B63" s="207"/>
      <c r="C63" s="196" t="s">
        <v>119</v>
      </c>
      <c r="D63" s="197"/>
      <c r="E63" s="197"/>
      <c r="F63" s="197"/>
      <c r="G63" s="197"/>
      <c r="H63" s="198"/>
    </row>
  </sheetData>
  <mergeCells count="88">
    <mergeCell ref="A56:B56"/>
    <mergeCell ref="A57:B57"/>
    <mergeCell ref="A58:B58"/>
    <mergeCell ref="A59:B59"/>
    <mergeCell ref="A62:B62"/>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44:B44"/>
    <mergeCell ref="A45:B45"/>
    <mergeCell ref="A46:B46"/>
    <mergeCell ref="A47:B47"/>
    <mergeCell ref="A49:H49"/>
    <mergeCell ref="C45:H45"/>
    <mergeCell ref="C46:H46"/>
    <mergeCell ref="C47:H47"/>
    <mergeCell ref="A48:H48"/>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B18:H18"/>
    <mergeCell ref="B19:H19"/>
    <mergeCell ref="C37:H37"/>
    <mergeCell ref="C38:H38"/>
    <mergeCell ref="C39:H39"/>
    <mergeCell ref="B25:I25"/>
    <mergeCell ref="B26:I26"/>
    <mergeCell ref="B27:I27"/>
    <mergeCell ref="B20:H20"/>
    <mergeCell ref="B21:H21"/>
    <mergeCell ref="A24:I24"/>
    <mergeCell ref="A22:I22"/>
    <mergeCell ref="A29:I29"/>
    <mergeCell ref="B13:H13"/>
    <mergeCell ref="B14:H14"/>
    <mergeCell ref="B15:H15"/>
    <mergeCell ref="B16:H16"/>
    <mergeCell ref="B17:H17"/>
    <mergeCell ref="B8:H8"/>
    <mergeCell ref="B9:H9"/>
    <mergeCell ref="B10:H10"/>
    <mergeCell ref="B11:H11"/>
    <mergeCell ref="B12:H12"/>
    <mergeCell ref="B3:H3"/>
    <mergeCell ref="B4:H4"/>
    <mergeCell ref="B5:H5"/>
    <mergeCell ref="B6:H6"/>
    <mergeCell ref="B7:H7"/>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C193"/>
  <sheetViews>
    <sheetView tabSelected="1" topLeftCell="B7" zoomScale="60" zoomScaleNormal="60" workbookViewId="0">
      <pane ySplit="2" topLeftCell="A9" activePane="bottomLeft" state="frozen"/>
      <selection activeCell="AG7" sqref="AG7"/>
      <selection pane="bottomLeft" activeCell="V9" sqref="V9:V12"/>
    </sheetView>
  </sheetViews>
  <sheetFormatPr baseColWidth="10" defaultColWidth="11.42578125" defaultRowHeight="18.75"/>
  <cols>
    <col min="1" max="1" width="17.42578125" hidden="1" customWidth="1"/>
    <col min="2" max="2" width="19.140625" customWidth="1"/>
    <col min="3" max="3" width="18" customWidth="1"/>
    <col min="4" max="4" width="20.28515625" hidden="1" customWidth="1"/>
    <col min="5" max="5" width="26.7109375" hidden="1" customWidth="1"/>
    <col min="6" max="6" width="23" hidden="1" customWidth="1"/>
    <col min="7" max="7" width="18.42578125" hidden="1" customWidth="1"/>
    <col min="8" max="8" width="17" hidden="1" customWidth="1"/>
    <col min="9" max="9" width="19.85546875" hidden="1" customWidth="1"/>
    <col min="10" max="10" width="21.42578125" hidden="1" customWidth="1"/>
    <col min="11" max="11" width="19.7109375" customWidth="1"/>
    <col min="12" max="12" width="21.85546875" customWidth="1"/>
    <col min="13" max="13" width="0.42578125" customWidth="1"/>
    <col min="14" max="14" width="17.85546875" customWidth="1"/>
    <col min="15" max="15" width="23.140625" style="2" customWidth="1"/>
    <col min="16" max="16" width="15.5703125" style="2" hidden="1" customWidth="1"/>
    <col min="17" max="17" width="0.140625" style="2" customWidth="1"/>
    <col min="18" max="18" width="22" style="2" hidden="1" customWidth="1"/>
    <col min="19" max="19" width="19.140625" style="3" customWidth="1"/>
    <col min="20" max="20" width="25.5703125" style="4" customWidth="1"/>
    <col min="21" max="22" width="20.28515625" style="5" customWidth="1"/>
    <col min="23" max="23" width="16.140625" style="5" customWidth="1"/>
    <col min="24" max="24" width="21" style="5" hidden="1" customWidth="1"/>
    <col min="25" max="25" width="14.140625" style="5" hidden="1" customWidth="1"/>
    <col min="26" max="29" width="20.28515625" style="5" customWidth="1"/>
    <col min="30" max="30" width="23.28515625" style="6" customWidth="1"/>
    <col min="31" max="31" width="24.7109375" style="7" customWidth="1"/>
    <col min="32" max="32" width="21.7109375" style="8" customWidth="1"/>
    <col min="33" max="33" width="24.7109375" style="9" customWidth="1"/>
    <col min="34" max="34" width="21.42578125" style="9" customWidth="1"/>
    <col min="35" max="35" width="25.140625" style="10" customWidth="1"/>
    <col min="36" max="36" width="22.7109375" style="10" customWidth="1"/>
    <col min="37" max="37" width="36.7109375" customWidth="1"/>
    <col min="38" max="38" width="30.85546875" style="45" customWidth="1"/>
    <col min="39" max="39" width="18.140625" style="42" customWidth="1"/>
    <col min="40" max="40" width="20.42578125" style="11" customWidth="1"/>
    <col min="41" max="41" width="17.7109375" style="11" customWidth="1"/>
    <col min="42" max="42" width="19" style="11" customWidth="1"/>
    <col min="43" max="44" width="6.7109375" style="11" hidden="1" customWidth="1"/>
    <col min="45" max="48" width="20.42578125" style="11" customWidth="1"/>
    <col min="49" max="49" width="20.28515625" style="12" customWidth="1"/>
    <col min="50" max="50" width="25.7109375" style="13" customWidth="1"/>
    <col min="51" max="51" width="22.5703125" customWidth="1"/>
    <col min="52" max="52" width="24.140625" customWidth="1"/>
    <col min="53" max="53" width="22" customWidth="1"/>
    <col min="54" max="54" width="23" customWidth="1"/>
    <col min="55" max="56" width="23.42578125" customWidth="1"/>
    <col min="57" max="57" width="28.42578125" customWidth="1"/>
    <col min="58" max="58" width="25" customWidth="1"/>
    <col min="59" max="59" width="29.85546875" customWidth="1"/>
    <col min="60" max="60" width="25.7109375" customWidth="1"/>
    <col min="61" max="79" width="25.7109375" hidden="1" customWidth="1"/>
    <col min="80" max="81" width="25.7109375" customWidth="1"/>
    <col min="82" max="83" width="25.7109375" hidden="1" customWidth="1"/>
    <col min="84" max="85" width="25.7109375" customWidth="1"/>
    <col min="86" max="87" width="25.7109375" hidden="1" customWidth="1"/>
    <col min="88" max="89" width="25.7109375" customWidth="1"/>
    <col min="90" max="91" width="25.7109375" hidden="1" customWidth="1"/>
    <col min="92" max="92" width="25.7109375" style="164" customWidth="1"/>
    <col min="93" max="95" width="25.7109375" style="164" hidden="1" customWidth="1"/>
    <col min="96" max="96" width="25.7109375" style="164" customWidth="1"/>
    <col min="97" max="97" width="25.7109375" customWidth="1"/>
    <col min="98" max="98" width="25.7109375" hidden="1" customWidth="1"/>
    <col min="99" max="99" width="23" hidden="1" customWidth="1"/>
    <col min="100" max="100" width="33.28515625" hidden="1" customWidth="1"/>
    <col min="101" max="101" width="30.42578125" hidden="1" customWidth="1"/>
    <col min="102" max="102" width="16.5703125" hidden="1" customWidth="1"/>
    <col min="103" max="103" width="18.140625" hidden="1" customWidth="1"/>
    <col min="104" max="104" width="19" hidden="1" customWidth="1"/>
    <col min="105" max="105" width="61" customWidth="1"/>
    <col min="106" max="106" width="16" customWidth="1"/>
    <col min="107" max="107" width="27" customWidth="1"/>
  </cols>
  <sheetData>
    <row r="1" spans="1:107" ht="29.25" customHeight="1">
      <c r="B1" s="326" t="s">
        <v>49</v>
      </c>
      <c r="C1" s="326"/>
      <c r="D1" s="323" t="s">
        <v>50</v>
      </c>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5"/>
      <c r="CW1" s="15" t="s">
        <v>56</v>
      </c>
    </row>
    <row r="2" spans="1:107" ht="30" customHeight="1">
      <c r="B2" s="326"/>
      <c r="C2" s="326"/>
      <c r="D2" s="323" t="s">
        <v>51</v>
      </c>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5"/>
      <c r="CW2" s="15" t="s">
        <v>54</v>
      </c>
    </row>
    <row r="3" spans="1:107" ht="30.75" customHeight="1">
      <c r="B3" s="326"/>
      <c r="C3" s="326"/>
      <c r="D3" s="323" t="s">
        <v>52</v>
      </c>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5"/>
      <c r="CW3" s="15" t="s">
        <v>57</v>
      </c>
    </row>
    <row r="4" spans="1:107" ht="24.75" customHeight="1">
      <c r="B4" s="326"/>
      <c r="C4" s="326"/>
      <c r="D4" s="323" t="s">
        <v>53</v>
      </c>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5"/>
      <c r="CW4" s="15" t="s">
        <v>55</v>
      </c>
    </row>
    <row r="5" spans="1:107" ht="27" customHeight="1">
      <c r="B5" s="320" t="s">
        <v>0</v>
      </c>
      <c r="C5" s="320"/>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321"/>
      <c r="BA5" s="321"/>
      <c r="BB5" s="321"/>
      <c r="BC5" s="321"/>
      <c r="BD5" s="321"/>
      <c r="BE5" s="321"/>
      <c r="BF5" s="321"/>
      <c r="BG5" s="321"/>
      <c r="BH5" s="321"/>
      <c r="BI5" s="321"/>
      <c r="BJ5" s="321"/>
      <c r="BK5" s="321"/>
      <c r="BL5" s="321"/>
      <c r="BM5" s="321"/>
      <c r="BN5" s="321"/>
      <c r="BO5" s="321"/>
      <c r="BP5" s="321"/>
      <c r="BQ5" s="321"/>
      <c r="BR5" s="321"/>
      <c r="BS5" s="321"/>
      <c r="BT5" s="321"/>
      <c r="BU5" s="321"/>
      <c r="BV5" s="321"/>
      <c r="BW5" s="321"/>
      <c r="BX5" s="321"/>
      <c r="BY5" s="321"/>
      <c r="BZ5" s="321"/>
      <c r="CA5" s="321"/>
      <c r="CB5" s="321"/>
      <c r="CC5" s="321"/>
      <c r="CD5" s="321"/>
      <c r="CE5" s="321"/>
      <c r="CF5" s="321"/>
      <c r="CG5" s="321"/>
      <c r="CH5" s="321"/>
      <c r="CI5" s="321"/>
      <c r="CJ5" s="321"/>
      <c r="CK5" s="321"/>
      <c r="CL5" s="321"/>
      <c r="CM5" s="321"/>
      <c r="CN5" s="321"/>
      <c r="CO5" s="321"/>
      <c r="CP5" s="321"/>
      <c r="CQ5" s="321"/>
      <c r="CR5" s="321"/>
      <c r="CS5" s="321"/>
      <c r="CT5" s="321"/>
      <c r="CU5" s="321"/>
      <c r="CV5" s="321"/>
      <c r="CW5" s="322"/>
    </row>
    <row r="6" spans="1:107" ht="30.75" customHeight="1" thickBot="1">
      <c r="A6" s="348" t="s">
        <v>46</v>
      </c>
      <c r="B6" s="348"/>
      <c r="C6" s="348"/>
      <c r="D6" s="348"/>
      <c r="E6" s="348"/>
      <c r="F6" s="348"/>
      <c r="G6" s="348"/>
      <c r="H6" s="348"/>
      <c r="I6" s="348"/>
      <c r="J6" s="348"/>
      <c r="K6" s="348"/>
      <c r="L6" s="348"/>
      <c r="M6" s="348"/>
      <c r="N6" s="348"/>
      <c r="O6" s="348"/>
      <c r="P6" s="348"/>
      <c r="Q6" s="348"/>
      <c r="R6" s="348"/>
      <c r="S6" s="348"/>
      <c r="T6" s="348"/>
      <c r="U6" s="348"/>
      <c r="V6" s="120"/>
      <c r="W6" s="120"/>
      <c r="X6" s="120"/>
      <c r="Y6" s="120"/>
      <c r="Z6" s="120"/>
      <c r="AA6" s="120"/>
      <c r="AB6" s="120"/>
      <c r="AC6" s="120"/>
      <c r="AD6" s="349" t="s">
        <v>73</v>
      </c>
      <c r="AE6" s="349"/>
      <c r="AF6" s="349"/>
      <c r="AG6" s="350"/>
      <c r="AH6" s="353" t="s">
        <v>74</v>
      </c>
      <c r="AI6" s="354"/>
      <c r="AJ6" s="354"/>
      <c r="AK6" s="354"/>
      <c r="AL6" s="354"/>
      <c r="AM6" s="354"/>
      <c r="AN6" s="354"/>
      <c r="AO6" s="354"/>
      <c r="AP6" s="354"/>
      <c r="AQ6" s="354"/>
      <c r="AR6" s="354"/>
      <c r="AS6" s="354"/>
      <c r="AT6" s="354"/>
      <c r="AU6" s="354"/>
      <c r="AV6" s="354"/>
      <c r="AW6" s="354"/>
      <c r="AX6" s="354"/>
      <c r="AY6" s="355"/>
      <c r="AZ6" s="351" t="s">
        <v>47</v>
      </c>
      <c r="BA6" s="352"/>
      <c r="BB6" s="352"/>
      <c r="BC6" s="352"/>
      <c r="BD6" s="352"/>
      <c r="BE6" s="345" t="s">
        <v>1</v>
      </c>
      <c r="BF6" s="345"/>
      <c r="BG6" s="345"/>
      <c r="BH6" s="345"/>
      <c r="BI6" s="345"/>
      <c r="BJ6" s="345"/>
      <c r="BK6" s="345"/>
      <c r="BL6" s="345"/>
      <c r="BM6" s="345"/>
      <c r="BN6" s="345"/>
      <c r="BO6" s="345"/>
      <c r="BP6" s="345"/>
      <c r="BQ6" s="345"/>
      <c r="BR6" s="345"/>
      <c r="BS6" s="345"/>
      <c r="BT6" s="345"/>
      <c r="BU6" s="345"/>
      <c r="BV6" s="345"/>
      <c r="BW6" s="345"/>
      <c r="BX6" s="345"/>
      <c r="BY6" s="345"/>
      <c r="BZ6" s="345"/>
      <c r="CA6" s="345"/>
      <c r="CB6" s="345"/>
      <c r="CC6" s="345"/>
      <c r="CD6" s="345"/>
      <c r="CE6" s="345"/>
      <c r="CF6" s="345"/>
      <c r="CG6" s="345"/>
      <c r="CH6" s="345"/>
      <c r="CI6" s="345"/>
      <c r="CJ6" s="345"/>
      <c r="CK6" s="345"/>
      <c r="CL6" s="345"/>
      <c r="CM6" s="345"/>
      <c r="CN6" s="345"/>
      <c r="CO6" s="345"/>
      <c r="CP6" s="345"/>
      <c r="CQ6" s="345"/>
      <c r="CR6" s="345"/>
      <c r="CS6" s="345"/>
      <c r="CT6" s="345"/>
      <c r="CU6" s="345"/>
      <c r="CV6" s="345"/>
      <c r="CW6" s="345"/>
      <c r="CX6" s="345"/>
      <c r="CY6" s="345"/>
      <c r="CZ6" s="345"/>
      <c r="DA6" s="345"/>
      <c r="DB6" s="330" t="s">
        <v>77</v>
      </c>
      <c r="DC6" s="330"/>
    </row>
    <row r="7" spans="1:107" s="1" customFormat="1" ht="96" customHeight="1">
      <c r="A7" s="346" t="s">
        <v>68</v>
      </c>
      <c r="B7" s="336" t="s">
        <v>2</v>
      </c>
      <c r="C7" s="336" t="s">
        <v>3</v>
      </c>
      <c r="D7" s="336" t="s">
        <v>4</v>
      </c>
      <c r="E7" s="336" t="s">
        <v>5</v>
      </c>
      <c r="F7" s="336" t="s">
        <v>43</v>
      </c>
      <c r="G7" s="334" t="s">
        <v>45</v>
      </c>
      <c r="H7" s="334" t="s">
        <v>44</v>
      </c>
      <c r="I7" s="334" t="s">
        <v>6</v>
      </c>
      <c r="J7" s="405" t="s">
        <v>451</v>
      </c>
      <c r="K7" s="336" t="s">
        <v>7</v>
      </c>
      <c r="L7" s="336" t="s">
        <v>8</v>
      </c>
      <c r="M7" s="336" t="s">
        <v>9</v>
      </c>
      <c r="N7" s="336" t="s">
        <v>10</v>
      </c>
      <c r="O7" s="336" t="s">
        <v>11</v>
      </c>
      <c r="P7" s="334" t="s">
        <v>12</v>
      </c>
      <c r="Q7" s="334"/>
      <c r="R7" s="333" t="s">
        <v>13</v>
      </c>
      <c r="S7" s="335" t="s">
        <v>14</v>
      </c>
      <c r="T7" s="335" t="s">
        <v>15</v>
      </c>
      <c r="U7" s="335" t="s">
        <v>16</v>
      </c>
      <c r="V7" s="407" t="s">
        <v>452</v>
      </c>
      <c r="W7" s="407" t="s">
        <v>453</v>
      </c>
      <c r="X7" s="405" t="s">
        <v>454</v>
      </c>
      <c r="Y7" s="405" t="s">
        <v>455</v>
      </c>
      <c r="Z7" s="409" t="s">
        <v>456</v>
      </c>
      <c r="AA7" s="409" t="s">
        <v>457</v>
      </c>
      <c r="AB7" s="409" t="s">
        <v>458</v>
      </c>
      <c r="AC7" s="409" t="s">
        <v>459</v>
      </c>
      <c r="AD7" s="337" t="s">
        <v>69</v>
      </c>
      <c r="AE7" s="337" t="s">
        <v>70</v>
      </c>
      <c r="AF7" s="337" t="s">
        <v>71</v>
      </c>
      <c r="AG7" s="337" t="s">
        <v>72</v>
      </c>
      <c r="AH7" s="335" t="s">
        <v>17</v>
      </c>
      <c r="AI7" s="335" t="s">
        <v>18</v>
      </c>
      <c r="AJ7" s="335" t="s">
        <v>19</v>
      </c>
      <c r="AK7" s="331" t="s">
        <v>20</v>
      </c>
      <c r="AL7" s="338" t="s">
        <v>21</v>
      </c>
      <c r="AM7" s="340" t="s">
        <v>22</v>
      </c>
      <c r="AN7" s="341" t="s">
        <v>48</v>
      </c>
      <c r="AO7" s="413" t="s">
        <v>460</v>
      </c>
      <c r="AP7" s="413" t="s">
        <v>461</v>
      </c>
      <c r="AQ7" s="415" t="s">
        <v>462</v>
      </c>
      <c r="AR7" s="415" t="s">
        <v>463</v>
      </c>
      <c r="AS7" s="417" t="s">
        <v>464</v>
      </c>
      <c r="AT7" s="419" t="s">
        <v>465</v>
      </c>
      <c r="AU7" s="419" t="s">
        <v>466</v>
      </c>
      <c r="AV7" s="419" t="s">
        <v>467</v>
      </c>
      <c r="AW7" s="331" t="s">
        <v>23</v>
      </c>
      <c r="AX7" s="331" t="s">
        <v>24</v>
      </c>
      <c r="AY7" s="360" t="s">
        <v>25</v>
      </c>
      <c r="AZ7" s="360" t="s">
        <v>26</v>
      </c>
      <c r="BA7" s="360" t="s">
        <v>27</v>
      </c>
      <c r="BB7" s="360" t="s">
        <v>28</v>
      </c>
      <c r="BC7" s="360" t="s">
        <v>29</v>
      </c>
      <c r="BD7" s="360" t="s">
        <v>30</v>
      </c>
      <c r="BE7" s="360" t="s">
        <v>31</v>
      </c>
      <c r="BF7" s="360" t="s">
        <v>32</v>
      </c>
      <c r="BG7" s="360" t="s">
        <v>33</v>
      </c>
      <c r="BH7" s="343" t="s">
        <v>34</v>
      </c>
      <c r="BI7" s="411" t="s">
        <v>468</v>
      </c>
      <c r="BJ7" s="362" t="s">
        <v>469</v>
      </c>
      <c r="BK7" s="362" t="s">
        <v>470</v>
      </c>
      <c r="BL7" s="362" t="s">
        <v>471</v>
      </c>
      <c r="BM7" s="411" t="s">
        <v>472</v>
      </c>
      <c r="BN7" s="362" t="s">
        <v>473</v>
      </c>
      <c r="BO7" s="362" t="s">
        <v>474</v>
      </c>
      <c r="BP7" s="362" t="s">
        <v>475</v>
      </c>
      <c r="BQ7" s="411" t="s">
        <v>476</v>
      </c>
      <c r="BR7" s="362" t="s">
        <v>477</v>
      </c>
      <c r="BS7" s="362" t="s">
        <v>478</v>
      </c>
      <c r="BT7" s="362" t="s">
        <v>479</v>
      </c>
      <c r="BU7" s="411" t="s">
        <v>480</v>
      </c>
      <c r="BV7" s="362" t="s">
        <v>481</v>
      </c>
      <c r="BW7" s="362" t="s">
        <v>482</v>
      </c>
      <c r="BX7" s="362" t="s">
        <v>483</v>
      </c>
      <c r="BY7" s="411" t="s">
        <v>484</v>
      </c>
      <c r="BZ7" s="362" t="s">
        <v>485</v>
      </c>
      <c r="CA7" s="362" t="s">
        <v>486</v>
      </c>
      <c r="CB7" s="411" t="s">
        <v>468</v>
      </c>
      <c r="CC7" s="362" t="s">
        <v>469</v>
      </c>
      <c r="CD7" s="362" t="s">
        <v>470</v>
      </c>
      <c r="CE7" s="362" t="s">
        <v>471</v>
      </c>
      <c r="CF7" s="411" t="s">
        <v>472</v>
      </c>
      <c r="CG7" s="362" t="s">
        <v>473</v>
      </c>
      <c r="CH7" s="362" t="s">
        <v>474</v>
      </c>
      <c r="CI7" s="362" t="s">
        <v>475</v>
      </c>
      <c r="CJ7" s="411" t="s">
        <v>476</v>
      </c>
      <c r="CK7" s="362" t="s">
        <v>477</v>
      </c>
      <c r="CL7" s="362" t="s">
        <v>478</v>
      </c>
      <c r="CM7" s="362" t="s">
        <v>479</v>
      </c>
      <c r="CN7" s="443" t="s">
        <v>480</v>
      </c>
      <c r="CO7" s="441" t="s">
        <v>481</v>
      </c>
      <c r="CP7" s="441" t="s">
        <v>482</v>
      </c>
      <c r="CQ7" s="441" t="s">
        <v>483</v>
      </c>
      <c r="CR7" s="443" t="s">
        <v>484</v>
      </c>
      <c r="CS7" s="362" t="s">
        <v>485</v>
      </c>
      <c r="CT7" s="445" t="s">
        <v>486</v>
      </c>
      <c r="CU7" s="447" t="s">
        <v>487</v>
      </c>
      <c r="CV7" s="356" t="s">
        <v>35</v>
      </c>
      <c r="CW7" s="356" t="s">
        <v>36</v>
      </c>
      <c r="CX7" s="356" t="s">
        <v>37</v>
      </c>
      <c r="CY7" s="356" t="s">
        <v>38</v>
      </c>
      <c r="CZ7" s="356" t="s">
        <v>39</v>
      </c>
      <c r="DA7" s="358" t="s">
        <v>40</v>
      </c>
      <c r="DB7" s="327" t="s">
        <v>75</v>
      </c>
      <c r="DC7" s="329" t="s">
        <v>76</v>
      </c>
    </row>
    <row r="8" spans="1:107" s="1" customFormat="1" ht="78.75" customHeight="1" thickBot="1">
      <c r="A8" s="347"/>
      <c r="B8" s="207"/>
      <c r="C8" s="207"/>
      <c r="D8" s="207"/>
      <c r="E8" s="207"/>
      <c r="F8" s="207"/>
      <c r="G8" s="345"/>
      <c r="H8" s="345"/>
      <c r="I8" s="345"/>
      <c r="J8" s="406"/>
      <c r="K8" s="207"/>
      <c r="L8" s="207"/>
      <c r="M8" s="207"/>
      <c r="N8" s="207"/>
      <c r="O8" s="207"/>
      <c r="P8" s="14" t="s">
        <v>41</v>
      </c>
      <c r="Q8" s="14" t="s">
        <v>42</v>
      </c>
      <c r="R8" s="334"/>
      <c r="S8" s="336"/>
      <c r="T8" s="336"/>
      <c r="U8" s="336"/>
      <c r="V8" s="408"/>
      <c r="W8" s="408"/>
      <c r="X8" s="406"/>
      <c r="Y8" s="406"/>
      <c r="Z8" s="410"/>
      <c r="AA8" s="410"/>
      <c r="AB8" s="410"/>
      <c r="AC8" s="410"/>
      <c r="AD8" s="337"/>
      <c r="AE8" s="337"/>
      <c r="AF8" s="337"/>
      <c r="AG8" s="337"/>
      <c r="AH8" s="336"/>
      <c r="AI8" s="336"/>
      <c r="AJ8" s="336"/>
      <c r="AK8" s="332"/>
      <c r="AL8" s="339"/>
      <c r="AM8" s="340"/>
      <c r="AN8" s="342"/>
      <c r="AO8" s="414"/>
      <c r="AP8" s="414"/>
      <c r="AQ8" s="416"/>
      <c r="AR8" s="416"/>
      <c r="AS8" s="418"/>
      <c r="AT8" s="420"/>
      <c r="AU8" s="420"/>
      <c r="AV8" s="420"/>
      <c r="AW8" s="332"/>
      <c r="AX8" s="332"/>
      <c r="AY8" s="361"/>
      <c r="AZ8" s="361"/>
      <c r="BA8" s="361"/>
      <c r="BB8" s="361"/>
      <c r="BC8" s="361"/>
      <c r="BD8" s="361"/>
      <c r="BE8" s="361"/>
      <c r="BF8" s="361"/>
      <c r="BG8" s="361"/>
      <c r="BH8" s="344"/>
      <c r="BI8" s="412"/>
      <c r="BJ8" s="363"/>
      <c r="BK8" s="363"/>
      <c r="BL8" s="363"/>
      <c r="BM8" s="412"/>
      <c r="BN8" s="363"/>
      <c r="BO8" s="363"/>
      <c r="BP8" s="363"/>
      <c r="BQ8" s="412"/>
      <c r="BR8" s="363"/>
      <c r="BS8" s="363"/>
      <c r="BT8" s="363"/>
      <c r="BU8" s="412"/>
      <c r="BV8" s="363"/>
      <c r="BW8" s="363"/>
      <c r="BX8" s="363"/>
      <c r="BY8" s="412"/>
      <c r="BZ8" s="363"/>
      <c r="CA8" s="363"/>
      <c r="CB8" s="412"/>
      <c r="CC8" s="363"/>
      <c r="CD8" s="363"/>
      <c r="CE8" s="363"/>
      <c r="CF8" s="412"/>
      <c r="CG8" s="363"/>
      <c r="CH8" s="363"/>
      <c r="CI8" s="363"/>
      <c r="CJ8" s="412"/>
      <c r="CK8" s="363"/>
      <c r="CL8" s="363"/>
      <c r="CM8" s="363"/>
      <c r="CN8" s="444"/>
      <c r="CO8" s="442"/>
      <c r="CP8" s="442"/>
      <c r="CQ8" s="442"/>
      <c r="CR8" s="444"/>
      <c r="CS8" s="363"/>
      <c r="CT8" s="446"/>
      <c r="CU8" s="448"/>
      <c r="CV8" s="357"/>
      <c r="CW8" s="357"/>
      <c r="CX8" s="357"/>
      <c r="CY8" s="357"/>
      <c r="CZ8" s="357"/>
      <c r="DA8" s="359"/>
      <c r="DB8" s="328"/>
      <c r="DC8" s="329"/>
    </row>
    <row r="9" spans="1:107" ht="105" customHeight="1">
      <c r="A9">
        <v>22369880643</v>
      </c>
      <c r="B9" s="238" t="s">
        <v>141</v>
      </c>
      <c r="C9" s="238" t="s">
        <v>145</v>
      </c>
      <c r="D9" s="35"/>
      <c r="E9" s="35"/>
      <c r="F9" s="35"/>
      <c r="G9" s="35"/>
      <c r="H9" s="35"/>
      <c r="I9" s="35"/>
      <c r="J9" s="238"/>
      <c r="K9" s="279" t="s">
        <v>150</v>
      </c>
      <c r="L9" s="488" t="s">
        <v>329</v>
      </c>
      <c r="M9" s="280" t="s">
        <v>368</v>
      </c>
      <c r="N9" s="280">
        <v>0</v>
      </c>
      <c r="O9" s="279" t="s">
        <v>160</v>
      </c>
      <c r="P9" s="279"/>
      <c r="Q9" s="279" t="s">
        <v>370</v>
      </c>
      <c r="R9" s="279" t="s">
        <v>372</v>
      </c>
      <c r="S9" s="269">
        <v>8</v>
      </c>
      <c r="T9" s="270">
        <v>5</v>
      </c>
      <c r="U9" s="269">
        <v>3</v>
      </c>
      <c r="V9" s="269">
        <v>0</v>
      </c>
      <c r="W9" s="269">
        <v>0</v>
      </c>
      <c r="X9" s="269"/>
      <c r="Y9" s="269"/>
      <c r="Z9" s="269">
        <f>+V9+W9+X9+Y9</f>
        <v>0</v>
      </c>
      <c r="AA9" s="269">
        <f>+Z9+U9</f>
        <v>3</v>
      </c>
      <c r="AB9" s="280">
        <f>+Z9/T9</f>
        <v>0</v>
      </c>
      <c r="AC9" s="269">
        <f>+AA9/S9</f>
        <v>0.375</v>
      </c>
      <c r="AD9" s="269" t="s">
        <v>444</v>
      </c>
      <c r="AE9" s="269" t="s">
        <v>445</v>
      </c>
      <c r="AF9" s="269" t="s">
        <v>446</v>
      </c>
      <c r="AG9" s="269" t="s">
        <v>449</v>
      </c>
      <c r="AH9" s="279" t="s">
        <v>192</v>
      </c>
      <c r="AI9" s="314">
        <v>2021130010194</v>
      </c>
      <c r="AJ9" s="279" t="s">
        <v>207</v>
      </c>
      <c r="AK9" s="57" t="s">
        <v>222</v>
      </c>
      <c r="AL9" s="58" t="s">
        <v>390</v>
      </c>
      <c r="AM9" s="42">
        <v>1</v>
      </c>
      <c r="AN9" s="135">
        <v>0.25</v>
      </c>
      <c r="AO9" s="42">
        <v>1</v>
      </c>
      <c r="AP9" s="42"/>
      <c r="AQ9" s="42"/>
      <c r="AR9" s="42"/>
      <c r="AS9" s="42">
        <f>+AO9</f>
        <v>1</v>
      </c>
      <c r="AT9" s="135">
        <f>+AS9/AM9</f>
        <v>1</v>
      </c>
      <c r="AU9" s="42">
        <f>+AT9*AN9</f>
        <v>0.25</v>
      </c>
      <c r="AV9" s="437">
        <f>+SUM(AU9:AU12)</f>
        <v>0.625</v>
      </c>
      <c r="AW9" s="21">
        <v>44562</v>
      </c>
      <c r="AX9" s="21">
        <v>44926</v>
      </c>
      <c r="AY9" s="42">
        <v>365</v>
      </c>
      <c r="AZ9" s="46">
        <v>1065570</v>
      </c>
      <c r="BA9" s="35"/>
      <c r="BB9" s="43" t="s">
        <v>328</v>
      </c>
      <c r="BC9" s="35" t="s">
        <v>402</v>
      </c>
      <c r="BD9" s="329" t="s">
        <v>407</v>
      </c>
      <c r="BE9" s="382">
        <v>1986215741</v>
      </c>
      <c r="BF9" s="329" t="s">
        <v>407</v>
      </c>
      <c r="BG9" s="223" t="s">
        <v>420</v>
      </c>
      <c r="BH9" s="228" t="s">
        <v>421</v>
      </c>
      <c r="BI9" s="382"/>
      <c r="BJ9" s="382"/>
      <c r="BK9" s="382"/>
      <c r="BL9" s="382"/>
      <c r="BM9" s="382"/>
      <c r="BN9" s="382"/>
      <c r="BO9" s="382"/>
      <c r="BP9" s="382"/>
      <c r="BQ9" s="382"/>
      <c r="BR9" s="382"/>
      <c r="BS9" s="382"/>
      <c r="BT9" s="382"/>
      <c r="BU9" s="382"/>
      <c r="BV9" s="382"/>
      <c r="BW9" s="382"/>
      <c r="BX9" s="382"/>
      <c r="BY9" s="382"/>
      <c r="BZ9" s="382"/>
      <c r="CA9" s="382"/>
      <c r="CB9" s="382">
        <v>1595715741</v>
      </c>
      <c r="CC9" s="382"/>
      <c r="CD9" s="100"/>
      <c r="CE9" s="100"/>
      <c r="CF9" s="382">
        <v>30000000</v>
      </c>
      <c r="CG9" s="382"/>
      <c r="CH9" s="382"/>
      <c r="CI9" s="382"/>
      <c r="CJ9" s="382">
        <v>4200000</v>
      </c>
      <c r="CK9" s="382"/>
      <c r="CL9" s="382"/>
      <c r="CM9" s="382"/>
      <c r="CN9" s="454">
        <f>+CF9/CB9</f>
        <v>1.880034095621546E-2</v>
      </c>
      <c r="CO9" s="454"/>
      <c r="CP9" s="454"/>
      <c r="CQ9" s="454"/>
      <c r="CR9" s="454">
        <f>+CJ9/CB9</f>
        <v>2.6320477338701645E-3</v>
      </c>
      <c r="CS9" s="382"/>
      <c r="CT9" s="100"/>
      <c r="CU9" s="100"/>
      <c r="DA9" s="81" t="s">
        <v>527</v>
      </c>
    </row>
    <row r="10" spans="1:107" ht="115.5" customHeight="1">
      <c r="B10" s="239"/>
      <c r="C10" s="239"/>
      <c r="D10" s="60"/>
      <c r="E10" s="60"/>
      <c r="F10" s="60"/>
      <c r="G10" s="60"/>
      <c r="H10" s="60"/>
      <c r="I10" s="60"/>
      <c r="J10" s="239"/>
      <c r="K10" s="279"/>
      <c r="L10" s="488"/>
      <c r="M10" s="280"/>
      <c r="N10" s="280"/>
      <c r="O10" s="279"/>
      <c r="P10" s="279"/>
      <c r="Q10" s="279"/>
      <c r="R10" s="279"/>
      <c r="S10" s="269"/>
      <c r="T10" s="270"/>
      <c r="U10" s="269"/>
      <c r="V10" s="269"/>
      <c r="W10" s="269"/>
      <c r="X10" s="269"/>
      <c r="Y10" s="269"/>
      <c r="Z10" s="269"/>
      <c r="AA10" s="269"/>
      <c r="AB10" s="280"/>
      <c r="AC10" s="269"/>
      <c r="AD10" s="269"/>
      <c r="AE10" s="269"/>
      <c r="AF10" s="269"/>
      <c r="AG10" s="269"/>
      <c r="AH10" s="279"/>
      <c r="AI10" s="314"/>
      <c r="AJ10" s="279"/>
      <c r="AK10" s="57" t="s">
        <v>223</v>
      </c>
      <c r="AL10" s="58" t="s">
        <v>390</v>
      </c>
      <c r="AM10" s="42">
        <v>1</v>
      </c>
      <c r="AN10" s="135">
        <v>0.25</v>
      </c>
      <c r="AO10" s="42">
        <v>1</v>
      </c>
      <c r="AP10" s="42"/>
      <c r="AQ10" s="42"/>
      <c r="AR10" s="42"/>
      <c r="AS10" s="42">
        <f>+AO10</f>
        <v>1</v>
      </c>
      <c r="AT10" s="135">
        <f>+AS10/AM10</f>
        <v>1</v>
      </c>
      <c r="AU10" s="42">
        <f t="shared" ref="AU10:AU11" si="0">+AT10*AN10</f>
        <v>0.25</v>
      </c>
      <c r="AV10" s="437"/>
      <c r="AW10" s="21">
        <v>44562</v>
      </c>
      <c r="AX10" s="21">
        <v>44926</v>
      </c>
      <c r="AY10" s="42">
        <v>365</v>
      </c>
      <c r="AZ10" s="46">
        <v>1065570</v>
      </c>
      <c r="BA10" s="35"/>
      <c r="BB10" s="43" t="s">
        <v>328</v>
      </c>
      <c r="BC10" s="35" t="s">
        <v>402</v>
      </c>
      <c r="BD10" s="329"/>
      <c r="BE10" s="382"/>
      <c r="BF10" s="329"/>
      <c r="BG10" s="223"/>
      <c r="BH10" s="228"/>
      <c r="BI10" s="382"/>
      <c r="BJ10" s="382"/>
      <c r="BK10" s="382"/>
      <c r="BL10" s="382"/>
      <c r="BM10" s="382"/>
      <c r="BN10" s="382"/>
      <c r="BO10" s="382"/>
      <c r="BP10" s="382"/>
      <c r="BQ10" s="382"/>
      <c r="BR10" s="382"/>
      <c r="BS10" s="382"/>
      <c r="BT10" s="382"/>
      <c r="BU10" s="382"/>
      <c r="BV10" s="382"/>
      <c r="BW10" s="382"/>
      <c r="BX10" s="382"/>
      <c r="BY10" s="382"/>
      <c r="BZ10" s="382"/>
      <c r="CA10" s="382"/>
      <c r="CB10" s="382"/>
      <c r="CC10" s="382"/>
      <c r="CD10" s="100"/>
      <c r="CE10" s="100"/>
      <c r="CF10" s="382"/>
      <c r="CG10" s="382"/>
      <c r="CH10" s="382"/>
      <c r="CI10" s="382"/>
      <c r="CJ10" s="382"/>
      <c r="CK10" s="382"/>
      <c r="CL10" s="382"/>
      <c r="CM10" s="382"/>
      <c r="CN10" s="454"/>
      <c r="CO10" s="454"/>
      <c r="CP10" s="454"/>
      <c r="CQ10" s="454"/>
      <c r="CR10" s="454"/>
      <c r="CS10" s="382"/>
      <c r="CT10" s="100"/>
      <c r="CU10" s="100"/>
      <c r="DA10" s="146" t="s">
        <v>528</v>
      </c>
    </row>
    <row r="11" spans="1:107" ht="66.75" customHeight="1">
      <c r="A11">
        <v>143</v>
      </c>
      <c r="B11" s="239"/>
      <c r="C11" s="239"/>
      <c r="D11" s="35"/>
      <c r="E11" s="35"/>
      <c r="F11" s="35"/>
      <c r="G11" s="35"/>
      <c r="H11" s="35"/>
      <c r="I11" s="35"/>
      <c r="J11" s="239"/>
      <c r="K11" s="279"/>
      <c r="L11" s="488"/>
      <c r="M11" s="280"/>
      <c r="N11" s="280"/>
      <c r="O11" s="279"/>
      <c r="P11" s="279"/>
      <c r="Q11" s="279"/>
      <c r="R11" s="279"/>
      <c r="S11" s="269"/>
      <c r="T11" s="270"/>
      <c r="U11" s="269"/>
      <c r="V11" s="269"/>
      <c r="W11" s="269"/>
      <c r="X11" s="269"/>
      <c r="Y11" s="269"/>
      <c r="Z11" s="269"/>
      <c r="AA11" s="269"/>
      <c r="AB11" s="280"/>
      <c r="AC11" s="269"/>
      <c r="AD11" s="269"/>
      <c r="AE11" s="269"/>
      <c r="AF11" s="269"/>
      <c r="AG11" s="269"/>
      <c r="AH11" s="279"/>
      <c r="AI11" s="314"/>
      <c r="AJ11" s="279"/>
      <c r="AK11" s="57" t="s">
        <v>224</v>
      </c>
      <c r="AL11" s="58" t="s">
        <v>391</v>
      </c>
      <c r="AM11" s="61">
        <v>1</v>
      </c>
      <c r="AN11" s="61">
        <v>0.25</v>
      </c>
      <c r="AO11" s="61">
        <v>0.25</v>
      </c>
      <c r="AP11" s="61"/>
      <c r="AQ11" s="61"/>
      <c r="AR11" s="61"/>
      <c r="AS11" s="61">
        <f>+AO11</f>
        <v>0.25</v>
      </c>
      <c r="AT11" s="135">
        <f t="shared" ref="AT11:AT12" si="1">+AS11/AM11</f>
        <v>0.25</v>
      </c>
      <c r="AU11" s="42">
        <f t="shared" si="0"/>
        <v>6.25E-2</v>
      </c>
      <c r="AV11" s="437"/>
      <c r="AW11" s="21">
        <v>44562</v>
      </c>
      <c r="AX11" s="21">
        <v>44926</v>
      </c>
      <c r="AY11" s="42">
        <v>365</v>
      </c>
      <c r="AZ11" s="46">
        <v>1065570</v>
      </c>
      <c r="BA11" s="35"/>
      <c r="BB11" s="43" t="s">
        <v>328</v>
      </c>
      <c r="BC11" s="35" t="s">
        <v>402</v>
      </c>
      <c r="BD11" s="329" t="s">
        <v>408</v>
      </c>
      <c r="BE11" s="382">
        <v>5369584259</v>
      </c>
      <c r="BF11" s="329" t="s">
        <v>408</v>
      </c>
      <c r="BG11" s="223"/>
      <c r="BH11" s="228"/>
      <c r="BI11" s="382"/>
      <c r="BJ11" s="382"/>
      <c r="BK11" s="382"/>
      <c r="BL11" s="382"/>
      <c r="BM11" s="382"/>
      <c r="BN11" s="382"/>
      <c r="BO11" s="382"/>
      <c r="BP11" s="382"/>
      <c r="BQ11" s="382"/>
      <c r="BR11" s="382"/>
      <c r="BS11" s="382"/>
      <c r="BT11" s="382"/>
      <c r="BU11" s="382"/>
      <c r="BV11" s="382"/>
      <c r="BW11" s="382"/>
      <c r="BX11" s="382"/>
      <c r="BY11" s="382"/>
      <c r="BZ11" s="382"/>
      <c r="CA11" s="382"/>
      <c r="CB11" s="382">
        <v>5369584259</v>
      </c>
      <c r="CC11" s="382"/>
      <c r="CD11" s="100"/>
      <c r="CE11" s="100"/>
      <c r="CF11" s="382">
        <v>1969417598</v>
      </c>
      <c r="CG11" s="382"/>
      <c r="CH11" s="382"/>
      <c r="CI11" s="382"/>
      <c r="CJ11" s="382">
        <v>0</v>
      </c>
      <c r="CK11" s="382"/>
      <c r="CL11" s="382"/>
      <c r="CM11" s="382"/>
      <c r="CN11" s="454">
        <f>+CF11/CB11</f>
        <v>0.36677282690909346</v>
      </c>
      <c r="CO11" s="454"/>
      <c r="CP11" s="454"/>
      <c r="CQ11" s="454"/>
      <c r="CR11" s="454">
        <f>+CJ11/CB11</f>
        <v>0</v>
      </c>
      <c r="CS11" s="382"/>
      <c r="CT11" s="100"/>
      <c r="CU11" s="100"/>
      <c r="DA11" s="58" t="s">
        <v>552</v>
      </c>
    </row>
    <row r="12" spans="1:107" ht="135" customHeight="1">
      <c r="B12" s="239"/>
      <c r="C12" s="239"/>
      <c r="D12" s="35"/>
      <c r="E12" s="35"/>
      <c r="F12" s="35"/>
      <c r="G12" s="35"/>
      <c r="H12" s="35"/>
      <c r="I12" s="35"/>
      <c r="J12" s="239"/>
      <c r="K12" s="279"/>
      <c r="L12" s="488"/>
      <c r="M12" s="280"/>
      <c r="N12" s="280"/>
      <c r="O12" s="279"/>
      <c r="P12" s="279"/>
      <c r="Q12" s="279"/>
      <c r="R12" s="279"/>
      <c r="S12" s="269"/>
      <c r="T12" s="270"/>
      <c r="U12" s="269"/>
      <c r="V12" s="269"/>
      <c r="W12" s="269"/>
      <c r="X12" s="269"/>
      <c r="Y12" s="269"/>
      <c r="Z12" s="269"/>
      <c r="AA12" s="269"/>
      <c r="AB12" s="280"/>
      <c r="AC12" s="269"/>
      <c r="AD12" s="269"/>
      <c r="AE12" s="269"/>
      <c r="AF12" s="269"/>
      <c r="AG12" s="269"/>
      <c r="AH12" s="279"/>
      <c r="AI12" s="314"/>
      <c r="AJ12" s="279"/>
      <c r="AK12" s="62" t="s">
        <v>225</v>
      </c>
      <c r="AL12" s="58" t="s">
        <v>392</v>
      </c>
      <c r="AM12" s="61">
        <v>1</v>
      </c>
      <c r="AN12" s="61">
        <v>0.25</v>
      </c>
      <c r="AO12" s="61">
        <v>0.25</v>
      </c>
      <c r="AP12" s="61"/>
      <c r="AQ12" s="61"/>
      <c r="AR12" s="61"/>
      <c r="AS12" s="61">
        <f>+AO12</f>
        <v>0.25</v>
      </c>
      <c r="AT12" s="135">
        <f t="shared" si="1"/>
        <v>0.25</v>
      </c>
      <c r="AU12" s="42">
        <f>+AT12*AN12</f>
        <v>6.25E-2</v>
      </c>
      <c r="AV12" s="437"/>
      <c r="AW12" s="21">
        <v>44562</v>
      </c>
      <c r="AX12" s="21">
        <v>44926</v>
      </c>
      <c r="AY12" s="42">
        <v>365</v>
      </c>
      <c r="AZ12" s="46">
        <v>1065570</v>
      </c>
      <c r="BA12" s="35"/>
      <c r="BB12" s="43" t="s">
        <v>328</v>
      </c>
      <c r="BC12" s="35" t="s">
        <v>402</v>
      </c>
      <c r="BD12" s="329"/>
      <c r="BE12" s="382"/>
      <c r="BF12" s="329"/>
      <c r="BG12" s="223"/>
      <c r="BH12" s="228"/>
      <c r="BI12" s="382"/>
      <c r="BJ12" s="382"/>
      <c r="BK12" s="382"/>
      <c r="BL12" s="382"/>
      <c r="BM12" s="382"/>
      <c r="BN12" s="382"/>
      <c r="BO12" s="382"/>
      <c r="BP12" s="382"/>
      <c r="BQ12" s="382"/>
      <c r="BR12" s="382"/>
      <c r="BS12" s="382"/>
      <c r="BT12" s="382"/>
      <c r="BU12" s="382"/>
      <c r="BV12" s="382"/>
      <c r="BW12" s="382"/>
      <c r="BX12" s="382"/>
      <c r="BY12" s="382"/>
      <c r="BZ12" s="382"/>
      <c r="CA12" s="382"/>
      <c r="CB12" s="382"/>
      <c r="CC12" s="382"/>
      <c r="CD12" s="100"/>
      <c r="CE12" s="100"/>
      <c r="CF12" s="382"/>
      <c r="CG12" s="382"/>
      <c r="CH12" s="382"/>
      <c r="CI12" s="382"/>
      <c r="CJ12" s="382"/>
      <c r="CK12" s="382"/>
      <c r="CL12" s="382"/>
      <c r="CM12" s="382"/>
      <c r="CN12" s="454"/>
      <c r="CO12" s="454"/>
      <c r="CP12" s="454"/>
      <c r="CQ12" s="454"/>
      <c r="CR12" s="454"/>
      <c r="CS12" s="382"/>
      <c r="CT12" s="100"/>
      <c r="CU12" s="100"/>
      <c r="DA12" s="81" t="s">
        <v>529</v>
      </c>
    </row>
    <row r="13" spans="1:107" ht="26.25">
      <c r="B13" s="239"/>
      <c r="C13" s="239"/>
      <c r="D13" s="35"/>
      <c r="E13" s="35"/>
      <c r="F13" s="35"/>
      <c r="G13" s="35"/>
      <c r="H13" s="35"/>
      <c r="I13" s="35"/>
      <c r="J13" s="240"/>
      <c r="K13" s="286" t="s">
        <v>488</v>
      </c>
      <c r="L13" s="287"/>
      <c r="M13" s="287"/>
      <c r="N13" s="287"/>
      <c r="O13" s="287"/>
      <c r="P13" s="287"/>
      <c r="Q13" s="287"/>
      <c r="R13" s="287"/>
      <c r="S13" s="287"/>
      <c r="T13" s="287"/>
      <c r="U13" s="287"/>
      <c r="V13" s="287"/>
      <c r="W13" s="287"/>
      <c r="X13" s="287"/>
      <c r="Y13" s="287"/>
      <c r="Z13" s="287"/>
      <c r="AA13" s="288"/>
      <c r="AB13" s="168">
        <f>+AB9</f>
        <v>0</v>
      </c>
      <c r="AC13" s="168">
        <f>+AC9</f>
        <v>0.375</v>
      </c>
      <c r="AD13" s="93"/>
      <c r="AE13" s="93"/>
      <c r="AF13" s="93"/>
      <c r="AG13" s="93"/>
      <c r="AH13" s="54"/>
      <c r="AI13" s="113"/>
      <c r="AJ13" s="54"/>
      <c r="AK13" s="62"/>
      <c r="AL13" s="58"/>
      <c r="AM13" s="61"/>
      <c r="AN13" s="61"/>
      <c r="AO13" s="61"/>
      <c r="AP13" s="61"/>
      <c r="AQ13" s="61"/>
      <c r="AR13" s="61"/>
      <c r="AS13" s="61"/>
      <c r="AT13" s="61"/>
      <c r="AU13" s="61"/>
      <c r="AV13" s="54"/>
      <c r="AW13" s="21"/>
      <c r="AX13" s="21"/>
      <c r="AY13" s="42"/>
      <c r="AZ13" s="46"/>
      <c r="BA13" s="35"/>
      <c r="BB13" s="43"/>
      <c r="BC13" s="35"/>
      <c r="BD13" s="96"/>
      <c r="BE13" s="100"/>
      <c r="BF13" s="96"/>
      <c r="BG13" s="43"/>
      <c r="BH13" s="42"/>
      <c r="BI13" s="100"/>
      <c r="BJ13" s="100"/>
      <c r="BK13" s="100"/>
      <c r="BL13" s="100"/>
      <c r="BM13" s="100"/>
      <c r="BN13" s="100"/>
      <c r="BO13" s="100"/>
      <c r="BP13" s="100"/>
      <c r="BQ13" s="100"/>
      <c r="BR13" s="100"/>
      <c r="BS13" s="100"/>
      <c r="BT13" s="100"/>
      <c r="BU13" s="100"/>
      <c r="BV13" s="100"/>
      <c r="BW13" s="100"/>
      <c r="BX13" s="100"/>
      <c r="BY13" s="100"/>
      <c r="BZ13" s="100"/>
      <c r="CA13" s="100"/>
      <c r="CB13" s="100"/>
      <c r="CC13" s="177"/>
      <c r="CD13" s="100"/>
      <c r="CE13" s="100"/>
      <c r="CF13" s="100"/>
      <c r="CG13" s="100"/>
      <c r="CH13" s="100"/>
      <c r="CI13" s="100"/>
      <c r="CJ13" s="100"/>
      <c r="CK13" s="100"/>
      <c r="CL13" s="100"/>
      <c r="CM13" s="100"/>
      <c r="CN13" s="158"/>
      <c r="CO13" s="158"/>
      <c r="CP13" s="158"/>
      <c r="CQ13" s="158"/>
      <c r="CR13" s="158"/>
      <c r="CS13" s="177"/>
      <c r="CT13" s="100"/>
      <c r="CU13" s="100"/>
      <c r="DA13" s="35"/>
    </row>
    <row r="14" spans="1:107" ht="26.25">
      <c r="B14" s="239"/>
      <c r="C14" s="240"/>
      <c r="D14" s="35"/>
      <c r="E14" s="35"/>
      <c r="F14" s="35"/>
      <c r="G14" s="35"/>
      <c r="H14" s="35"/>
      <c r="I14" s="35"/>
      <c r="J14" s="286" t="s">
        <v>489</v>
      </c>
      <c r="K14" s="287"/>
      <c r="L14" s="287"/>
      <c r="M14" s="287"/>
      <c r="N14" s="287"/>
      <c r="O14" s="287"/>
      <c r="P14" s="287"/>
      <c r="Q14" s="287"/>
      <c r="R14" s="287"/>
      <c r="S14" s="287"/>
      <c r="T14" s="287"/>
      <c r="U14" s="287"/>
      <c r="V14" s="287"/>
      <c r="W14" s="287"/>
      <c r="X14" s="287"/>
      <c r="Y14" s="287"/>
      <c r="Z14" s="287"/>
      <c r="AA14" s="288"/>
      <c r="AB14" s="169">
        <f>+AB13</f>
        <v>0</v>
      </c>
      <c r="AC14" s="169">
        <f>+AC13</f>
        <v>0.375</v>
      </c>
      <c r="AD14" s="93"/>
      <c r="AE14" s="93"/>
      <c r="AF14" s="93"/>
      <c r="AG14" s="93"/>
      <c r="AH14" s="54"/>
      <c r="AI14" s="113"/>
      <c r="AJ14" s="54"/>
      <c r="AK14" s="62"/>
      <c r="AL14" s="58"/>
      <c r="AM14" s="61"/>
      <c r="AN14" s="61"/>
      <c r="AO14" s="61"/>
      <c r="AP14" s="61"/>
      <c r="AQ14" s="61"/>
      <c r="AR14" s="61"/>
      <c r="AS14" s="61"/>
      <c r="AT14" s="61"/>
      <c r="AU14" s="61"/>
      <c r="AV14" s="54"/>
      <c r="AW14" s="21"/>
      <c r="AX14" s="21"/>
      <c r="AY14" s="42"/>
      <c r="AZ14" s="46"/>
      <c r="BA14" s="35"/>
      <c r="BB14" s="43"/>
      <c r="BC14" s="35"/>
      <c r="BD14" s="96"/>
      <c r="BE14" s="100"/>
      <c r="BF14" s="96"/>
      <c r="BG14" s="43"/>
      <c r="BH14" s="42"/>
      <c r="BI14" s="100"/>
      <c r="BJ14" s="100"/>
      <c r="BK14" s="100"/>
      <c r="BL14" s="100"/>
      <c r="BM14" s="100"/>
      <c r="BN14" s="100"/>
      <c r="BO14" s="100"/>
      <c r="BP14" s="100"/>
      <c r="BQ14" s="100"/>
      <c r="BR14" s="100"/>
      <c r="BS14" s="100"/>
      <c r="BT14" s="100"/>
      <c r="BU14" s="100"/>
      <c r="BV14" s="100"/>
      <c r="BW14" s="100"/>
      <c r="BX14" s="100"/>
      <c r="BY14" s="100"/>
      <c r="BZ14" s="100"/>
      <c r="CA14" s="100"/>
      <c r="CB14" s="100"/>
      <c r="CC14" s="177"/>
      <c r="CD14" s="100"/>
      <c r="CE14" s="100"/>
      <c r="CF14" s="100"/>
      <c r="CG14" s="100"/>
      <c r="CH14" s="100"/>
      <c r="CI14" s="100"/>
      <c r="CJ14" s="100"/>
      <c r="CK14" s="100"/>
      <c r="CL14" s="100"/>
      <c r="CM14" s="100"/>
      <c r="CN14" s="158"/>
      <c r="CO14" s="158"/>
      <c r="CP14" s="158"/>
      <c r="CQ14" s="158"/>
      <c r="CR14" s="158"/>
      <c r="CS14" s="177"/>
      <c r="CT14" s="100"/>
      <c r="CU14" s="100"/>
      <c r="DA14" s="35"/>
    </row>
    <row r="15" spans="1:107" ht="142.5" customHeight="1">
      <c r="B15" s="239"/>
      <c r="C15" s="238" t="s">
        <v>146</v>
      </c>
      <c r="D15" s="35"/>
      <c r="E15" s="35"/>
      <c r="F15" s="35"/>
      <c r="G15" s="35"/>
      <c r="H15" s="35"/>
      <c r="I15" s="35"/>
      <c r="J15" s="279"/>
      <c r="K15" s="303" t="s">
        <v>151</v>
      </c>
      <c r="L15" s="47" t="s">
        <v>330</v>
      </c>
      <c r="M15" s="47" t="s">
        <v>368</v>
      </c>
      <c r="N15" s="47" t="s">
        <v>350</v>
      </c>
      <c r="O15" s="489" t="s">
        <v>161</v>
      </c>
      <c r="P15" s="47"/>
      <c r="Q15" s="47" t="s">
        <v>370</v>
      </c>
      <c r="R15" s="47" t="s">
        <v>371</v>
      </c>
      <c r="S15" s="47">
        <v>1</v>
      </c>
      <c r="T15" s="64">
        <v>0.25</v>
      </c>
      <c r="U15" s="65">
        <v>0.75</v>
      </c>
      <c r="V15" s="65">
        <v>0</v>
      </c>
      <c r="W15" s="65">
        <f>25%*0.52</f>
        <v>0.13</v>
      </c>
      <c r="X15" s="65"/>
      <c r="Y15" s="65"/>
      <c r="Z15" s="65">
        <f>+V15+W15+X15+Y15</f>
        <v>0.13</v>
      </c>
      <c r="AA15" s="65">
        <f>+Z15+U15</f>
        <v>0.88</v>
      </c>
      <c r="AB15" s="65">
        <f>+Z15/T15</f>
        <v>0.52</v>
      </c>
      <c r="AC15" s="495">
        <f>+AA15/S15</f>
        <v>0.88</v>
      </c>
      <c r="AD15" s="65" t="s">
        <v>444</v>
      </c>
      <c r="AE15" s="65" t="s">
        <v>445</v>
      </c>
      <c r="AF15" s="65" t="s">
        <v>448</v>
      </c>
      <c r="AG15" s="65" t="s">
        <v>450</v>
      </c>
      <c r="AH15" s="310" t="s">
        <v>193</v>
      </c>
      <c r="AI15" s="309">
        <v>2021130010261</v>
      </c>
      <c r="AJ15" s="310" t="s">
        <v>208</v>
      </c>
      <c r="AK15" s="66" t="s">
        <v>530</v>
      </c>
      <c r="AL15" s="58" t="s">
        <v>393</v>
      </c>
      <c r="AM15" s="61">
        <v>1</v>
      </c>
      <c r="AN15" s="61">
        <v>0.25</v>
      </c>
      <c r="AO15" s="61">
        <v>0.05</v>
      </c>
      <c r="AP15" s="61"/>
      <c r="AQ15" s="61"/>
      <c r="AR15" s="61"/>
      <c r="AS15" s="61">
        <f>+AO15</f>
        <v>0.05</v>
      </c>
      <c r="AT15" s="61">
        <f>+AS15/AM15</f>
        <v>0.05</v>
      </c>
      <c r="AU15" s="61">
        <f>+AT15*AN15</f>
        <v>1.2500000000000001E-2</v>
      </c>
      <c r="AV15" s="429">
        <f>+SUM(AU15:AU18)</f>
        <v>6.7500000000000004E-2</v>
      </c>
      <c r="AW15" s="21">
        <v>44562</v>
      </c>
      <c r="AX15" s="21">
        <v>44926</v>
      </c>
      <c r="AY15" s="42">
        <v>365</v>
      </c>
      <c r="AZ15" s="46">
        <v>1065570</v>
      </c>
      <c r="BA15" s="35"/>
      <c r="BB15" s="43" t="s">
        <v>328</v>
      </c>
      <c r="BC15" s="35" t="s">
        <v>402</v>
      </c>
      <c r="BD15" s="329" t="s">
        <v>407</v>
      </c>
      <c r="BE15" s="383">
        <v>3788931177</v>
      </c>
      <c r="BF15" s="329" t="s">
        <v>407</v>
      </c>
      <c r="BG15" s="329" t="s">
        <v>422</v>
      </c>
      <c r="BH15" s="228" t="s">
        <v>423</v>
      </c>
      <c r="BI15" s="383"/>
      <c r="BJ15" s="383"/>
      <c r="BK15" s="383"/>
      <c r="BL15" s="383"/>
      <c r="BM15" s="383"/>
      <c r="BN15" s="383"/>
      <c r="BO15" s="383"/>
      <c r="BP15" s="383"/>
      <c r="BQ15" s="383"/>
      <c r="BR15" s="383"/>
      <c r="BS15" s="383"/>
      <c r="BT15" s="383"/>
      <c r="BU15" s="383"/>
      <c r="BV15" s="383"/>
      <c r="BW15" s="383"/>
      <c r="BX15" s="383"/>
      <c r="BY15" s="383"/>
      <c r="BZ15" s="383"/>
      <c r="CA15" s="383"/>
      <c r="CB15" s="383">
        <v>3788931177</v>
      </c>
      <c r="CC15" s="383"/>
      <c r="CD15" s="98"/>
      <c r="CE15" s="98"/>
      <c r="CF15" s="383">
        <v>1160980000</v>
      </c>
      <c r="CG15" s="383"/>
      <c r="CH15" s="383"/>
      <c r="CI15" s="383"/>
      <c r="CJ15" s="383">
        <v>116800000</v>
      </c>
      <c r="CK15" s="383"/>
      <c r="CL15" s="383"/>
      <c r="CM15" s="383"/>
      <c r="CN15" s="455">
        <f>+CF15/CB15</f>
        <v>0.30641358888952974</v>
      </c>
      <c r="CO15" s="455"/>
      <c r="CP15" s="455"/>
      <c r="CQ15" s="455"/>
      <c r="CR15" s="455">
        <f>+CJ15/CB15</f>
        <v>3.0826635413441293E-2</v>
      </c>
      <c r="CS15" s="383"/>
      <c r="CT15" s="98"/>
      <c r="CU15" s="98"/>
      <c r="DA15" s="81" t="s">
        <v>553</v>
      </c>
    </row>
    <row r="16" spans="1:107" ht="57" customHeight="1">
      <c r="B16" s="239"/>
      <c r="C16" s="239"/>
      <c r="D16" s="35"/>
      <c r="E16" s="35"/>
      <c r="F16" s="35"/>
      <c r="G16" s="35"/>
      <c r="H16" s="35"/>
      <c r="I16" s="35"/>
      <c r="J16" s="279"/>
      <c r="K16" s="303"/>
      <c r="L16" s="281" t="s">
        <v>331</v>
      </c>
      <c r="M16" s="281" t="s">
        <v>367</v>
      </c>
      <c r="N16" s="281" t="s">
        <v>351</v>
      </c>
      <c r="O16" s="490" t="s">
        <v>162</v>
      </c>
      <c r="P16" s="274"/>
      <c r="Q16" s="274" t="s">
        <v>370</v>
      </c>
      <c r="R16" s="274" t="s">
        <v>373</v>
      </c>
      <c r="S16" s="281">
        <v>25</v>
      </c>
      <c r="T16" s="272">
        <v>6</v>
      </c>
      <c r="U16" s="271">
        <v>19</v>
      </c>
      <c r="V16" s="271">
        <v>0</v>
      </c>
      <c r="W16" s="271">
        <v>0</v>
      </c>
      <c r="X16" s="271"/>
      <c r="Y16" s="271"/>
      <c r="Z16" s="274">
        <f>+V16+W16+X16+Y16</f>
        <v>0</v>
      </c>
      <c r="AA16" s="271">
        <f>+Z16+U16</f>
        <v>19</v>
      </c>
      <c r="AB16" s="274">
        <f>+Z16/T16</f>
        <v>0</v>
      </c>
      <c r="AC16" s="490">
        <f>+AA16/S16</f>
        <v>0.76</v>
      </c>
      <c r="AD16" s="271" t="s">
        <v>444</v>
      </c>
      <c r="AE16" s="271" t="s">
        <v>445</v>
      </c>
      <c r="AF16" s="271" t="s">
        <v>447</v>
      </c>
      <c r="AG16" s="271" t="s">
        <v>450</v>
      </c>
      <c r="AH16" s="310"/>
      <c r="AI16" s="309"/>
      <c r="AJ16" s="310"/>
      <c r="AK16" s="67" t="s">
        <v>226</v>
      </c>
      <c r="AL16" s="67" t="s">
        <v>404</v>
      </c>
      <c r="AM16" s="68">
        <v>1</v>
      </c>
      <c r="AN16" s="61">
        <v>0.25</v>
      </c>
      <c r="AO16" s="135">
        <v>0.1</v>
      </c>
      <c r="AP16" s="68"/>
      <c r="AQ16" s="68"/>
      <c r="AR16" s="68"/>
      <c r="AS16" s="61">
        <f t="shared" ref="AS16:AS18" si="2">+AO16</f>
        <v>0.1</v>
      </c>
      <c r="AT16" s="61">
        <f t="shared" ref="AT16:AT18" si="3">+AS16/AM16</f>
        <v>0.1</v>
      </c>
      <c r="AU16" s="61">
        <f t="shared" ref="AU16:AU18" si="4">+AT16*AN16</f>
        <v>2.5000000000000001E-2</v>
      </c>
      <c r="AV16" s="310"/>
      <c r="AW16" s="21">
        <v>44562</v>
      </c>
      <c r="AX16" s="21">
        <v>44926</v>
      </c>
      <c r="AY16" s="42">
        <v>365</v>
      </c>
      <c r="AZ16" s="46">
        <v>1065570</v>
      </c>
      <c r="BA16" s="35"/>
      <c r="BB16" s="43" t="s">
        <v>328</v>
      </c>
      <c r="BC16" s="35" t="s">
        <v>402</v>
      </c>
      <c r="BD16" s="329"/>
      <c r="BE16" s="383"/>
      <c r="BF16" s="329"/>
      <c r="BG16" s="329"/>
      <c r="BH16" s="228"/>
      <c r="BI16" s="383"/>
      <c r="BJ16" s="383"/>
      <c r="BK16" s="383"/>
      <c r="BL16" s="383"/>
      <c r="BM16" s="383"/>
      <c r="BN16" s="383"/>
      <c r="BO16" s="383"/>
      <c r="BP16" s="383"/>
      <c r="BQ16" s="383"/>
      <c r="BR16" s="383"/>
      <c r="BS16" s="383"/>
      <c r="BT16" s="383"/>
      <c r="BU16" s="383"/>
      <c r="BV16" s="383"/>
      <c r="BW16" s="383"/>
      <c r="BX16" s="383"/>
      <c r="BY16" s="383"/>
      <c r="BZ16" s="383"/>
      <c r="CA16" s="383"/>
      <c r="CB16" s="383"/>
      <c r="CC16" s="383"/>
      <c r="CD16" s="98"/>
      <c r="CE16" s="98"/>
      <c r="CF16" s="383"/>
      <c r="CG16" s="383"/>
      <c r="CH16" s="383"/>
      <c r="CI16" s="383"/>
      <c r="CJ16" s="383"/>
      <c r="CK16" s="383"/>
      <c r="CL16" s="383"/>
      <c r="CM16" s="383"/>
      <c r="CN16" s="455"/>
      <c r="CO16" s="455"/>
      <c r="CP16" s="455"/>
      <c r="CQ16" s="455"/>
      <c r="CR16" s="455"/>
      <c r="CS16" s="383"/>
      <c r="CT16" s="98"/>
      <c r="CU16" s="98"/>
      <c r="DA16" s="81" t="s">
        <v>554</v>
      </c>
    </row>
    <row r="17" spans="2:105" ht="71.25" customHeight="1">
      <c r="B17" s="239"/>
      <c r="C17" s="239"/>
      <c r="D17" s="35"/>
      <c r="E17" s="35"/>
      <c r="F17" s="35"/>
      <c r="G17" s="35"/>
      <c r="H17" s="35"/>
      <c r="I17" s="35"/>
      <c r="J17" s="279"/>
      <c r="K17" s="303"/>
      <c r="L17" s="281"/>
      <c r="M17" s="281"/>
      <c r="N17" s="281"/>
      <c r="O17" s="490"/>
      <c r="P17" s="274"/>
      <c r="Q17" s="274"/>
      <c r="R17" s="274"/>
      <c r="S17" s="281"/>
      <c r="T17" s="272"/>
      <c r="U17" s="271"/>
      <c r="V17" s="271"/>
      <c r="W17" s="271"/>
      <c r="X17" s="271"/>
      <c r="Y17" s="271"/>
      <c r="Z17" s="274"/>
      <c r="AA17" s="271"/>
      <c r="AB17" s="274"/>
      <c r="AC17" s="490"/>
      <c r="AD17" s="271"/>
      <c r="AE17" s="271"/>
      <c r="AF17" s="271"/>
      <c r="AG17" s="271"/>
      <c r="AH17" s="310"/>
      <c r="AI17" s="309"/>
      <c r="AJ17" s="310"/>
      <c r="AK17" s="67" t="s">
        <v>227</v>
      </c>
      <c r="AL17" s="67" t="s">
        <v>404</v>
      </c>
      <c r="AM17" s="68">
        <v>1</v>
      </c>
      <c r="AN17" s="61">
        <v>0.25</v>
      </c>
      <c r="AO17" s="135">
        <v>0.02</v>
      </c>
      <c r="AP17" s="68"/>
      <c r="AQ17" s="68"/>
      <c r="AR17" s="68"/>
      <c r="AS17" s="61">
        <f t="shared" si="2"/>
        <v>0.02</v>
      </c>
      <c r="AT17" s="61">
        <f t="shared" si="3"/>
        <v>0.02</v>
      </c>
      <c r="AU17" s="61">
        <f t="shared" si="4"/>
        <v>5.0000000000000001E-3</v>
      </c>
      <c r="AV17" s="310"/>
      <c r="AW17" s="21">
        <v>44562</v>
      </c>
      <c r="AX17" s="21">
        <v>44926</v>
      </c>
      <c r="AY17" s="42">
        <v>365</v>
      </c>
      <c r="AZ17" s="46">
        <v>1065570</v>
      </c>
      <c r="BA17" s="35"/>
      <c r="BB17" s="43" t="s">
        <v>328</v>
      </c>
      <c r="BC17" s="35" t="s">
        <v>402</v>
      </c>
      <c r="BD17" s="329" t="s">
        <v>409</v>
      </c>
      <c r="BE17" s="383">
        <v>535268823</v>
      </c>
      <c r="BF17" s="329" t="s">
        <v>409</v>
      </c>
      <c r="BG17" s="329" t="s">
        <v>422</v>
      </c>
      <c r="BH17" s="228"/>
      <c r="BI17" s="383"/>
      <c r="BJ17" s="383"/>
      <c r="BK17" s="383"/>
      <c r="BL17" s="383"/>
      <c r="BM17" s="383"/>
      <c r="BN17" s="383"/>
      <c r="BO17" s="383"/>
      <c r="BP17" s="383"/>
      <c r="BQ17" s="383"/>
      <c r="BR17" s="383"/>
      <c r="BS17" s="383"/>
      <c r="BT17" s="383"/>
      <c r="BU17" s="383"/>
      <c r="BV17" s="383"/>
      <c r="BW17" s="383"/>
      <c r="BX17" s="383"/>
      <c r="BY17" s="383"/>
      <c r="BZ17" s="383"/>
      <c r="CA17" s="383"/>
      <c r="CB17" s="383">
        <v>535268823</v>
      </c>
      <c r="CC17" s="383"/>
      <c r="CD17" s="98"/>
      <c r="CE17" s="98"/>
      <c r="CF17" s="383">
        <v>0</v>
      </c>
      <c r="CG17" s="383"/>
      <c r="CH17" s="383"/>
      <c r="CI17" s="383"/>
      <c r="CJ17" s="383">
        <v>0</v>
      </c>
      <c r="CK17" s="383"/>
      <c r="CL17" s="383"/>
      <c r="CM17" s="383"/>
      <c r="CN17" s="455">
        <f>+CF17/CB17</f>
        <v>0</v>
      </c>
      <c r="CO17" s="455"/>
      <c r="CP17" s="455"/>
      <c r="CQ17" s="455"/>
      <c r="CR17" s="455">
        <f>+CJ17/CB17</f>
        <v>0</v>
      </c>
      <c r="CS17" s="383"/>
      <c r="CT17" s="98"/>
      <c r="CU17" s="98"/>
      <c r="DA17" s="81" t="s">
        <v>555</v>
      </c>
    </row>
    <row r="18" spans="2:105" ht="60" customHeight="1">
      <c r="B18" s="239"/>
      <c r="C18" s="239"/>
      <c r="D18" s="35"/>
      <c r="E18" s="35"/>
      <c r="F18" s="35"/>
      <c r="G18" s="35"/>
      <c r="H18" s="35"/>
      <c r="I18" s="35"/>
      <c r="J18" s="279"/>
      <c r="K18" s="303"/>
      <c r="L18" s="281"/>
      <c r="M18" s="281"/>
      <c r="N18" s="281"/>
      <c r="O18" s="490"/>
      <c r="P18" s="274"/>
      <c r="Q18" s="274"/>
      <c r="R18" s="274"/>
      <c r="S18" s="281"/>
      <c r="T18" s="272"/>
      <c r="U18" s="271"/>
      <c r="V18" s="271"/>
      <c r="W18" s="271"/>
      <c r="X18" s="271"/>
      <c r="Y18" s="271"/>
      <c r="Z18" s="274"/>
      <c r="AA18" s="271"/>
      <c r="AB18" s="274"/>
      <c r="AC18" s="490"/>
      <c r="AD18" s="271"/>
      <c r="AE18" s="271"/>
      <c r="AF18" s="271"/>
      <c r="AG18" s="271"/>
      <c r="AH18" s="310"/>
      <c r="AI18" s="309"/>
      <c r="AJ18" s="310"/>
      <c r="AK18" s="66" t="s">
        <v>228</v>
      </c>
      <c r="AL18" s="66" t="s">
        <v>405</v>
      </c>
      <c r="AM18" s="61">
        <v>1</v>
      </c>
      <c r="AN18" s="61">
        <v>0.25</v>
      </c>
      <c r="AO18" s="61">
        <v>0.1</v>
      </c>
      <c r="AP18" s="61"/>
      <c r="AQ18" s="61"/>
      <c r="AR18" s="61"/>
      <c r="AS18" s="61">
        <f t="shared" si="2"/>
        <v>0.1</v>
      </c>
      <c r="AT18" s="61">
        <f t="shared" si="3"/>
        <v>0.1</v>
      </c>
      <c r="AU18" s="61">
        <f t="shared" si="4"/>
        <v>2.5000000000000001E-2</v>
      </c>
      <c r="AV18" s="310"/>
      <c r="AW18" s="21">
        <v>44562</v>
      </c>
      <c r="AX18" s="21">
        <v>44926</v>
      </c>
      <c r="AY18" s="42">
        <v>365</v>
      </c>
      <c r="AZ18" s="46">
        <v>1065570</v>
      </c>
      <c r="BA18" s="35"/>
      <c r="BB18" s="43" t="s">
        <v>328</v>
      </c>
      <c r="BC18" s="35" t="s">
        <v>402</v>
      </c>
      <c r="BD18" s="329"/>
      <c r="BE18" s="383"/>
      <c r="BF18" s="329"/>
      <c r="BG18" s="329"/>
      <c r="BH18" s="228"/>
      <c r="BI18" s="383"/>
      <c r="BJ18" s="383"/>
      <c r="BK18" s="383"/>
      <c r="BL18" s="383"/>
      <c r="BM18" s="383"/>
      <c r="BN18" s="383"/>
      <c r="BO18" s="383"/>
      <c r="BP18" s="383"/>
      <c r="BQ18" s="383"/>
      <c r="BR18" s="383"/>
      <c r="BS18" s="383"/>
      <c r="BT18" s="383"/>
      <c r="BU18" s="383"/>
      <c r="BV18" s="383"/>
      <c r="BW18" s="383"/>
      <c r="BX18" s="383"/>
      <c r="BY18" s="383"/>
      <c r="BZ18" s="383"/>
      <c r="CA18" s="383"/>
      <c r="CB18" s="383"/>
      <c r="CC18" s="383"/>
      <c r="CD18" s="98"/>
      <c r="CE18" s="98"/>
      <c r="CF18" s="383"/>
      <c r="CG18" s="383"/>
      <c r="CH18" s="383"/>
      <c r="CI18" s="383"/>
      <c r="CJ18" s="383"/>
      <c r="CK18" s="383"/>
      <c r="CL18" s="383"/>
      <c r="CM18" s="383"/>
      <c r="CN18" s="455"/>
      <c r="CO18" s="455"/>
      <c r="CP18" s="455"/>
      <c r="CQ18" s="455"/>
      <c r="CR18" s="455"/>
      <c r="CS18" s="383"/>
      <c r="CT18" s="98"/>
      <c r="CU18" s="98"/>
      <c r="DA18" s="81" t="s">
        <v>556</v>
      </c>
    </row>
    <row r="19" spans="2:105" ht="60" customHeight="1">
      <c r="B19" s="239"/>
      <c r="C19" s="239"/>
      <c r="D19" s="35"/>
      <c r="E19" s="35"/>
      <c r="F19" s="35"/>
      <c r="G19" s="35"/>
      <c r="H19" s="35"/>
      <c r="I19" s="35"/>
      <c r="J19" s="279"/>
      <c r="K19" s="303"/>
      <c r="L19" s="281" t="s">
        <v>332</v>
      </c>
      <c r="M19" s="281" t="s">
        <v>368</v>
      </c>
      <c r="N19" s="281" t="s">
        <v>352</v>
      </c>
      <c r="O19" s="492" t="s">
        <v>163</v>
      </c>
      <c r="P19" s="281"/>
      <c r="Q19" s="281" t="s">
        <v>370</v>
      </c>
      <c r="R19" s="281" t="s">
        <v>371</v>
      </c>
      <c r="S19" s="281">
        <v>1</v>
      </c>
      <c r="T19" s="273">
        <v>0.15</v>
      </c>
      <c r="U19" s="274">
        <v>0.85</v>
      </c>
      <c r="V19" s="274">
        <v>0</v>
      </c>
      <c r="W19" s="274">
        <f>15%*0.513</f>
        <v>7.6950000000000005E-2</v>
      </c>
      <c r="X19" s="274"/>
      <c r="Y19" s="274"/>
      <c r="Z19" s="491">
        <f>+V19+W19+X19+Y19</f>
        <v>7.6950000000000005E-2</v>
      </c>
      <c r="AA19" s="274">
        <f>+Z19+U19</f>
        <v>0.92694999999999994</v>
      </c>
      <c r="AB19" s="274">
        <f>+Z19/T19</f>
        <v>0.51300000000000001</v>
      </c>
      <c r="AC19" s="491">
        <f>+AA19/S19</f>
        <v>0.92694999999999994</v>
      </c>
      <c r="AD19" s="274" t="s">
        <v>444</v>
      </c>
      <c r="AE19" s="274" t="s">
        <v>445</v>
      </c>
      <c r="AF19" s="274" t="s">
        <v>448</v>
      </c>
      <c r="AG19" s="274" t="s">
        <v>450</v>
      </c>
      <c r="AH19" s="309" t="s">
        <v>194</v>
      </c>
      <c r="AI19" s="309">
        <v>2021130010262</v>
      </c>
      <c r="AJ19" s="310" t="s">
        <v>209</v>
      </c>
      <c r="AK19" s="66" t="s">
        <v>229</v>
      </c>
      <c r="AL19" s="66" t="s">
        <v>406</v>
      </c>
      <c r="AM19" s="68">
        <v>1</v>
      </c>
      <c r="AN19" s="61">
        <v>0.25</v>
      </c>
      <c r="AO19" s="68">
        <v>1</v>
      </c>
      <c r="AP19" s="61"/>
      <c r="AQ19" s="61"/>
      <c r="AR19" s="61"/>
      <c r="AS19" s="68">
        <f>+AO19</f>
        <v>1</v>
      </c>
      <c r="AT19" s="61">
        <f>+AS19/AM19</f>
        <v>1</v>
      </c>
      <c r="AU19" s="61">
        <f>+AT19*AN19</f>
        <v>0.25</v>
      </c>
      <c r="AV19" s="430">
        <f>+SUM(AU19:AU22)</f>
        <v>0.625</v>
      </c>
      <c r="AW19" s="21">
        <v>44562</v>
      </c>
      <c r="AX19" s="21">
        <v>44926</v>
      </c>
      <c r="AY19" s="42">
        <v>365</v>
      </c>
      <c r="AZ19" s="46">
        <v>1065570</v>
      </c>
      <c r="BA19" s="35"/>
      <c r="BB19" s="43" t="s">
        <v>328</v>
      </c>
      <c r="BC19" s="35" t="s">
        <v>402</v>
      </c>
      <c r="BD19" s="329" t="s">
        <v>409</v>
      </c>
      <c r="BE19" s="383">
        <v>1123148025</v>
      </c>
      <c r="BF19" s="329" t="s">
        <v>409</v>
      </c>
      <c r="BG19" s="329" t="s">
        <v>425</v>
      </c>
      <c r="BH19" s="386" t="s">
        <v>424</v>
      </c>
      <c r="BI19" s="329"/>
      <c r="BJ19" s="329"/>
      <c r="BK19" s="329"/>
      <c r="BL19" s="329"/>
      <c r="BM19" s="329"/>
      <c r="BN19" s="329"/>
      <c r="BO19" s="329"/>
      <c r="BP19" s="329"/>
      <c r="BQ19" s="329"/>
      <c r="BR19" s="329"/>
      <c r="BS19" s="329"/>
      <c r="BT19" s="329"/>
      <c r="BU19" s="329"/>
      <c r="BV19" s="329"/>
      <c r="BW19" s="329"/>
      <c r="BX19" s="329"/>
      <c r="BY19" s="329"/>
      <c r="BZ19" s="329"/>
      <c r="CA19" s="329"/>
      <c r="CB19" s="383">
        <v>1123148025</v>
      </c>
      <c r="CC19" s="383"/>
      <c r="CD19" s="96"/>
      <c r="CE19" s="96"/>
      <c r="CF19" s="383">
        <v>178900000</v>
      </c>
      <c r="CG19" s="329"/>
      <c r="CH19" s="329"/>
      <c r="CI19" s="329"/>
      <c r="CJ19" s="383">
        <v>4500000</v>
      </c>
      <c r="CK19" s="329"/>
      <c r="CL19" s="329"/>
      <c r="CM19" s="329"/>
      <c r="CN19" s="455">
        <f>+CF19/CB19</f>
        <v>0.1592844362611954</v>
      </c>
      <c r="CO19" s="455"/>
      <c r="CP19" s="455"/>
      <c r="CQ19" s="455"/>
      <c r="CR19" s="455">
        <f>+CJ19/CB19</f>
        <v>4.0065956577718239E-3</v>
      </c>
      <c r="CS19" s="383"/>
      <c r="CT19" s="96"/>
      <c r="CU19" s="96"/>
      <c r="DA19" s="58" t="s">
        <v>531</v>
      </c>
    </row>
    <row r="20" spans="2:105" ht="70.5" customHeight="1">
      <c r="B20" s="239"/>
      <c r="C20" s="239"/>
      <c r="D20" s="35"/>
      <c r="E20" s="35"/>
      <c r="F20" s="35"/>
      <c r="G20" s="35"/>
      <c r="H20" s="35"/>
      <c r="I20" s="35"/>
      <c r="J20" s="279"/>
      <c r="K20" s="303"/>
      <c r="L20" s="281"/>
      <c r="M20" s="281"/>
      <c r="N20" s="281"/>
      <c r="O20" s="492"/>
      <c r="P20" s="281"/>
      <c r="Q20" s="281"/>
      <c r="R20" s="281"/>
      <c r="S20" s="281"/>
      <c r="T20" s="270"/>
      <c r="U20" s="274"/>
      <c r="V20" s="274"/>
      <c r="W20" s="274"/>
      <c r="X20" s="274"/>
      <c r="Y20" s="274"/>
      <c r="Z20" s="491"/>
      <c r="AA20" s="274"/>
      <c r="AB20" s="274"/>
      <c r="AC20" s="491"/>
      <c r="AD20" s="274"/>
      <c r="AE20" s="274"/>
      <c r="AF20" s="274"/>
      <c r="AG20" s="274"/>
      <c r="AH20" s="309"/>
      <c r="AI20" s="309"/>
      <c r="AJ20" s="310"/>
      <c r="AK20" s="66" t="s">
        <v>230</v>
      </c>
      <c r="AL20" s="66" t="s">
        <v>230</v>
      </c>
      <c r="AM20" s="61">
        <v>1</v>
      </c>
      <c r="AN20" s="61">
        <v>0.25</v>
      </c>
      <c r="AO20" s="61">
        <v>0.25</v>
      </c>
      <c r="AP20" s="61"/>
      <c r="AQ20" s="61"/>
      <c r="AR20" s="61"/>
      <c r="AS20" s="61">
        <f t="shared" ref="AS20:AS22" si="5">+AO20</f>
        <v>0.25</v>
      </c>
      <c r="AT20" s="61">
        <f>+AS20/AM20</f>
        <v>0.25</v>
      </c>
      <c r="AU20" s="61">
        <f t="shared" ref="AU20:AU22" si="6">+AT20*AN20</f>
        <v>6.25E-2</v>
      </c>
      <c r="AV20" s="430"/>
      <c r="AW20" s="21">
        <v>44562</v>
      </c>
      <c r="AX20" s="21">
        <v>44926</v>
      </c>
      <c r="AY20" s="42">
        <v>365</v>
      </c>
      <c r="AZ20" s="46">
        <v>1065570</v>
      </c>
      <c r="BA20" s="35"/>
      <c r="BB20" s="43" t="s">
        <v>328</v>
      </c>
      <c r="BC20" s="35" t="s">
        <v>402</v>
      </c>
      <c r="BD20" s="329"/>
      <c r="BE20" s="383"/>
      <c r="BF20" s="329"/>
      <c r="BG20" s="329"/>
      <c r="BH20" s="387"/>
      <c r="BI20" s="329"/>
      <c r="BJ20" s="329"/>
      <c r="BK20" s="329"/>
      <c r="BL20" s="329"/>
      <c r="BM20" s="329"/>
      <c r="BN20" s="329"/>
      <c r="BO20" s="329"/>
      <c r="BP20" s="329"/>
      <c r="BQ20" s="329"/>
      <c r="BR20" s="329"/>
      <c r="BS20" s="329"/>
      <c r="BT20" s="329"/>
      <c r="BU20" s="329"/>
      <c r="BV20" s="329"/>
      <c r="BW20" s="329"/>
      <c r="BX20" s="329"/>
      <c r="BY20" s="329"/>
      <c r="BZ20" s="329"/>
      <c r="CA20" s="329"/>
      <c r="CB20" s="383"/>
      <c r="CC20" s="383"/>
      <c r="CD20" s="96"/>
      <c r="CE20" s="96"/>
      <c r="CF20" s="383"/>
      <c r="CG20" s="329"/>
      <c r="CH20" s="329"/>
      <c r="CI20" s="329"/>
      <c r="CJ20" s="383"/>
      <c r="CK20" s="329"/>
      <c r="CL20" s="329"/>
      <c r="CM20" s="329"/>
      <c r="CN20" s="455"/>
      <c r="CO20" s="455"/>
      <c r="CP20" s="455"/>
      <c r="CQ20" s="455"/>
      <c r="CR20" s="455"/>
      <c r="CS20" s="383"/>
      <c r="CT20" s="96"/>
      <c r="CU20" s="96"/>
      <c r="DA20" s="58" t="s">
        <v>532</v>
      </c>
    </row>
    <row r="21" spans="2:105" ht="144" customHeight="1">
      <c r="B21" s="239"/>
      <c r="C21" s="239"/>
      <c r="D21" s="35"/>
      <c r="E21" s="35"/>
      <c r="F21" s="35"/>
      <c r="G21" s="35"/>
      <c r="H21" s="35"/>
      <c r="I21" s="35"/>
      <c r="J21" s="279"/>
      <c r="K21" s="303"/>
      <c r="L21" s="47" t="s">
        <v>333</v>
      </c>
      <c r="M21" s="47" t="s">
        <v>367</v>
      </c>
      <c r="N21" s="47" t="s">
        <v>353</v>
      </c>
      <c r="O21" s="489" t="s">
        <v>164</v>
      </c>
      <c r="P21" s="47"/>
      <c r="Q21" s="47" t="s">
        <v>370</v>
      </c>
      <c r="R21" s="47" t="s">
        <v>374</v>
      </c>
      <c r="S21" s="69">
        <v>3</v>
      </c>
      <c r="T21" s="56">
        <v>2</v>
      </c>
      <c r="U21" s="44">
        <v>0.2</v>
      </c>
      <c r="V21" s="44">
        <v>0</v>
      </c>
      <c r="W21" s="44">
        <v>0.04</v>
      </c>
      <c r="X21" s="44"/>
      <c r="Y21" s="44"/>
      <c r="Z21" s="44">
        <f>+V21+W21+X21+Y21</f>
        <v>0.04</v>
      </c>
      <c r="AA21" s="44">
        <f>+Z21+U21</f>
        <v>0.24000000000000002</v>
      </c>
      <c r="AB21" s="44">
        <f>+Z21/T21</f>
        <v>0.02</v>
      </c>
      <c r="AC21" s="496">
        <v>0.2</v>
      </c>
      <c r="AD21" s="44" t="s">
        <v>444</v>
      </c>
      <c r="AE21" s="44" t="s">
        <v>445</v>
      </c>
      <c r="AF21" s="44" t="s">
        <v>448</v>
      </c>
      <c r="AG21" s="44" t="s">
        <v>450</v>
      </c>
      <c r="AH21" s="309"/>
      <c r="AI21" s="309"/>
      <c r="AJ21" s="310"/>
      <c r="AK21" s="66" t="s">
        <v>231</v>
      </c>
      <c r="AL21" s="66" t="s">
        <v>231</v>
      </c>
      <c r="AM21" s="61">
        <v>1</v>
      </c>
      <c r="AN21" s="61">
        <v>0.25</v>
      </c>
      <c r="AO21" s="61">
        <v>0.25</v>
      </c>
      <c r="AP21" s="61"/>
      <c r="AQ21" s="61"/>
      <c r="AR21" s="61"/>
      <c r="AS21" s="61">
        <f t="shared" si="5"/>
        <v>0.25</v>
      </c>
      <c r="AT21" s="61">
        <f>+AS21/AM21</f>
        <v>0.25</v>
      </c>
      <c r="AU21" s="61">
        <f t="shared" si="6"/>
        <v>6.25E-2</v>
      </c>
      <c r="AV21" s="430"/>
      <c r="AW21" s="21">
        <v>44562</v>
      </c>
      <c r="AX21" s="21">
        <v>44926</v>
      </c>
      <c r="AY21" s="42">
        <v>365</v>
      </c>
      <c r="AZ21" s="46">
        <v>1065570</v>
      </c>
      <c r="BA21" s="35"/>
      <c r="BB21" s="43" t="s">
        <v>328</v>
      </c>
      <c r="BC21" s="35" t="s">
        <v>402</v>
      </c>
      <c r="BD21" s="329" t="s">
        <v>407</v>
      </c>
      <c r="BE21" s="383">
        <v>991051975</v>
      </c>
      <c r="BF21" s="329" t="s">
        <v>407</v>
      </c>
      <c r="BG21" s="329"/>
      <c r="BH21" s="387"/>
      <c r="BI21" s="383"/>
      <c r="BJ21" s="383"/>
      <c r="BK21" s="383"/>
      <c r="BL21" s="383"/>
      <c r="BM21" s="383"/>
      <c r="BN21" s="383"/>
      <c r="BO21" s="383"/>
      <c r="BP21" s="383"/>
      <c r="BQ21" s="383"/>
      <c r="BR21" s="383"/>
      <c r="BS21" s="383"/>
      <c r="BT21" s="383"/>
      <c r="BU21" s="383"/>
      <c r="BV21" s="383"/>
      <c r="BW21" s="383"/>
      <c r="BX21" s="383"/>
      <c r="BY21" s="383"/>
      <c r="BZ21" s="383"/>
      <c r="CA21" s="383"/>
      <c r="CB21" s="383">
        <v>1341051975</v>
      </c>
      <c r="CC21" s="383"/>
      <c r="CD21" s="98"/>
      <c r="CE21" s="98"/>
      <c r="CF21" s="383">
        <v>816700000</v>
      </c>
      <c r="CG21" s="383"/>
      <c r="CH21" s="383"/>
      <c r="CI21" s="383"/>
      <c r="CJ21" s="383">
        <v>73360000</v>
      </c>
      <c r="CK21" s="383"/>
      <c r="CL21" s="383"/>
      <c r="CM21" s="383"/>
      <c r="CN21" s="455">
        <f>+CF21/CB21</f>
        <v>0.60899951323661417</v>
      </c>
      <c r="CO21" s="455"/>
      <c r="CP21" s="455"/>
      <c r="CQ21" s="455"/>
      <c r="CR21" s="455">
        <f>+CJ21/CB21</f>
        <v>5.470332348602671E-2</v>
      </c>
      <c r="CS21" s="383"/>
      <c r="CT21" s="98"/>
      <c r="CU21" s="98"/>
      <c r="DA21" s="58" t="s">
        <v>533</v>
      </c>
    </row>
    <row r="22" spans="2:105" ht="96" customHeight="1">
      <c r="B22" s="239"/>
      <c r="C22" s="239"/>
      <c r="D22" s="35"/>
      <c r="E22" s="35"/>
      <c r="F22" s="35"/>
      <c r="G22" s="35"/>
      <c r="H22" s="35"/>
      <c r="I22" s="35"/>
      <c r="J22" s="279"/>
      <c r="K22" s="303"/>
      <c r="L22" s="70" t="s">
        <v>334</v>
      </c>
      <c r="M22" s="70" t="s">
        <v>368</v>
      </c>
      <c r="N22" s="70" t="s">
        <v>354</v>
      </c>
      <c r="O22" s="493" t="s">
        <v>165</v>
      </c>
      <c r="P22" s="66"/>
      <c r="Q22" s="66" t="s">
        <v>370</v>
      </c>
      <c r="R22" s="66" t="s">
        <v>371</v>
      </c>
      <c r="S22" s="69">
        <v>1</v>
      </c>
      <c r="T22" s="56">
        <v>1</v>
      </c>
      <c r="U22" s="55">
        <v>1</v>
      </c>
      <c r="V22" s="55">
        <v>0</v>
      </c>
      <c r="W22" s="55">
        <v>0</v>
      </c>
      <c r="X22" s="55"/>
      <c r="Y22" s="55"/>
      <c r="Z22" s="44">
        <f>+V22+W22+X22+Y22</f>
        <v>0</v>
      </c>
      <c r="AA22" s="44">
        <f>+Z22+U22</f>
        <v>1</v>
      </c>
      <c r="AB22" s="44">
        <f>+Z22/T22</f>
        <v>0</v>
      </c>
      <c r="AC22" s="497">
        <f>+AA22/S22</f>
        <v>1</v>
      </c>
      <c r="AD22" s="55" t="s">
        <v>444</v>
      </c>
      <c r="AE22" s="55" t="s">
        <v>445</v>
      </c>
      <c r="AF22" s="55" t="s">
        <v>448</v>
      </c>
      <c r="AG22" s="55" t="s">
        <v>450</v>
      </c>
      <c r="AH22" s="309"/>
      <c r="AI22" s="309"/>
      <c r="AJ22" s="310"/>
      <c r="AK22" s="62" t="s">
        <v>232</v>
      </c>
      <c r="AL22" s="62" t="s">
        <v>232</v>
      </c>
      <c r="AM22" s="68">
        <v>1</v>
      </c>
      <c r="AN22" s="61">
        <v>0.25</v>
      </c>
      <c r="AO22" s="68">
        <v>1</v>
      </c>
      <c r="AP22" s="68"/>
      <c r="AQ22" s="68"/>
      <c r="AR22" s="68"/>
      <c r="AS22" s="61">
        <f t="shared" si="5"/>
        <v>1</v>
      </c>
      <c r="AT22" s="61">
        <f>+AS22/AM22</f>
        <v>1</v>
      </c>
      <c r="AU22" s="61">
        <f t="shared" si="6"/>
        <v>0.25</v>
      </c>
      <c r="AV22" s="430"/>
      <c r="AW22" s="21">
        <v>44562</v>
      </c>
      <c r="AX22" s="21">
        <v>44926</v>
      </c>
      <c r="AY22" s="42">
        <v>365</v>
      </c>
      <c r="AZ22" s="46">
        <v>1065570</v>
      </c>
      <c r="BA22" s="35"/>
      <c r="BB22" s="43" t="s">
        <v>328</v>
      </c>
      <c r="BC22" s="35" t="s">
        <v>402</v>
      </c>
      <c r="BD22" s="329"/>
      <c r="BE22" s="383"/>
      <c r="BF22" s="329"/>
      <c r="BG22" s="329"/>
      <c r="BH22" s="388"/>
      <c r="BI22" s="383"/>
      <c r="BJ22" s="383"/>
      <c r="BK22" s="383"/>
      <c r="BL22" s="383"/>
      <c r="BM22" s="383"/>
      <c r="BN22" s="383"/>
      <c r="BO22" s="383"/>
      <c r="BP22" s="383"/>
      <c r="BQ22" s="383"/>
      <c r="BR22" s="383"/>
      <c r="BS22" s="383"/>
      <c r="BT22" s="383"/>
      <c r="BU22" s="383"/>
      <c r="BV22" s="383"/>
      <c r="BW22" s="383"/>
      <c r="BX22" s="383"/>
      <c r="BY22" s="383"/>
      <c r="BZ22" s="383"/>
      <c r="CA22" s="383"/>
      <c r="CB22" s="383"/>
      <c r="CC22" s="383"/>
      <c r="CD22" s="98"/>
      <c r="CE22" s="98"/>
      <c r="CF22" s="383"/>
      <c r="CG22" s="383"/>
      <c r="CH22" s="383"/>
      <c r="CI22" s="383"/>
      <c r="CJ22" s="383"/>
      <c r="CK22" s="383"/>
      <c r="CL22" s="383"/>
      <c r="CM22" s="383"/>
      <c r="CN22" s="455"/>
      <c r="CO22" s="455"/>
      <c r="CP22" s="455"/>
      <c r="CQ22" s="455"/>
      <c r="CR22" s="455"/>
      <c r="CS22" s="383"/>
      <c r="CT22" s="98"/>
      <c r="CU22" s="98"/>
      <c r="DA22" s="58" t="s">
        <v>534</v>
      </c>
    </row>
    <row r="23" spans="2:105" ht="30" customHeight="1">
      <c r="B23" s="239"/>
      <c r="C23" s="239"/>
      <c r="D23" s="35"/>
      <c r="E23" s="35"/>
      <c r="F23" s="35"/>
      <c r="G23" s="35"/>
      <c r="H23" s="35"/>
      <c r="I23" s="35"/>
      <c r="J23" s="279"/>
      <c r="K23" s="303"/>
      <c r="L23" s="281" t="s">
        <v>335</v>
      </c>
      <c r="M23" s="281" t="s">
        <v>367</v>
      </c>
      <c r="N23" s="281" t="s">
        <v>355</v>
      </c>
      <c r="O23" s="492" t="s">
        <v>166</v>
      </c>
      <c r="P23" s="281"/>
      <c r="Q23" s="281" t="s">
        <v>370</v>
      </c>
      <c r="R23" s="281" t="s">
        <v>375</v>
      </c>
      <c r="S23" s="281">
        <v>1</v>
      </c>
      <c r="T23" s="273">
        <v>0.34</v>
      </c>
      <c r="U23" s="274">
        <v>0.66</v>
      </c>
      <c r="V23" s="274">
        <v>0</v>
      </c>
      <c r="W23" s="274">
        <v>0</v>
      </c>
      <c r="X23" s="274"/>
      <c r="Y23" s="274"/>
      <c r="Z23" s="274">
        <f>+V23+W23+X23+Y23</f>
        <v>0</v>
      </c>
      <c r="AA23" s="274">
        <f>+Z23+U23</f>
        <v>0.66</v>
      </c>
      <c r="AB23" s="274">
        <f>+Z23/T23</f>
        <v>0</v>
      </c>
      <c r="AC23" s="274">
        <f>+AA23/S23</f>
        <v>0.66</v>
      </c>
      <c r="AD23" s="274" t="s">
        <v>444</v>
      </c>
      <c r="AE23" s="274" t="s">
        <v>445</v>
      </c>
      <c r="AF23" s="274" t="s">
        <v>448</v>
      </c>
      <c r="AG23" s="274" t="s">
        <v>450</v>
      </c>
      <c r="AH23" s="310" t="s">
        <v>195</v>
      </c>
      <c r="AI23" s="309">
        <v>2020130010300</v>
      </c>
      <c r="AJ23" s="310" t="s">
        <v>210</v>
      </c>
      <c r="AK23" s="71" t="s">
        <v>233</v>
      </c>
      <c r="AL23" s="71" t="s">
        <v>233</v>
      </c>
      <c r="AM23" s="61">
        <v>0.01</v>
      </c>
      <c r="AN23" s="61"/>
      <c r="AO23" s="61"/>
      <c r="AP23" s="61"/>
      <c r="AQ23" s="61"/>
      <c r="AR23" s="61"/>
      <c r="AS23" s="61"/>
      <c r="AT23" s="61"/>
      <c r="AU23" s="61"/>
      <c r="AV23" s="310"/>
      <c r="AW23" s="21">
        <v>44562</v>
      </c>
      <c r="AX23" s="21">
        <v>44926</v>
      </c>
      <c r="AY23" s="42">
        <v>365</v>
      </c>
      <c r="AZ23" s="46">
        <v>1065570</v>
      </c>
      <c r="BA23" s="35"/>
      <c r="BB23" s="43" t="s">
        <v>328</v>
      </c>
      <c r="BC23" s="35" t="s">
        <v>402</v>
      </c>
      <c r="BD23" s="329" t="s">
        <v>407</v>
      </c>
      <c r="BE23" s="381">
        <v>556000000</v>
      </c>
      <c r="BF23" s="329" t="s">
        <v>407</v>
      </c>
      <c r="BG23" s="329" t="s">
        <v>441</v>
      </c>
      <c r="BH23" s="329" t="s">
        <v>440</v>
      </c>
      <c r="BI23" s="381"/>
      <c r="BJ23" s="381"/>
      <c r="BK23" s="381"/>
      <c r="BL23" s="381"/>
      <c r="BM23" s="381"/>
      <c r="BN23" s="381"/>
      <c r="BO23" s="381"/>
      <c r="BP23" s="381"/>
      <c r="BQ23" s="381"/>
      <c r="BR23" s="381"/>
      <c r="BS23" s="381"/>
      <c r="BT23" s="381"/>
      <c r="BU23" s="381"/>
      <c r="BV23" s="381"/>
      <c r="BW23" s="381"/>
      <c r="BX23" s="381"/>
      <c r="BY23" s="381"/>
      <c r="BZ23" s="381"/>
      <c r="CA23" s="381"/>
      <c r="CB23" s="381">
        <v>556000000</v>
      </c>
      <c r="CC23" s="381"/>
      <c r="CD23" s="99"/>
      <c r="CE23" s="99"/>
      <c r="CF23" s="381">
        <v>106500000</v>
      </c>
      <c r="CG23" s="381"/>
      <c r="CH23" s="381"/>
      <c r="CI23" s="381"/>
      <c r="CJ23" s="381">
        <v>14000000</v>
      </c>
      <c r="CK23" s="381"/>
      <c r="CL23" s="381"/>
      <c r="CM23" s="381"/>
      <c r="CN23" s="455">
        <f>+CF23/CB23</f>
        <v>0.19154676258992806</v>
      </c>
      <c r="CO23" s="455"/>
      <c r="CP23" s="455"/>
      <c r="CQ23" s="455"/>
      <c r="CR23" s="455">
        <f>+CJ23/CB23</f>
        <v>2.5179856115107913E-2</v>
      </c>
      <c r="CS23" s="381"/>
      <c r="CT23" s="99"/>
      <c r="CU23" s="99"/>
      <c r="DA23" s="35"/>
    </row>
    <row r="24" spans="2:105" ht="57">
      <c r="B24" s="239"/>
      <c r="C24" s="239"/>
      <c r="D24" s="35"/>
      <c r="E24" s="35"/>
      <c r="F24" s="35"/>
      <c r="G24" s="35"/>
      <c r="H24" s="35"/>
      <c r="I24" s="35"/>
      <c r="J24" s="279"/>
      <c r="K24" s="303"/>
      <c r="L24" s="281"/>
      <c r="M24" s="281"/>
      <c r="N24" s="281"/>
      <c r="O24" s="492"/>
      <c r="P24" s="281"/>
      <c r="Q24" s="281"/>
      <c r="R24" s="281"/>
      <c r="S24" s="281"/>
      <c r="T24" s="270"/>
      <c r="U24" s="274"/>
      <c r="V24" s="274"/>
      <c r="W24" s="274"/>
      <c r="X24" s="274"/>
      <c r="Y24" s="274"/>
      <c r="Z24" s="274"/>
      <c r="AA24" s="274"/>
      <c r="AB24" s="274"/>
      <c r="AC24" s="274"/>
      <c r="AD24" s="274"/>
      <c r="AE24" s="274"/>
      <c r="AF24" s="274"/>
      <c r="AG24" s="274"/>
      <c r="AH24" s="310"/>
      <c r="AI24" s="309"/>
      <c r="AJ24" s="310"/>
      <c r="AK24" s="71" t="s">
        <v>234</v>
      </c>
      <c r="AL24" s="71" t="s">
        <v>234</v>
      </c>
      <c r="AM24" s="61">
        <v>1</v>
      </c>
      <c r="AN24" s="61"/>
      <c r="AO24" s="61"/>
      <c r="AP24" s="61"/>
      <c r="AQ24" s="61"/>
      <c r="AR24" s="61"/>
      <c r="AS24" s="61"/>
      <c r="AT24" s="61"/>
      <c r="AU24" s="61"/>
      <c r="AV24" s="310"/>
      <c r="AW24" s="21">
        <v>44562</v>
      </c>
      <c r="AX24" s="21">
        <v>44926</v>
      </c>
      <c r="AY24" s="42">
        <v>365</v>
      </c>
      <c r="AZ24" s="46">
        <v>1065570</v>
      </c>
      <c r="BA24" s="35"/>
      <c r="BB24" s="43" t="s">
        <v>328</v>
      </c>
      <c r="BC24" s="35" t="s">
        <v>402</v>
      </c>
      <c r="BD24" s="329"/>
      <c r="BE24" s="381"/>
      <c r="BF24" s="329"/>
      <c r="BG24" s="329"/>
      <c r="BH24" s="329"/>
      <c r="BI24" s="381"/>
      <c r="BJ24" s="381"/>
      <c r="BK24" s="381"/>
      <c r="BL24" s="381"/>
      <c r="BM24" s="381"/>
      <c r="BN24" s="381"/>
      <c r="BO24" s="381"/>
      <c r="BP24" s="381"/>
      <c r="BQ24" s="381"/>
      <c r="BR24" s="381"/>
      <c r="BS24" s="381"/>
      <c r="BT24" s="381"/>
      <c r="BU24" s="381"/>
      <c r="BV24" s="381"/>
      <c r="BW24" s="381"/>
      <c r="BX24" s="381"/>
      <c r="BY24" s="381"/>
      <c r="BZ24" s="381"/>
      <c r="CA24" s="381"/>
      <c r="CB24" s="381"/>
      <c r="CC24" s="381"/>
      <c r="CD24" s="99"/>
      <c r="CE24" s="99"/>
      <c r="CF24" s="381"/>
      <c r="CG24" s="381"/>
      <c r="CH24" s="381"/>
      <c r="CI24" s="381"/>
      <c r="CJ24" s="381"/>
      <c r="CK24" s="381"/>
      <c r="CL24" s="381"/>
      <c r="CM24" s="381"/>
      <c r="CN24" s="455"/>
      <c r="CO24" s="455"/>
      <c r="CP24" s="455"/>
      <c r="CQ24" s="455"/>
      <c r="CR24" s="455"/>
      <c r="CS24" s="381"/>
      <c r="CT24" s="99"/>
      <c r="CU24" s="99"/>
      <c r="CV24" s="52"/>
      <c r="CW24" s="50"/>
      <c r="CX24" s="48"/>
      <c r="CY24" s="48"/>
      <c r="CZ24" s="48"/>
      <c r="DA24" s="35"/>
    </row>
    <row r="25" spans="2:105" ht="42.75">
      <c r="B25" s="239"/>
      <c r="C25" s="239"/>
      <c r="D25" s="35"/>
      <c r="E25" s="35"/>
      <c r="F25" s="35"/>
      <c r="G25" s="35"/>
      <c r="H25" s="35"/>
      <c r="I25" s="35"/>
      <c r="J25" s="279"/>
      <c r="K25" s="303"/>
      <c r="L25" s="281"/>
      <c r="M25" s="281"/>
      <c r="N25" s="281"/>
      <c r="O25" s="492"/>
      <c r="P25" s="281"/>
      <c r="Q25" s="281"/>
      <c r="R25" s="281"/>
      <c r="S25" s="281"/>
      <c r="T25" s="270"/>
      <c r="U25" s="274"/>
      <c r="V25" s="274"/>
      <c r="W25" s="274"/>
      <c r="X25" s="274"/>
      <c r="Y25" s="274"/>
      <c r="Z25" s="274"/>
      <c r="AA25" s="274"/>
      <c r="AB25" s="274"/>
      <c r="AC25" s="274"/>
      <c r="AD25" s="274"/>
      <c r="AE25" s="274"/>
      <c r="AF25" s="274"/>
      <c r="AG25" s="274"/>
      <c r="AH25" s="310"/>
      <c r="AI25" s="309"/>
      <c r="AJ25" s="310"/>
      <c r="AK25" s="71" t="s">
        <v>235</v>
      </c>
      <c r="AL25" s="71" t="s">
        <v>235</v>
      </c>
      <c r="AM25" s="61">
        <v>1</v>
      </c>
      <c r="AN25" s="61"/>
      <c r="AO25" s="61"/>
      <c r="AP25" s="61"/>
      <c r="AQ25" s="61"/>
      <c r="AR25" s="61"/>
      <c r="AS25" s="61"/>
      <c r="AT25" s="61"/>
      <c r="AU25" s="61"/>
      <c r="AV25" s="310"/>
      <c r="AW25" s="21">
        <v>44562</v>
      </c>
      <c r="AX25" s="21">
        <v>44926</v>
      </c>
      <c r="AY25" s="42">
        <v>365</v>
      </c>
      <c r="AZ25" s="46">
        <v>1065570</v>
      </c>
      <c r="BA25" s="35"/>
      <c r="BB25" s="43" t="s">
        <v>328</v>
      </c>
      <c r="BC25" s="35" t="s">
        <v>402</v>
      </c>
      <c r="BD25" s="329"/>
      <c r="BE25" s="381"/>
      <c r="BF25" s="329"/>
      <c r="BG25" s="329"/>
      <c r="BH25" s="329"/>
      <c r="BI25" s="381"/>
      <c r="BJ25" s="381"/>
      <c r="BK25" s="381"/>
      <c r="BL25" s="381"/>
      <c r="BM25" s="381"/>
      <c r="BN25" s="381"/>
      <c r="BO25" s="381"/>
      <c r="BP25" s="381"/>
      <c r="BQ25" s="381"/>
      <c r="BR25" s="381"/>
      <c r="BS25" s="381"/>
      <c r="BT25" s="381"/>
      <c r="BU25" s="381"/>
      <c r="BV25" s="381"/>
      <c r="BW25" s="381"/>
      <c r="BX25" s="381"/>
      <c r="BY25" s="381"/>
      <c r="BZ25" s="381"/>
      <c r="CA25" s="381"/>
      <c r="CB25" s="381"/>
      <c r="CC25" s="381"/>
      <c r="CD25" s="99"/>
      <c r="CE25" s="99"/>
      <c r="CF25" s="381"/>
      <c r="CG25" s="381"/>
      <c r="CH25" s="381"/>
      <c r="CI25" s="381"/>
      <c r="CJ25" s="381"/>
      <c r="CK25" s="381"/>
      <c r="CL25" s="381"/>
      <c r="CM25" s="381"/>
      <c r="CN25" s="455"/>
      <c r="CO25" s="455"/>
      <c r="CP25" s="455"/>
      <c r="CQ25" s="455"/>
      <c r="CR25" s="455"/>
      <c r="CS25" s="381"/>
      <c r="CT25" s="99"/>
      <c r="CU25" s="99"/>
      <c r="CV25" s="52"/>
      <c r="CW25" s="50"/>
      <c r="CX25" s="48"/>
      <c r="CY25" s="48"/>
      <c r="CZ25" s="48"/>
      <c r="DA25" s="35"/>
    </row>
    <row r="26" spans="2:105" ht="30">
      <c r="B26" s="239"/>
      <c r="C26" s="239"/>
      <c r="D26" s="35"/>
      <c r="E26" s="35"/>
      <c r="F26" s="35"/>
      <c r="G26" s="35"/>
      <c r="H26" s="35"/>
      <c r="I26" s="35"/>
      <c r="J26" s="279"/>
      <c r="K26" s="303"/>
      <c r="L26" s="281"/>
      <c r="M26" s="281"/>
      <c r="N26" s="281"/>
      <c r="O26" s="492"/>
      <c r="P26" s="281"/>
      <c r="Q26" s="281"/>
      <c r="R26" s="281"/>
      <c r="S26" s="281"/>
      <c r="T26" s="270"/>
      <c r="U26" s="274"/>
      <c r="V26" s="274"/>
      <c r="W26" s="274"/>
      <c r="X26" s="274"/>
      <c r="Y26" s="274"/>
      <c r="Z26" s="274"/>
      <c r="AA26" s="274"/>
      <c r="AB26" s="274"/>
      <c r="AC26" s="274"/>
      <c r="AD26" s="274"/>
      <c r="AE26" s="274"/>
      <c r="AF26" s="274"/>
      <c r="AG26" s="274"/>
      <c r="AH26" s="310"/>
      <c r="AI26" s="309"/>
      <c r="AJ26" s="310"/>
      <c r="AK26" s="72" t="s">
        <v>236</v>
      </c>
      <c r="AL26" s="72" t="s">
        <v>236</v>
      </c>
      <c r="AM26" s="61">
        <v>1</v>
      </c>
      <c r="AN26" s="61"/>
      <c r="AO26" s="61"/>
      <c r="AP26" s="61"/>
      <c r="AQ26" s="61"/>
      <c r="AR26" s="61"/>
      <c r="AS26" s="61"/>
      <c r="AT26" s="61"/>
      <c r="AU26" s="61"/>
      <c r="AV26" s="310"/>
      <c r="AW26" s="21">
        <v>44562</v>
      </c>
      <c r="AX26" s="21">
        <v>44926</v>
      </c>
      <c r="AY26" s="42">
        <v>365</v>
      </c>
      <c r="AZ26" s="46">
        <v>1065570</v>
      </c>
      <c r="BA26" s="35"/>
      <c r="BB26" s="43" t="s">
        <v>328</v>
      </c>
      <c r="BC26" s="35" t="s">
        <v>402</v>
      </c>
      <c r="BD26" s="329"/>
      <c r="BE26" s="381"/>
      <c r="BF26" s="329"/>
      <c r="BG26" s="329"/>
      <c r="BH26" s="329"/>
      <c r="BI26" s="381"/>
      <c r="BJ26" s="381"/>
      <c r="BK26" s="381"/>
      <c r="BL26" s="381"/>
      <c r="BM26" s="381"/>
      <c r="BN26" s="381"/>
      <c r="BO26" s="381"/>
      <c r="BP26" s="381"/>
      <c r="BQ26" s="381"/>
      <c r="BR26" s="381"/>
      <c r="BS26" s="381"/>
      <c r="BT26" s="381"/>
      <c r="BU26" s="381"/>
      <c r="BV26" s="381"/>
      <c r="BW26" s="381"/>
      <c r="BX26" s="381"/>
      <c r="BY26" s="381"/>
      <c r="BZ26" s="381"/>
      <c r="CA26" s="381"/>
      <c r="CB26" s="381"/>
      <c r="CC26" s="381"/>
      <c r="CD26" s="99"/>
      <c r="CE26" s="99"/>
      <c r="CF26" s="381"/>
      <c r="CG26" s="381"/>
      <c r="CH26" s="381"/>
      <c r="CI26" s="381"/>
      <c r="CJ26" s="381"/>
      <c r="CK26" s="381"/>
      <c r="CL26" s="381"/>
      <c r="CM26" s="381"/>
      <c r="CN26" s="455"/>
      <c r="CO26" s="455"/>
      <c r="CP26" s="455"/>
      <c r="CQ26" s="455"/>
      <c r="CR26" s="455"/>
      <c r="CS26" s="381"/>
      <c r="CT26" s="99"/>
      <c r="CU26" s="99"/>
      <c r="CV26" s="52"/>
      <c r="CW26" s="50"/>
      <c r="CX26" s="48"/>
      <c r="CY26" s="48"/>
      <c r="CZ26" s="48"/>
      <c r="DA26" s="35"/>
    </row>
    <row r="27" spans="2:105" ht="30">
      <c r="B27" s="239"/>
      <c r="C27" s="239"/>
      <c r="D27" s="35"/>
      <c r="E27" s="35"/>
      <c r="F27" s="35"/>
      <c r="G27" s="35"/>
      <c r="H27" s="35"/>
      <c r="I27" s="35"/>
      <c r="J27" s="279"/>
      <c r="K27" s="303"/>
      <c r="L27" s="281"/>
      <c r="M27" s="281"/>
      <c r="N27" s="281"/>
      <c r="O27" s="492"/>
      <c r="P27" s="281"/>
      <c r="Q27" s="281"/>
      <c r="R27" s="281"/>
      <c r="S27" s="281"/>
      <c r="T27" s="270"/>
      <c r="U27" s="274"/>
      <c r="V27" s="274"/>
      <c r="W27" s="274"/>
      <c r="X27" s="274"/>
      <c r="Y27" s="274"/>
      <c r="Z27" s="274"/>
      <c r="AA27" s="274"/>
      <c r="AB27" s="274"/>
      <c r="AC27" s="274"/>
      <c r="AD27" s="274"/>
      <c r="AE27" s="274"/>
      <c r="AF27" s="274"/>
      <c r="AG27" s="274"/>
      <c r="AH27" s="310"/>
      <c r="AI27" s="309"/>
      <c r="AJ27" s="310"/>
      <c r="AK27" s="72" t="s">
        <v>237</v>
      </c>
      <c r="AL27" s="72" t="s">
        <v>237</v>
      </c>
      <c r="AM27" s="68">
        <v>1</v>
      </c>
      <c r="AN27" s="68"/>
      <c r="AO27" s="68"/>
      <c r="AP27" s="68"/>
      <c r="AQ27" s="68"/>
      <c r="AR27" s="68"/>
      <c r="AS27" s="68"/>
      <c r="AT27" s="68"/>
      <c r="AU27" s="68"/>
      <c r="AV27" s="310"/>
      <c r="AW27" s="21">
        <v>44562</v>
      </c>
      <c r="AX27" s="21">
        <v>44926</v>
      </c>
      <c r="AY27" s="42">
        <v>365</v>
      </c>
      <c r="AZ27" s="46">
        <v>1065570</v>
      </c>
      <c r="BA27" s="35"/>
      <c r="BB27" s="43" t="s">
        <v>328</v>
      </c>
      <c r="BC27" s="35" t="s">
        <v>402</v>
      </c>
      <c r="BD27" s="329"/>
      <c r="BE27" s="381"/>
      <c r="BF27" s="329"/>
      <c r="BG27" s="329"/>
      <c r="BH27" s="329"/>
      <c r="BI27" s="381"/>
      <c r="BJ27" s="381"/>
      <c r="BK27" s="381"/>
      <c r="BL27" s="381"/>
      <c r="BM27" s="381"/>
      <c r="BN27" s="381"/>
      <c r="BO27" s="381"/>
      <c r="BP27" s="381"/>
      <c r="BQ27" s="381"/>
      <c r="BR27" s="381"/>
      <c r="BS27" s="381"/>
      <c r="BT27" s="381"/>
      <c r="BU27" s="381"/>
      <c r="BV27" s="381"/>
      <c r="BW27" s="381"/>
      <c r="BX27" s="381"/>
      <c r="BY27" s="381"/>
      <c r="BZ27" s="381"/>
      <c r="CA27" s="381"/>
      <c r="CB27" s="381"/>
      <c r="CC27" s="381"/>
      <c r="CD27" s="99"/>
      <c r="CE27" s="99"/>
      <c r="CF27" s="381"/>
      <c r="CG27" s="381"/>
      <c r="CH27" s="381"/>
      <c r="CI27" s="381"/>
      <c r="CJ27" s="381"/>
      <c r="CK27" s="381"/>
      <c r="CL27" s="381"/>
      <c r="CM27" s="381"/>
      <c r="CN27" s="455"/>
      <c r="CO27" s="455"/>
      <c r="CP27" s="455"/>
      <c r="CQ27" s="455"/>
      <c r="CR27" s="455"/>
      <c r="CS27" s="381"/>
      <c r="CT27" s="99"/>
      <c r="CU27" s="99"/>
      <c r="CV27" s="52"/>
      <c r="CW27" s="50"/>
      <c r="CX27" s="48"/>
      <c r="CY27" s="48"/>
      <c r="CZ27" s="48"/>
      <c r="DA27" s="35"/>
    </row>
    <row r="28" spans="2:105" ht="30" customHeight="1">
      <c r="B28" s="239"/>
      <c r="C28" s="239"/>
      <c r="D28" s="35"/>
      <c r="E28" s="35"/>
      <c r="F28" s="35"/>
      <c r="G28" s="35"/>
      <c r="H28" s="35"/>
      <c r="I28" s="35"/>
      <c r="J28" s="279"/>
      <c r="K28" s="303"/>
      <c r="L28" s="281"/>
      <c r="M28" s="281"/>
      <c r="N28" s="281"/>
      <c r="O28" s="492"/>
      <c r="P28" s="281"/>
      <c r="Q28" s="281"/>
      <c r="R28" s="281"/>
      <c r="S28" s="281"/>
      <c r="T28" s="270"/>
      <c r="U28" s="274"/>
      <c r="V28" s="274"/>
      <c r="W28" s="274"/>
      <c r="X28" s="274"/>
      <c r="Y28" s="274"/>
      <c r="Z28" s="274"/>
      <c r="AA28" s="274"/>
      <c r="AB28" s="274"/>
      <c r="AC28" s="274"/>
      <c r="AD28" s="274"/>
      <c r="AE28" s="274"/>
      <c r="AF28" s="274"/>
      <c r="AG28" s="274"/>
      <c r="AH28" s="310"/>
      <c r="AI28" s="309"/>
      <c r="AJ28" s="310"/>
      <c r="AK28" s="72" t="s">
        <v>238</v>
      </c>
      <c r="AL28" s="72" t="s">
        <v>238</v>
      </c>
      <c r="AM28" s="68">
        <v>0.03</v>
      </c>
      <c r="AN28" s="68"/>
      <c r="AO28" s="68"/>
      <c r="AP28" s="68"/>
      <c r="AQ28" s="68"/>
      <c r="AR28" s="68"/>
      <c r="AS28" s="68"/>
      <c r="AT28" s="68"/>
      <c r="AU28" s="68"/>
      <c r="AV28" s="310"/>
      <c r="AW28" s="21">
        <v>44562</v>
      </c>
      <c r="AX28" s="21">
        <v>44926</v>
      </c>
      <c r="AY28" s="42">
        <v>365</v>
      </c>
      <c r="AZ28" s="46">
        <v>1065570</v>
      </c>
      <c r="BA28" s="35"/>
      <c r="BB28" s="43" t="s">
        <v>328</v>
      </c>
      <c r="BC28" s="35" t="s">
        <v>402</v>
      </c>
      <c r="BD28" s="329"/>
      <c r="BE28" s="381"/>
      <c r="BF28" s="329"/>
      <c r="BG28" s="329"/>
      <c r="BH28" s="329"/>
      <c r="BI28" s="381"/>
      <c r="BJ28" s="381"/>
      <c r="BK28" s="381"/>
      <c r="BL28" s="381"/>
      <c r="BM28" s="381"/>
      <c r="BN28" s="381"/>
      <c r="BO28" s="381"/>
      <c r="BP28" s="381"/>
      <c r="BQ28" s="381"/>
      <c r="BR28" s="381"/>
      <c r="BS28" s="381"/>
      <c r="BT28" s="381"/>
      <c r="BU28" s="381"/>
      <c r="BV28" s="381"/>
      <c r="BW28" s="381"/>
      <c r="BX28" s="381"/>
      <c r="BY28" s="381"/>
      <c r="BZ28" s="381"/>
      <c r="CA28" s="381"/>
      <c r="CB28" s="381"/>
      <c r="CC28" s="381"/>
      <c r="CD28" s="99"/>
      <c r="CE28" s="99"/>
      <c r="CF28" s="381"/>
      <c r="CG28" s="381"/>
      <c r="CH28" s="381"/>
      <c r="CI28" s="381"/>
      <c r="CJ28" s="381"/>
      <c r="CK28" s="381"/>
      <c r="CL28" s="381"/>
      <c r="CM28" s="381"/>
      <c r="CN28" s="455"/>
      <c r="CO28" s="455"/>
      <c r="CP28" s="455"/>
      <c r="CQ28" s="455"/>
      <c r="CR28" s="455"/>
      <c r="CS28" s="381"/>
      <c r="CT28" s="99"/>
      <c r="CU28" s="99"/>
      <c r="CV28" s="53"/>
      <c r="CW28" s="51"/>
      <c r="CX28" s="49"/>
      <c r="CY28" s="49"/>
      <c r="CZ28" s="49"/>
      <c r="DA28" s="35"/>
    </row>
    <row r="29" spans="2:105" ht="30" customHeight="1">
      <c r="B29" s="239"/>
      <c r="C29" s="239"/>
      <c r="D29" s="35"/>
      <c r="E29" s="35"/>
      <c r="F29" s="35"/>
      <c r="G29" s="35"/>
      <c r="H29" s="35"/>
      <c r="I29" s="35"/>
      <c r="J29" s="54"/>
      <c r="K29" s="247" t="s">
        <v>490</v>
      </c>
      <c r="L29" s="248"/>
      <c r="M29" s="248"/>
      <c r="N29" s="248"/>
      <c r="O29" s="248"/>
      <c r="P29" s="248"/>
      <c r="Q29" s="248"/>
      <c r="R29" s="248"/>
      <c r="S29" s="248"/>
      <c r="T29" s="248"/>
      <c r="U29" s="248"/>
      <c r="V29" s="248"/>
      <c r="W29" s="248"/>
      <c r="X29" s="248"/>
      <c r="Y29" s="248"/>
      <c r="Z29" s="248"/>
      <c r="AA29" s="249"/>
      <c r="AB29" s="494">
        <f>+AVERAGE(AB15:AB28)</f>
        <v>0.17549999999999999</v>
      </c>
      <c r="AC29" s="494">
        <f>+AVERAGE(AC15:AC28)</f>
        <v>0.73782500000000006</v>
      </c>
      <c r="AD29" s="44"/>
      <c r="AE29" s="44"/>
      <c r="AF29" s="44"/>
      <c r="AG29" s="44"/>
      <c r="AH29" s="112"/>
      <c r="AI29" s="114"/>
      <c r="AJ29" s="112"/>
      <c r="AK29" s="72"/>
      <c r="AL29" s="72"/>
      <c r="AM29" s="68"/>
      <c r="AN29" s="68"/>
      <c r="AO29" s="68"/>
      <c r="AP29" s="68"/>
      <c r="AQ29" s="68"/>
      <c r="AR29" s="68"/>
      <c r="AS29" s="68"/>
      <c r="AT29" s="68"/>
      <c r="AU29" s="68"/>
      <c r="AV29" s="112"/>
      <c r="AW29" s="21"/>
      <c r="AX29" s="21"/>
      <c r="AY29" s="42"/>
      <c r="AZ29" s="46"/>
      <c r="BA29" s="35"/>
      <c r="BB29" s="43"/>
      <c r="BC29" s="35"/>
      <c r="BD29" s="96"/>
      <c r="BE29" s="99"/>
      <c r="BF29" s="96"/>
      <c r="BG29" s="96"/>
      <c r="BH29" s="96"/>
      <c r="BI29" s="99"/>
      <c r="BJ29" s="99"/>
      <c r="BK29" s="99"/>
      <c r="BL29" s="99"/>
      <c r="BM29" s="99"/>
      <c r="BN29" s="99"/>
      <c r="BO29" s="99"/>
      <c r="BP29" s="99"/>
      <c r="BQ29" s="99"/>
      <c r="BR29" s="99"/>
      <c r="BS29" s="99"/>
      <c r="BT29" s="99"/>
      <c r="BU29" s="99"/>
      <c r="BV29" s="99"/>
      <c r="BW29" s="99"/>
      <c r="BX29" s="99"/>
      <c r="BY29" s="99"/>
      <c r="BZ29" s="99"/>
      <c r="CA29" s="99"/>
      <c r="CB29" s="99"/>
      <c r="CC29" s="178"/>
      <c r="CD29" s="99"/>
      <c r="CE29" s="99"/>
      <c r="CF29" s="99"/>
      <c r="CG29" s="99"/>
      <c r="CH29" s="99"/>
      <c r="CI29" s="99"/>
      <c r="CJ29" s="99"/>
      <c r="CK29" s="99"/>
      <c r="CL29" s="99"/>
      <c r="CM29" s="99"/>
      <c r="CN29" s="159"/>
      <c r="CO29" s="159"/>
      <c r="CP29" s="159"/>
      <c r="CQ29" s="159"/>
      <c r="CR29" s="159"/>
      <c r="CS29" s="178"/>
      <c r="CT29" s="99"/>
      <c r="CU29" s="99"/>
      <c r="CV29" s="52"/>
      <c r="CW29" s="121"/>
      <c r="CX29" s="52"/>
      <c r="CY29" s="52"/>
      <c r="CZ29" s="52"/>
      <c r="DA29" s="35"/>
    </row>
    <row r="30" spans="2:105" ht="30" customHeight="1">
      <c r="B30" s="239"/>
      <c r="C30" s="239"/>
      <c r="D30" s="35"/>
      <c r="E30" s="35"/>
      <c r="F30" s="35"/>
      <c r="G30" s="35"/>
      <c r="H30" s="35"/>
      <c r="I30" s="35"/>
      <c r="J30" s="431"/>
      <c r="K30" s="229" t="s">
        <v>152</v>
      </c>
      <c r="L30" s="303" t="s">
        <v>336</v>
      </c>
      <c r="M30" s="303" t="s">
        <v>367</v>
      </c>
      <c r="N30" s="303">
        <v>0.6</v>
      </c>
      <c r="O30" s="499" t="s">
        <v>167</v>
      </c>
      <c r="P30" s="300"/>
      <c r="Q30" s="300" t="s">
        <v>370</v>
      </c>
      <c r="R30" s="300" t="s">
        <v>371</v>
      </c>
      <c r="S30" s="303">
        <v>1</v>
      </c>
      <c r="T30" s="296">
        <v>0.09</v>
      </c>
      <c r="U30" s="296">
        <v>0.91</v>
      </c>
      <c r="V30" s="296">
        <v>0.05</v>
      </c>
      <c r="W30" s="296">
        <v>0</v>
      </c>
      <c r="X30" s="296"/>
      <c r="Y30" s="296"/>
      <c r="Z30" s="296">
        <f>+V30+W30+X30+Y30</f>
        <v>0.05</v>
      </c>
      <c r="AA30" s="296">
        <f>+Z30+U30</f>
        <v>0.96000000000000008</v>
      </c>
      <c r="AB30" s="498">
        <f>+Z30/T30</f>
        <v>0.55555555555555558</v>
      </c>
      <c r="AC30" s="296">
        <f>+AA30/S30</f>
        <v>0.96000000000000008</v>
      </c>
      <c r="AD30" s="296" t="s">
        <v>444</v>
      </c>
      <c r="AE30" s="296" t="s">
        <v>445</v>
      </c>
      <c r="AF30" s="296" t="s">
        <v>448</v>
      </c>
      <c r="AG30" s="296" t="s">
        <v>450</v>
      </c>
      <c r="AH30" s="301" t="s">
        <v>196</v>
      </c>
      <c r="AI30" s="315">
        <v>2021130010271</v>
      </c>
      <c r="AJ30" s="316" t="s">
        <v>211</v>
      </c>
      <c r="AK30" s="226" t="s">
        <v>239</v>
      </c>
      <c r="AL30" s="226" t="s">
        <v>239</v>
      </c>
      <c r="AM30" s="226">
        <v>31</v>
      </c>
      <c r="AN30" s="224">
        <v>0.1</v>
      </c>
      <c r="AO30" s="226">
        <v>2</v>
      </c>
      <c r="AP30" s="226"/>
      <c r="AQ30" s="226"/>
      <c r="AR30" s="226"/>
      <c r="AS30" s="226">
        <f>+AO30+AP30+AQ30+AR30</f>
        <v>2</v>
      </c>
      <c r="AT30" s="234">
        <f>+AS30/AM30</f>
        <v>6.4516129032258063E-2</v>
      </c>
      <c r="AU30" s="224">
        <f>+AT30*AN30</f>
        <v>6.4516129032258064E-3</v>
      </c>
      <c r="AV30" s="421">
        <f>+SUM(AU30:AU73)</f>
        <v>0.12788018433179724</v>
      </c>
      <c r="AW30" s="21">
        <v>44562</v>
      </c>
      <c r="AX30" s="21">
        <v>44926</v>
      </c>
      <c r="AY30" s="42">
        <v>365</v>
      </c>
      <c r="AZ30" s="46">
        <v>1065570</v>
      </c>
      <c r="BA30" s="35"/>
      <c r="BB30" s="43" t="s">
        <v>328</v>
      </c>
      <c r="BC30" s="35" t="s">
        <v>403</v>
      </c>
      <c r="BD30" s="384" t="s">
        <v>407</v>
      </c>
      <c r="BE30" s="389">
        <v>689200641</v>
      </c>
      <c r="BF30" s="389" t="s">
        <v>427</v>
      </c>
      <c r="BG30" s="390">
        <v>2021130010271</v>
      </c>
      <c r="BH30" s="389" t="s">
        <v>426</v>
      </c>
      <c r="BI30" s="389"/>
      <c r="BJ30" s="389"/>
      <c r="BK30" s="389"/>
      <c r="BL30" s="389"/>
      <c r="BM30" s="389"/>
      <c r="BN30" s="389"/>
      <c r="BO30" s="389"/>
      <c r="BP30" s="389"/>
      <c r="BQ30" s="389"/>
      <c r="BR30" s="389"/>
      <c r="BS30" s="389"/>
      <c r="BT30" s="389"/>
      <c r="BU30" s="389"/>
      <c r="BV30" s="389"/>
      <c r="BW30" s="389"/>
      <c r="BX30" s="389"/>
      <c r="BY30" s="389"/>
      <c r="BZ30" s="389"/>
      <c r="CA30" s="389"/>
      <c r="CB30" s="389">
        <v>689200641</v>
      </c>
      <c r="CC30" s="389"/>
      <c r="CD30" s="95"/>
      <c r="CE30" s="95"/>
      <c r="CF30" s="389">
        <v>421420000</v>
      </c>
      <c r="CG30" s="389"/>
      <c r="CH30" s="389"/>
      <c r="CI30" s="389"/>
      <c r="CJ30" s="389">
        <v>106180000</v>
      </c>
      <c r="CK30" s="389"/>
      <c r="CL30" s="389"/>
      <c r="CM30" s="389"/>
      <c r="CN30" s="459">
        <f>+CF30/CB30</f>
        <v>0.61146199659439959</v>
      </c>
      <c r="CO30" s="459"/>
      <c r="CP30" s="459"/>
      <c r="CQ30" s="459"/>
      <c r="CR30" s="459">
        <f>+CJ30/CB30</f>
        <v>0.15406253808170792</v>
      </c>
      <c r="CS30" s="389"/>
      <c r="CT30" s="95"/>
      <c r="CU30" s="95"/>
      <c r="DA30" s="35"/>
    </row>
    <row r="31" spans="2:105" ht="30">
      <c r="B31" s="239"/>
      <c r="C31" s="239"/>
      <c r="D31" s="35"/>
      <c r="E31" s="35"/>
      <c r="F31" s="35"/>
      <c r="G31" s="35"/>
      <c r="H31" s="35"/>
      <c r="I31" s="35"/>
      <c r="J31" s="431"/>
      <c r="K31" s="229"/>
      <c r="L31" s="303"/>
      <c r="M31" s="303"/>
      <c r="N31" s="303"/>
      <c r="O31" s="499"/>
      <c r="P31" s="300"/>
      <c r="Q31" s="300"/>
      <c r="R31" s="300"/>
      <c r="S31" s="303"/>
      <c r="T31" s="296"/>
      <c r="U31" s="296"/>
      <c r="V31" s="296"/>
      <c r="W31" s="296"/>
      <c r="X31" s="296"/>
      <c r="Y31" s="296"/>
      <c r="Z31" s="296"/>
      <c r="AA31" s="296"/>
      <c r="AB31" s="498"/>
      <c r="AC31" s="296"/>
      <c r="AD31" s="296"/>
      <c r="AE31" s="296"/>
      <c r="AF31" s="296"/>
      <c r="AG31" s="296"/>
      <c r="AH31" s="301"/>
      <c r="AI31" s="315"/>
      <c r="AJ31" s="316"/>
      <c r="AK31" s="226"/>
      <c r="AL31" s="226"/>
      <c r="AM31" s="226"/>
      <c r="AN31" s="224"/>
      <c r="AO31" s="226"/>
      <c r="AP31" s="226"/>
      <c r="AQ31" s="226"/>
      <c r="AR31" s="226"/>
      <c r="AS31" s="226"/>
      <c r="AT31" s="234"/>
      <c r="AU31" s="224"/>
      <c r="AV31" s="421"/>
      <c r="AW31" s="21">
        <v>44562</v>
      </c>
      <c r="AX31" s="21">
        <v>44926</v>
      </c>
      <c r="AY31" s="42">
        <v>365</v>
      </c>
      <c r="AZ31" s="46">
        <v>1065570</v>
      </c>
      <c r="BA31" s="35"/>
      <c r="BB31" s="43" t="s">
        <v>328</v>
      </c>
      <c r="BC31" s="35" t="s">
        <v>403</v>
      </c>
      <c r="BD31" s="384"/>
      <c r="BE31" s="389"/>
      <c r="BF31" s="389"/>
      <c r="BG31" s="390"/>
      <c r="BH31" s="389"/>
      <c r="BI31" s="389"/>
      <c r="BJ31" s="389"/>
      <c r="BK31" s="389"/>
      <c r="BL31" s="389"/>
      <c r="BM31" s="389"/>
      <c r="BN31" s="389"/>
      <c r="BO31" s="389"/>
      <c r="BP31" s="389"/>
      <c r="BQ31" s="389"/>
      <c r="BR31" s="389"/>
      <c r="BS31" s="389"/>
      <c r="BT31" s="389"/>
      <c r="BU31" s="389"/>
      <c r="BV31" s="389"/>
      <c r="BW31" s="389"/>
      <c r="BX31" s="389"/>
      <c r="BY31" s="389"/>
      <c r="BZ31" s="389"/>
      <c r="CA31" s="389"/>
      <c r="CB31" s="389"/>
      <c r="CC31" s="389"/>
      <c r="CD31" s="95"/>
      <c r="CE31" s="95"/>
      <c r="CF31" s="389"/>
      <c r="CG31" s="389"/>
      <c r="CH31" s="389"/>
      <c r="CI31" s="389"/>
      <c r="CJ31" s="389"/>
      <c r="CK31" s="389"/>
      <c r="CL31" s="389"/>
      <c r="CM31" s="389"/>
      <c r="CN31" s="459"/>
      <c r="CO31" s="459"/>
      <c r="CP31" s="459"/>
      <c r="CQ31" s="459"/>
      <c r="CR31" s="459"/>
      <c r="CS31" s="389"/>
      <c r="CT31" s="95"/>
      <c r="CU31" s="95"/>
      <c r="DA31" s="35"/>
    </row>
    <row r="32" spans="2:105" ht="30">
      <c r="B32" s="239"/>
      <c r="C32" s="239"/>
      <c r="D32" s="35"/>
      <c r="E32" s="35"/>
      <c r="F32" s="35"/>
      <c r="G32" s="35"/>
      <c r="H32" s="35"/>
      <c r="I32" s="35"/>
      <c r="J32" s="431"/>
      <c r="K32" s="229"/>
      <c r="L32" s="303"/>
      <c r="M32" s="303"/>
      <c r="N32" s="303"/>
      <c r="O32" s="499"/>
      <c r="P32" s="300"/>
      <c r="Q32" s="300"/>
      <c r="R32" s="300"/>
      <c r="S32" s="303"/>
      <c r="T32" s="296"/>
      <c r="U32" s="296"/>
      <c r="V32" s="296"/>
      <c r="W32" s="296"/>
      <c r="X32" s="296"/>
      <c r="Y32" s="296"/>
      <c r="Z32" s="296"/>
      <c r="AA32" s="296"/>
      <c r="AB32" s="498"/>
      <c r="AC32" s="296"/>
      <c r="AD32" s="296"/>
      <c r="AE32" s="296"/>
      <c r="AF32" s="296"/>
      <c r="AG32" s="296"/>
      <c r="AH32" s="301"/>
      <c r="AI32" s="315"/>
      <c r="AJ32" s="316"/>
      <c r="AK32" s="226"/>
      <c r="AL32" s="226"/>
      <c r="AM32" s="226"/>
      <c r="AN32" s="224"/>
      <c r="AO32" s="226"/>
      <c r="AP32" s="226"/>
      <c r="AQ32" s="226"/>
      <c r="AR32" s="226"/>
      <c r="AS32" s="226"/>
      <c r="AT32" s="234"/>
      <c r="AU32" s="224"/>
      <c r="AV32" s="421"/>
      <c r="AW32" s="21">
        <v>44562</v>
      </c>
      <c r="AX32" s="21">
        <v>44926</v>
      </c>
      <c r="AY32" s="42">
        <v>365</v>
      </c>
      <c r="AZ32" s="46">
        <v>1065570</v>
      </c>
      <c r="BA32" s="35"/>
      <c r="BB32" s="43" t="s">
        <v>328</v>
      </c>
      <c r="BC32" s="35" t="s">
        <v>403</v>
      </c>
      <c r="BD32" s="384"/>
      <c r="BE32" s="389"/>
      <c r="BF32" s="389"/>
      <c r="BG32" s="390"/>
      <c r="BH32" s="389"/>
      <c r="BI32" s="389"/>
      <c r="BJ32" s="389"/>
      <c r="BK32" s="389"/>
      <c r="BL32" s="389"/>
      <c r="BM32" s="389"/>
      <c r="BN32" s="389"/>
      <c r="BO32" s="389"/>
      <c r="BP32" s="389"/>
      <c r="BQ32" s="389"/>
      <c r="BR32" s="389"/>
      <c r="BS32" s="389"/>
      <c r="BT32" s="389"/>
      <c r="BU32" s="389"/>
      <c r="BV32" s="389"/>
      <c r="BW32" s="389"/>
      <c r="BX32" s="389"/>
      <c r="BY32" s="389"/>
      <c r="BZ32" s="389"/>
      <c r="CA32" s="389"/>
      <c r="CB32" s="389"/>
      <c r="CC32" s="389"/>
      <c r="CD32" s="95"/>
      <c r="CE32" s="95"/>
      <c r="CF32" s="389"/>
      <c r="CG32" s="389"/>
      <c r="CH32" s="389"/>
      <c r="CI32" s="389"/>
      <c r="CJ32" s="389"/>
      <c r="CK32" s="389"/>
      <c r="CL32" s="389"/>
      <c r="CM32" s="389"/>
      <c r="CN32" s="459"/>
      <c r="CO32" s="459"/>
      <c r="CP32" s="459"/>
      <c r="CQ32" s="459"/>
      <c r="CR32" s="459"/>
      <c r="CS32" s="389"/>
      <c r="CT32" s="95"/>
      <c r="CU32" s="95"/>
      <c r="DA32" s="35"/>
    </row>
    <row r="33" spans="2:105" ht="30">
      <c r="B33" s="239"/>
      <c r="C33" s="239"/>
      <c r="D33" s="35"/>
      <c r="E33" s="35"/>
      <c r="F33" s="35"/>
      <c r="G33" s="35"/>
      <c r="H33" s="35"/>
      <c r="I33" s="35"/>
      <c r="J33" s="431"/>
      <c r="K33" s="229"/>
      <c r="L33" s="303"/>
      <c r="M33" s="303"/>
      <c r="N33" s="303"/>
      <c r="O33" s="499"/>
      <c r="P33" s="300"/>
      <c r="Q33" s="300"/>
      <c r="R33" s="300"/>
      <c r="S33" s="303"/>
      <c r="T33" s="296"/>
      <c r="U33" s="296"/>
      <c r="V33" s="296"/>
      <c r="W33" s="296"/>
      <c r="X33" s="296"/>
      <c r="Y33" s="296"/>
      <c r="Z33" s="296"/>
      <c r="AA33" s="296"/>
      <c r="AB33" s="498"/>
      <c r="AC33" s="296"/>
      <c r="AD33" s="296"/>
      <c r="AE33" s="296"/>
      <c r="AF33" s="296"/>
      <c r="AG33" s="296"/>
      <c r="AH33" s="301"/>
      <c r="AI33" s="315"/>
      <c r="AJ33" s="316"/>
      <c r="AK33" s="226"/>
      <c r="AL33" s="226"/>
      <c r="AM33" s="226"/>
      <c r="AN33" s="224"/>
      <c r="AO33" s="226"/>
      <c r="AP33" s="226"/>
      <c r="AQ33" s="226"/>
      <c r="AR33" s="226"/>
      <c r="AS33" s="226"/>
      <c r="AT33" s="234"/>
      <c r="AU33" s="224"/>
      <c r="AV33" s="421"/>
      <c r="AW33" s="21">
        <v>44562</v>
      </c>
      <c r="AX33" s="21">
        <v>44926</v>
      </c>
      <c r="AY33" s="42">
        <v>365</v>
      </c>
      <c r="AZ33" s="46">
        <v>1065570</v>
      </c>
      <c r="BA33" s="35"/>
      <c r="BB33" s="43" t="s">
        <v>328</v>
      </c>
      <c r="BC33" s="35" t="s">
        <v>403</v>
      </c>
      <c r="BD33" s="384"/>
      <c r="BE33" s="389"/>
      <c r="BF33" s="389"/>
      <c r="BG33" s="390"/>
      <c r="BH33" s="389"/>
      <c r="BI33" s="389"/>
      <c r="BJ33" s="389"/>
      <c r="BK33" s="389"/>
      <c r="BL33" s="389"/>
      <c r="BM33" s="389"/>
      <c r="BN33" s="389"/>
      <c r="BO33" s="389"/>
      <c r="BP33" s="389"/>
      <c r="BQ33" s="389"/>
      <c r="BR33" s="389"/>
      <c r="BS33" s="389"/>
      <c r="BT33" s="389"/>
      <c r="BU33" s="389"/>
      <c r="BV33" s="389"/>
      <c r="BW33" s="389"/>
      <c r="BX33" s="389"/>
      <c r="BY33" s="389"/>
      <c r="BZ33" s="389"/>
      <c r="CA33" s="389"/>
      <c r="CB33" s="389"/>
      <c r="CC33" s="389"/>
      <c r="CD33" s="95"/>
      <c r="CE33" s="95"/>
      <c r="CF33" s="389"/>
      <c r="CG33" s="389"/>
      <c r="CH33" s="389"/>
      <c r="CI33" s="389"/>
      <c r="CJ33" s="389"/>
      <c r="CK33" s="389"/>
      <c r="CL33" s="389"/>
      <c r="CM33" s="389"/>
      <c r="CN33" s="459"/>
      <c r="CO33" s="459"/>
      <c r="CP33" s="459"/>
      <c r="CQ33" s="459"/>
      <c r="CR33" s="459"/>
      <c r="CS33" s="389"/>
      <c r="CT33" s="95"/>
      <c r="CU33" s="95"/>
      <c r="DA33" s="35"/>
    </row>
    <row r="34" spans="2:105" ht="30">
      <c r="B34" s="239"/>
      <c r="C34" s="239"/>
      <c r="D34" s="35"/>
      <c r="E34" s="35"/>
      <c r="F34" s="35"/>
      <c r="G34" s="35"/>
      <c r="H34" s="35"/>
      <c r="I34" s="35"/>
      <c r="J34" s="431"/>
      <c r="K34" s="229"/>
      <c r="L34" s="303"/>
      <c r="M34" s="303"/>
      <c r="N34" s="303"/>
      <c r="O34" s="499"/>
      <c r="P34" s="300"/>
      <c r="Q34" s="300"/>
      <c r="R34" s="300"/>
      <c r="S34" s="303"/>
      <c r="T34" s="296"/>
      <c r="U34" s="296"/>
      <c r="V34" s="296"/>
      <c r="W34" s="296"/>
      <c r="X34" s="296"/>
      <c r="Y34" s="296"/>
      <c r="Z34" s="296"/>
      <c r="AA34" s="296"/>
      <c r="AB34" s="498"/>
      <c r="AC34" s="296"/>
      <c r="AD34" s="296"/>
      <c r="AE34" s="296"/>
      <c r="AF34" s="296"/>
      <c r="AG34" s="296"/>
      <c r="AH34" s="301"/>
      <c r="AI34" s="315"/>
      <c r="AJ34" s="316"/>
      <c r="AK34" s="226"/>
      <c r="AL34" s="226"/>
      <c r="AM34" s="226"/>
      <c r="AN34" s="224"/>
      <c r="AO34" s="226"/>
      <c r="AP34" s="226"/>
      <c r="AQ34" s="226"/>
      <c r="AR34" s="226"/>
      <c r="AS34" s="226"/>
      <c r="AT34" s="234"/>
      <c r="AU34" s="224"/>
      <c r="AV34" s="421"/>
      <c r="AW34" s="21">
        <v>44562</v>
      </c>
      <c r="AX34" s="21">
        <v>44926</v>
      </c>
      <c r="AY34" s="42">
        <v>365</v>
      </c>
      <c r="AZ34" s="46">
        <v>1065570</v>
      </c>
      <c r="BA34" s="35"/>
      <c r="BB34" s="43" t="s">
        <v>328</v>
      </c>
      <c r="BC34" s="35" t="s">
        <v>403</v>
      </c>
      <c r="BD34" s="384"/>
      <c r="BE34" s="389"/>
      <c r="BF34" s="389"/>
      <c r="BG34" s="390"/>
      <c r="BH34" s="389"/>
      <c r="BI34" s="389"/>
      <c r="BJ34" s="389"/>
      <c r="BK34" s="389"/>
      <c r="BL34" s="389"/>
      <c r="BM34" s="389"/>
      <c r="BN34" s="389"/>
      <c r="BO34" s="389"/>
      <c r="BP34" s="389"/>
      <c r="BQ34" s="389"/>
      <c r="BR34" s="389"/>
      <c r="BS34" s="389"/>
      <c r="BT34" s="389"/>
      <c r="BU34" s="389"/>
      <c r="BV34" s="389"/>
      <c r="BW34" s="389"/>
      <c r="BX34" s="389"/>
      <c r="BY34" s="389"/>
      <c r="BZ34" s="389"/>
      <c r="CA34" s="389"/>
      <c r="CB34" s="389"/>
      <c r="CC34" s="389"/>
      <c r="CD34" s="95"/>
      <c r="CE34" s="95"/>
      <c r="CF34" s="389"/>
      <c r="CG34" s="389"/>
      <c r="CH34" s="389"/>
      <c r="CI34" s="389"/>
      <c r="CJ34" s="389"/>
      <c r="CK34" s="389"/>
      <c r="CL34" s="389"/>
      <c r="CM34" s="389"/>
      <c r="CN34" s="459"/>
      <c r="CO34" s="459"/>
      <c r="CP34" s="459"/>
      <c r="CQ34" s="459"/>
      <c r="CR34" s="459"/>
      <c r="CS34" s="389"/>
      <c r="CT34" s="95"/>
      <c r="CU34" s="95"/>
      <c r="DA34" s="35"/>
    </row>
    <row r="35" spans="2:105" ht="30">
      <c r="B35" s="239"/>
      <c r="C35" s="239"/>
      <c r="D35" s="35"/>
      <c r="E35" s="35"/>
      <c r="F35" s="35"/>
      <c r="G35" s="35"/>
      <c r="H35" s="35"/>
      <c r="I35" s="35"/>
      <c r="J35" s="431"/>
      <c r="K35" s="229"/>
      <c r="L35" s="303"/>
      <c r="M35" s="303"/>
      <c r="N35" s="303"/>
      <c r="O35" s="499"/>
      <c r="P35" s="300"/>
      <c r="Q35" s="300"/>
      <c r="R35" s="300"/>
      <c r="S35" s="303"/>
      <c r="T35" s="296"/>
      <c r="U35" s="296"/>
      <c r="V35" s="296"/>
      <c r="W35" s="296"/>
      <c r="X35" s="296"/>
      <c r="Y35" s="296"/>
      <c r="Z35" s="296"/>
      <c r="AA35" s="296"/>
      <c r="AB35" s="498"/>
      <c r="AC35" s="296"/>
      <c r="AD35" s="296"/>
      <c r="AE35" s="296"/>
      <c r="AF35" s="296"/>
      <c r="AG35" s="296"/>
      <c r="AH35" s="301"/>
      <c r="AI35" s="315"/>
      <c r="AJ35" s="316"/>
      <c r="AK35" s="226"/>
      <c r="AL35" s="226"/>
      <c r="AM35" s="226"/>
      <c r="AN35" s="224"/>
      <c r="AO35" s="226"/>
      <c r="AP35" s="226"/>
      <c r="AQ35" s="226"/>
      <c r="AR35" s="226"/>
      <c r="AS35" s="226"/>
      <c r="AT35" s="234"/>
      <c r="AU35" s="224"/>
      <c r="AV35" s="421"/>
      <c r="AW35" s="21">
        <v>44562</v>
      </c>
      <c r="AX35" s="21">
        <v>44926</v>
      </c>
      <c r="AY35" s="42">
        <v>365</v>
      </c>
      <c r="AZ35" s="46">
        <v>1065570</v>
      </c>
      <c r="BA35" s="35"/>
      <c r="BB35" s="43" t="s">
        <v>328</v>
      </c>
      <c r="BC35" s="35" t="s">
        <v>403</v>
      </c>
      <c r="BD35" s="384"/>
      <c r="BE35" s="389"/>
      <c r="BF35" s="389"/>
      <c r="BG35" s="390"/>
      <c r="BH35" s="389"/>
      <c r="BI35" s="389"/>
      <c r="BJ35" s="389"/>
      <c r="BK35" s="389"/>
      <c r="BL35" s="389"/>
      <c r="BM35" s="389"/>
      <c r="BN35" s="389"/>
      <c r="BO35" s="389"/>
      <c r="BP35" s="389"/>
      <c r="BQ35" s="389"/>
      <c r="BR35" s="389"/>
      <c r="BS35" s="389"/>
      <c r="BT35" s="389"/>
      <c r="BU35" s="389"/>
      <c r="BV35" s="389"/>
      <c r="BW35" s="389"/>
      <c r="BX35" s="389"/>
      <c r="BY35" s="389"/>
      <c r="BZ35" s="389"/>
      <c r="CA35" s="389"/>
      <c r="CB35" s="389"/>
      <c r="CC35" s="389"/>
      <c r="CD35" s="95"/>
      <c r="CE35" s="95"/>
      <c r="CF35" s="389"/>
      <c r="CG35" s="389"/>
      <c r="CH35" s="389"/>
      <c r="CI35" s="389"/>
      <c r="CJ35" s="389"/>
      <c r="CK35" s="389"/>
      <c r="CL35" s="389"/>
      <c r="CM35" s="389"/>
      <c r="CN35" s="459"/>
      <c r="CO35" s="459"/>
      <c r="CP35" s="459"/>
      <c r="CQ35" s="459"/>
      <c r="CR35" s="459"/>
      <c r="CS35" s="389"/>
      <c r="CT35" s="95"/>
      <c r="CU35" s="95"/>
      <c r="DA35" s="35"/>
    </row>
    <row r="36" spans="2:105" ht="30">
      <c r="B36" s="239"/>
      <c r="C36" s="239"/>
      <c r="D36" s="35"/>
      <c r="E36" s="35"/>
      <c r="F36" s="35"/>
      <c r="G36" s="35"/>
      <c r="H36" s="35"/>
      <c r="I36" s="35"/>
      <c r="J36" s="431"/>
      <c r="K36" s="229"/>
      <c r="L36" s="303"/>
      <c r="M36" s="303"/>
      <c r="N36" s="303"/>
      <c r="O36" s="499"/>
      <c r="P36" s="300"/>
      <c r="Q36" s="300"/>
      <c r="R36" s="300"/>
      <c r="S36" s="303"/>
      <c r="T36" s="296"/>
      <c r="U36" s="296"/>
      <c r="V36" s="296"/>
      <c r="W36" s="296"/>
      <c r="X36" s="296"/>
      <c r="Y36" s="296"/>
      <c r="Z36" s="296"/>
      <c r="AA36" s="296"/>
      <c r="AB36" s="498"/>
      <c r="AC36" s="296"/>
      <c r="AD36" s="296"/>
      <c r="AE36" s="296"/>
      <c r="AF36" s="296"/>
      <c r="AG36" s="296"/>
      <c r="AH36" s="301"/>
      <c r="AI36" s="315"/>
      <c r="AJ36" s="316"/>
      <c r="AK36" s="226" t="s">
        <v>240</v>
      </c>
      <c r="AL36" s="226" t="s">
        <v>240</v>
      </c>
      <c r="AM36" s="226">
        <v>14</v>
      </c>
      <c r="AN36" s="226">
        <v>0.1</v>
      </c>
      <c r="AO36" s="226">
        <v>3</v>
      </c>
      <c r="AP36" s="226"/>
      <c r="AQ36" s="226"/>
      <c r="AR36" s="226"/>
      <c r="AS36" s="226">
        <f>+AO36+AP36+AQ36+AR36</f>
        <v>3</v>
      </c>
      <c r="AT36" s="224">
        <f>+AS36/AM36</f>
        <v>0.21428571428571427</v>
      </c>
      <c r="AU36" s="224">
        <f>+AT36*AN36</f>
        <v>2.1428571428571429E-2</v>
      </c>
      <c r="AV36" s="421"/>
      <c r="AW36" s="21">
        <v>44562</v>
      </c>
      <c r="AX36" s="21">
        <v>44926</v>
      </c>
      <c r="AY36" s="42">
        <v>365</v>
      </c>
      <c r="AZ36" s="46">
        <v>1065570</v>
      </c>
      <c r="BA36" s="35"/>
      <c r="BB36" s="43" t="s">
        <v>328</v>
      </c>
      <c r="BC36" s="35" t="s">
        <v>403</v>
      </c>
      <c r="BD36" s="384"/>
      <c r="BE36" s="389"/>
      <c r="BF36" s="389"/>
      <c r="BG36" s="390"/>
      <c r="BH36" s="389"/>
      <c r="BI36" s="389"/>
      <c r="BJ36" s="389"/>
      <c r="BK36" s="389"/>
      <c r="BL36" s="389"/>
      <c r="BM36" s="389"/>
      <c r="BN36" s="389"/>
      <c r="BO36" s="389"/>
      <c r="BP36" s="389"/>
      <c r="BQ36" s="389"/>
      <c r="BR36" s="389"/>
      <c r="BS36" s="389"/>
      <c r="BT36" s="389"/>
      <c r="BU36" s="389"/>
      <c r="BV36" s="389"/>
      <c r="BW36" s="389"/>
      <c r="BX36" s="389"/>
      <c r="BY36" s="389"/>
      <c r="BZ36" s="389"/>
      <c r="CA36" s="389"/>
      <c r="CB36" s="389"/>
      <c r="CC36" s="389"/>
      <c r="CD36" s="95"/>
      <c r="CE36" s="95"/>
      <c r="CF36" s="389"/>
      <c r="CG36" s="389"/>
      <c r="CH36" s="389"/>
      <c r="CI36" s="389"/>
      <c r="CJ36" s="389"/>
      <c r="CK36" s="389"/>
      <c r="CL36" s="389"/>
      <c r="CM36" s="389"/>
      <c r="CN36" s="459"/>
      <c r="CO36" s="459"/>
      <c r="CP36" s="459"/>
      <c r="CQ36" s="459"/>
      <c r="CR36" s="459"/>
      <c r="CS36" s="389"/>
      <c r="CT36" s="95"/>
      <c r="CU36" s="95"/>
      <c r="DA36" s="35"/>
    </row>
    <row r="37" spans="2:105" ht="30">
      <c r="B37" s="239"/>
      <c r="C37" s="239"/>
      <c r="D37" s="35"/>
      <c r="E37" s="35"/>
      <c r="F37" s="35"/>
      <c r="G37" s="35"/>
      <c r="H37" s="35"/>
      <c r="I37" s="35"/>
      <c r="J37" s="431"/>
      <c r="K37" s="229"/>
      <c r="L37" s="303"/>
      <c r="M37" s="303"/>
      <c r="N37" s="303"/>
      <c r="O37" s="499"/>
      <c r="P37" s="300"/>
      <c r="Q37" s="300"/>
      <c r="R37" s="300"/>
      <c r="S37" s="303"/>
      <c r="T37" s="296"/>
      <c r="U37" s="296"/>
      <c r="V37" s="296"/>
      <c r="W37" s="296"/>
      <c r="X37" s="296"/>
      <c r="Y37" s="296"/>
      <c r="Z37" s="296"/>
      <c r="AA37" s="296"/>
      <c r="AB37" s="498"/>
      <c r="AC37" s="296"/>
      <c r="AD37" s="296"/>
      <c r="AE37" s="296"/>
      <c r="AF37" s="296"/>
      <c r="AG37" s="296"/>
      <c r="AH37" s="301"/>
      <c r="AI37" s="315"/>
      <c r="AJ37" s="316"/>
      <c r="AK37" s="226"/>
      <c r="AL37" s="226"/>
      <c r="AM37" s="226"/>
      <c r="AN37" s="226"/>
      <c r="AO37" s="226"/>
      <c r="AP37" s="226"/>
      <c r="AQ37" s="226"/>
      <c r="AR37" s="226"/>
      <c r="AS37" s="226"/>
      <c r="AT37" s="224"/>
      <c r="AU37" s="224"/>
      <c r="AV37" s="421"/>
      <c r="AW37" s="21">
        <v>44562</v>
      </c>
      <c r="AX37" s="21">
        <v>44926</v>
      </c>
      <c r="AY37" s="42">
        <v>365</v>
      </c>
      <c r="AZ37" s="46">
        <v>1065570</v>
      </c>
      <c r="BA37" s="35"/>
      <c r="BB37" s="43" t="s">
        <v>328</v>
      </c>
      <c r="BC37" s="35" t="s">
        <v>403</v>
      </c>
      <c r="BD37" s="384"/>
      <c r="BE37" s="389"/>
      <c r="BF37" s="389"/>
      <c r="BG37" s="390"/>
      <c r="BH37" s="389"/>
      <c r="BI37" s="389"/>
      <c r="BJ37" s="389"/>
      <c r="BK37" s="389"/>
      <c r="BL37" s="389"/>
      <c r="BM37" s="389"/>
      <c r="BN37" s="389"/>
      <c r="BO37" s="389"/>
      <c r="BP37" s="389"/>
      <c r="BQ37" s="389"/>
      <c r="BR37" s="389"/>
      <c r="BS37" s="389"/>
      <c r="BT37" s="389"/>
      <c r="BU37" s="389"/>
      <c r="BV37" s="389"/>
      <c r="BW37" s="389"/>
      <c r="BX37" s="389"/>
      <c r="BY37" s="389"/>
      <c r="BZ37" s="389"/>
      <c r="CA37" s="389"/>
      <c r="CB37" s="389"/>
      <c r="CC37" s="389"/>
      <c r="CD37" s="95"/>
      <c r="CE37" s="95"/>
      <c r="CF37" s="389"/>
      <c r="CG37" s="389"/>
      <c r="CH37" s="389"/>
      <c r="CI37" s="389"/>
      <c r="CJ37" s="389"/>
      <c r="CK37" s="389"/>
      <c r="CL37" s="389"/>
      <c r="CM37" s="389"/>
      <c r="CN37" s="459"/>
      <c r="CO37" s="459"/>
      <c r="CP37" s="459"/>
      <c r="CQ37" s="459"/>
      <c r="CR37" s="459"/>
      <c r="CS37" s="389"/>
      <c r="CT37" s="95"/>
      <c r="CU37" s="95"/>
      <c r="DA37" s="35"/>
    </row>
    <row r="38" spans="2:105" ht="30">
      <c r="B38" s="239"/>
      <c r="C38" s="239"/>
      <c r="D38" s="35"/>
      <c r="E38" s="35"/>
      <c r="F38" s="35"/>
      <c r="G38" s="35"/>
      <c r="H38" s="35"/>
      <c r="I38" s="35"/>
      <c r="J38" s="431"/>
      <c r="K38" s="229"/>
      <c r="L38" s="303"/>
      <c r="M38" s="303"/>
      <c r="N38" s="303"/>
      <c r="O38" s="499"/>
      <c r="P38" s="300"/>
      <c r="Q38" s="300"/>
      <c r="R38" s="300"/>
      <c r="S38" s="303"/>
      <c r="T38" s="296"/>
      <c r="U38" s="296"/>
      <c r="V38" s="296"/>
      <c r="W38" s="296"/>
      <c r="X38" s="296"/>
      <c r="Y38" s="296"/>
      <c r="Z38" s="296"/>
      <c r="AA38" s="296"/>
      <c r="AB38" s="498"/>
      <c r="AC38" s="296"/>
      <c r="AD38" s="296"/>
      <c r="AE38" s="296"/>
      <c r="AF38" s="296"/>
      <c r="AG38" s="296"/>
      <c r="AH38" s="301"/>
      <c r="AI38" s="315"/>
      <c r="AJ38" s="316"/>
      <c r="AK38" s="226"/>
      <c r="AL38" s="226"/>
      <c r="AM38" s="226"/>
      <c r="AN38" s="226"/>
      <c r="AO38" s="226"/>
      <c r="AP38" s="226"/>
      <c r="AQ38" s="226"/>
      <c r="AR38" s="226"/>
      <c r="AS38" s="226"/>
      <c r="AT38" s="224"/>
      <c r="AU38" s="224"/>
      <c r="AV38" s="421"/>
      <c r="AW38" s="21">
        <v>44562</v>
      </c>
      <c r="AX38" s="21">
        <v>44926</v>
      </c>
      <c r="AY38" s="42">
        <v>365</v>
      </c>
      <c r="AZ38" s="46">
        <v>1065570</v>
      </c>
      <c r="BA38" s="35"/>
      <c r="BB38" s="43" t="s">
        <v>328</v>
      </c>
      <c r="BC38" s="35" t="s">
        <v>403</v>
      </c>
      <c r="BD38" s="384"/>
      <c r="BE38" s="389"/>
      <c r="BF38" s="389"/>
      <c r="BG38" s="390"/>
      <c r="BH38" s="389"/>
      <c r="BI38" s="389"/>
      <c r="BJ38" s="389"/>
      <c r="BK38" s="389"/>
      <c r="BL38" s="389"/>
      <c r="BM38" s="389"/>
      <c r="BN38" s="389"/>
      <c r="BO38" s="389"/>
      <c r="BP38" s="389"/>
      <c r="BQ38" s="389"/>
      <c r="BR38" s="389"/>
      <c r="BS38" s="389"/>
      <c r="BT38" s="389"/>
      <c r="BU38" s="389"/>
      <c r="BV38" s="389"/>
      <c r="BW38" s="389"/>
      <c r="BX38" s="389"/>
      <c r="BY38" s="389"/>
      <c r="BZ38" s="389"/>
      <c r="CA38" s="389"/>
      <c r="CB38" s="389"/>
      <c r="CC38" s="389"/>
      <c r="CD38" s="95"/>
      <c r="CE38" s="95"/>
      <c r="CF38" s="389"/>
      <c r="CG38" s="389"/>
      <c r="CH38" s="389"/>
      <c r="CI38" s="389"/>
      <c r="CJ38" s="389"/>
      <c r="CK38" s="389"/>
      <c r="CL38" s="389"/>
      <c r="CM38" s="389"/>
      <c r="CN38" s="459"/>
      <c r="CO38" s="459"/>
      <c r="CP38" s="459"/>
      <c r="CQ38" s="459"/>
      <c r="CR38" s="459"/>
      <c r="CS38" s="389"/>
      <c r="CT38" s="95"/>
      <c r="CU38" s="95"/>
      <c r="DA38" s="35"/>
    </row>
    <row r="39" spans="2:105" ht="30">
      <c r="B39" s="239"/>
      <c r="C39" s="239"/>
      <c r="D39" s="35"/>
      <c r="E39" s="35"/>
      <c r="F39" s="35"/>
      <c r="G39" s="35"/>
      <c r="H39" s="35"/>
      <c r="I39" s="35"/>
      <c r="J39" s="431"/>
      <c r="K39" s="229"/>
      <c r="L39" s="303"/>
      <c r="M39" s="303"/>
      <c r="N39" s="303"/>
      <c r="O39" s="499"/>
      <c r="P39" s="300"/>
      <c r="Q39" s="300"/>
      <c r="R39" s="300"/>
      <c r="S39" s="303"/>
      <c r="T39" s="296"/>
      <c r="U39" s="296"/>
      <c r="V39" s="296"/>
      <c r="W39" s="296"/>
      <c r="X39" s="296"/>
      <c r="Y39" s="296"/>
      <c r="Z39" s="296"/>
      <c r="AA39" s="296"/>
      <c r="AB39" s="498"/>
      <c r="AC39" s="296"/>
      <c r="AD39" s="296"/>
      <c r="AE39" s="296"/>
      <c r="AF39" s="296"/>
      <c r="AG39" s="296"/>
      <c r="AH39" s="301"/>
      <c r="AI39" s="315"/>
      <c r="AJ39" s="316"/>
      <c r="AK39" s="226"/>
      <c r="AL39" s="226"/>
      <c r="AM39" s="226"/>
      <c r="AN39" s="226"/>
      <c r="AO39" s="226"/>
      <c r="AP39" s="226"/>
      <c r="AQ39" s="226"/>
      <c r="AR39" s="226"/>
      <c r="AS39" s="226"/>
      <c r="AT39" s="224"/>
      <c r="AU39" s="224"/>
      <c r="AV39" s="421"/>
      <c r="AW39" s="21">
        <v>44562</v>
      </c>
      <c r="AX39" s="21">
        <v>44926</v>
      </c>
      <c r="AY39" s="42">
        <v>365</v>
      </c>
      <c r="AZ39" s="46">
        <v>1065570</v>
      </c>
      <c r="BA39" s="35"/>
      <c r="BB39" s="43" t="s">
        <v>328</v>
      </c>
      <c r="BC39" s="35" t="s">
        <v>403</v>
      </c>
      <c r="BD39" s="384"/>
      <c r="BE39" s="389"/>
      <c r="BF39" s="389"/>
      <c r="BG39" s="390"/>
      <c r="BH39" s="389"/>
      <c r="BI39" s="389"/>
      <c r="BJ39" s="389"/>
      <c r="BK39" s="389"/>
      <c r="BL39" s="389"/>
      <c r="BM39" s="389"/>
      <c r="BN39" s="389"/>
      <c r="BO39" s="389"/>
      <c r="BP39" s="389"/>
      <c r="BQ39" s="389"/>
      <c r="BR39" s="389"/>
      <c r="BS39" s="389"/>
      <c r="BT39" s="389"/>
      <c r="BU39" s="389"/>
      <c r="BV39" s="389"/>
      <c r="BW39" s="389"/>
      <c r="BX39" s="389"/>
      <c r="BY39" s="389"/>
      <c r="BZ39" s="389"/>
      <c r="CA39" s="389"/>
      <c r="CB39" s="389"/>
      <c r="CC39" s="389"/>
      <c r="CD39" s="95"/>
      <c r="CE39" s="95"/>
      <c r="CF39" s="389"/>
      <c r="CG39" s="389"/>
      <c r="CH39" s="389"/>
      <c r="CI39" s="389"/>
      <c r="CJ39" s="389"/>
      <c r="CK39" s="389"/>
      <c r="CL39" s="389"/>
      <c r="CM39" s="389"/>
      <c r="CN39" s="459"/>
      <c r="CO39" s="459"/>
      <c r="CP39" s="459"/>
      <c r="CQ39" s="459"/>
      <c r="CR39" s="459"/>
      <c r="CS39" s="389"/>
      <c r="CT39" s="95"/>
      <c r="CU39" s="95"/>
      <c r="DA39" s="35"/>
    </row>
    <row r="40" spans="2:105" ht="30">
      <c r="B40" s="239"/>
      <c r="C40" s="239"/>
      <c r="D40" s="35"/>
      <c r="E40" s="35"/>
      <c r="F40" s="35"/>
      <c r="G40" s="35"/>
      <c r="H40" s="35"/>
      <c r="I40" s="35"/>
      <c r="J40" s="431"/>
      <c r="K40" s="229"/>
      <c r="L40" s="303"/>
      <c r="M40" s="303"/>
      <c r="N40" s="303"/>
      <c r="O40" s="499"/>
      <c r="P40" s="300"/>
      <c r="Q40" s="300"/>
      <c r="R40" s="300"/>
      <c r="S40" s="303"/>
      <c r="T40" s="296"/>
      <c r="U40" s="296"/>
      <c r="V40" s="296"/>
      <c r="W40" s="296"/>
      <c r="X40" s="296"/>
      <c r="Y40" s="296"/>
      <c r="Z40" s="296"/>
      <c r="AA40" s="296"/>
      <c r="AB40" s="498"/>
      <c r="AC40" s="296"/>
      <c r="AD40" s="296"/>
      <c r="AE40" s="296"/>
      <c r="AF40" s="296"/>
      <c r="AG40" s="296"/>
      <c r="AH40" s="301"/>
      <c r="AI40" s="315"/>
      <c r="AJ40" s="316"/>
      <c r="AK40" s="226" t="s">
        <v>241</v>
      </c>
      <c r="AL40" s="226" t="s">
        <v>241</v>
      </c>
      <c r="AM40" s="225">
        <v>1</v>
      </c>
      <c r="AN40" s="225">
        <v>0.1</v>
      </c>
      <c r="AO40" s="225">
        <v>0.25</v>
      </c>
      <c r="AP40" s="225"/>
      <c r="AQ40" s="225"/>
      <c r="AR40" s="225"/>
      <c r="AS40" s="225">
        <f>+AO40</f>
        <v>0.25</v>
      </c>
      <c r="AT40" s="225">
        <f>+AS40</f>
        <v>0.25</v>
      </c>
      <c r="AU40" s="225">
        <f>+AT40*AN40</f>
        <v>2.5000000000000001E-2</v>
      </c>
      <c r="AV40" s="421"/>
      <c r="AW40" s="21">
        <v>44562</v>
      </c>
      <c r="AX40" s="21">
        <v>44926</v>
      </c>
      <c r="AY40" s="42">
        <v>365</v>
      </c>
      <c r="AZ40" s="46">
        <v>1065570</v>
      </c>
      <c r="BA40" s="35"/>
      <c r="BB40" s="43" t="s">
        <v>328</v>
      </c>
      <c r="BC40" s="35" t="s">
        <v>403</v>
      </c>
      <c r="BD40" s="384"/>
      <c r="BE40" s="389"/>
      <c r="BF40" s="389"/>
      <c r="BG40" s="390"/>
      <c r="BH40" s="389"/>
      <c r="BI40" s="389"/>
      <c r="BJ40" s="389"/>
      <c r="BK40" s="389"/>
      <c r="BL40" s="389"/>
      <c r="BM40" s="389"/>
      <c r="BN40" s="389"/>
      <c r="BO40" s="389"/>
      <c r="BP40" s="389"/>
      <c r="BQ40" s="389"/>
      <c r="BR40" s="389"/>
      <c r="BS40" s="389"/>
      <c r="BT40" s="389"/>
      <c r="BU40" s="389"/>
      <c r="BV40" s="389"/>
      <c r="BW40" s="389"/>
      <c r="BX40" s="389"/>
      <c r="BY40" s="389"/>
      <c r="BZ40" s="389"/>
      <c r="CA40" s="389"/>
      <c r="CB40" s="389"/>
      <c r="CC40" s="389"/>
      <c r="CD40" s="95"/>
      <c r="CE40" s="95"/>
      <c r="CF40" s="389"/>
      <c r="CG40" s="389"/>
      <c r="CH40" s="389"/>
      <c r="CI40" s="389"/>
      <c r="CJ40" s="389"/>
      <c r="CK40" s="389"/>
      <c r="CL40" s="389"/>
      <c r="CM40" s="389"/>
      <c r="CN40" s="459"/>
      <c r="CO40" s="459"/>
      <c r="CP40" s="459"/>
      <c r="CQ40" s="459"/>
      <c r="CR40" s="459"/>
      <c r="CS40" s="389"/>
      <c r="CT40" s="95"/>
      <c r="CU40" s="95"/>
      <c r="DA40" s="35"/>
    </row>
    <row r="41" spans="2:105" ht="30">
      <c r="B41" s="239"/>
      <c r="C41" s="239"/>
      <c r="D41" s="35"/>
      <c r="E41" s="35"/>
      <c r="F41" s="35"/>
      <c r="G41" s="35"/>
      <c r="H41" s="35"/>
      <c r="I41" s="35"/>
      <c r="J41" s="431"/>
      <c r="K41" s="229"/>
      <c r="L41" s="303"/>
      <c r="M41" s="303"/>
      <c r="N41" s="303"/>
      <c r="O41" s="499"/>
      <c r="P41" s="300"/>
      <c r="Q41" s="300"/>
      <c r="R41" s="300"/>
      <c r="S41" s="303"/>
      <c r="T41" s="296"/>
      <c r="U41" s="296"/>
      <c r="V41" s="296"/>
      <c r="W41" s="296"/>
      <c r="X41" s="296"/>
      <c r="Y41" s="296"/>
      <c r="Z41" s="296"/>
      <c r="AA41" s="296"/>
      <c r="AB41" s="498"/>
      <c r="AC41" s="296"/>
      <c r="AD41" s="296"/>
      <c r="AE41" s="296"/>
      <c r="AF41" s="296"/>
      <c r="AG41" s="296"/>
      <c r="AH41" s="301"/>
      <c r="AI41" s="315"/>
      <c r="AJ41" s="316"/>
      <c r="AK41" s="226"/>
      <c r="AL41" s="226"/>
      <c r="AM41" s="226"/>
      <c r="AN41" s="226"/>
      <c r="AO41" s="226"/>
      <c r="AP41" s="226"/>
      <c r="AQ41" s="226"/>
      <c r="AR41" s="226"/>
      <c r="AS41" s="226"/>
      <c r="AT41" s="226"/>
      <c r="AU41" s="226"/>
      <c r="AV41" s="421"/>
      <c r="AW41" s="21">
        <v>44562</v>
      </c>
      <c r="AX41" s="21">
        <v>44926</v>
      </c>
      <c r="AY41" s="42">
        <v>365</v>
      </c>
      <c r="AZ41" s="46">
        <v>1065570</v>
      </c>
      <c r="BA41" s="35"/>
      <c r="BB41" s="43" t="s">
        <v>328</v>
      </c>
      <c r="BC41" s="35" t="s">
        <v>403</v>
      </c>
      <c r="BD41" s="384"/>
      <c r="BE41" s="389"/>
      <c r="BF41" s="389"/>
      <c r="BG41" s="390"/>
      <c r="BH41" s="389"/>
      <c r="BI41" s="389"/>
      <c r="BJ41" s="389"/>
      <c r="BK41" s="389"/>
      <c r="BL41" s="389"/>
      <c r="BM41" s="389"/>
      <c r="BN41" s="389"/>
      <c r="BO41" s="389"/>
      <c r="BP41" s="389"/>
      <c r="BQ41" s="389"/>
      <c r="BR41" s="389"/>
      <c r="BS41" s="389"/>
      <c r="BT41" s="389"/>
      <c r="BU41" s="389"/>
      <c r="BV41" s="389"/>
      <c r="BW41" s="389"/>
      <c r="BX41" s="389"/>
      <c r="BY41" s="389"/>
      <c r="BZ41" s="389"/>
      <c r="CA41" s="389"/>
      <c r="CB41" s="389"/>
      <c r="CC41" s="389"/>
      <c r="CD41" s="95"/>
      <c r="CE41" s="95"/>
      <c r="CF41" s="389"/>
      <c r="CG41" s="389"/>
      <c r="CH41" s="389"/>
      <c r="CI41" s="389"/>
      <c r="CJ41" s="389"/>
      <c r="CK41" s="389"/>
      <c r="CL41" s="389"/>
      <c r="CM41" s="389"/>
      <c r="CN41" s="459"/>
      <c r="CO41" s="459"/>
      <c r="CP41" s="459"/>
      <c r="CQ41" s="459"/>
      <c r="CR41" s="459"/>
      <c r="CS41" s="389"/>
      <c r="CT41" s="95"/>
      <c r="CU41" s="95"/>
      <c r="DA41" s="35"/>
    </row>
    <row r="42" spans="2:105" ht="31.5" customHeight="1">
      <c r="B42" s="239"/>
      <c r="C42" s="239"/>
      <c r="D42" s="35"/>
      <c r="E42" s="35"/>
      <c r="F42" s="35"/>
      <c r="G42" s="35"/>
      <c r="H42" s="35"/>
      <c r="I42" s="35"/>
      <c r="J42" s="431"/>
      <c r="K42" s="229"/>
      <c r="L42" s="303"/>
      <c r="M42" s="303"/>
      <c r="N42" s="303"/>
      <c r="O42" s="499"/>
      <c r="P42" s="300"/>
      <c r="Q42" s="300"/>
      <c r="R42" s="300"/>
      <c r="S42" s="303"/>
      <c r="T42" s="296"/>
      <c r="U42" s="296"/>
      <c r="V42" s="296"/>
      <c r="W42" s="296"/>
      <c r="X42" s="296"/>
      <c r="Y42" s="296"/>
      <c r="Z42" s="296"/>
      <c r="AA42" s="296"/>
      <c r="AB42" s="498"/>
      <c r="AC42" s="296"/>
      <c r="AD42" s="296"/>
      <c r="AE42" s="296"/>
      <c r="AF42" s="296"/>
      <c r="AG42" s="296"/>
      <c r="AH42" s="301"/>
      <c r="AI42" s="315"/>
      <c r="AJ42" s="316"/>
      <c r="AK42" s="226"/>
      <c r="AL42" s="226"/>
      <c r="AM42" s="226"/>
      <c r="AN42" s="226"/>
      <c r="AO42" s="226"/>
      <c r="AP42" s="226"/>
      <c r="AQ42" s="226"/>
      <c r="AR42" s="226"/>
      <c r="AS42" s="226"/>
      <c r="AT42" s="226"/>
      <c r="AU42" s="226"/>
      <c r="AV42" s="421"/>
      <c r="AW42" s="21">
        <v>44562</v>
      </c>
      <c r="AX42" s="21">
        <v>44926</v>
      </c>
      <c r="AY42" s="42">
        <v>365</v>
      </c>
      <c r="AZ42" s="46">
        <v>1065570</v>
      </c>
      <c r="BA42" s="35"/>
      <c r="BB42" s="43" t="s">
        <v>328</v>
      </c>
      <c r="BC42" s="35" t="s">
        <v>403</v>
      </c>
      <c r="BD42" s="384"/>
      <c r="BE42" s="389"/>
      <c r="BF42" s="389"/>
      <c r="BG42" s="390"/>
      <c r="BH42" s="389"/>
      <c r="BI42" s="389"/>
      <c r="BJ42" s="389"/>
      <c r="BK42" s="389"/>
      <c r="BL42" s="389"/>
      <c r="BM42" s="389"/>
      <c r="BN42" s="389"/>
      <c r="BO42" s="389"/>
      <c r="BP42" s="389"/>
      <c r="BQ42" s="389"/>
      <c r="BR42" s="389"/>
      <c r="BS42" s="389"/>
      <c r="BT42" s="389"/>
      <c r="BU42" s="389"/>
      <c r="BV42" s="389"/>
      <c r="BW42" s="389"/>
      <c r="BX42" s="389"/>
      <c r="BY42" s="389"/>
      <c r="BZ42" s="389"/>
      <c r="CA42" s="389"/>
      <c r="CB42" s="389"/>
      <c r="CC42" s="389"/>
      <c r="CD42" s="95"/>
      <c r="CE42" s="95"/>
      <c r="CF42" s="389"/>
      <c r="CG42" s="389"/>
      <c r="CH42" s="389"/>
      <c r="CI42" s="389"/>
      <c r="CJ42" s="389"/>
      <c r="CK42" s="389"/>
      <c r="CL42" s="389"/>
      <c r="CM42" s="389"/>
      <c r="CN42" s="459"/>
      <c r="CO42" s="459"/>
      <c r="CP42" s="459"/>
      <c r="CQ42" s="459"/>
      <c r="CR42" s="459"/>
      <c r="CS42" s="389"/>
      <c r="CT42" s="95"/>
      <c r="CU42" s="95"/>
      <c r="DA42" s="35"/>
    </row>
    <row r="43" spans="2:105" ht="31.5" customHeight="1">
      <c r="B43" s="239"/>
      <c r="C43" s="239"/>
      <c r="D43" s="35"/>
      <c r="E43" s="35"/>
      <c r="F43" s="35"/>
      <c r="G43" s="35"/>
      <c r="H43" s="35"/>
      <c r="I43" s="35"/>
      <c r="J43" s="431"/>
      <c r="K43" s="229"/>
      <c r="L43" s="303"/>
      <c r="M43" s="303"/>
      <c r="N43" s="303"/>
      <c r="O43" s="499"/>
      <c r="P43" s="300"/>
      <c r="Q43" s="300"/>
      <c r="R43" s="300"/>
      <c r="S43" s="303"/>
      <c r="T43" s="296"/>
      <c r="U43" s="296"/>
      <c r="V43" s="296"/>
      <c r="W43" s="296"/>
      <c r="X43" s="296"/>
      <c r="Y43" s="296"/>
      <c r="Z43" s="296"/>
      <c r="AA43" s="296"/>
      <c r="AB43" s="498"/>
      <c r="AC43" s="296"/>
      <c r="AD43" s="296"/>
      <c r="AE43" s="296"/>
      <c r="AF43" s="296"/>
      <c r="AG43" s="296"/>
      <c r="AH43" s="301"/>
      <c r="AI43" s="315"/>
      <c r="AJ43" s="316"/>
      <c r="AK43" s="226"/>
      <c r="AL43" s="226"/>
      <c r="AM43" s="226"/>
      <c r="AN43" s="226"/>
      <c r="AO43" s="226"/>
      <c r="AP43" s="226"/>
      <c r="AQ43" s="226"/>
      <c r="AR43" s="226"/>
      <c r="AS43" s="226"/>
      <c r="AT43" s="226"/>
      <c r="AU43" s="226"/>
      <c r="AV43" s="421"/>
      <c r="AW43" s="21">
        <v>44562</v>
      </c>
      <c r="AX43" s="21">
        <v>44926</v>
      </c>
      <c r="AY43" s="42">
        <v>365</v>
      </c>
      <c r="AZ43" s="46">
        <v>1065570</v>
      </c>
      <c r="BA43" s="35"/>
      <c r="BB43" s="43" t="s">
        <v>328</v>
      </c>
      <c r="BC43" s="35" t="s">
        <v>403</v>
      </c>
      <c r="BD43" s="384"/>
      <c r="BE43" s="389"/>
      <c r="BF43" s="389"/>
      <c r="BG43" s="390"/>
      <c r="BH43" s="389"/>
      <c r="BI43" s="389"/>
      <c r="BJ43" s="389"/>
      <c r="BK43" s="389"/>
      <c r="BL43" s="389"/>
      <c r="BM43" s="389"/>
      <c r="BN43" s="389"/>
      <c r="BO43" s="389"/>
      <c r="BP43" s="389"/>
      <c r="BQ43" s="389"/>
      <c r="BR43" s="389"/>
      <c r="BS43" s="389"/>
      <c r="BT43" s="389"/>
      <c r="BU43" s="389"/>
      <c r="BV43" s="389"/>
      <c r="BW43" s="389"/>
      <c r="BX43" s="389"/>
      <c r="BY43" s="389"/>
      <c r="BZ43" s="389"/>
      <c r="CA43" s="389"/>
      <c r="CB43" s="389"/>
      <c r="CC43" s="389"/>
      <c r="CD43" s="95"/>
      <c r="CE43" s="95"/>
      <c r="CF43" s="389"/>
      <c r="CG43" s="389"/>
      <c r="CH43" s="389"/>
      <c r="CI43" s="389"/>
      <c r="CJ43" s="389"/>
      <c r="CK43" s="389"/>
      <c r="CL43" s="389"/>
      <c r="CM43" s="389"/>
      <c r="CN43" s="459"/>
      <c r="CO43" s="459"/>
      <c r="CP43" s="459"/>
      <c r="CQ43" s="459"/>
      <c r="CR43" s="459"/>
      <c r="CS43" s="389"/>
      <c r="CT43" s="95"/>
      <c r="CU43" s="95"/>
      <c r="DA43" s="35"/>
    </row>
    <row r="44" spans="2:105" ht="30">
      <c r="B44" s="239"/>
      <c r="C44" s="239"/>
      <c r="D44" s="35"/>
      <c r="E44" s="35"/>
      <c r="F44" s="35"/>
      <c r="G44" s="35"/>
      <c r="H44" s="35"/>
      <c r="I44" s="35"/>
      <c r="J44" s="431"/>
      <c r="K44" s="229"/>
      <c r="L44" s="303"/>
      <c r="M44" s="303"/>
      <c r="N44" s="303"/>
      <c r="O44" s="499"/>
      <c r="P44" s="300"/>
      <c r="Q44" s="300"/>
      <c r="R44" s="300"/>
      <c r="S44" s="303"/>
      <c r="T44" s="296"/>
      <c r="U44" s="296"/>
      <c r="V44" s="296"/>
      <c r="W44" s="296"/>
      <c r="X44" s="296"/>
      <c r="Y44" s="296"/>
      <c r="Z44" s="296"/>
      <c r="AA44" s="296"/>
      <c r="AB44" s="498"/>
      <c r="AC44" s="296"/>
      <c r="AD44" s="296"/>
      <c r="AE44" s="296"/>
      <c r="AF44" s="296"/>
      <c r="AG44" s="296"/>
      <c r="AH44" s="301"/>
      <c r="AI44" s="315"/>
      <c r="AJ44" s="316"/>
      <c r="AK44" s="226" t="s">
        <v>242</v>
      </c>
      <c r="AL44" s="226" t="s">
        <v>242</v>
      </c>
      <c r="AM44" s="225">
        <v>1</v>
      </c>
      <c r="AN44" s="225">
        <v>0.1</v>
      </c>
      <c r="AO44" s="225">
        <v>0.25</v>
      </c>
      <c r="AP44" s="225"/>
      <c r="AQ44" s="225"/>
      <c r="AR44" s="225"/>
      <c r="AS44" s="225">
        <f>+AO44</f>
        <v>0.25</v>
      </c>
      <c r="AT44" s="225">
        <f>+AS44</f>
        <v>0.25</v>
      </c>
      <c r="AU44" s="225">
        <f>+AT44*AN44</f>
        <v>2.5000000000000001E-2</v>
      </c>
      <c r="AV44" s="421"/>
      <c r="AW44" s="21">
        <v>44562</v>
      </c>
      <c r="AX44" s="21">
        <v>44926</v>
      </c>
      <c r="AY44" s="42">
        <v>365</v>
      </c>
      <c r="AZ44" s="46">
        <v>1065570</v>
      </c>
      <c r="BA44" s="35"/>
      <c r="BB44" s="43" t="s">
        <v>328</v>
      </c>
      <c r="BC44" s="35" t="s">
        <v>403</v>
      </c>
      <c r="BD44" s="384"/>
      <c r="BE44" s="389"/>
      <c r="BF44" s="389"/>
      <c r="BG44" s="390"/>
      <c r="BH44" s="389"/>
      <c r="BI44" s="389"/>
      <c r="BJ44" s="389"/>
      <c r="BK44" s="389"/>
      <c r="BL44" s="389"/>
      <c r="BM44" s="389"/>
      <c r="BN44" s="389"/>
      <c r="BO44" s="389"/>
      <c r="BP44" s="389"/>
      <c r="BQ44" s="389"/>
      <c r="BR44" s="389"/>
      <c r="BS44" s="389"/>
      <c r="BT44" s="389"/>
      <c r="BU44" s="389"/>
      <c r="BV44" s="389"/>
      <c r="BW44" s="389"/>
      <c r="BX44" s="389"/>
      <c r="BY44" s="389"/>
      <c r="BZ44" s="389"/>
      <c r="CA44" s="389"/>
      <c r="CB44" s="389"/>
      <c r="CC44" s="389"/>
      <c r="CD44" s="95"/>
      <c r="CE44" s="95"/>
      <c r="CF44" s="389"/>
      <c r="CG44" s="389"/>
      <c r="CH44" s="389"/>
      <c r="CI44" s="389"/>
      <c r="CJ44" s="389"/>
      <c r="CK44" s="389"/>
      <c r="CL44" s="389"/>
      <c r="CM44" s="389"/>
      <c r="CN44" s="459"/>
      <c r="CO44" s="459"/>
      <c r="CP44" s="459"/>
      <c r="CQ44" s="459"/>
      <c r="CR44" s="459"/>
      <c r="CS44" s="389"/>
      <c r="CT44" s="95"/>
      <c r="CU44" s="95"/>
      <c r="DA44" s="35"/>
    </row>
    <row r="45" spans="2:105" ht="30">
      <c r="B45" s="239"/>
      <c r="C45" s="239"/>
      <c r="D45" s="35"/>
      <c r="E45" s="35"/>
      <c r="F45" s="35"/>
      <c r="G45" s="35"/>
      <c r="H45" s="35"/>
      <c r="I45" s="35"/>
      <c r="J45" s="431"/>
      <c r="K45" s="229"/>
      <c r="L45" s="303"/>
      <c r="M45" s="303"/>
      <c r="N45" s="303"/>
      <c r="O45" s="499"/>
      <c r="P45" s="300"/>
      <c r="Q45" s="300"/>
      <c r="R45" s="300"/>
      <c r="S45" s="303"/>
      <c r="T45" s="296"/>
      <c r="U45" s="296"/>
      <c r="V45" s="296"/>
      <c r="W45" s="296"/>
      <c r="X45" s="296"/>
      <c r="Y45" s="296"/>
      <c r="Z45" s="296"/>
      <c r="AA45" s="296"/>
      <c r="AB45" s="498"/>
      <c r="AC45" s="296"/>
      <c r="AD45" s="296"/>
      <c r="AE45" s="296"/>
      <c r="AF45" s="296"/>
      <c r="AG45" s="296"/>
      <c r="AH45" s="301"/>
      <c r="AI45" s="315"/>
      <c r="AJ45" s="316"/>
      <c r="AK45" s="226"/>
      <c r="AL45" s="226"/>
      <c r="AM45" s="226"/>
      <c r="AN45" s="226"/>
      <c r="AO45" s="226"/>
      <c r="AP45" s="226"/>
      <c r="AQ45" s="226"/>
      <c r="AR45" s="226"/>
      <c r="AS45" s="226"/>
      <c r="AT45" s="226"/>
      <c r="AU45" s="226"/>
      <c r="AV45" s="421"/>
      <c r="AW45" s="21">
        <v>44562</v>
      </c>
      <c r="AX45" s="21">
        <v>44926</v>
      </c>
      <c r="AY45" s="42">
        <v>365</v>
      </c>
      <c r="AZ45" s="46">
        <v>1065570</v>
      </c>
      <c r="BA45" s="35"/>
      <c r="BB45" s="43" t="s">
        <v>328</v>
      </c>
      <c r="BC45" s="35" t="s">
        <v>403</v>
      </c>
      <c r="BD45" s="384"/>
      <c r="BE45" s="389"/>
      <c r="BF45" s="389"/>
      <c r="BG45" s="390"/>
      <c r="BH45" s="389"/>
      <c r="BI45" s="389"/>
      <c r="BJ45" s="389"/>
      <c r="BK45" s="389"/>
      <c r="BL45" s="389"/>
      <c r="BM45" s="389"/>
      <c r="BN45" s="389"/>
      <c r="BO45" s="389"/>
      <c r="BP45" s="389"/>
      <c r="BQ45" s="389"/>
      <c r="BR45" s="389"/>
      <c r="BS45" s="389"/>
      <c r="BT45" s="389"/>
      <c r="BU45" s="389"/>
      <c r="BV45" s="389"/>
      <c r="BW45" s="389"/>
      <c r="BX45" s="389"/>
      <c r="BY45" s="389"/>
      <c r="BZ45" s="389"/>
      <c r="CA45" s="389"/>
      <c r="CB45" s="389"/>
      <c r="CC45" s="389"/>
      <c r="CD45" s="95"/>
      <c r="CE45" s="95"/>
      <c r="CF45" s="389"/>
      <c r="CG45" s="389"/>
      <c r="CH45" s="389"/>
      <c r="CI45" s="389"/>
      <c r="CJ45" s="389"/>
      <c r="CK45" s="389"/>
      <c r="CL45" s="389"/>
      <c r="CM45" s="389"/>
      <c r="CN45" s="459"/>
      <c r="CO45" s="459"/>
      <c r="CP45" s="459"/>
      <c r="CQ45" s="459"/>
      <c r="CR45" s="459"/>
      <c r="CS45" s="389"/>
      <c r="CT45" s="95"/>
      <c r="CU45" s="95"/>
      <c r="DA45" s="35"/>
    </row>
    <row r="46" spans="2:105" ht="30">
      <c r="B46" s="239"/>
      <c r="C46" s="239"/>
      <c r="D46" s="35"/>
      <c r="E46" s="35"/>
      <c r="F46" s="35"/>
      <c r="G46" s="35"/>
      <c r="H46" s="35"/>
      <c r="I46" s="35"/>
      <c r="J46" s="431"/>
      <c r="K46" s="229"/>
      <c r="L46" s="303"/>
      <c r="M46" s="303"/>
      <c r="N46" s="303"/>
      <c r="O46" s="499"/>
      <c r="P46" s="300"/>
      <c r="Q46" s="300"/>
      <c r="R46" s="300"/>
      <c r="S46" s="303"/>
      <c r="T46" s="296"/>
      <c r="U46" s="296"/>
      <c r="V46" s="296"/>
      <c r="W46" s="296"/>
      <c r="X46" s="296"/>
      <c r="Y46" s="296"/>
      <c r="Z46" s="296"/>
      <c r="AA46" s="296"/>
      <c r="AB46" s="498"/>
      <c r="AC46" s="296"/>
      <c r="AD46" s="296"/>
      <c r="AE46" s="296"/>
      <c r="AF46" s="296"/>
      <c r="AG46" s="296"/>
      <c r="AH46" s="301"/>
      <c r="AI46" s="315"/>
      <c r="AJ46" s="316"/>
      <c r="AK46" s="226"/>
      <c r="AL46" s="226"/>
      <c r="AM46" s="226"/>
      <c r="AN46" s="226"/>
      <c r="AO46" s="226"/>
      <c r="AP46" s="226"/>
      <c r="AQ46" s="226"/>
      <c r="AR46" s="226"/>
      <c r="AS46" s="226"/>
      <c r="AT46" s="226"/>
      <c r="AU46" s="226"/>
      <c r="AV46" s="421"/>
      <c r="AW46" s="21">
        <v>44562</v>
      </c>
      <c r="AX46" s="21">
        <v>44926</v>
      </c>
      <c r="AY46" s="42">
        <v>365</v>
      </c>
      <c r="AZ46" s="46">
        <v>1065570</v>
      </c>
      <c r="BA46" s="35"/>
      <c r="BB46" s="43" t="s">
        <v>328</v>
      </c>
      <c r="BC46" s="35" t="s">
        <v>403</v>
      </c>
      <c r="BD46" s="384"/>
      <c r="BE46" s="389"/>
      <c r="BF46" s="389"/>
      <c r="BG46" s="390"/>
      <c r="BH46" s="389"/>
      <c r="BI46" s="389"/>
      <c r="BJ46" s="389"/>
      <c r="BK46" s="389"/>
      <c r="BL46" s="389"/>
      <c r="BM46" s="389"/>
      <c r="BN46" s="389"/>
      <c r="BO46" s="389"/>
      <c r="BP46" s="389"/>
      <c r="BQ46" s="389"/>
      <c r="BR46" s="389"/>
      <c r="BS46" s="389"/>
      <c r="BT46" s="389"/>
      <c r="BU46" s="389"/>
      <c r="BV46" s="389"/>
      <c r="BW46" s="389"/>
      <c r="BX46" s="389"/>
      <c r="BY46" s="389"/>
      <c r="BZ46" s="389"/>
      <c r="CA46" s="389"/>
      <c r="CB46" s="389"/>
      <c r="CC46" s="389"/>
      <c r="CD46" s="95"/>
      <c r="CE46" s="95"/>
      <c r="CF46" s="389"/>
      <c r="CG46" s="389"/>
      <c r="CH46" s="389"/>
      <c r="CI46" s="389"/>
      <c r="CJ46" s="389"/>
      <c r="CK46" s="389"/>
      <c r="CL46" s="389"/>
      <c r="CM46" s="389"/>
      <c r="CN46" s="459"/>
      <c r="CO46" s="459"/>
      <c r="CP46" s="459"/>
      <c r="CQ46" s="459"/>
      <c r="CR46" s="459"/>
      <c r="CS46" s="389"/>
      <c r="CT46" s="95"/>
      <c r="CU46" s="95"/>
      <c r="DA46" s="35"/>
    </row>
    <row r="47" spans="2:105" ht="30">
      <c r="B47" s="239"/>
      <c r="C47" s="239"/>
      <c r="D47" s="35"/>
      <c r="E47" s="35"/>
      <c r="F47" s="35"/>
      <c r="G47" s="35"/>
      <c r="H47" s="35"/>
      <c r="I47" s="35"/>
      <c r="J47" s="431"/>
      <c r="K47" s="229"/>
      <c r="L47" s="303"/>
      <c r="M47" s="303"/>
      <c r="N47" s="303"/>
      <c r="O47" s="499"/>
      <c r="P47" s="300"/>
      <c r="Q47" s="300"/>
      <c r="R47" s="300"/>
      <c r="S47" s="303"/>
      <c r="T47" s="296"/>
      <c r="U47" s="296"/>
      <c r="V47" s="296"/>
      <c r="W47" s="296"/>
      <c r="X47" s="296"/>
      <c r="Y47" s="296"/>
      <c r="Z47" s="296"/>
      <c r="AA47" s="296"/>
      <c r="AB47" s="498"/>
      <c r="AC47" s="296"/>
      <c r="AD47" s="296"/>
      <c r="AE47" s="296"/>
      <c r="AF47" s="296"/>
      <c r="AG47" s="296"/>
      <c r="AH47" s="301"/>
      <c r="AI47" s="315"/>
      <c r="AJ47" s="316"/>
      <c r="AK47" s="226"/>
      <c r="AL47" s="226"/>
      <c r="AM47" s="226"/>
      <c r="AN47" s="226"/>
      <c r="AO47" s="226"/>
      <c r="AP47" s="226"/>
      <c r="AQ47" s="226"/>
      <c r="AR47" s="226"/>
      <c r="AS47" s="226"/>
      <c r="AT47" s="226"/>
      <c r="AU47" s="226"/>
      <c r="AV47" s="421"/>
      <c r="AW47" s="21">
        <v>44562</v>
      </c>
      <c r="AX47" s="21">
        <v>44926</v>
      </c>
      <c r="AY47" s="42">
        <v>365</v>
      </c>
      <c r="AZ47" s="46">
        <v>1065570</v>
      </c>
      <c r="BA47" s="35"/>
      <c r="BB47" s="43" t="s">
        <v>328</v>
      </c>
      <c r="BC47" s="35" t="s">
        <v>403</v>
      </c>
      <c r="BD47" s="384"/>
      <c r="BE47" s="389"/>
      <c r="BF47" s="389"/>
      <c r="BG47" s="390"/>
      <c r="BH47" s="389"/>
      <c r="BI47" s="389"/>
      <c r="BJ47" s="389"/>
      <c r="BK47" s="389"/>
      <c r="BL47" s="389"/>
      <c r="BM47" s="389"/>
      <c r="BN47" s="389"/>
      <c r="BO47" s="389"/>
      <c r="BP47" s="389"/>
      <c r="BQ47" s="389"/>
      <c r="BR47" s="389"/>
      <c r="BS47" s="389"/>
      <c r="BT47" s="389"/>
      <c r="BU47" s="389"/>
      <c r="BV47" s="389"/>
      <c r="BW47" s="389"/>
      <c r="BX47" s="389"/>
      <c r="BY47" s="389"/>
      <c r="BZ47" s="389"/>
      <c r="CA47" s="389"/>
      <c r="CB47" s="389"/>
      <c r="CC47" s="389"/>
      <c r="CD47" s="95"/>
      <c r="CE47" s="95"/>
      <c r="CF47" s="389"/>
      <c r="CG47" s="389"/>
      <c r="CH47" s="389"/>
      <c r="CI47" s="389"/>
      <c r="CJ47" s="389"/>
      <c r="CK47" s="389"/>
      <c r="CL47" s="389"/>
      <c r="CM47" s="389"/>
      <c r="CN47" s="459"/>
      <c r="CO47" s="459"/>
      <c r="CP47" s="459"/>
      <c r="CQ47" s="459"/>
      <c r="CR47" s="459"/>
      <c r="CS47" s="389"/>
      <c r="CT47" s="95"/>
      <c r="CU47" s="95"/>
      <c r="DA47" s="35"/>
    </row>
    <row r="48" spans="2:105" ht="30">
      <c r="B48" s="239"/>
      <c r="C48" s="239"/>
      <c r="D48" s="35"/>
      <c r="E48" s="35"/>
      <c r="F48" s="35"/>
      <c r="G48" s="35"/>
      <c r="H48" s="35"/>
      <c r="I48" s="35"/>
      <c r="J48" s="431"/>
      <c r="K48" s="229"/>
      <c r="L48" s="303"/>
      <c r="M48" s="303"/>
      <c r="N48" s="303"/>
      <c r="O48" s="499"/>
      <c r="P48" s="300"/>
      <c r="Q48" s="300"/>
      <c r="R48" s="300"/>
      <c r="S48" s="303"/>
      <c r="T48" s="296"/>
      <c r="U48" s="296"/>
      <c r="V48" s="296"/>
      <c r="W48" s="296"/>
      <c r="X48" s="296"/>
      <c r="Y48" s="296"/>
      <c r="Z48" s="296"/>
      <c r="AA48" s="296"/>
      <c r="AB48" s="498"/>
      <c r="AC48" s="296"/>
      <c r="AD48" s="296"/>
      <c r="AE48" s="296"/>
      <c r="AF48" s="296"/>
      <c r="AG48" s="296"/>
      <c r="AH48" s="301"/>
      <c r="AI48" s="315"/>
      <c r="AJ48" s="316"/>
      <c r="AK48" s="226"/>
      <c r="AL48" s="226"/>
      <c r="AM48" s="226"/>
      <c r="AN48" s="226"/>
      <c r="AO48" s="226"/>
      <c r="AP48" s="226"/>
      <c r="AQ48" s="226"/>
      <c r="AR48" s="226"/>
      <c r="AS48" s="226"/>
      <c r="AT48" s="226"/>
      <c r="AU48" s="226"/>
      <c r="AV48" s="421"/>
      <c r="AW48" s="21">
        <v>44562</v>
      </c>
      <c r="AX48" s="21">
        <v>44926</v>
      </c>
      <c r="AY48" s="42">
        <v>365</v>
      </c>
      <c r="AZ48" s="46">
        <v>1065570</v>
      </c>
      <c r="BA48" s="35"/>
      <c r="BB48" s="43" t="s">
        <v>328</v>
      </c>
      <c r="BC48" s="35" t="s">
        <v>403</v>
      </c>
      <c r="BD48" s="384"/>
      <c r="BE48" s="389"/>
      <c r="BF48" s="389"/>
      <c r="BG48" s="390"/>
      <c r="BH48" s="389"/>
      <c r="BI48" s="389"/>
      <c r="BJ48" s="389"/>
      <c r="BK48" s="389"/>
      <c r="BL48" s="389"/>
      <c r="BM48" s="389"/>
      <c r="BN48" s="389"/>
      <c r="BO48" s="389"/>
      <c r="BP48" s="389"/>
      <c r="BQ48" s="389"/>
      <c r="BR48" s="389"/>
      <c r="BS48" s="389"/>
      <c r="BT48" s="389"/>
      <c r="BU48" s="389"/>
      <c r="BV48" s="389"/>
      <c r="BW48" s="389"/>
      <c r="BX48" s="389"/>
      <c r="BY48" s="389"/>
      <c r="BZ48" s="389"/>
      <c r="CA48" s="389"/>
      <c r="CB48" s="389"/>
      <c r="CC48" s="389"/>
      <c r="CD48" s="95"/>
      <c r="CE48" s="95"/>
      <c r="CF48" s="389"/>
      <c r="CG48" s="389"/>
      <c r="CH48" s="389"/>
      <c r="CI48" s="389"/>
      <c r="CJ48" s="389"/>
      <c r="CK48" s="389"/>
      <c r="CL48" s="389"/>
      <c r="CM48" s="389"/>
      <c r="CN48" s="459"/>
      <c r="CO48" s="459"/>
      <c r="CP48" s="459"/>
      <c r="CQ48" s="459"/>
      <c r="CR48" s="459"/>
      <c r="CS48" s="389"/>
      <c r="CT48" s="95"/>
      <c r="CU48" s="95"/>
      <c r="DA48" s="35"/>
    </row>
    <row r="49" spans="2:105" ht="30">
      <c r="B49" s="239"/>
      <c r="C49" s="239"/>
      <c r="D49" s="35"/>
      <c r="E49" s="35"/>
      <c r="F49" s="35"/>
      <c r="G49" s="35"/>
      <c r="H49" s="35"/>
      <c r="I49" s="35"/>
      <c r="J49" s="431"/>
      <c r="K49" s="229"/>
      <c r="L49" s="303"/>
      <c r="M49" s="303"/>
      <c r="N49" s="303"/>
      <c r="O49" s="499"/>
      <c r="P49" s="300"/>
      <c r="Q49" s="300"/>
      <c r="R49" s="300"/>
      <c r="S49" s="303"/>
      <c r="T49" s="296"/>
      <c r="U49" s="296"/>
      <c r="V49" s="296"/>
      <c r="W49" s="296"/>
      <c r="X49" s="296"/>
      <c r="Y49" s="296"/>
      <c r="Z49" s="296"/>
      <c r="AA49" s="296"/>
      <c r="AB49" s="498"/>
      <c r="AC49" s="296"/>
      <c r="AD49" s="296"/>
      <c r="AE49" s="296"/>
      <c r="AF49" s="296"/>
      <c r="AG49" s="296"/>
      <c r="AH49" s="301"/>
      <c r="AI49" s="315"/>
      <c r="AJ49" s="316"/>
      <c r="AK49" s="226" t="s">
        <v>243</v>
      </c>
      <c r="AL49" s="226" t="s">
        <v>505</v>
      </c>
      <c r="AM49" s="225">
        <v>1</v>
      </c>
      <c r="AN49" s="225">
        <v>0.1</v>
      </c>
      <c r="AO49" s="225">
        <v>0</v>
      </c>
      <c r="AP49" s="225"/>
      <c r="AQ49" s="225"/>
      <c r="AR49" s="225"/>
      <c r="AS49" s="225">
        <f>+AO49</f>
        <v>0</v>
      </c>
      <c r="AT49" s="225">
        <f>+AS49</f>
        <v>0</v>
      </c>
      <c r="AU49" s="225">
        <f>+AT49*AN49</f>
        <v>0</v>
      </c>
      <c r="AV49" s="421"/>
      <c r="AW49" s="21">
        <v>44562</v>
      </c>
      <c r="AX49" s="21">
        <v>44926</v>
      </c>
      <c r="AY49" s="42">
        <v>365</v>
      </c>
      <c r="AZ49" s="46">
        <v>1065570</v>
      </c>
      <c r="BA49" s="35"/>
      <c r="BB49" s="43" t="s">
        <v>328</v>
      </c>
      <c r="BC49" s="35" t="s">
        <v>403</v>
      </c>
      <c r="BD49" s="384"/>
      <c r="BE49" s="389"/>
      <c r="BF49" s="389"/>
      <c r="BG49" s="390"/>
      <c r="BH49" s="389"/>
      <c r="BI49" s="389"/>
      <c r="BJ49" s="389"/>
      <c r="BK49" s="389"/>
      <c r="BL49" s="389"/>
      <c r="BM49" s="389"/>
      <c r="BN49" s="389"/>
      <c r="BO49" s="389"/>
      <c r="BP49" s="389"/>
      <c r="BQ49" s="389"/>
      <c r="BR49" s="389"/>
      <c r="BS49" s="389"/>
      <c r="BT49" s="389"/>
      <c r="BU49" s="389"/>
      <c r="BV49" s="389"/>
      <c r="BW49" s="389"/>
      <c r="BX49" s="389"/>
      <c r="BY49" s="389"/>
      <c r="BZ49" s="389"/>
      <c r="CA49" s="389"/>
      <c r="CB49" s="389"/>
      <c r="CC49" s="389"/>
      <c r="CD49" s="95"/>
      <c r="CE49" s="95"/>
      <c r="CF49" s="389"/>
      <c r="CG49" s="389"/>
      <c r="CH49" s="389"/>
      <c r="CI49" s="389"/>
      <c r="CJ49" s="389"/>
      <c r="CK49" s="389"/>
      <c r="CL49" s="389"/>
      <c r="CM49" s="389"/>
      <c r="CN49" s="459"/>
      <c r="CO49" s="459"/>
      <c r="CP49" s="459"/>
      <c r="CQ49" s="459"/>
      <c r="CR49" s="459"/>
      <c r="CS49" s="389"/>
      <c r="CT49" s="95"/>
      <c r="CU49" s="95"/>
      <c r="DA49" s="35"/>
    </row>
    <row r="50" spans="2:105" ht="30">
      <c r="B50" s="239"/>
      <c r="C50" s="239"/>
      <c r="D50" s="35"/>
      <c r="E50" s="35"/>
      <c r="F50" s="35"/>
      <c r="G50" s="35"/>
      <c r="H50" s="35"/>
      <c r="I50" s="35"/>
      <c r="J50" s="431"/>
      <c r="K50" s="229"/>
      <c r="L50" s="303"/>
      <c r="M50" s="303"/>
      <c r="N50" s="303"/>
      <c r="O50" s="499"/>
      <c r="P50" s="300"/>
      <c r="Q50" s="300"/>
      <c r="R50" s="300"/>
      <c r="S50" s="303"/>
      <c r="T50" s="296"/>
      <c r="U50" s="296"/>
      <c r="V50" s="296"/>
      <c r="W50" s="296"/>
      <c r="X50" s="296"/>
      <c r="Y50" s="296"/>
      <c r="Z50" s="296"/>
      <c r="AA50" s="296"/>
      <c r="AB50" s="498"/>
      <c r="AC50" s="296"/>
      <c r="AD50" s="296"/>
      <c r="AE50" s="296"/>
      <c r="AF50" s="296"/>
      <c r="AG50" s="296"/>
      <c r="AH50" s="301"/>
      <c r="AI50" s="315"/>
      <c r="AJ50" s="316"/>
      <c r="AK50" s="226"/>
      <c r="AL50" s="226"/>
      <c r="AM50" s="226"/>
      <c r="AN50" s="226"/>
      <c r="AO50" s="226"/>
      <c r="AP50" s="226"/>
      <c r="AQ50" s="226"/>
      <c r="AR50" s="226"/>
      <c r="AS50" s="226"/>
      <c r="AT50" s="226"/>
      <c r="AU50" s="226"/>
      <c r="AV50" s="421"/>
      <c r="AW50" s="21">
        <v>44562</v>
      </c>
      <c r="AX50" s="21">
        <v>44926</v>
      </c>
      <c r="AY50" s="42">
        <v>365</v>
      </c>
      <c r="AZ50" s="46">
        <v>1065570</v>
      </c>
      <c r="BA50" s="35"/>
      <c r="BB50" s="43" t="s">
        <v>328</v>
      </c>
      <c r="BC50" s="35" t="s">
        <v>403</v>
      </c>
      <c r="BD50" s="384" t="s">
        <v>408</v>
      </c>
      <c r="BE50" s="385">
        <v>631000000</v>
      </c>
      <c r="BF50" s="384" t="s">
        <v>408</v>
      </c>
      <c r="BG50" s="384" t="s">
        <v>427</v>
      </c>
      <c r="BH50" s="384" t="s">
        <v>426</v>
      </c>
      <c r="BI50" s="385"/>
      <c r="BJ50" s="385"/>
      <c r="BK50" s="385"/>
      <c r="BL50" s="385"/>
      <c r="BM50" s="385"/>
      <c r="BN50" s="385"/>
      <c r="BO50" s="385"/>
      <c r="BP50" s="385"/>
      <c r="BQ50" s="385"/>
      <c r="BR50" s="385"/>
      <c r="BS50" s="385"/>
      <c r="BT50" s="385"/>
      <c r="BU50" s="385"/>
      <c r="BV50" s="385"/>
      <c r="BW50" s="385"/>
      <c r="BX50" s="385"/>
      <c r="BY50" s="385"/>
      <c r="BZ50" s="385"/>
      <c r="CA50" s="385"/>
      <c r="CB50" s="385">
        <v>631000000</v>
      </c>
      <c r="CC50" s="385"/>
      <c r="CD50" s="102"/>
      <c r="CE50" s="102"/>
      <c r="CF50" s="385">
        <v>0</v>
      </c>
      <c r="CG50" s="385"/>
      <c r="CH50" s="385"/>
      <c r="CI50" s="385"/>
      <c r="CJ50" s="385">
        <v>0</v>
      </c>
      <c r="CK50" s="385"/>
      <c r="CL50" s="385"/>
      <c r="CM50" s="385"/>
      <c r="CN50" s="459">
        <v>0</v>
      </c>
      <c r="CO50" s="459"/>
      <c r="CP50" s="459"/>
      <c r="CQ50" s="459"/>
      <c r="CR50" s="459">
        <v>0</v>
      </c>
      <c r="CS50" s="385"/>
      <c r="CT50" s="102"/>
      <c r="CU50" s="102"/>
      <c r="DA50" s="35"/>
    </row>
    <row r="51" spans="2:105" ht="30">
      <c r="B51" s="239"/>
      <c r="C51" s="239"/>
      <c r="D51" s="35"/>
      <c r="E51" s="35"/>
      <c r="F51" s="35"/>
      <c r="G51" s="35"/>
      <c r="H51" s="35"/>
      <c r="I51" s="35"/>
      <c r="J51" s="431"/>
      <c r="K51" s="229"/>
      <c r="L51" s="303"/>
      <c r="M51" s="303"/>
      <c r="N51" s="303"/>
      <c r="O51" s="499"/>
      <c r="P51" s="300"/>
      <c r="Q51" s="300"/>
      <c r="R51" s="300"/>
      <c r="S51" s="303"/>
      <c r="T51" s="296"/>
      <c r="U51" s="296"/>
      <c r="V51" s="296"/>
      <c r="W51" s="296"/>
      <c r="X51" s="296"/>
      <c r="Y51" s="296"/>
      <c r="Z51" s="296"/>
      <c r="AA51" s="296"/>
      <c r="AB51" s="498"/>
      <c r="AC51" s="296"/>
      <c r="AD51" s="296"/>
      <c r="AE51" s="296"/>
      <c r="AF51" s="296"/>
      <c r="AG51" s="296"/>
      <c r="AH51" s="301"/>
      <c r="AI51" s="315"/>
      <c r="AJ51" s="316"/>
      <c r="AK51" s="226"/>
      <c r="AL51" s="226"/>
      <c r="AM51" s="226"/>
      <c r="AN51" s="226"/>
      <c r="AO51" s="226"/>
      <c r="AP51" s="226"/>
      <c r="AQ51" s="226"/>
      <c r="AR51" s="226"/>
      <c r="AS51" s="226"/>
      <c r="AT51" s="226"/>
      <c r="AU51" s="226"/>
      <c r="AV51" s="421"/>
      <c r="AW51" s="21">
        <v>44562</v>
      </c>
      <c r="AX51" s="21">
        <v>44926</v>
      </c>
      <c r="AY51" s="42">
        <v>365</v>
      </c>
      <c r="AZ51" s="46">
        <v>1065570</v>
      </c>
      <c r="BA51" s="35"/>
      <c r="BB51" s="43" t="s">
        <v>328</v>
      </c>
      <c r="BC51" s="35" t="s">
        <v>403</v>
      </c>
      <c r="BD51" s="384"/>
      <c r="BE51" s="385"/>
      <c r="BF51" s="384"/>
      <c r="BG51" s="384"/>
      <c r="BH51" s="384"/>
      <c r="BI51" s="385"/>
      <c r="BJ51" s="385"/>
      <c r="BK51" s="385"/>
      <c r="BL51" s="385"/>
      <c r="BM51" s="385"/>
      <c r="BN51" s="385"/>
      <c r="BO51" s="385"/>
      <c r="BP51" s="385"/>
      <c r="BQ51" s="385"/>
      <c r="BR51" s="385"/>
      <c r="BS51" s="385"/>
      <c r="BT51" s="385"/>
      <c r="BU51" s="385"/>
      <c r="BV51" s="385"/>
      <c r="BW51" s="385"/>
      <c r="BX51" s="385"/>
      <c r="BY51" s="385"/>
      <c r="BZ51" s="385"/>
      <c r="CA51" s="385"/>
      <c r="CB51" s="385"/>
      <c r="CC51" s="385"/>
      <c r="CD51" s="102"/>
      <c r="CE51" s="102"/>
      <c r="CF51" s="385"/>
      <c r="CG51" s="385"/>
      <c r="CH51" s="385"/>
      <c r="CI51" s="385"/>
      <c r="CJ51" s="385"/>
      <c r="CK51" s="385"/>
      <c r="CL51" s="385"/>
      <c r="CM51" s="385"/>
      <c r="CN51" s="459"/>
      <c r="CO51" s="459"/>
      <c r="CP51" s="459"/>
      <c r="CQ51" s="459"/>
      <c r="CR51" s="459"/>
      <c r="CS51" s="385"/>
      <c r="CT51" s="102"/>
      <c r="CU51" s="102"/>
      <c r="DA51" s="35"/>
    </row>
    <row r="52" spans="2:105" ht="30">
      <c r="B52" s="239"/>
      <c r="C52" s="239"/>
      <c r="D52" s="35"/>
      <c r="E52" s="35"/>
      <c r="F52" s="35"/>
      <c r="G52" s="35"/>
      <c r="H52" s="35"/>
      <c r="I52" s="35"/>
      <c r="J52" s="431"/>
      <c r="K52" s="229"/>
      <c r="L52" s="303"/>
      <c r="M52" s="303"/>
      <c r="N52" s="303"/>
      <c r="O52" s="499"/>
      <c r="P52" s="300"/>
      <c r="Q52" s="300"/>
      <c r="R52" s="300"/>
      <c r="S52" s="303"/>
      <c r="T52" s="296"/>
      <c r="U52" s="296"/>
      <c r="V52" s="296"/>
      <c r="W52" s="296"/>
      <c r="X52" s="296"/>
      <c r="Y52" s="296"/>
      <c r="Z52" s="296"/>
      <c r="AA52" s="296"/>
      <c r="AB52" s="498"/>
      <c r="AC52" s="296"/>
      <c r="AD52" s="296"/>
      <c r="AE52" s="296"/>
      <c r="AF52" s="296"/>
      <c r="AG52" s="296"/>
      <c r="AH52" s="301"/>
      <c r="AI52" s="315"/>
      <c r="AJ52" s="316"/>
      <c r="AK52" s="226"/>
      <c r="AL52" s="226"/>
      <c r="AM52" s="226"/>
      <c r="AN52" s="226"/>
      <c r="AO52" s="226"/>
      <c r="AP52" s="226"/>
      <c r="AQ52" s="226"/>
      <c r="AR52" s="226"/>
      <c r="AS52" s="226"/>
      <c r="AT52" s="226"/>
      <c r="AU52" s="226"/>
      <c r="AV52" s="421"/>
      <c r="AW52" s="21">
        <v>44562</v>
      </c>
      <c r="AX52" s="21">
        <v>44926</v>
      </c>
      <c r="AY52" s="42">
        <v>365</v>
      </c>
      <c r="AZ52" s="46">
        <v>1065570</v>
      </c>
      <c r="BA52" s="35"/>
      <c r="BB52" s="43" t="s">
        <v>328</v>
      </c>
      <c r="BC52" s="35" t="s">
        <v>403</v>
      </c>
      <c r="BD52" s="384"/>
      <c r="BE52" s="385"/>
      <c r="BF52" s="384"/>
      <c r="BG52" s="384"/>
      <c r="BH52" s="384"/>
      <c r="BI52" s="385"/>
      <c r="BJ52" s="385"/>
      <c r="BK52" s="385"/>
      <c r="BL52" s="385"/>
      <c r="BM52" s="385"/>
      <c r="BN52" s="385"/>
      <c r="BO52" s="385"/>
      <c r="BP52" s="385"/>
      <c r="BQ52" s="385"/>
      <c r="BR52" s="385"/>
      <c r="BS52" s="385"/>
      <c r="BT52" s="385"/>
      <c r="BU52" s="385"/>
      <c r="BV52" s="385"/>
      <c r="BW52" s="385"/>
      <c r="BX52" s="385"/>
      <c r="BY52" s="385"/>
      <c r="BZ52" s="385"/>
      <c r="CA52" s="385"/>
      <c r="CB52" s="385"/>
      <c r="CC52" s="385"/>
      <c r="CD52" s="102"/>
      <c r="CE52" s="102"/>
      <c r="CF52" s="385"/>
      <c r="CG52" s="385"/>
      <c r="CH52" s="385"/>
      <c r="CI52" s="385"/>
      <c r="CJ52" s="385"/>
      <c r="CK52" s="385"/>
      <c r="CL52" s="385"/>
      <c r="CM52" s="385"/>
      <c r="CN52" s="459"/>
      <c r="CO52" s="459"/>
      <c r="CP52" s="459"/>
      <c r="CQ52" s="459"/>
      <c r="CR52" s="459"/>
      <c r="CS52" s="385"/>
      <c r="CT52" s="102"/>
      <c r="CU52" s="102"/>
      <c r="DA52" s="35"/>
    </row>
    <row r="53" spans="2:105" ht="30">
      <c r="B53" s="239"/>
      <c r="C53" s="239"/>
      <c r="D53" s="35"/>
      <c r="E53" s="35"/>
      <c r="F53" s="35"/>
      <c r="G53" s="35"/>
      <c r="H53" s="35"/>
      <c r="I53" s="35"/>
      <c r="J53" s="431"/>
      <c r="K53" s="229"/>
      <c r="L53" s="303"/>
      <c r="M53" s="303"/>
      <c r="N53" s="303"/>
      <c r="O53" s="499"/>
      <c r="P53" s="300"/>
      <c r="Q53" s="300"/>
      <c r="R53" s="300"/>
      <c r="S53" s="303"/>
      <c r="T53" s="296"/>
      <c r="U53" s="296"/>
      <c r="V53" s="296"/>
      <c r="W53" s="296"/>
      <c r="X53" s="296"/>
      <c r="Y53" s="296"/>
      <c r="Z53" s="296"/>
      <c r="AA53" s="296"/>
      <c r="AB53" s="498"/>
      <c r="AC53" s="296"/>
      <c r="AD53" s="296"/>
      <c r="AE53" s="296"/>
      <c r="AF53" s="296"/>
      <c r="AG53" s="296"/>
      <c r="AH53" s="301"/>
      <c r="AI53" s="315"/>
      <c r="AJ53" s="316"/>
      <c r="AK53" s="226"/>
      <c r="AL53" s="226"/>
      <c r="AM53" s="226"/>
      <c r="AN53" s="226"/>
      <c r="AO53" s="226"/>
      <c r="AP53" s="226"/>
      <c r="AQ53" s="226"/>
      <c r="AR53" s="226"/>
      <c r="AS53" s="226"/>
      <c r="AT53" s="226"/>
      <c r="AU53" s="226"/>
      <c r="AV53" s="421"/>
      <c r="AW53" s="21">
        <v>44562</v>
      </c>
      <c r="AX53" s="21">
        <v>44926</v>
      </c>
      <c r="AY53" s="42">
        <v>365</v>
      </c>
      <c r="AZ53" s="46">
        <v>1065570</v>
      </c>
      <c r="BA53" s="35"/>
      <c r="BB53" s="43" t="s">
        <v>328</v>
      </c>
      <c r="BC53" s="35" t="s">
        <v>403</v>
      </c>
      <c r="BD53" s="384"/>
      <c r="BE53" s="385"/>
      <c r="BF53" s="384"/>
      <c r="BG53" s="384"/>
      <c r="BH53" s="384"/>
      <c r="BI53" s="385"/>
      <c r="BJ53" s="385"/>
      <c r="BK53" s="385"/>
      <c r="BL53" s="385"/>
      <c r="BM53" s="385"/>
      <c r="BN53" s="385"/>
      <c r="BO53" s="385"/>
      <c r="BP53" s="385"/>
      <c r="BQ53" s="385"/>
      <c r="BR53" s="385"/>
      <c r="BS53" s="385"/>
      <c r="BT53" s="385"/>
      <c r="BU53" s="385"/>
      <c r="BV53" s="385"/>
      <c r="BW53" s="385"/>
      <c r="BX53" s="385"/>
      <c r="BY53" s="385"/>
      <c r="BZ53" s="385"/>
      <c r="CA53" s="385"/>
      <c r="CB53" s="385"/>
      <c r="CC53" s="385"/>
      <c r="CD53" s="102"/>
      <c r="CE53" s="102"/>
      <c r="CF53" s="385"/>
      <c r="CG53" s="385"/>
      <c r="CH53" s="385"/>
      <c r="CI53" s="385"/>
      <c r="CJ53" s="385"/>
      <c r="CK53" s="385"/>
      <c r="CL53" s="385"/>
      <c r="CM53" s="385"/>
      <c r="CN53" s="459"/>
      <c r="CO53" s="459"/>
      <c r="CP53" s="459"/>
      <c r="CQ53" s="459"/>
      <c r="CR53" s="459"/>
      <c r="CS53" s="385"/>
      <c r="CT53" s="102"/>
      <c r="CU53" s="102"/>
      <c r="DA53" s="35"/>
    </row>
    <row r="54" spans="2:105" ht="30">
      <c r="B54" s="239"/>
      <c r="C54" s="239"/>
      <c r="D54" s="35"/>
      <c r="E54" s="35"/>
      <c r="F54" s="35"/>
      <c r="G54" s="35"/>
      <c r="H54" s="35"/>
      <c r="I54" s="35"/>
      <c r="J54" s="431"/>
      <c r="K54" s="229"/>
      <c r="L54" s="303"/>
      <c r="M54" s="303"/>
      <c r="N54" s="303"/>
      <c r="O54" s="499"/>
      <c r="P54" s="300"/>
      <c r="Q54" s="300"/>
      <c r="R54" s="300"/>
      <c r="S54" s="303"/>
      <c r="T54" s="296"/>
      <c r="U54" s="296"/>
      <c r="V54" s="296"/>
      <c r="W54" s="296"/>
      <c r="X54" s="296"/>
      <c r="Y54" s="296"/>
      <c r="Z54" s="296"/>
      <c r="AA54" s="296"/>
      <c r="AB54" s="498"/>
      <c r="AC54" s="296"/>
      <c r="AD54" s="296"/>
      <c r="AE54" s="296"/>
      <c r="AF54" s="296"/>
      <c r="AG54" s="296"/>
      <c r="AH54" s="301"/>
      <c r="AI54" s="315"/>
      <c r="AJ54" s="316"/>
      <c r="AK54" s="226" t="s">
        <v>244</v>
      </c>
      <c r="AL54" s="226" t="s">
        <v>244</v>
      </c>
      <c r="AM54" s="225">
        <v>1</v>
      </c>
      <c r="AN54" s="225">
        <v>0.1</v>
      </c>
      <c r="AO54" s="225">
        <v>0.25</v>
      </c>
      <c r="AP54" s="225"/>
      <c r="AQ54" s="225"/>
      <c r="AR54" s="225"/>
      <c r="AS54" s="225">
        <f>+AO54</f>
        <v>0.25</v>
      </c>
      <c r="AT54" s="225">
        <f>+AS54</f>
        <v>0.25</v>
      </c>
      <c r="AU54" s="225">
        <f>+AT54*AN54</f>
        <v>2.5000000000000001E-2</v>
      </c>
      <c r="AV54" s="421"/>
      <c r="AW54" s="21">
        <v>44562</v>
      </c>
      <c r="AX54" s="21">
        <v>44926</v>
      </c>
      <c r="AY54" s="42">
        <v>365</v>
      </c>
      <c r="AZ54" s="46">
        <v>1065570</v>
      </c>
      <c r="BA54" s="35"/>
      <c r="BB54" s="43" t="s">
        <v>328</v>
      </c>
      <c r="BC54" s="35" t="s">
        <v>403</v>
      </c>
      <c r="BD54" s="384"/>
      <c r="BE54" s="385"/>
      <c r="BF54" s="384"/>
      <c r="BG54" s="384"/>
      <c r="BH54" s="384"/>
      <c r="BI54" s="385"/>
      <c r="BJ54" s="385"/>
      <c r="BK54" s="385"/>
      <c r="BL54" s="385"/>
      <c r="BM54" s="385"/>
      <c r="BN54" s="385"/>
      <c r="BO54" s="385"/>
      <c r="BP54" s="385"/>
      <c r="BQ54" s="385"/>
      <c r="BR54" s="385"/>
      <c r="BS54" s="385"/>
      <c r="BT54" s="385"/>
      <c r="BU54" s="385"/>
      <c r="BV54" s="385"/>
      <c r="BW54" s="385"/>
      <c r="BX54" s="385"/>
      <c r="BY54" s="385"/>
      <c r="BZ54" s="385"/>
      <c r="CA54" s="385"/>
      <c r="CB54" s="385"/>
      <c r="CC54" s="385"/>
      <c r="CD54" s="102"/>
      <c r="CE54" s="102"/>
      <c r="CF54" s="385"/>
      <c r="CG54" s="385"/>
      <c r="CH54" s="385"/>
      <c r="CI54" s="385"/>
      <c r="CJ54" s="385"/>
      <c r="CK54" s="385"/>
      <c r="CL54" s="385"/>
      <c r="CM54" s="385"/>
      <c r="CN54" s="459"/>
      <c r="CO54" s="459"/>
      <c r="CP54" s="459"/>
      <c r="CQ54" s="459"/>
      <c r="CR54" s="459"/>
      <c r="CS54" s="385"/>
      <c r="CT54" s="102"/>
      <c r="CU54" s="102"/>
      <c r="DA54" s="35"/>
    </row>
    <row r="55" spans="2:105" ht="30">
      <c r="B55" s="239"/>
      <c r="C55" s="239"/>
      <c r="D55" s="35"/>
      <c r="E55" s="35"/>
      <c r="F55" s="35"/>
      <c r="G55" s="35"/>
      <c r="H55" s="35"/>
      <c r="I55" s="35"/>
      <c r="J55" s="431"/>
      <c r="K55" s="229"/>
      <c r="L55" s="303"/>
      <c r="M55" s="303"/>
      <c r="N55" s="303"/>
      <c r="O55" s="499"/>
      <c r="P55" s="300"/>
      <c r="Q55" s="300"/>
      <c r="R55" s="300"/>
      <c r="S55" s="303"/>
      <c r="T55" s="296"/>
      <c r="U55" s="296"/>
      <c r="V55" s="296"/>
      <c r="W55" s="296"/>
      <c r="X55" s="296"/>
      <c r="Y55" s="296"/>
      <c r="Z55" s="296"/>
      <c r="AA55" s="296"/>
      <c r="AB55" s="498"/>
      <c r="AC55" s="296"/>
      <c r="AD55" s="296"/>
      <c r="AE55" s="296"/>
      <c r="AF55" s="296"/>
      <c r="AG55" s="296"/>
      <c r="AH55" s="301"/>
      <c r="AI55" s="315"/>
      <c r="AJ55" s="316"/>
      <c r="AK55" s="226"/>
      <c r="AL55" s="226"/>
      <c r="AM55" s="226"/>
      <c r="AN55" s="226"/>
      <c r="AO55" s="226"/>
      <c r="AP55" s="226"/>
      <c r="AQ55" s="226"/>
      <c r="AR55" s="226"/>
      <c r="AS55" s="226"/>
      <c r="AT55" s="226"/>
      <c r="AU55" s="226"/>
      <c r="AV55" s="421"/>
      <c r="AW55" s="21">
        <v>44562</v>
      </c>
      <c r="AX55" s="21">
        <v>44926</v>
      </c>
      <c r="AY55" s="42">
        <v>365</v>
      </c>
      <c r="AZ55" s="46">
        <v>1065570</v>
      </c>
      <c r="BA55" s="35"/>
      <c r="BB55" s="43" t="s">
        <v>328</v>
      </c>
      <c r="BC55" s="35" t="s">
        <v>403</v>
      </c>
      <c r="BD55" s="384"/>
      <c r="BE55" s="385"/>
      <c r="BF55" s="384"/>
      <c r="BG55" s="384"/>
      <c r="BH55" s="384"/>
      <c r="BI55" s="385"/>
      <c r="BJ55" s="385"/>
      <c r="BK55" s="385"/>
      <c r="BL55" s="385"/>
      <c r="BM55" s="385"/>
      <c r="BN55" s="385"/>
      <c r="BO55" s="385"/>
      <c r="BP55" s="385"/>
      <c r="BQ55" s="385"/>
      <c r="BR55" s="385"/>
      <c r="BS55" s="385"/>
      <c r="BT55" s="385"/>
      <c r="BU55" s="385"/>
      <c r="BV55" s="385"/>
      <c r="BW55" s="385"/>
      <c r="BX55" s="385"/>
      <c r="BY55" s="385"/>
      <c r="BZ55" s="385"/>
      <c r="CA55" s="385"/>
      <c r="CB55" s="385"/>
      <c r="CC55" s="385"/>
      <c r="CD55" s="102"/>
      <c r="CE55" s="102"/>
      <c r="CF55" s="385"/>
      <c r="CG55" s="385"/>
      <c r="CH55" s="385"/>
      <c r="CI55" s="385"/>
      <c r="CJ55" s="385"/>
      <c r="CK55" s="385"/>
      <c r="CL55" s="385"/>
      <c r="CM55" s="385"/>
      <c r="CN55" s="459"/>
      <c r="CO55" s="459"/>
      <c r="CP55" s="459"/>
      <c r="CQ55" s="459"/>
      <c r="CR55" s="459"/>
      <c r="CS55" s="385"/>
      <c r="CT55" s="102"/>
      <c r="CU55" s="102"/>
      <c r="DA55" s="35"/>
    </row>
    <row r="56" spans="2:105" ht="31.5" customHeight="1">
      <c r="B56" s="239"/>
      <c r="C56" s="239"/>
      <c r="D56" s="35"/>
      <c r="E56" s="35"/>
      <c r="F56" s="35"/>
      <c r="G56" s="35"/>
      <c r="H56" s="35"/>
      <c r="I56" s="35"/>
      <c r="J56" s="431"/>
      <c r="K56" s="229"/>
      <c r="L56" s="303"/>
      <c r="M56" s="303"/>
      <c r="N56" s="303"/>
      <c r="O56" s="499"/>
      <c r="P56" s="300"/>
      <c r="Q56" s="300"/>
      <c r="R56" s="300"/>
      <c r="S56" s="303"/>
      <c r="T56" s="296"/>
      <c r="U56" s="296"/>
      <c r="V56" s="296"/>
      <c r="W56" s="296"/>
      <c r="X56" s="296"/>
      <c r="Y56" s="296"/>
      <c r="Z56" s="296"/>
      <c r="AA56" s="296"/>
      <c r="AB56" s="498"/>
      <c r="AC56" s="296"/>
      <c r="AD56" s="296"/>
      <c r="AE56" s="296"/>
      <c r="AF56" s="296"/>
      <c r="AG56" s="296"/>
      <c r="AH56" s="301"/>
      <c r="AI56" s="315"/>
      <c r="AJ56" s="316"/>
      <c r="AK56" s="226"/>
      <c r="AL56" s="226"/>
      <c r="AM56" s="226"/>
      <c r="AN56" s="226"/>
      <c r="AO56" s="226"/>
      <c r="AP56" s="226"/>
      <c r="AQ56" s="226"/>
      <c r="AR56" s="226"/>
      <c r="AS56" s="226"/>
      <c r="AT56" s="226"/>
      <c r="AU56" s="226"/>
      <c r="AV56" s="421"/>
      <c r="AW56" s="21">
        <v>44562</v>
      </c>
      <c r="AX56" s="21">
        <v>44926</v>
      </c>
      <c r="AY56" s="42">
        <v>365</v>
      </c>
      <c r="AZ56" s="46">
        <v>1065570</v>
      </c>
      <c r="BA56" s="35"/>
      <c r="BB56" s="43" t="s">
        <v>328</v>
      </c>
      <c r="BC56" s="35" t="s">
        <v>403</v>
      </c>
      <c r="BD56" s="384"/>
      <c r="BE56" s="385"/>
      <c r="BF56" s="384"/>
      <c r="BG56" s="384"/>
      <c r="BH56" s="384"/>
      <c r="BI56" s="385"/>
      <c r="BJ56" s="385"/>
      <c r="BK56" s="385"/>
      <c r="BL56" s="385"/>
      <c r="BM56" s="385"/>
      <c r="BN56" s="385"/>
      <c r="BO56" s="385"/>
      <c r="BP56" s="385"/>
      <c r="BQ56" s="385"/>
      <c r="BR56" s="385"/>
      <c r="BS56" s="385"/>
      <c r="BT56" s="385"/>
      <c r="BU56" s="385"/>
      <c r="BV56" s="385"/>
      <c r="BW56" s="385"/>
      <c r="BX56" s="385"/>
      <c r="BY56" s="385"/>
      <c r="BZ56" s="385"/>
      <c r="CA56" s="385"/>
      <c r="CB56" s="385"/>
      <c r="CC56" s="385"/>
      <c r="CD56" s="102"/>
      <c r="CE56" s="102"/>
      <c r="CF56" s="385"/>
      <c r="CG56" s="385"/>
      <c r="CH56" s="385"/>
      <c r="CI56" s="385"/>
      <c r="CJ56" s="385"/>
      <c r="CK56" s="385"/>
      <c r="CL56" s="385"/>
      <c r="CM56" s="385"/>
      <c r="CN56" s="459"/>
      <c r="CO56" s="459"/>
      <c r="CP56" s="459"/>
      <c r="CQ56" s="459"/>
      <c r="CR56" s="459"/>
      <c r="CS56" s="385"/>
      <c r="CT56" s="102"/>
      <c r="CU56" s="102"/>
      <c r="DA56" s="35"/>
    </row>
    <row r="57" spans="2:105" ht="30">
      <c r="B57" s="239"/>
      <c r="C57" s="239"/>
      <c r="D57" s="35"/>
      <c r="E57" s="35"/>
      <c r="F57" s="35"/>
      <c r="G57" s="35"/>
      <c r="H57" s="35"/>
      <c r="I57" s="35"/>
      <c r="J57" s="431"/>
      <c r="K57" s="229"/>
      <c r="L57" s="303"/>
      <c r="M57" s="303"/>
      <c r="N57" s="303"/>
      <c r="O57" s="499"/>
      <c r="P57" s="300"/>
      <c r="Q57" s="300"/>
      <c r="R57" s="300"/>
      <c r="S57" s="303"/>
      <c r="T57" s="296"/>
      <c r="U57" s="296"/>
      <c r="V57" s="296"/>
      <c r="W57" s="296"/>
      <c r="X57" s="296"/>
      <c r="Y57" s="296"/>
      <c r="Z57" s="296"/>
      <c r="AA57" s="296"/>
      <c r="AB57" s="498"/>
      <c r="AC57" s="296"/>
      <c r="AD57" s="296"/>
      <c r="AE57" s="296"/>
      <c r="AF57" s="296"/>
      <c r="AG57" s="296"/>
      <c r="AH57" s="301"/>
      <c r="AI57" s="315"/>
      <c r="AJ57" s="316"/>
      <c r="AK57" s="226"/>
      <c r="AL57" s="226"/>
      <c r="AM57" s="226"/>
      <c r="AN57" s="226"/>
      <c r="AO57" s="226"/>
      <c r="AP57" s="226"/>
      <c r="AQ57" s="226"/>
      <c r="AR57" s="226"/>
      <c r="AS57" s="226"/>
      <c r="AT57" s="226"/>
      <c r="AU57" s="226"/>
      <c r="AV57" s="421"/>
      <c r="AW57" s="21">
        <v>44562</v>
      </c>
      <c r="AX57" s="21">
        <v>44926</v>
      </c>
      <c r="AY57" s="42">
        <v>365</v>
      </c>
      <c r="AZ57" s="46">
        <v>1065570</v>
      </c>
      <c r="BA57" s="35"/>
      <c r="BB57" s="43" t="s">
        <v>328</v>
      </c>
      <c r="BC57" s="35" t="s">
        <v>403</v>
      </c>
      <c r="BD57" s="384"/>
      <c r="BE57" s="385"/>
      <c r="BF57" s="384"/>
      <c r="BG57" s="384"/>
      <c r="BH57" s="384"/>
      <c r="BI57" s="385"/>
      <c r="BJ57" s="385"/>
      <c r="BK57" s="385"/>
      <c r="BL57" s="385"/>
      <c r="BM57" s="385"/>
      <c r="BN57" s="385"/>
      <c r="BO57" s="385"/>
      <c r="BP57" s="385"/>
      <c r="BQ57" s="385"/>
      <c r="BR57" s="385"/>
      <c r="BS57" s="385"/>
      <c r="BT57" s="385"/>
      <c r="BU57" s="385"/>
      <c r="BV57" s="385"/>
      <c r="BW57" s="385"/>
      <c r="BX57" s="385"/>
      <c r="BY57" s="385"/>
      <c r="BZ57" s="385"/>
      <c r="CA57" s="385"/>
      <c r="CB57" s="385"/>
      <c r="CC57" s="385"/>
      <c r="CD57" s="102"/>
      <c r="CE57" s="102"/>
      <c r="CF57" s="385"/>
      <c r="CG57" s="385"/>
      <c r="CH57" s="385"/>
      <c r="CI57" s="385"/>
      <c r="CJ57" s="385"/>
      <c r="CK57" s="385"/>
      <c r="CL57" s="385"/>
      <c r="CM57" s="385"/>
      <c r="CN57" s="459"/>
      <c r="CO57" s="459"/>
      <c r="CP57" s="459"/>
      <c r="CQ57" s="459"/>
      <c r="CR57" s="459"/>
      <c r="CS57" s="385"/>
      <c r="CT57" s="102"/>
      <c r="CU57" s="102"/>
      <c r="DA57" s="35"/>
    </row>
    <row r="58" spans="2:105" ht="127.5">
      <c r="B58" s="239"/>
      <c r="C58" s="239"/>
      <c r="D58" s="35"/>
      <c r="E58" s="35"/>
      <c r="F58" s="35"/>
      <c r="G58" s="35"/>
      <c r="H58" s="35"/>
      <c r="I58" s="35"/>
      <c r="J58" s="431"/>
      <c r="K58" s="229"/>
      <c r="L58" s="303"/>
      <c r="M58" s="303"/>
      <c r="N58" s="303"/>
      <c r="O58" s="499"/>
      <c r="P58" s="300"/>
      <c r="Q58" s="300"/>
      <c r="R58" s="300"/>
      <c r="S58" s="303"/>
      <c r="T58" s="296"/>
      <c r="U58" s="296"/>
      <c r="V58" s="296"/>
      <c r="W58" s="296"/>
      <c r="X58" s="296"/>
      <c r="Y58" s="296"/>
      <c r="Z58" s="296"/>
      <c r="AA58" s="296"/>
      <c r="AB58" s="498"/>
      <c r="AC58" s="296"/>
      <c r="AD58" s="296"/>
      <c r="AE58" s="296"/>
      <c r="AF58" s="296"/>
      <c r="AG58" s="296"/>
      <c r="AH58" s="301"/>
      <c r="AI58" s="315"/>
      <c r="AJ58" s="316"/>
      <c r="AK58" s="75" t="s">
        <v>506</v>
      </c>
      <c r="AL58" s="75" t="s">
        <v>245</v>
      </c>
      <c r="AM58" s="42">
        <v>1</v>
      </c>
      <c r="AN58" s="135">
        <v>0.1</v>
      </c>
      <c r="AO58" s="61">
        <v>0.25</v>
      </c>
      <c r="AP58" s="42"/>
      <c r="AQ58" s="42"/>
      <c r="AR58" s="42"/>
      <c r="AS58" s="61">
        <f>+AO58</f>
        <v>0.25</v>
      </c>
      <c r="AT58" s="61">
        <f>+AS58</f>
        <v>0.25</v>
      </c>
      <c r="AU58" s="135">
        <f>+AT58*AN58</f>
        <v>2.5000000000000001E-2</v>
      </c>
      <c r="AV58" s="421"/>
      <c r="AW58" s="21">
        <v>44562</v>
      </c>
      <c r="AX58" s="21">
        <v>44926</v>
      </c>
      <c r="AY58" s="42">
        <v>365</v>
      </c>
      <c r="AZ58" s="46">
        <v>1065570</v>
      </c>
      <c r="BA58" s="35"/>
      <c r="BB58" s="43" t="s">
        <v>328</v>
      </c>
      <c r="BC58" s="35" t="s">
        <v>403</v>
      </c>
      <c r="BD58" s="384"/>
      <c r="BE58" s="385"/>
      <c r="BF58" s="384"/>
      <c r="BG58" s="384"/>
      <c r="BH58" s="384"/>
      <c r="BI58" s="385"/>
      <c r="BJ58" s="385"/>
      <c r="BK58" s="385"/>
      <c r="BL58" s="385"/>
      <c r="BM58" s="385"/>
      <c r="BN58" s="385"/>
      <c r="BO58" s="385"/>
      <c r="BP58" s="385"/>
      <c r="BQ58" s="385"/>
      <c r="BR58" s="385"/>
      <c r="BS58" s="385"/>
      <c r="BT58" s="385"/>
      <c r="BU58" s="385"/>
      <c r="BV58" s="385"/>
      <c r="BW58" s="385"/>
      <c r="BX58" s="385"/>
      <c r="BY58" s="385"/>
      <c r="BZ58" s="385"/>
      <c r="CA58" s="385"/>
      <c r="CB58" s="385"/>
      <c r="CC58" s="385"/>
      <c r="CD58" s="102"/>
      <c r="CE58" s="102"/>
      <c r="CF58" s="385"/>
      <c r="CG58" s="385"/>
      <c r="CH58" s="385"/>
      <c r="CI58" s="385"/>
      <c r="CJ58" s="385"/>
      <c r="CK58" s="385"/>
      <c r="CL58" s="385"/>
      <c r="CM58" s="385"/>
      <c r="CN58" s="459"/>
      <c r="CO58" s="459"/>
      <c r="CP58" s="459"/>
      <c r="CQ58" s="459"/>
      <c r="CR58" s="459"/>
      <c r="CS58" s="385"/>
      <c r="CT58" s="102"/>
      <c r="CU58" s="102"/>
      <c r="DA58" s="35"/>
    </row>
    <row r="59" spans="2:105" ht="30">
      <c r="B59" s="239"/>
      <c r="C59" s="239"/>
      <c r="D59" s="35"/>
      <c r="E59" s="35"/>
      <c r="F59" s="35"/>
      <c r="G59" s="35"/>
      <c r="H59" s="35"/>
      <c r="I59" s="35"/>
      <c r="J59" s="431"/>
      <c r="K59" s="229"/>
      <c r="L59" s="303"/>
      <c r="M59" s="303"/>
      <c r="N59" s="303"/>
      <c r="O59" s="499"/>
      <c r="P59" s="300"/>
      <c r="Q59" s="300"/>
      <c r="R59" s="300"/>
      <c r="S59" s="303"/>
      <c r="T59" s="296"/>
      <c r="U59" s="296"/>
      <c r="V59" s="296"/>
      <c r="W59" s="296"/>
      <c r="X59" s="296"/>
      <c r="Y59" s="296"/>
      <c r="Z59" s="296"/>
      <c r="AA59" s="296"/>
      <c r="AB59" s="498"/>
      <c r="AC59" s="296"/>
      <c r="AD59" s="296"/>
      <c r="AE59" s="296"/>
      <c r="AF59" s="296"/>
      <c r="AG59" s="296"/>
      <c r="AH59" s="301"/>
      <c r="AI59" s="315"/>
      <c r="AJ59" s="316"/>
      <c r="AK59" s="229" t="s">
        <v>246</v>
      </c>
      <c r="AL59" s="229" t="s">
        <v>507</v>
      </c>
      <c r="AM59" s="227">
        <v>1</v>
      </c>
      <c r="AN59" s="227">
        <v>0.1</v>
      </c>
      <c r="AO59" s="227">
        <v>0</v>
      </c>
      <c r="AP59" s="227"/>
      <c r="AQ59" s="227"/>
      <c r="AR59" s="227"/>
      <c r="AS59" s="227">
        <f>+AO59</f>
        <v>0</v>
      </c>
      <c r="AT59" s="227">
        <f>+AS59</f>
        <v>0</v>
      </c>
      <c r="AU59" s="227">
        <f>+AT59*AN59</f>
        <v>0</v>
      </c>
      <c r="AV59" s="421"/>
      <c r="AW59" s="21">
        <v>44562</v>
      </c>
      <c r="AX59" s="21">
        <v>44926</v>
      </c>
      <c r="AY59" s="42">
        <v>365</v>
      </c>
      <c r="AZ59" s="46">
        <v>1065570</v>
      </c>
      <c r="BA59" s="35"/>
      <c r="BB59" s="43" t="s">
        <v>328</v>
      </c>
      <c r="BC59" s="35" t="s">
        <v>403</v>
      </c>
      <c r="BD59" s="384"/>
      <c r="BE59" s="385"/>
      <c r="BF59" s="384"/>
      <c r="BG59" s="384"/>
      <c r="BH59" s="384"/>
      <c r="BI59" s="385"/>
      <c r="BJ59" s="385"/>
      <c r="BK59" s="385"/>
      <c r="BL59" s="385"/>
      <c r="BM59" s="385"/>
      <c r="BN59" s="385"/>
      <c r="BO59" s="385"/>
      <c r="BP59" s="385"/>
      <c r="BQ59" s="385"/>
      <c r="BR59" s="385"/>
      <c r="BS59" s="385"/>
      <c r="BT59" s="385"/>
      <c r="BU59" s="385"/>
      <c r="BV59" s="385"/>
      <c r="BW59" s="385"/>
      <c r="BX59" s="385"/>
      <c r="BY59" s="385"/>
      <c r="BZ59" s="385"/>
      <c r="CA59" s="385"/>
      <c r="CB59" s="385"/>
      <c r="CC59" s="385"/>
      <c r="CD59" s="102"/>
      <c r="CE59" s="102"/>
      <c r="CF59" s="385"/>
      <c r="CG59" s="385"/>
      <c r="CH59" s="385"/>
      <c r="CI59" s="385"/>
      <c r="CJ59" s="385"/>
      <c r="CK59" s="385"/>
      <c r="CL59" s="385"/>
      <c r="CM59" s="385"/>
      <c r="CN59" s="459"/>
      <c r="CO59" s="459"/>
      <c r="CP59" s="459"/>
      <c r="CQ59" s="459"/>
      <c r="CR59" s="459"/>
      <c r="CS59" s="385"/>
      <c r="CT59" s="102"/>
      <c r="CU59" s="102"/>
      <c r="DA59" s="35"/>
    </row>
    <row r="60" spans="2:105" ht="30">
      <c r="B60" s="239"/>
      <c r="C60" s="239"/>
      <c r="D60" s="35"/>
      <c r="E60" s="35"/>
      <c r="F60" s="35"/>
      <c r="G60" s="35"/>
      <c r="H60" s="35"/>
      <c r="I60" s="35"/>
      <c r="J60" s="431"/>
      <c r="K60" s="229"/>
      <c r="L60" s="303"/>
      <c r="M60" s="303"/>
      <c r="N60" s="303"/>
      <c r="O60" s="499"/>
      <c r="P60" s="300"/>
      <c r="Q60" s="300"/>
      <c r="R60" s="300"/>
      <c r="S60" s="303"/>
      <c r="T60" s="296"/>
      <c r="U60" s="296"/>
      <c r="V60" s="296"/>
      <c r="W60" s="296"/>
      <c r="X60" s="296"/>
      <c r="Y60" s="296"/>
      <c r="Z60" s="296"/>
      <c r="AA60" s="296"/>
      <c r="AB60" s="498"/>
      <c r="AC60" s="296"/>
      <c r="AD60" s="296"/>
      <c r="AE60" s="296"/>
      <c r="AF60" s="296"/>
      <c r="AG60" s="296"/>
      <c r="AH60" s="301"/>
      <c r="AI60" s="315"/>
      <c r="AJ60" s="316"/>
      <c r="AK60" s="229"/>
      <c r="AL60" s="229"/>
      <c r="AM60" s="228"/>
      <c r="AN60" s="228"/>
      <c r="AO60" s="228"/>
      <c r="AP60" s="228"/>
      <c r="AQ60" s="228"/>
      <c r="AR60" s="228"/>
      <c r="AS60" s="228"/>
      <c r="AT60" s="228"/>
      <c r="AU60" s="228"/>
      <c r="AV60" s="421"/>
      <c r="AW60" s="21">
        <v>44562</v>
      </c>
      <c r="AX60" s="21">
        <v>44926</v>
      </c>
      <c r="AY60" s="42">
        <v>365</v>
      </c>
      <c r="AZ60" s="46">
        <v>1065570</v>
      </c>
      <c r="BA60" s="35"/>
      <c r="BB60" s="43" t="s">
        <v>328</v>
      </c>
      <c r="BC60" s="35" t="s">
        <v>403</v>
      </c>
      <c r="BD60" s="384"/>
      <c r="BE60" s="385"/>
      <c r="BF60" s="384"/>
      <c r="BG60" s="384"/>
      <c r="BH60" s="384"/>
      <c r="BI60" s="385"/>
      <c r="BJ60" s="385"/>
      <c r="BK60" s="385"/>
      <c r="BL60" s="385"/>
      <c r="BM60" s="385"/>
      <c r="BN60" s="385"/>
      <c r="BO60" s="385"/>
      <c r="BP60" s="385"/>
      <c r="BQ60" s="385"/>
      <c r="BR60" s="385"/>
      <c r="BS60" s="385"/>
      <c r="BT60" s="385"/>
      <c r="BU60" s="385"/>
      <c r="BV60" s="385"/>
      <c r="BW60" s="385"/>
      <c r="BX60" s="385"/>
      <c r="BY60" s="385"/>
      <c r="BZ60" s="385"/>
      <c r="CA60" s="385"/>
      <c r="CB60" s="385"/>
      <c r="CC60" s="385"/>
      <c r="CD60" s="102"/>
      <c r="CE60" s="102"/>
      <c r="CF60" s="385"/>
      <c r="CG60" s="385"/>
      <c r="CH60" s="385"/>
      <c r="CI60" s="385"/>
      <c r="CJ60" s="385"/>
      <c r="CK60" s="385"/>
      <c r="CL60" s="385"/>
      <c r="CM60" s="385"/>
      <c r="CN60" s="459"/>
      <c r="CO60" s="459"/>
      <c r="CP60" s="459"/>
      <c r="CQ60" s="459"/>
      <c r="CR60" s="459"/>
      <c r="CS60" s="385"/>
      <c r="CT60" s="102"/>
      <c r="CU60" s="102"/>
      <c r="DA60" s="35"/>
    </row>
    <row r="61" spans="2:105" ht="30">
      <c r="B61" s="239"/>
      <c r="C61" s="239"/>
      <c r="D61" s="35"/>
      <c r="E61" s="35"/>
      <c r="F61" s="35"/>
      <c r="G61" s="35"/>
      <c r="H61" s="35"/>
      <c r="I61" s="35"/>
      <c r="J61" s="431"/>
      <c r="K61" s="229"/>
      <c r="L61" s="303"/>
      <c r="M61" s="303"/>
      <c r="N61" s="303"/>
      <c r="O61" s="499"/>
      <c r="P61" s="300"/>
      <c r="Q61" s="300"/>
      <c r="R61" s="300"/>
      <c r="S61" s="303"/>
      <c r="T61" s="296"/>
      <c r="U61" s="296"/>
      <c r="V61" s="296"/>
      <c r="W61" s="296"/>
      <c r="X61" s="296"/>
      <c r="Y61" s="296"/>
      <c r="Z61" s="296"/>
      <c r="AA61" s="296"/>
      <c r="AB61" s="498"/>
      <c r="AC61" s="296"/>
      <c r="AD61" s="296"/>
      <c r="AE61" s="296"/>
      <c r="AF61" s="296"/>
      <c r="AG61" s="296"/>
      <c r="AH61" s="301"/>
      <c r="AI61" s="315"/>
      <c r="AJ61" s="316"/>
      <c r="AK61" s="229"/>
      <c r="AL61" s="229"/>
      <c r="AM61" s="228"/>
      <c r="AN61" s="228"/>
      <c r="AO61" s="228"/>
      <c r="AP61" s="228"/>
      <c r="AQ61" s="228"/>
      <c r="AR61" s="228"/>
      <c r="AS61" s="228"/>
      <c r="AT61" s="228"/>
      <c r="AU61" s="228"/>
      <c r="AV61" s="421"/>
      <c r="AW61" s="21">
        <v>44562</v>
      </c>
      <c r="AX61" s="21">
        <v>44926</v>
      </c>
      <c r="AY61" s="42">
        <v>365</v>
      </c>
      <c r="AZ61" s="46">
        <v>1065570</v>
      </c>
      <c r="BA61" s="35"/>
      <c r="BB61" s="43" t="s">
        <v>328</v>
      </c>
      <c r="BC61" s="35" t="s">
        <v>403</v>
      </c>
      <c r="BD61" s="384"/>
      <c r="BE61" s="385"/>
      <c r="BF61" s="384"/>
      <c r="BG61" s="384"/>
      <c r="BH61" s="384"/>
      <c r="BI61" s="385"/>
      <c r="BJ61" s="385"/>
      <c r="BK61" s="385"/>
      <c r="BL61" s="385"/>
      <c r="BM61" s="385"/>
      <c r="BN61" s="385"/>
      <c r="BO61" s="385"/>
      <c r="BP61" s="385"/>
      <c r="BQ61" s="385"/>
      <c r="BR61" s="385"/>
      <c r="BS61" s="385"/>
      <c r="BT61" s="385"/>
      <c r="BU61" s="385"/>
      <c r="BV61" s="385"/>
      <c r="BW61" s="385"/>
      <c r="BX61" s="385"/>
      <c r="BY61" s="385"/>
      <c r="BZ61" s="385"/>
      <c r="CA61" s="385"/>
      <c r="CB61" s="385"/>
      <c r="CC61" s="385"/>
      <c r="CD61" s="102"/>
      <c r="CE61" s="102"/>
      <c r="CF61" s="385"/>
      <c r="CG61" s="385"/>
      <c r="CH61" s="385"/>
      <c r="CI61" s="385"/>
      <c r="CJ61" s="385"/>
      <c r="CK61" s="385"/>
      <c r="CL61" s="385"/>
      <c r="CM61" s="385"/>
      <c r="CN61" s="459"/>
      <c r="CO61" s="459"/>
      <c r="CP61" s="459"/>
      <c r="CQ61" s="459"/>
      <c r="CR61" s="459"/>
      <c r="CS61" s="385"/>
      <c r="CT61" s="102"/>
      <c r="CU61" s="102"/>
      <c r="DA61" s="35"/>
    </row>
    <row r="62" spans="2:105" ht="30">
      <c r="B62" s="239"/>
      <c r="C62" s="239"/>
      <c r="D62" s="35"/>
      <c r="E62" s="35"/>
      <c r="F62" s="35"/>
      <c r="G62" s="35"/>
      <c r="H62" s="35"/>
      <c r="I62" s="35"/>
      <c r="J62" s="431"/>
      <c r="K62" s="229"/>
      <c r="L62" s="303"/>
      <c r="M62" s="303"/>
      <c r="N62" s="303"/>
      <c r="O62" s="499"/>
      <c r="P62" s="300"/>
      <c r="Q62" s="300"/>
      <c r="R62" s="300"/>
      <c r="S62" s="303"/>
      <c r="T62" s="296"/>
      <c r="U62" s="296"/>
      <c r="V62" s="296"/>
      <c r="W62" s="296"/>
      <c r="X62" s="296"/>
      <c r="Y62" s="296"/>
      <c r="Z62" s="296"/>
      <c r="AA62" s="296"/>
      <c r="AB62" s="498"/>
      <c r="AC62" s="296"/>
      <c r="AD62" s="296"/>
      <c r="AE62" s="296"/>
      <c r="AF62" s="296"/>
      <c r="AG62" s="296"/>
      <c r="AH62" s="301"/>
      <c r="AI62" s="315"/>
      <c r="AJ62" s="316"/>
      <c r="AK62" s="229"/>
      <c r="AL62" s="229"/>
      <c r="AM62" s="228"/>
      <c r="AN62" s="228"/>
      <c r="AO62" s="228"/>
      <c r="AP62" s="228"/>
      <c r="AQ62" s="228"/>
      <c r="AR62" s="228"/>
      <c r="AS62" s="228"/>
      <c r="AT62" s="228"/>
      <c r="AU62" s="228"/>
      <c r="AV62" s="421"/>
      <c r="AW62" s="21">
        <v>44562</v>
      </c>
      <c r="AX62" s="21">
        <v>44926</v>
      </c>
      <c r="AY62" s="42">
        <v>365</v>
      </c>
      <c r="AZ62" s="46">
        <v>1065570</v>
      </c>
      <c r="BA62" s="35"/>
      <c r="BB62" s="43" t="s">
        <v>328</v>
      </c>
      <c r="BC62" s="35" t="s">
        <v>403</v>
      </c>
      <c r="BD62" s="384"/>
      <c r="BE62" s="385"/>
      <c r="BF62" s="384"/>
      <c r="BG62" s="384"/>
      <c r="BH62" s="384"/>
      <c r="BI62" s="385"/>
      <c r="BJ62" s="385"/>
      <c r="BK62" s="385"/>
      <c r="BL62" s="385"/>
      <c r="BM62" s="385"/>
      <c r="BN62" s="385"/>
      <c r="BO62" s="385"/>
      <c r="BP62" s="385"/>
      <c r="BQ62" s="385"/>
      <c r="BR62" s="385"/>
      <c r="BS62" s="385"/>
      <c r="BT62" s="385"/>
      <c r="BU62" s="385"/>
      <c r="BV62" s="385"/>
      <c r="BW62" s="385"/>
      <c r="BX62" s="385"/>
      <c r="BY62" s="385"/>
      <c r="BZ62" s="385"/>
      <c r="CA62" s="385"/>
      <c r="CB62" s="385"/>
      <c r="CC62" s="385"/>
      <c r="CD62" s="102"/>
      <c r="CE62" s="102"/>
      <c r="CF62" s="385"/>
      <c r="CG62" s="385"/>
      <c r="CH62" s="385"/>
      <c r="CI62" s="385"/>
      <c r="CJ62" s="385"/>
      <c r="CK62" s="385"/>
      <c r="CL62" s="385"/>
      <c r="CM62" s="385"/>
      <c r="CN62" s="459"/>
      <c r="CO62" s="459"/>
      <c r="CP62" s="459"/>
      <c r="CQ62" s="459"/>
      <c r="CR62" s="459"/>
      <c r="CS62" s="385"/>
      <c r="CT62" s="102"/>
      <c r="CU62" s="102"/>
      <c r="DA62" s="35"/>
    </row>
    <row r="63" spans="2:105" ht="30">
      <c r="B63" s="239"/>
      <c r="C63" s="239"/>
      <c r="D63" s="35"/>
      <c r="E63" s="35"/>
      <c r="F63" s="35"/>
      <c r="G63" s="35"/>
      <c r="H63" s="35"/>
      <c r="I63" s="35"/>
      <c r="J63" s="431"/>
      <c r="K63" s="229"/>
      <c r="L63" s="303"/>
      <c r="M63" s="303"/>
      <c r="N63" s="303"/>
      <c r="O63" s="499"/>
      <c r="P63" s="300"/>
      <c r="Q63" s="300"/>
      <c r="R63" s="300"/>
      <c r="S63" s="303"/>
      <c r="T63" s="296"/>
      <c r="U63" s="296"/>
      <c r="V63" s="296"/>
      <c r="W63" s="296"/>
      <c r="X63" s="296"/>
      <c r="Y63" s="296"/>
      <c r="Z63" s="296"/>
      <c r="AA63" s="296"/>
      <c r="AB63" s="498"/>
      <c r="AC63" s="296"/>
      <c r="AD63" s="296"/>
      <c r="AE63" s="296"/>
      <c r="AF63" s="296"/>
      <c r="AG63" s="296"/>
      <c r="AH63" s="301"/>
      <c r="AI63" s="315"/>
      <c r="AJ63" s="316"/>
      <c r="AK63" s="229"/>
      <c r="AL63" s="229"/>
      <c r="AM63" s="228"/>
      <c r="AN63" s="228"/>
      <c r="AO63" s="228"/>
      <c r="AP63" s="228"/>
      <c r="AQ63" s="228"/>
      <c r="AR63" s="228"/>
      <c r="AS63" s="228"/>
      <c r="AT63" s="228"/>
      <c r="AU63" s="228"/>
      <c r="AV63" s="421"/>
      <c r="AW63" s="21">
        <v>44562</v>
      </c>
      <c r="AX63" s="21">
        <v>44926</v>
      </c>
      <c r="AY63" s="42">
        <v>365</v>
      </c>
      <c r="AZ63" s="46">
        <v>1065570</v>
      </c>
      <c r="BA63" s="35"/>
      <c r="BB63" s="43" t="s">
        <v>328</v>
      </c>
      <c r="BC63" s="35" t="s">
        <v>403</v>
      </c>
      <c r="BD63" s="384"/>
      <c r="BE63" s="385"/>
      <c r="BF63" s="384"/>
      <c r="BG63" s="384"/>
      <c r="BH63" s="384"/>
      <c r="BI63" s="385"/>
      <c r="BJ63" s="385"/>
      <c r="BK63" s="385"/>
      <c r="BL63" s="385"/>
      <c r="BM63" s="385"/>
      <c r="BN63" s="385"/>
      <c r="BO63" s="385"/>
      <c r="BP63" s="385"/>
      <c r="BQ63" s="385"/>
      <c r="BR63" s="385"/>
      <c r="BS63" s="385"/>
      <c r="BT63" s="385"/>
      <c r="BU63" s="385"/>
      <c r="BV63" s="385"/>
      <c r="BW63" s="385"/>
      <c r="BX63" s="385"/>
      <c r="BY63" s="385"/>
      <c r="BZ63" s="385"/>
      <c r="CA63" s="385"/>
      <c r="CB63" s="385"/>
      <c r="CC63" s="385"/>
      <c r="CD63" s="102"/>
      <c r="CE63" s="102"/>
      <c r="CF63" s="385"/>
      <c r="CG63" s="385"/>
      <c r="CH63" s="385"/>
      <c r="CI63" s="385"/>
      <c r="CJ63" s="385"/>
      <c r="CK63" s="385"/>
      <c r="CL63" s="385"/>
      <c r="CM63" s="385"/>
      <c r="CN63" s="459"/>
      <c r="CO63" s="459"/>
      <c r="CP63" s="459"/>
      <c r="CQ63" s="459"/>
      <c r="CR63" s="459"/>
      <c r="CS63" s="385"/>
      <c r="CT63" s="102"/>
      <c r="CU63" s="102"/>
      <c r="DA63" s="35"/>
    </row>
    <row r="64" spans="2:105" ht="30">
      <c r="B64" s="239"/>
      <c r="C64" s="239"/>
      <c r="D64" s="35"/>
      <c r="E64" s="35"/>
      <c r="F64" s="35"/>
      <c r="G64" s="35"/>
      <c r="H64" s="35"/>
      <c r="I64" s="35"/>
      <c r="J64" s="431"/>
      <c r="K64" s="229"/>
      <c r="L64" s="303"/>
      <c r="M64" s="303"/>
      <c r="N64" s="303"/>
      <c r="O64" s="499"/>
      <c r="P64" s="300"/>
      <c r="Q64" s="300"/>
      <c r="R64" s="300"/>
      <c r="S64" s="303"/>
      <c r="T64" s="296"/>
      <c r="U64" s="296"/>
      <c r="V64" s="296"/>
      <c r="W64" s="296"/>
      <c r="X64" s="296"/>
      <c r="Y64" s="296"/>
      <c r="Z64" s="296"/>
      <c r="AA64" s="296"/>
      <c r="AB64" s="498"/>
      <c r="AC64" s="296"/>
      <c r="AD64" s="296"/>
      <c r="AE64" s="296"/>
      <c r="AF64" s="296"/>
      <c r="AG64" s="296"/>
      <c r="AH64" s="301"/>
      <c r="AI64" s="315"/>
      <c r="AJ64" s="316"/>
      <c r="AK64" s="229" t="s">
        <v>247</v>
      </c>
      <c r="AL64" s="229" t="s">
        <v>247</v>
      </c>
      <c r="AM64" s="229">
        <v>10</v>
      </c>
      <c r="AN64" s="229">
        <v>0.1</v>
      </c>
      <c r="AO64" s="229">
        <v>0</v>
      </c>
      <c r="AP64" s="229"/>
      <c r="AQ64" s="229"/>
      <c r="AR64" s="229"/>
      <c r="AS64" s="229">
        <f>+AO64</f>
        <v>0</v>
      </c>
      <c r="AT64" s="229">
        <f>+AS64</f>
        <v>0</v>
      </c>
      <c r="AU64" s="229">
        <f>+AT64*AN64</f>
        <v>0</v>
      </c>
      <c r="AV64" s="421"/>
      <c r="AW64" s="21">
        <v>44562</v>
      </c>
      <c r="AX64" s="21">
        <v>44926</v>
      </c>
      <c r="AY64" s="42">
        <v>365</v>
      </c>
      <c r="AZ64" s="46">
        <v>1065570</v>
      </c>
      <c r="BA64" s="35"/>
      <c r="BB64" s="43" t="s">
        <v>328</v>
      </c>
      <c r="BC64" s="35" t="s">
        <v>403</v>
      </c>
      <c r="BD64" s="384"/>
      <c r="BE64" s="385"/>
      <c r="BF64" s="384"/>
      <c r="BG64" s="384"/>
      <c r="BH64" s="384"/>
      <c r="BI64" s="385"/>
      <c r="BJ64" s="385"/>
      <c r="BK64" s="385"/>
      <c r="BL64" s="385"/>
      <c r="BM64" s="385"/>
      <c r="BN64" s="385"/>
      <c r="BO64" s="385"/>
      <c r="BP64" s="385"/>
      <c r="BQ64" s="385"/>
      <c r="BR64" s="385"/>
      <c r="BS64" s="385"/>
      <c r="BT64" s="385"/>
      <c r="BU64" s="385"/>
      <c r="BV64" s="385"/>
      <c r="BW64" s="385"/>
      <c r="BX64" s="385"/>
      <c r="BY64" s="385"/>
      <c r="BZ64" s="385"/>
      <c r="CA64" s="385"/>
      <c r="CB64" s="385"/>
      <c r="CC64" s="385"/>
      <c r="CD64" s="102"/>
      <c r="CE64" s="102"/>
      <c r="CF64" s="385"/>
      <c r="CG64" s="385"/>
      <c r="CH64" s="385"/>
      <c r="CI64" s="385"/>
      <c r="CJ64" s="385"/>
      <c r="CK64" s="385"/>
      <c r="CL64" s="385"/>
      <c r="CM64" s="385"/>
      <c r="CN64" s="459"/>
      <c r="CO64" s="459"/>
      <c r="CP64" s="459"/>
      <c r="CQ64" s="459"/>
      <c r="CR64" s="459"/>
      <c r="CS64" s="385"/>
      <c r="CT64" s="102"/>
      <c r="CU64" s="102"/>
      <c r="DA64" s="35"/>
    </row>
    <row r="65" spans="2:105" ht="30">
      <c r="B65" s="239"/>
      <c r="C65" s="239"/>
      <c r="D65" s="35"/>
      <c r="E65" s="35"/>
      <c r="F65" s="35"/>
      <c r="G65" s="35"/>
      <c r="H65" s="35"/>
      <c r="I65" s="35"/>
      <c r="J65" s="431"/>
      <c r="K65" s="229"/>
      <c r="L65" s="303"/>
      <c r="M65" s="303"/>
      <c r="N65" s="303"/>
      <c r="O65" s="499"/>
      <c r="P65" s="300"/>
      <c r="Q65" s="300"/>
      <c r="R65" s="300"/>
      <c r="S65" s="303"/>
      <c r="T65" s="296"/>
      <c r="U65" s="296"/>
      <c r="V65" s="296"/>
      <c r="W65" s="296"/>
      <c r="X65" s="296"/>
      <c r="Y65" s="296"/>
      <c r="Z65" s="296"/>
      <c r="AA65" s="296"/>
      <c r="AB65" s="498"/>
      <c r="AC65" s="296"/>
      <c r="AD65" s="296"/>
      <c r="AE65" s="296"/>
      <c r="AF65" s="296"/>
      <c r="AG65" s="296"/>
      <c r="AH65" s="301"/>
      <c r="AI65" s="315"/>
      <c r="AJ65" s="316"/>
      <c r="AK65" s="229"/>
      <c r="AL65" s="229"/>
      <c r="AM65" s="229"/>
      <c r="AN65" s="229"/>
      <c r="AO65" s="229"/>
      <c r="AP65" s="229"/>
      <c r="AQ65" s="229"/>
      <c r="AR65" s="229"/>
      <c r="AS65" s="229"/>
      <c r="AT65" s="229"/>
      <c r="AU65" s="229"/>
      <c r="AV65" s="421"/>
      <c r="AW65" s="21">
        <v>44562</v>
      </c>
      <c r="AX65" s="21">
        <v>44926</v>
      </c>
      <c r="AY65" s="42">
        <v>365</v>
      </c>
      <c r="AZ65" s="46">
        <v>1065570</v>
      </c>
      <c r="BA65" s="35"/>
      <c r="BB65" s="43" t="s">
        <v>328</v>
      </c>
      <c r="BC65" s="35" t="s">
        <v>403</v>
      </c>
      <c r="BD65" s="384"/>
      <c r="BE65" s="385"/>
      <c r="BF65" s="384"/>
      <c r="BG65" s="384"/>
      <c r="BH65" s="384"/>
      <c r="BI65" s="385"/>
      <c r="BJ65" s="385"/>
      <c r="BK65" s="385"/>
      <c r="BL65" s="385"/>
      <c r="BM65" s="385"/>
      <c r="BN65" s="385"/>
      <c r="BO65" s="385"/>
      <c r="BP65" s="385"/>
      <c r="BQ65" s="385"/>
      <c r="BR65" s="385"/>
      <c r="BS65" s="385"/>
      <c r="BT65" s="385"/>
      <c r="BU65" s="385"/>
      <c r="BV65" s="385"/>
      <c r="BW65" s="385"/>
      <c r="BX65" s="385"/>
      <c r="BY65" s="385"/>
      <c r="BZ65" s="385"/>
      <c r="CA65" s="385"/>
      <c r="CB65" s="385"/>
      <c r="CC65" s="385"/>
      <c r="CD65" s="102"/>
      <c r="CE65" s="102"/>
      <c r="CF65" s="385"/>
      <c r="CG65" s="385"/>
      <c r="CH65" s="385"/>
      <c r="CI65" s="385"/>
      <c r="CJ65" s="385"/>
      <c r="CK65" s="385"/>
      <c r="CL65" s="385"/>
      <c r="CM65" s="385"/>
      <c r="CN65" s="459"/>
      <c r="CO65" s="459"/>
      <c r="CP65" s="459"/>
      <c r="CQ65" s="459"/>
      <c r="CR65" s="459"/>
      <c r="CS65" s="385"/>
      <c r="CT65" s="102"/>
      <c r="CU65" s="102"/>
      <c r="DA65" s="35"/>
    </row>
    <row r="66" spans="2:105" ht="30">
      <c r="B66" s="239"/>
      <c r="C66" s="239"/>
      <c r="D66" s="35"/>
      <c r="E66" s="35"/>
      <c r="F66" s="35"/>
      <c r="G66" s="35"/>
      <c r="H66" s="35"/>
      <c r="I66" s="35"/>
      <c r="J66" s="431"/>
      <c r="K66" s="229"/>
      <c r="L66" s="303"/>
      <c r="M66" s="303"/>
      <c r="N66" s="303"/>
      <c r="O66" s="499"/>
      <c r="P66" s="300"/>
      <c r="Q66" s="300"/>
      <c r="R66" s="300"/>
      <c r="S66" s="303"/>
      <c r="T66" s="296"/>
      <c r="U66" s="296"/>
      <c r="V66" s="296"/>
      <c r="W66" s="296"/>
      <c r="X66" s="296"/>
      <c r="Y66" s="296"/>
      <c r="Z66" s="296"/>
      <c r="AA66" s="296"/>
      <c r="AB66" s="498"/>
      <c r="AC66" s="296"/>
      <c r="AD66" s="296"/>
      <c r="AE66" s="296"/>
      <c r="AF66" s="296"/>
      <c r="AG66" s="296"/>
      <c r="AH66" s="301"/>
      <c r="AI66" s="315"/>
      <c r="AJ66" s="316"/>
      <c r="AK66" s="229"/>
      <c r="AL66" s="229"/>
      <c r="AM66" s="229"/>
      <c r="AN66" s="229"/>
      <c r="AO66" s="229"/>
      <c r="AP66" s="229"/>
      <c r="AQ66" s="229"/>
      <c r="AR66" s="229"/>
      <c r="AS66" s="229"/>
      <c r="AT66" s="229"/>
      <c r="AU66" s="229"/>
      <c r="AV66" s="421"/>
      <c r="AW66" s="21">
        <v>44562</v>
      </c>
      <c r="AX66" s="21">
        <v>44926</v>
      </c>
      <c r="AY66" s="42">
        <v>365</v>
      </c>
      <c r="AZ66" s="46">
        <v>1065570</v>
      </c>
      <c r="BA66" s="35"/>
      <c r="BB66" s="43" t="s">
        <v>328</v>
      </c>
      <c r="BC66" s="35" t="s">
        <v>403</v>
      </c>
      <c r="BD66" s="384"/>
      <c r="BE66" s="385"/>
      <c r="BF66" s="384"/>
      <c r="BG66" s="384"/>
      <c r="BH66" s="384"/>
      <c r="BI66" s="385"/>
      <c r="BJ66" s="385"/>
      <c r="BK66" s="385"/>
      <c r="BL66" s="385"/>
      <c r="BM66" s="385"/>
      <c r="BN66" s="385"/>
      <c r="BO66" s="385"/>
      <c r="BP66" s="385"/>
      <c r="BQ66" s="385"/>
      <c r="BR66" s="385"/>
      <c r="BS66" s="385"/>
      <c r="BT66" s="385"/>
      <c r="BU66" s="385"/>
      <c r="BV66" s="385"/>
      <c r="BW66" s="385"/>
      <c r="BX66" s="385"/>
      <c r="BY66" s="385"/>
      <c r="BZ66" s="385"/>
      <c r="CA66" s="385"/>
      <c r="CB66" s="385"/>
      <c r="CC66" s="385"/>
      <c r="CD66" s="102"/>
      <c r="CE66" s="102"/>
      <c r="CF66" s="385"/>
      <c r="CG66" s="385"/>
      <c r="CH66" s="385"/>
      <c r="CI66" s="385"/>
      <c r="CJ66" s="385"/>
      <c r="CK66" s="385"/>
      <c r="CL66" s="385"/>
      <c r="CM66" s="385"/>
      <c r="CN66" s="459"/>
      <c r="CO66" s="459"/>
      <c r="CP66" s="459"/>
      <c r="CQ66" s="459"/>
      <c r="CR66" s="459"/>
      <c r="CS66" s="385"/>
      <c r="CT66" s="102"/>
      <c r="CU66" s="102"/>
      <c r="DA66" s="35"/>
    </row>
    <row r="67" spans="2:105" ht="30">
      <c r="B67" s="239"/>
      <c r="C67" s="239"/>
      <c r="D67" s="35"/>
      <c r="E67" s="35"/>
      <c r="F67" s="35"/>
      <c r="G67" s="35"/>
      <c r="H67" s="35"/>
      <c r="I67" s="35"/>
      <c r="J67" s="431"/>
      <c r="K67" s="229"/>
      <c r="L67" s="303"/>
      <c r="M67" s="303"/>
      <c r="N67" s="303"/>
      <c r="O67" s="499"/>
      <c r="P67" s="300"/>
      <c r="Q67" s="300"/>
      <c r="R67" s="300"/>
      <c r="S67" s="303"/>
      <c r="T67" s="296"/>
      <c r="U67" s="296"/>
      <c r="V67" s="296"/>
      <c r="W67" s="296"/>
      <c r="X67" s="296"/>
      <c r="Y67" s="296"/>
      <c r="Z67" s="296"/>
      <c r="AA67" s="296"/>
      <c r="AB67" s="498"/>
      <c r="AC67" s="296"/>
      <c r="AD67" s="296"/>
      <c r="AE67" s="296"/>
      <c r="AF67" s="296"/>
      <c r="AG67" s="296"/>
      <c r="AH67" s="301"/>
      <c r="AI67" s="315"/>
      <c r="AJ67" s="316"/>
      <c r="AK67" s="229"/>
      <c r="AL67" s="229"/>
      <c r="AM67" s="229"/>
      <c r="AN67" s="229"/>
      <c r="AO67" s="229"/>
      <c r="AP67" s="229"/>
      <c r="AQ67" s="229"/>
      <c r="AR67" s="229"/>
      <c r="AS67" s="229"/>
      <c r="AT67" s="229"/>
      <c r="AU67" s="229"/>
      <c r="AV67" s="421"/>
      <c r="AW67" s="21">
        <v>44562</v>
      </c>
      <c r="AX67" s="21">
        <v>44926</v>
      </c>
      <c r="AY67" s="42">
        <v>365</v>
      </c>
      <c r="AZ67" s="46">
        <v>1065570</v>
      </c>
      <c r="BA67" s="35"/>
      <c r="BB67" s="43" t="s">
        <v>328</v>
      </c>
      <c r="BC67" s="35" t="s">
        <v>403</v>
      </c>
      <c r="BD67" s="384"/>
      <c r="BE67" s="385"/>
      <c r="BF67" s="384"/>
      <c r="BG67" s="384"/>
      <c r="BH67" s="384"/>
      <c r="BI67" s="385"/>
      <c r="BJ67" s="385"/>
      <c r="BK67" s="385"/>
      <c r="BL67" s="385"/>
      <c r="BM67" s="385"/>
      <c r="BN67" s="385"/>
      <c r="BO67" s="385"/>
      <c r="BP67" s="385"/>
      <c r="BQ67" s="385"/>
      <c r="BR67" s="385"/>
      <c r="BS67" s="385"/>
      <c r="BT67" s="385"/>
      <c r="BU67" s="385"/>
      <c r="BV67" s="385"/>
      <c r="BW67" s="385"/>
      <c r="BX67" s="385"/>
      <c r="BY67" s="385"/>
      <c r="BZ67" s="385"/>
      <c r="CA67" s="385"/>
      <c r="CB67" s="385"/>
      <c r="CC67" s="385"/>
      <c r="CD67" s="102"/>
      <c r="CE67" s="102"/>
      <c r="CF67" s="385"/>
      <c r="CG67" s="385"/>
      <c r="CH67" s="385"/>
      <c r="CI67" s="385"/>
      <c r="CJ67" s="385"/>
      <c r="CK67" s="385"/>
      <c r="CL67" s="385"/>
      <c r="CM67" s="385"/>
      <c r="CN67" s="459"/>
      <c r="CO67" s="459"/>
      <c r="CP67" s="459"/>
      <c r="CQ67" s="459"/>
      <c r="CR67" s="459"/>
      <c r="CS67" s="385"/>
      <c r="CT67" s="102"/>
      <c r="CU67" s="102"/>
      <c r="DA67" s="35"/>
    </row>
    <row r="68" spans="2:105" ht="30">
      <c r="B68" s="239"/>
      <c r="C68" s="239"/>
      <c r="D68" s="35"/>
      <c r="E68" s="35"/>
      <c r="F68" s="35"/>
      <c r="G68" s="35"/>
      <c r="H68" s="35"/>
      <c r="I68" s="35"/>
      <c r="J68" s="431"/>
      <c r="K68" s="229"/>
      <c r="L68" s="303"/>
      <c r="M68" s="303"/>
      <c r="N68" s="303"/>
      <c r="O68" s="499"/>
      <c r="P68" s="300"/>
      <c r="Q68" s="300"/>
      <c r="R68" s="300"/>
      <c r="S68" s="303"/>
      <c r="T68" s="296"/>
      <c r="U68" s="296"/>
      <c r="V68" s="296"/>
      <c r="W68" s="296"/>
      <c r="X68" s="296"/>
      <c r="Y68" s="296"/>
      <c r="Z68" s="296"/>
      <c r="AA68" s="296"/>
      <c r="AB68" s="498"/>
      <c r="AC68" s="296"/>
      <c r="AD68" s="296"/>
      <c r="AE68" s="296"/>
      <c r="AF68" s="296"/>
      <c r="AG68" s="296"/>
      <c r="AH68" s="301"/>
      <c r="AI68" s="315"/>
      <c r="AJ68" s="316"/>
      <c r="AK68" s="229"/>
      <c r="AL68" s="229"/>
      <c r="AM68" s="229"/>
      <c r="AN68" s="229"/>
      <c r="AO68" s="229"/>
      <c r="AP68" s="229"/>
      <c r="AQ68" s="229"/>
      <c r="AR68" s="229"/>
      <c r="AS68" s="229"/>
      <c r="AT68" s="229"/>
      <c r="AU68" s="229"/>
      <c r="AV68" s="421"/>
      <c r="AW68" s="21">
        <v>44562</v>
      </c>
      <c r="AX68" s="21">
        <v>44926</v>
      </c>
      <c r="AY68" s="42">
        <v>365</v>
      </c>
      <c r="AZ68" s="46">
        <v>1065570</v>
      </c>
      <c r="BA68" s="35"/>
      <c r="BB68" s="43" t="s">
        <v>328</v>
      </c>
      <c r="BC68" s="35" t="s">
        <v>403</v>
      </c>
      <c r="BD68" s="384"/>
      <c r="BE68" s="385"/>
      <c r="BF68" s="384"/>
      <c r="BG68" s="384"/>
      <c r="BH68" s="384"/>
      <c r="BI68" s="385"/>
      <c r="BJ68" s="385"/>
      <c r="BK68" s="385"/>
      <c r="BL68" s="385"/>
      <c r="BM68" s="385"/>
      <c r="BN68" s="385"/>
      <c r="BO68" s="385"/>
      <c r="BP68" s="385"/>
      <c r="BQ68" s="385"/>
      <c r="BR68" s="385"/>
      <c r="BS68" s="385"/>
      <c r="BT68" s="385"/>
      <c r="BU68" s="385"/>
      <c r="BV68" s="385"/>
      <c r="BW68" s="385"/>
      <c r="BX68" s="385"/>
      <c r="BY68" s="385"/>
      <c r="BZ68" s="385"/>
      <c r="CA68" s="385"/>
      <c r="CB68" s="385"/>
      <c r="CC68" s="385"/>
      <c r="CD68" s="102"/>
      <c r="CE68" s="102"/>
      <c r="CF68" s="385"/>
      <c r="CG68" s="385"/>
      <c r="CH68" s="385"/>
      <c r="CI68" s="385"/>
      <c r="CJ68" s="385"/>
      <c r="CK68" s="385"/>
      <c r="CL68" s="385"/>
      <c r="CM68" s="385"/>
      <c r="CN68" s="459"/>
      <c r="CO68" s="459"/>
      <c r="CP68" s="459"/>
      <c r="CQ68" s="459"/>
      <c r="CR68" s="459"/>
      <c r="CS68" s="385"/>
      <c r="CT68" s="102"/>
      <c r="CU68" s="102"/>
      <c r="DA68" s="35"/>
    </row>
    <row r="69" spans="2:105" ht="30">
      <c r="B69" s="239"/>
      <c r="C69" s="239"/>
      <c r="D69" s="35"/>
      <c r="E69" s="35"/>
      <c r="F69" s="35"/>
      <c r="G69" s="35"/>
      <c r="H69" s="35"/>
      <c r="I69" s="35"/>
      <c r="J69" s="431"/>
      <c r="K69" s="229"/>
      <c r="L69" s="303"/>
      <c r="M69" s="303"/>
      <c r="N69" s="303"/>
      <c r="O69" s="499"/>
      <c r="P69" s="300"/>
      <c r="Q69" s="300"/>
      <c r="R69" s="300"/>
      <c r="S69" s="303"/>
      <c r="T69" s="296"/>
      <c r="U69" s="296"/>
      <c r="V69" s="296"/>
      <c r="W69" s="296"/>
      <c r="X69" s="296"/>
      <c r="Y69" s="296"/>
      <c r="Z69" s="296"/>
      <c r="AA69" s="296"/>
      <c r="AB69" s="498"/>
      <c r="AC69" s="296"/>
      <c r="AD69" s="296"/>
      <c r="AE69" s="296"/>
      <c r="AF69" s="296"/>
      <c r="AG69" s="296"/>
      <c r="AH69" s="301"/>
      <c r="AI69" s="315"/>
      <c r="AJ69" s="316"/>
      <c r="AK69" s="229" t="s">
        <v>248</v>
      </c>
      <c r="AL69" s="229" t="s">
        <v>248</v>
      </c>
      <c r="AM69" s="229">
        <v>1</v>
      </c>
      <c r="AN69" s="229">
        <v>0.1</v>
      </c>
      <c r="AO69" s="229">
        <v>0</v>
      </c>
      <c r="AP69" s="229"/>
      <c r="AQ69" s="229"/>
      <c r="AR69" s="229"/>
      <c r="AS69" s="229">
        <f>+AO69</f>
        <v>0</v>
      </c>
      <c r="AT69" s="229">
        <f>+AS69</f>
        <v>0</v>
      </c>
      <c r="AU69" s="229">
        <f>+AT69*AN69</f>
        <v>0</v>
      </c>
      <c r="AV69" s="421"/>
      <c r="AW69" s="21">
        <v>44562</v>
      </c>
      <c r="AX69" s="21">
        <v>44926</v>
      </c>
      <c r="AY69" s="42">
        <v>365</v>
      </c>
      <c r="AZ69" s="46">
        <v>1065570</v>
      </c>
      <c r="BA69" s="35"/>
      <c r="BB69" s="43" t="s">
        <v>328</v>
      </c>
      <c r="BC69" s="35" t="s">
        <v>403</v>
      </c>
      <c r="BD69" s="384"/>
      <c r="BE69" s="385"/>
      <c r="BF69" s="384"/>
      <c r="BG69" s="384"/>
      <c r="BH69" s="384"/>
      <c r="BI69" s="385"/>
      <c r="BJ69" s="385"/>
      <c r="BK69" s="385"/>
      <c r="BL69" s="385"/>
      <c r="BM69" s="385"/>
      <c r="BN69" s="385"/>
      <c r="BO69" s="385"/>
      <c r="BP69" s="385"/>
      <c r="BQ69" s="385"/>
      <c r="BR69" s="385"/>
      <c r="BS69" s="385"/>
      <c r="BT69" s="385"/>
      <c r="BU69" s="385"/>
      <c r="BV69" s="385"/>
      <c r="BW69" s="385"/>
      <c r="BX69" s="385"/>
      <c r="BY69" s="385"/>
      <c r="BZ69" s="385"/>
      <c r="CA69" s="385"/>
      <c r="CB69" s="385"/>
      <c r="CC69" s="385"/>
      <c r="CD69" s="102"/>
      <c r="CE69" s="102"/>
      <c r="CF69" s="385"/>
      <c r="CG69" s="385"/>
      <c r="CH69" s="385"/>
      <c r="CI69" s="385"/>
      <c r="CJ69" s="385"/>
      <c r="CK69" s="385"/>
      <c r="CL69" s="385"/>
      <c r="CM69" s="385"/>
      <c r="CN69" s="459"/>
      <c r="CO69" s="459"/>
      <c r="CP69" s="459"/>
      <c r="CQ69" s="459"/>
      <c r="CR69" s="459"/>
      <c r="CS69" s="385"/>
      <c r="CT69" s="102"/>
      <c r="CU69" s="102"/>
      <c r="DA69" s="35"/>
    </row>
    <row r="70" spans="2:105" ht="30">
      <c r="B70" s="239"/>
      <c r="C70" s="239"/>
      <c r="D70" s="35"/>
      <c r="E70" s="35"/>
      <c r="F70" s="35"/>
      <c r="G70" s="35"/>
      <c r="H70" s="35"/>
      <c r="I70" s="35"/>
      <c r="J70" s="431"/>
      <c r="K70" s="229"/>
      <c r="L70" s="303"/>
      <c r="M70" s="303"/>
      <c r="N70" s="303"/>
      <c r="O70" s="499"/>
      <c r="P70" s="300"/>
      <c r="Q70" s="300"/>
      <c r="R70" s="300"/>
      <c r="S70" s="303"/>
      <c r="T70" s="296"/>
      <c r="U70" s="296"/>
      <c r="V70" s="296"/>
      <c r="W70" s="296"/>
      <c r="X70" s="296"/>
      <c r="Y70" s="296"/>
      <c r="Z70" s="296"/>
      <c r="AA70" s="296"/>
      <c r="AB70" s="498"/>
      <c r="AC70" s="296"/>
      <c r="AD70" s="296"/>
      <c r="AE70" s="296"/>
      <c r="AF70" s="296"/>
      <c r="AG70" s="296"/>
      <c r="AH70" s="301"/>
      <c r="AI70" s="315"/>
      <c r="AJ70" s="316"/>
      <c r="AK70" s="229"/>
      <c r="AL70" s="229"/>
      <c r="AM70" s="229"/>
      <c r="AN70" s="229"/>
      <c r="AO70" s="229"/>
      <c r="AP70" s="229"/>
      <c r="AQ70" s="229"/>
      <c r="AR70" s="229"/>
      <c r="AS70" s="229"/>
      <c r="AT70" s="229"/>
      <c r="AU70" s="229"/>
      <c r="AV70" s="421"/>
      <c r="AW70" s="21">
        <v>44562</v>
      </c>
      <c r="AX70" s="21">
        <v>44926</v>
      </c>
      <c r="AY70" s="42">
        <v>365</v>
      </c>
      <c r="AZ70" s="46">
        <v>1065570</v>
      </c>
      <c r="BA70" s="35"/>
      <c r="BB70" s="43" t="s">
        <v>328</v>
      </c>
      <c r="BC70" s="35" t="s">
        <v>403</v>
      </c>
      <c r="BD70" s="384"/>
      <c r="BE70" s="385"/>
      <c r="BF70" s="384"/>
      <c r="BG70" s="384"/>
      <c r="BH70" s="384"/>
      <c r="BI70" s="385"/>
      <c r="BJ70" s="385"/>
      <c r="BK70" s="385"/>
      <c r="BL70" s="385"/>
      <c r="BM70" s="385"/>
      <c r="BN70" s="385"/>
      <c r="BO70" s="385"/>
      <c r="BP70" s="385"/>
      <c r="BQ70" s="385"/>
      <c r="BR70" s="385"/>
      <c r="BS70" s="385"/>
      <c r="BT70" s="385"/>
      <c r="BU70" s="385"/>
      <c r="BV70" s="385"/>
      <c r="BW70" s="385"/>
      <c r="BX70" s="385"/>
      <c r="BY70" s="385"/>
      <c r="BZ70" s="385"/>
      <c r="CA70" s="385"/>
      <c r="CB70" s="385"/>
      <c r="CC70" s="385"/>
      <c r="CD70" s="102"/>
      <c r="CE70" s="102"/>
      <c r="CF70" s="385"/>
      <c r="CG70" s="385"/>
      <c r="CH70" s="385"/>
      <c r="CI70" s="385"/>
      <c r="CJ70" s="385"/>
      <c r="CK70" s="385"/>
      <c r="CL70" s="385"/>
      <c r="CM70" s="385"/>
      <c r="CN70" s="459"/>
      <c r="CO70" s="459"/>
      <c r="CP70" s="459"/>
      <c r="CQ70" s="459"/>
      <c r="CR70" s="459"/>
      <c r="CS70" s="385"/>
      <c r="CT70" s="102"/>
      <c r="CU70" s="102"/>
      <c r="DA70" s="35"/>
    </row>
    <row r="71" spans="2:105" ht="30">
      <c r="B71" s="239"/>
      <c r="C71" s="239"/>
      <c r="D71" s="35"/>
      <c r="E71" s="35"/>
      <c r="F71" s="35"/>
      <c r="G71" s="35"/>
      <c r="H71" s="35"/>
      <c r="I71" s="35"/>
      <c r="J71" s="431"/>
      <c r="K71" s="229"/>
      <c r="L71" s="303"/>
      <c r="M71" s="303"/>
      <c r="N71" s="303"/>
      <c r="O71" s="499"/>
      <c r="P71" s="300"/>
      <c r="Q71" s="300"/>
      <c r="R71" s="300"/>
      <c r="S71" s="303"/>
      <c r="T71" s="296"/>
      <c r="U71" s="296"/>
      <c r="V71" s="296"/>
      <c r="W71" s="296"/>
      <c r="X71" s="296"/>
      <c r="Y71" s="296"/>
      <c r="Z71" s="296"/>
      <c r="AA71" s="296"/>
      <c r="AB71" s="498"/>
      <c r="AC71" s="296"/>
      <c r="AD71" s="296"/>
      <c r="AE71" s="296"/>
      <c r="AF71" s="296"/>
      <c r="AG71" s="296"/>
      <c r="AH71" s="301"/>
      <c r="AI71" s="315"/>
      <c r="AJ71" s="316"/>
      <c r="AK71" s="229"/>
      <c r="AL71" s="229"/>
      <c r="AM71" s="229"/>
      <c r="AN71" s="229"/>
      <c r="AO71" s="229"/>
      <c r="AP71" s="229"/>
      <c r="AQ71" s="229"/>
      <c r="AR71" s="229"/>
      <c r="AS71" s="229"/>
      <c r="AT71" s="229"/>
      <c r="AU71" s="229"/>
      <c r="AV71" s="421"/>
      <c r="AW71" s="21">
        <v>44562</v>
      </c>
      <c r="AX71" s="21">
        <v>44926</v>
      </c>
      <c r="AY71" s="42">
        <v>365</v>
      </c>
      <c r="AZ71" s="46">
        <v>1065570</v>
      </c>
      <c r="BA71" s="35"/>
      <c r="BB71" s="43" t="s">
        <v>328</v>
      </c>
      <c r="BC71" s="35" t="s">
        <v>403</v>
      </c>
      <c r="BD71" s="384"/>
      <c r="BE71" s="385"/>
      <c r="BF71" s="384"/>
      <c r="BG71" s="384"/>
      <c r="BH71" s="384"/>
      <c r="BI71" s="385"/>
      <c r="BJ71" s="385"/>
      <c r="BK71" s="385"/>
      <c r="BL71" s="385"/>
      <c r="BM71" s="385"/>
      <c r="BN71" s="385"/>
      <c r="BO71" s="385"/>
      <c r="BP71" s="385"/>
      <c r="BQ71" s="385"/>
      <c r="BR71" s="385"/>
      <c r="BS71" s="385"/>
      <c r="BT71" s="385"/>
      <c r="BU71" s="385"/>
      <c r="BV71" s="385"/>
      <c r="BW71" s="385"/>
      <c r="BX71" s="385"/>
      <c r="BY71" s="385"/>
      <c r="BZ71" s="385"/>
      <c r="CA71" s="385"/>
      <c r="CB71" s="385"/>
      <c r="CC71" s="385"/>
      <c r="CD71" s="102"/>
      <c r="CE71" s="102"/>
      <c r="CF71" s="385"/>
      <c r="CG71" s="385"/>
      <c r="CH71" s="385"/>
      <c r="CI71" s="385"/>
      <c r="CJ71" s="385"/>
      <c r="CK71" s="385"/>
      <c r="CL71" s="385"/>
      <c r="CM71" s="385"/>
      <c r="CN71" s="459"/>
      <c r="CO71" s="459"/>
      <c r="CP71" s="459"/>
      <c r="CQ71" s="459"/>
      <c r="CR71" s="459"/>
      <c r="CS71" s="385"/>
      <c r="CT71" s="102"/>
      <c r="CU71" s="102"/>
      <c r="DA71" s="35"/>
    </row>
    <row r="72" spans="2:105" ht="30">
      <c r="B72" s="239"/>
      <c r="C72" s="239"/>
      <c r="D72" s="35"/>
      <c r="E72" s="35"/>
      <c r="F72" s="35"/>
      <c r="G72" s="35"/>
      <c r="H72" s="35"/>
      <c r="I72" s="35"/>
      <c r="J72" s="431"/>
      <c r="K72" s="229"/>
      <c r="L72" s="303"/>
      <c r="M72" s="303"/>
      <c r="N72" s="303"/>
      <c r="O72" s="499"/>
      <c r="P72" s="300"/>
      <c r="Q72" s="300"/>
      <c r="R72" s="300"/>
      <c r="S72" s="303"/>
      <c r="T72" s="296"/>
      <c r="U72" s="296"/>
      <c r="V72" s="296"/>
      <c r="W72" s="296"/>
      <c r="X72" s="296"/>
      <c r="Y72" s="296"/>
      <c r="Z72" s="296"/>
      <c r="AA72" s="296"/>
      <c r="AB72" s="498"/>
      <c r="AC72" s="296"/>
      <c r="AD72" s="296"/>
      <c r="AE72" s="296"/>
      <c r="AF72" s="296"/>
      <c r="AG72" s="296"/>
      <c r="AH72" s="301"/>
      <c r="AI72" s="315"/>
      <c r="AJ72" s="316"/>
      <c r="AK72" s="229"/>
      <c r="AL72" s="229"/>
      <c r="AM72" s="229"/>
      <c r="AN72" s="229"/>
      <c r="AO72" s="229"/>
      <c r="AP72" s="229"/>
      <c r="AQ72" s="229"/>
      <c r="AR72" s="229"/>
      <c r="AS72" s="229"/>
      <c r="AT72" s="229"/>
      <c r="AU72" s="229"/>
      <c r="AV72" s="421"/>
      <c r="AW72" s="21">
        <v>44562</v>
      </c>
      <c r="AX72" s="21">
        <v>44926</v>
      </c>
      <c r="AY72" s="42">
        <v>365</v>
      </c>
      <c r="AZ72" s="46">
        <v>1065570</v>
      </c>
      <c r="BA72" s="35"/>
      <c r="BB72" s="43" t="s">
        <v>328</v>
      </c>
      <c r="BC72" s="35" t="s">
        <v>403</v>
      </c>
      <c r="BD72" s="384"/>
      <c r="BE72" s="385"/>
      <c r="BF72" s="384"/>
      <c r="BG72" s="384"/>
      <c r="BH72" s="384"/>
      <c r="BI72" s="385"/>
      <c r="BJ72" s="385"/>
      <c r="BK72" s="385"/>
      <c r="BL72" s="385"/>
      <c r="BM72" s="385"/>
      <c r="BN72" s="385"/>
      <c r="BO72" s="385"/>
      <c r="BP72" s="385"/>
      <c r="BQ72" s="385"/>
      <c r="BR72" s="385"/>
      <c r="BS72" s="385"/>
      <c r="BT72" s="385"/>
      <c r="BU72" s="385"/>
      <c r="BV72" s="385"/>
      <c r="BW72" s="385"/>
      <c r="BX72" s="385"/>
      <c r="BY72" s="385"/>
      <c r="BZ72" s="385"/>
      <c r="CA72" s="385"/>
      <c r="CB72" s="385"/>
      <c r="CC72" s="385"/>
      <c r="CD72" s="102"/>
      <c r="CE72" s="102"/>
      <c r="CF72" s="385"/>
      <c r="CG72" s="385"/>
      <c r="CH72" s="385"/>
      <c r="CI72" s="385"/>
      <c r="CJ72" s="385"/>
      <c r="CK72" s="385"/>
      <c r="CL72" s="385"/>
      <c r="CM72" s="385"/>
      <c r="CN72" s="459"/>
      <c r="CO72" s="459"/>
      <c r="CP72" s="459"/>
      <c r="CQ72" s="459"/>
      <c r="CR72" s="459"/>
      <c r="CS72" s="385"/>
      <c r="CT72" s="102"/>
      <c r="CU72" s="102"/>
      <c r="DA72" s="35"/>
    </row>
    <row r="73" spans="2:105" ht="30" customHeight="1">
      <c r="B73" s="239"/>
      <c r="C73" s="239"/>
      <c r="D73" s="35"/>
      <c r="E73" s="35"/>
      <c r="F73" s="35"/>
      <c r="G73" s="35"/>
      <c r="H73" s="35"/>
      <c r="I73" s="35"/>
      <c r="J73" s="431"/>
      <c r="K73" s="229"/>
      <c r="L73" s="303"/>
      <c r="M73" s="303"/>
      <c r="N73" s="303"/>
      <c r="O73" s="499"/>
      <c r="P73" s="300"/>
      <c r="Q73" s="300"/>
      <c r="R73" s="300"/>
      <c r="S73" s="303"/>
      <c r="T73" s="296"/>
      <c r="U73" s="296"/>
      <c r="V73" s="296"/>
      <c r="W73" s="296"/>
      <c r="X73" s="296"/>
      <c r="Y73" s="296"/>
      <c r="Z73" s="296"/>
      <c r="AA73" s="296"/>
      <c r="AB73" s="498"/>
      <c r="AC73" s="296"/>
      <c r="AD73" s="296"/>
      <c r="AE73" s="296"/>
      <c r="AF73" s="296"/>
      <c r="AG73" s="296"/>
      <c r="AH73" s="301"/>
      <c r="AI73" s="315"/>
      <c r="AJ73" s="316"/>
      <c r="AK73" s="229"/>
      <c r="AL73" s="229"/>
      <c r="AM73" s="229"/>
      <c r="AN73" s="229"/>
      <c r="AO73" s="229"/>
      <c r="AP73" s="229"/>
      <c r="AQ73" s="229"/>
      <c r="AR73" s="229"/>
      <c r="AS73" s="229"/>
      <c r="AT73" s="229"/>
      <c r="AU73" s="229"/>
      <c r="AV73" s="421"/>
      <c r="AW73" s="21">
        <v>44562</v>
      </c>
      <c r="AX73" s="21">
        <v>44926</v>
      </c>
      <c r="AY73" s="42">
        <v>365</v>
      </c>
      <c r="AZ73" s="46">
        <v>1065570</v>
      </c>
      <c r="BA73" s="35"/>
      <c r="BB73" s="43" t="s">
        <v>328</v>
      </c>
      <c r="BC73" s="35" t="s">
        <v>403</v>
      </c>
      <c r="BD73" s="384"/>
      <c r="BE73" s="385"/>
      <c r="BF73" s="384"/>
      <c r="BG73" s="384"/>
      <c r="BH73" s="384"/>
      <c r="BI73" s="385"/>
      <c r="BJ73" s="385"/>
      <c r="BK73" s="385"/>
      <c r="BL73" s="385"/>
      <c r="BM73" s="385"/>
      <c r="BN73" s="385"/>
      <c r="BO73" s="385"/>
      <c r="BP73" s="385"/>
      <c r="BQ73" s="385"/>
      <c r="BR73" s="385"/>
      <c r="BS73" s="385"/>
      <c r="BT73" s="385"/>
      <c r="BU73" s="385"/>
      <c r="BV73" s="385"/>
      <c r="BW73" s="385"/>
      <c r="BX73" s="385"/>
      <c r="BY73" s="385"/>
      <c r="BZ73" s="385"/>
      <c r="CA73" s="385"/>
      <c r="CB73" s="385"/>
      <c r="CC73" s="385"/>
      <c r="CD73" s="102"/>
      <c r="CE73" s="102"/>
      <c r="CF73" s="385"/>
      <c r="CG73" s="385"/>
      <c r="CH73" s="385"/>
      <c r="CI73" s="385"/>
      <c r="CJ73" s="385"/>
      <c r="CK73" s="385"/>
      <c r="CL73" s="385"/>
      <c r="CM73" s="385"/>
      <c r="CN73" s="459"/>
      <c r="CO73" s="459"/>
      <c r="CP73" s="459"/>
      <c r="CQ73" s="459"/>
      <c r="CR73" s="459"/>
      <c r="CS73" s="385"/>
      <c r="CT73" s="102"/>
      <c r="CU73" s="102"/>
      <c r="DA73" s="35"/>
    </row>
    <row r="74" spans="2:105" ht="30" customHeight="1">
      <c r="B74" s="239"/>
      <c r="C74" s="239"/>
      <c r="D74" s="35"/>
      <c r="E74" s="35"/>
      <c r="F74" s="35"/>
      <c r="G74" s="35"/>
      <c r="H74" s="35"/>
      <c r="I74" s="35"/>
      <c r="J74" s="108"/>
      <c r="K74" s="289" t="s">
        <v>491</v>
      </c>
      <c r="L74" s="290"/>
      <c r="M74" s="290"/>
      <c r="N74" s="290"/>
      <c r="O74" s="290"/>
      <c r="P74" s="290"/>
      <c r="Q74" s="290"/>
      <c r="R74" s="290"/>
      <c r="S74" s="290"/>
      <c r="T74" s="290"/>
      <c r="U74" s="290"/>
      <c r="V74" s="290"/>
      <c r="W74" s="290"/>
      <c r="X74" s="290"/>
      <c r="Y74" s="290"/>
      <c r="Z74" s="290"/>
      <c r="AA74" s="291"/>
      <c r="AB74" s="150">
        <f>+AB30</f>
        <v>0.55555555555555558</v>
      </c>
      <c r="AC74" s="150">
        <f>+AC30</f>
        <v>0.96000000000000008</v>
      </c>
      <c r="AD74" s="73"/>
      <c r="AE74" s="73"/>
      <c r="AF74" s="73"/>
      <c r="AG74" s="73"/>
      <c r="AH74" s="74"/>
      <c r="AI74" s="115"/>
      <c r="AJ74" s="116"/>
      <c r="AK74" s="69"/>
      <c r="AL74" s="69"/>
      <c r="AM74" s="69"/>
      <c r="AN74" s="69"/>
      <c r="AO74" s="69"/>
      <c r="AP74" s="69"/>
      <c r="AQ74" s="69"/>
      <c r="AR74" s="69"/>
      <c r="AS74" s="69"/>
      <c r="AT74" s="69"/>
      <c r="AU74" s="69"/>
      <c r="AV74" s="74"/>
      <c r="AW74" s="21"/>
      <c r="AX74" s="21"/>
      <c r="AY74" s="42"/>
      <c r="AZ74" s="46"/>
      <c r="BA74" s="35"/>
      <c r="BB74" s="43"/>
      <c r="BC74" s="35"/>
      <c r="BD74" s="101"/>
      <c r="BE74" s="102"/>
      <c r="BF74" s="101"/>
      <c r="BG74" s="101"/>
      <c r="BH74" s="101"/>
      <c r="BI74" s="102"/>
      <c r="BJ74" s="102"/>
      <c r="BK74" s="102"/>
      <c r="BL74" s="102"/>
      <c r="BM74" s="102"/>
      <c r="BN74" s="102"/>
      <c r="BO74" s="102"/>
      <c r="BP74" s="102"/>
      <c r="BQ74" s="102"/>
      <c r="BR74" s="102"/>
      <c r="BS74" s="102"/>
      <c r="BT74" s="102"/>
      <c r="BU74" s="102"/>
      <c r="BV74" s="102"/>
      <c r="BW74" s="102"/>
      <c r="BX74" s="102"/>
      <c r="BY74" s="102"/>
      <c r="BZ74" s="102"/>
      <c r="CA74" s="102"/>
      <c r="CB74" s="102"/>
      <c r="CC74" s="179"/>
      <c r="CD74" s="102"/>
      <c r="CE74" s="102"/>
      <c r="CF74" s="102"/>
      <c r="CG74" s="102"/>
      <c r="CH74" s="102"/>
      <c r="CI74" s="102"/>
      <c r="CJ74" s="102"/>
      <c r="CK74" s="102"/>
      <c r="CL74" s="102"/>
      <c r="CM74" s="102"/>
      <c r="CN74" s="160"/>
      <c r="CO74" s="160"/>
      <c r="CP74" s="160"/>
      <c r="CQ74" s="160"/>
      <c r="CR74" s="160"/>
      <c r="CS74" s="179"/>
      <c r="CT74" s="102"/>
      <c r="CU74" s="102"/>
      <c r="DA74" s="35"/>
    </row>
    <row r="75" spans="2:105" ht="135" customHeight="1">
      <c r="B75" s="239"/>
      <c r="C75" s="239"/>
      <c r="D75" s="35"/>
      <c r="E75" s="35"/>
      <c r="F75" s="35"/>
      <c r="G75" s="35"/>
      <c r="H75" s="35"/>
      <c r="I75" s="35"/>
      <c r="J75" s="432"/>
      <c r="K75" s="292" t="s">
        <v>153</v>
      </c>
      <c r="L75" s="281" t="s">
        <v>337</v>
      </c>
      <c r="M75" s="281" t="s">
        <v>367</v>
      </c>
      <c r="N75" s="281" t="s">
        <v>356</v>
      </c>
      <c r="O75" s="500" t="s">
        <v>168</v>
      </c>
      <c r="P75" s="301"/>
      <c r="Q75" s="301" t="s">
        <v>370</v>
      </c>
      <c r="R75" s="301" t="s">
        <v>372</v>
      </c>
      <c r="S75" s="229">
        <v>1</v>
      </c>
      <c r="T75" s="273">
        <v>0.35</v>
      </c>
      <c r="U75" s="280">
        <v>0.65</v>
      </c>
      <c r="V75" s="280">
        <v>0</v>
      </c>
      <c r="W75" s="280">
        <v>0</v>
      </c>
      <c r="X75" s="280"/>
      <c r="Y75" s="280"/>
      <c r="Z75" s="280">
        <f>+V75+W75+X75+Y75</f>
        <v>0</v>
      </c>
      <c r="AA75" s="280">
        <f>+Z75+U75</f>
        <v>0.65</v>
      </c>
      <c r="AB75" s="280">
        <f>+Z75/T75</f>
        <v>0</v>
      </c>
      <c r="AC75" s="280">
        <f>+AA75/S75</f>
        <v>0.65</v>
      </c>
      <c r="AD75" s="280" t="s">
        <v>444</v>
      </c>
      <c r="AE75" s="280" t="s">
        <v>445</v>
      </c>
      <c r="AF75" s="280" t="s">
        <v>448</v>
      </c>
      <c r="AG75" s="280" t="s">
        <v>450</v>
      </c>
      <c r="AH75" s="301" t="s">
        <v>197</v>
      </c>
      <c r="AI75" s="317">
        <v>2021130010181</v>
      </c>
      <c r="AJ75" s="226" t="s">
        <v>212</v>
      </c>
      <c r="AK75" s="66" t="s">
        <v>249</v>
      </c>
      <c r="AL75" s="66" t="s">
        <v>249</v>
      </c>
      <c r="AM75" s="42">
        <v>1</v>
      </c>
      <c r="AN75" s="61">
        <v>0.33</v>
      </c>
      <c r="AO75" s="42">
        <v>0</v>
      </c>
      <c r="AP75" s="42"/>
      <c r="AQ75" s="42"/>
      <c r="AR75" s="42"/>
      <c r="AS75" s="42">
        <f>+AO75+AP75+AQ75+AR75</f>
        <v>0</v>
      </c>
      <c r="AT75" s="135">
        <f>+AS75/AM75</f>
        <v>0</v>
      </c>
      <c r="AU75" s="42">
        <f>+AT75*AN75</f>
        <v>0</v>
      </c>
      <c r="AV75" s="422">
        <f>+SUM(AU75:AU77)</f>
        <v>0.16500000000000001</v>
      </c>
      <c r="AW75" s="21">
        <v>44562</v>
      </c>
      <c r="AX75" s="21">
        <v>44926</v>
      </c>
      <c r="AY75" s="42">
        <v>365</v>
      </c>
      <c r="AZ75" s="46">
        <v>1065570</v>
      </c>
      <c r="BA75" s="35"/>
      <c r="BB75" s="43" t="s">
        <v>328</v>
      </c>
      <c r="BC75" s="35" t="s">
        <v>402</v>
      </c>
      <c r="BD75" s="329" t="s">
        <v>407</v>
      </c>
      <c r="BE75" s="383">
        <v>320100000</v>
      </c>
      <c r="BF75" s="329" t="s">
        <v>407</v>
      </c>
      <c r="BG75" s="329" t="s">
        <v>431</v>
      </c>
      <c r="BH75" s="329" t="s">
        <v>430</v>
      </c>
      <c r="BI75" s="383"/>
      <c r="BJ75" s="383"/>
      <c r="BK75" s="383"/>
      <c r="BL75" s="383"/>
      <c r="BM75" s="383"/>
      <c r="BN75" s="383"/>
      <c r="BO75" s="383"/>
      <c r="BP75" s="383"/>
      <c r="BQ75" s="383"/>
      <c r="BR75" s="383"/>
      <c r="BS75" s="383"/>
      <c r="BT75" s="383"/>
      <c r="BU75" s="383"/>
      <c r="BV75" s="383"/>
      <c r="BW75" s="383"/>
      <c r="BX75" s="383"/>
      <c r="BY75" s="383"/>
      <c r="BZ75" s="383"/>
      <c r="CA75" s="383"/>
      <c r="CB75" s="383">
        <v>320100000</v>
      </c>
      <c r="CC75" s="383"/>
      <c r="CD75" s="98"/>
      <c r="CE75" s="98"/>
      <c r="CF75" s="383">
        <v>194400000</v>
      </c>
      <c r="CG75" s="383"/>
      <c r="CH75" s="383"/>
      <c r="CI75" s="383"/>
      <c r="CJ75" s="383">
        <v>15900000</v>
      </c>
      <c r="CK75" s="383"/>
      <c r="CL75" s="383"/>
      <c r="CM75" s="383"/>
      <c r="CN75" s="455">
        <f>+CF75/CB75</f>
        <v>0.6073102155576382</v>
      </c>
      <c r="CO75" s="455"/>
      <c r="CP75" s="455"/>
      <c r="CQ75" s="455"/>
      <c r="CR75" s="455">
        <f>+CJ75/CB75</f>
        <v>4.9671977507029057E-2</v>
      </c>
      <c r="CS75" s="383"/>
      <c r="CT75" s="98"/>
      <c r="CU75" s="98"/>
      <c r="DA75" s="146" t="s">
        <v>535</v>
      </c>
    </row>
    <row r="76" spans="2:105" ht="162" customHeight="1">
      <c r="B76" s="239"/>
      <c r="C76" s="239"/>
      <c r="D76" s="35"/>
      <c r="E76" s="35"/>
      <c r="F76" s="35"/>
      <c r="G76" s="35"/>
      <c r="H76" s="35"/>
      <c r="I76" s="35"/>
      <c r="J76" s="432"/>
      <c r="K76" s="293"/>
      <c r="L76" s="281"/>
      <c r="M76" s="281"/>
      <c r="N76" s="281"/>
      <c r="O76" s="500"/>
      <c r="P76" s="301"/>
      <c r="Q76" s="301"/>
      <c r="R76" s="301"/>
      <c r="S76" s="229"/>
      <c r="T76" s="270"/>
      <c r="U76" s="280"/>
      <c r="V76" s="280"/>
      <c r="W76" s="280"/>
      <c r="X76" s="280"/>
      <c r="Y76" s="280"/>
      <c r="Z76" s="280"/>
      <c r="AA76" s="280"/>
      <c r="AB76" s="280"/>
      <c r="AC76" s="280"/>
      <c r="AD76" s="280"/>
      <c r="AE76" s="280"/>
      <c r="AF76" s="280"/>
      <c r="AG76" s="280"/>
      <c r="AH76" s="301"/>
      <c r="AI76" s="317"/>
      <c r="AJ76" s="226"/>
      <c r="AK76" s="57" t="s">
        <v>250</v>
      </c>
      <c r="AL76" s="57" t="s">
        <v>250</v>
      </c>
      <c r="AM76" s="61">
        <v>1</v>
      </c>
      <c r="AN76" s="61">
        <v>0.33</v>
      </c>
      <c r="AO76" s="61">
        <v>0.25</v>
      </c>
      <c r="AP76" s="61"/>
      <c r="AQ76" s="61"/>
      <c r="AR76" s="61"/>
      <c r="AS76" s="42">
        <f>+AO76+AP76+AQ76+AR76</f>
        <v>0.25</v>
      </c>
      <c r="AT76" s="61">
        <f>+AS76/AM76</f>
        <v>0.25</v>
      </c>
      <c r="AU76" s="42">
        <f>+AT76*AN76</f>
        <v>8.2500000000000004E-2</v>
      </c>
      <c r="AV76" s="422"/>
      <c r="AW76" s="21">
        <v>44562</v>
      </c>
      <c r="AX76" s="21">
        <v>44926</v>
      </c>
      <c r="AY76" s="42">
        <v>365</v>
      </c>
      <c r="AZ76" s="46">
        <v>1065570</v>
      </c>
      <c r="BA76" s="35"/>
      <c r="BB76" s="43" t="s">
        <v>328</v>
      </c>
      <c r="BC76" s="35" t="s">
        <v>402</v>
      </c>
      <c r="BD76" s="329"/>
      <c r="BE76" s="383"/>
      <c r="BF76" s="329"/>
      <c r="BG76" s="329"/>
      <c r="BH76" s="329"/>
      <c r="BI76" s="383"/>
      <c r="BJ76" s="383"/>
      <c r="BK76" s="383"/>
      <c r="BL76" s="383"/>
      <c r="BM76" s="383"/>
      <c r="BN76" s="383"/>
      <c r="BO76" s="383"/>
      <c r="BP76" s="383"/>
      <c r="BQ76" s="383"/>
      <c r="BR76" s="383"/>
      <c r="BS76" s="383"/>
      <c r="BT76" s="383"/>
      <c r="BU76" s="383"/>
      <c r="BV76" s="383"/>
      <c r="BW76" s="383"/>
      <c r="BX76" s="383"/>
      <c r="BY76" s="383"/>
      <c r="BZ76" s="383"/>
      <c r="CA76" s="383"/>
      <c r="CB76" s="383"/>
      <c r="CC76" s="383"/>
      <c r="CD76" s="98"/>
      <c r="CE76" s="98"/>
      <c r="CF76" s="383"/>
      <c r="CG76" s="383"/>
      <c r="CH76" s="383"/>
      <c r="CI76" s="383"/>
      <c r="CJ76" s="383"/>
      <c r="CK76" s="383"/>
      <c r="CL76" s="383"/>
      <c r="CM76" s="383"/>
      <c r="CN76" s="455"/>
      <c r="CO76" s="455"/>
      <c r="CP76" s="455"/>
      <c r="CQ76" s="455"/>
      <c r="CR76" s="455"/>
      <c r="CS76" s="383"/>
      <c r="CT76" s="98"/>
      <c r="CU76" s="98"/>
      <c r="DA76" s="146" t="s">
        <v>539</v>
      </c>
    </row>
    <row r="77" spans="2:105" ht="126" customHeight="1">
      <c r="B77" s="239"/>
      <c r="C77" s="239"/>
      <c r="D77" s="35"/>
      <c r="E77" s="35"/>
      <c r="F77" s="35"/>
      <c r="G77" s="35"/>
      <c r="H77" s="35"/>
      <c r="I77" s="35"/>
      <c r="J77" s="432"/>
      <c r="K77" s="293"/>
      <c r="L77" s="281"/>
      <c r="M77" s="281"/>
      <c r="N77" s="281"/>
      <c r="O77" s="500"/>
      <c r="P77" s="301"/>
      <c r="Q77" s="301"/>
      <c r="R77" s="301"/>
      <c r="S77" s="229"/>
      <c r="T77" s="270"/>
      <c r="U77" s="280"/>
      <c r="V77" s="280"/>
      <c r="W77" s="280"/>
      <c r="X77" s="280"/>
      <c r="Y77" s="280"/>
      <c r="Z77" s="280"/>
      <c r="AA77" s="280"/>
      <c r="AB77" s="280"/>
      <c r="AC77" s="280"/>
      <c r="AD77" s="280"/>
      <c r="AE77" s="280"/>
      <c r="AF77" s="280"/>
      <c r="AG77" s="280"/>
      <c r="AH77" s="301"/>
      <c r="AI77" s="317"/>
      <c r="AJ77" s="226"/>
      <c r="AK77" s="62" t="s">
        <v>251</v>
      </c>
      <c r="AL77" s="62" t="s">
        <v>251</v>
      </c>
      <c r="AM77" s="61">
        <v>1</v>
      </c>
      <c r="AN77" s="61">
        <v>0.33</v>
      </c>
      <c r="AO77" s="61">
        <v>0.25</v>
      </c>
      <c r="AP77" s="61"/>
      <c r="AQ77" s="61"/>
      <c r="AR77" s="61"/>
      <c r="AS77" s="42">
        <f>+AO77+AP77+AQ77+AR77</f>
        <v>0.25</v>
      </c>
      <c r="AT77" s="61">
        <f>+AS77/AM77</f>
        <v>0.25</v>
      </c>
      <c r="AU77" s="42">
        <f>+AT77*AN77</f>
        <v>8.2500000000000004E-2</v>
      </c>
      <c r="AV77" s="422"/>
      <c r="AW77" s="21">
        <v>44562</v>
      </c>
      <c r="AX77" s="21">
        <v>44926</v>
      </c>
      <c r="AY77" s="42">
        <v>365</v>
      </c>
      <c r="AZ77" s="46">
        <v>1065570</v>
      </c>
      <c r="BA77" s="35"/>
      <c r="BB77" s="43" t="s">
        <v>328</v>
      </c>
      <c r="BC77" s="35" t="s">
        <v>402</v>
      </c>
      <c r="BD77" s="329"/>
      <c r="BE77" s="383"/>
      <c r="BF77" s="329"/>
      <c r="BG77" s="329"/>
      <c r="BH77" s="329"/>
      <c r="BI77" s="383"/>
      <c r="BJ77" s="383"/>
      <c r="BK77" s="383"/>
      <c r="BL77" s="383"/>
      <c r="BM77" s="383"/>
      <c r="BN77" s="383"/>
      <c r="BO77" s="383"/>
      <c r="BP77" s="383"/>
      <c r="BQ77" s="383"/>
      <c r="BR77" s="383"/>
      <c r="BS77" s="383"/>
      <c r="BT77" s="383"/>
      <c r="BU77" s="383"/>
      <c r="BV77" s="383"/>
      <c r="BW77" s="383"/>
      <c r="BX77" s="383"/>
      <c r="BY77" s="383"/>
      <c r="BZ77" s="383"/>
      <c r="CA77" s="383"/>
      <c r="CB77" s="383"/>
      <c r="CC77" s="383"/>
      <c r="CD77" s="98"/>
      <c r="CE77" s="98"/>
      <c r="CF77" s="383"/>
      <c r="CG77" s="383"/>
      <c r="CH77" s="383"/>
      <c r="CI77" s="383"/>
      <c r="CJ77" s="383"/>
      <c r="CK77" s="383"/>
      <c r="CL77" s="383"/>
      <c r="CM77" s="383"/>
      <c r="CN77" s="455"/>
      <c r="CO77" s="455"/>
      <c r="CP77" s="455"/>
      <c r="CQ77" s="455"/>
      <c r="CR77" s="455"/>
      <c r="CS77" s="383"/>
      <c r="CT77" s="98"/>
      <c r="CU77" s="98"/>
      <c r="DA77" s="146" t="s">
        <v>536</v>
      </c>
    </row>
    <row r="78" spans="2:105" ht="15">
      <c r="B78" s="239"/>
      <c r="C78" s="239"/>
      <c r="D78" s="35"/>
      <c r="E78" s="35"/>
      <c r="F78" s="35"/>
      <c r="G78" s="35"/>
      <c r="H78" s="35"/>
      <c r="I78" s="35"/>
      <c r="J78" s="109"/>
      <c r="K78" s="294"/>
      <c r="L78" s="262" t="s">
        <v>492</v>
      </c>
      <c r="M78" s="263"/>
      <c r="N78" s="263"/>
      <c r="O78" s="263"/>
      <c r="P78" s="263"/>
      <c r="Q78" s="263"/>
      <c r="R78" s="263"/>
      <c r="S78" s="263"/>
      <c r="T78" s="263"/>
      <c r="U78" s="263"/>
      <c r="V78" s="263"/>
      <c r="W78" s="263"/>
      <c r="X78" s="263"/>
      <c r="Y78" s="263"/>
      <c r="Z78" s="263"/>
      <c r="AA78" s="264"/>
      <c r="AB78" s="149">
        <f>+AB75</f>
        <v>0</v>
      </c>
      <c r="AC78" s="149">
        <f>+AC75</f>
        <v>0.65</v>
      </c>
      <c r="AD78" s="55"/>
      <c r="AE78" s="55"/>
      <c r="AF78" s="55"/>
      <c r="AG78" s="55"/>
      <c r="AH78" s="74"/>
      <c r="AI78" s="117"/>
      <c r="AJ78" s="75"/>
      <c r="AK78" s="62"/>
      <c r="AL78" s="62"/>
      <c r="AM78" s="61"/>
      <c r="AN78" s="61"/>
      <c r="AO78" s="61"/>
      <c r="AP78" s="61"/>
      <c r="AQ78" s="61"/>
      <c r="AR78" s="61"/>
      <c r="AS78" s="61"/>
      <c r="AT78" s="61"/>
      <c r="AU78" s="61"/>
      <c r="AV78" s="74"/>
      <c r="AW78" s="21"/>
      <c r="AX78" s="21"/>
      <c r="AY78" s="42"/>
      <c r="AZ78" s="46"/>
      <c r="BA78" s="35"/>
      <c r="BB78" s="43"/>
      <c r="BC78" s="35"/>
      <c r="BD78" s="122"/>
      <c r="BE78" s="123"/>
      <c r="BF78" s="122"/>
      <c r="BG78" s="96"/>
      <c r="BH78" s="96"/>
      <c r="BI78" s="123"/>
      <c r="BJ78" s="123"/>
      <c r="BK78" s="123"/>
      <c r="BL78" s="123"/>
      <c r="BM78" s="123"/>
      <c r="BN78" s="123"/>
      <c r="BO78" s="123"/>
      <c r="BP78" s="123"/>
      <c r="BQ78" s="123"/>
      <c r="BR78" s="123"/>
      <c r="BS78" s="123"/>
      <c r="BT78" s="123"/>
      <c r="BU78" s="123"/>
      <c r="BV78" s="123"/>
      <c r="BW78" s="123"/>
      <c r="BX78" s="123"/>
      <c r="BY78" s="123"/>
      <c r="BZ78" s="123"/>
      <c r="CA78" s="123"/>
      <c r="CB78" s="123"/>
      <c r="CC78" s="123"/>
      <c r="CD78" s="123"/>
      <c r="CE78" s="123"/>
      <c r="CF78" s="123"/>
      <c r="CG78" s="123"/>
      <c r="CH78" s="123"/>
      <c r="CI78" s="123"/>
      <c r="CJ78" s="123"/>
      <c r="CK78" s="123"/>
      <c r="CL78" s="123"/>
      <c r="CM78" s="123"/>
      <c r="CN78" s="161"/>
      <c r="CO78" s="161"/>
      <c r="CP78" s="161"/>
      <c r="CQ78" s="161"/>
      <c r="CR78" s="161"/>
      <c r="CS78" s="123"/>
      <c r="CT78" s="123"/>
      <c r="CU78" s="123"/>
      <c r="DA78" s="35"/>
    </row>
    <row r="79" spans="2:105" ht="15">
      <c r="B79" s="239"/>
      <c r="C79" s="240"/>
      <c r="D79" s="35"/>
      <c r="E79" s="35"/>
      <c r="F79" s="35"/>
      <c r="G79" s="35"/>
      <c r="H79" s="35"/>
      <c r="I79" s="35"/>
      <c r="J79" s="241" t="s">
        <v>493</v>
      </c>
      <c r="K79" s="242"/>
      <c r="L79" s="242"/>
      <c r="M79" s="242"/>
      <c r="N79" s="242"/>
      <c r="O79" s="242"/>
      <c r="P79" s="242"/>
      <c r="Q79" s="242"/>
      <c r="R79" s="242"/>
      <c r="S79" s="242"/>
      <c r="T79" s="242"/>
      <c r="U79" s="242"/>
      <c r="V79" s="242"/>
      <c r="W79" s="242"/>
      <c r="X79" s="242"/>
      <c r="Y79" s="242"/>
      <c r="Z79" s="242"/>
      <c r="AA79" s="243"/>
      <c r="AB79" s="55">
        <f>+(AB78+AB74+AB29)/3</f>
        <v>0.2436851851851852</v>
      </c>
      <c r="AC79" s="55">
        <f>+(AC78+AC74+AC29)/3</f>
        <v>0.78260833333333346</v>
      </c>
      <c r="AD79" s="55"/>
      <c r="AE79" s="55"/>
      <c r="AF79" s="55"/>
      <c r="AG79" s="55"/>
      <c r="AH79" s="74"/>
      <c r="AI79" s="117"/>
      <c r="AJ79" s="75"/>
      <c r="AK79" s="62"/>
      <c r="AL79" s="62"/>
      <c r="AM79" s="61"/>
      <c r="AN79" s="61"/>
      <c r="AO79" s="61"/>
      <c r="AP79" s="61"/>
      <c r="AQ79" s="61"/>
      <c r="AR79" s="61"/>
      <c r="AS79" s="61"/>
      <c r="AT79" s="61"/>
      <c r="AU79" s="61"/>
      <c r="AV79" s="74"/>
      <c r="AW79" s="21"/>
      <c r="AX79" s="21"/>
      <c r="AY79" s="42"/>
      <c r="AZ79" s="46"/>
      <c r="BA79" s="35"/>
      <c r="BB79" s="43"/>
      <c r="BC79" s="35"/>
      <c r="BD79" s="122"/>
      <c r="BE79" s="123"/>
      <c r="BF79" s="122"/>
      <c r="BG79" s="96"/>
      <c r="BH79" s="96"/>
      <c r="BI79" s="123"/>
      <c r="BJ79" s="123"/>
      <c r="BK79" s="123"/>
      <c r="BL79" s="123"/>
      <c r="BM79" s="123"/>
      <c r="BN79" s="123"/>
      <c r="BO79" s="123"/>
      <c r="BP79" s="123"/>
      <c r="BQ79" s="123"/>
      <c r="BR79" s="123"/>
      <c r="BS79" s="123"/>
      <c r="BT79" s="123"/>
      <c r="BU79" s="123"/>
      <c r="BV79" s="123"/>
      <c r="BW79" s="123"/>
      <c r="BX79" s="123"/>
      <c r="BY79" s="123"/>
      <c r="BZ79" s="123"/>
      <c r="CA79" s="123"/>
      <c r="CB79" s="123"/>
      <c r="CC79" s="123"/>
      <c r="CD79" s="123"/>
      <c r="CE79" s="123"/>
      <c r="CF79" s="123"/>
      <c r="CG79" s="123"/>
      <c r="CH79" s="123"/>
      <c r="CI79" s="123"/>
      <c r="CJ79" s="123"/>
      <c r="CK79" s="123"/>
      <c r="CL79" s="123"/>
      <c r="CM79" s="123"/>
      <c r="CN79" s="161"/>
      <c r="CO79" s="161"/>
      <c r="CP79" s="161"/>
      <c r="CQ79" s="161"/>
      <c r="CR79" s="161"/>
      <c r="CS79" s="123"/>
      <c r="CT79" s="123"/>
      <c r="CU79" s="123"/>
      <c r="DA79" s="35"/>
    </row>
    <row r="80" spans="2:105" ht="15">
      <c r="B80" s="240"/>
      <c r="C80" s="241" t="s">
        <v>494</v>
      </c>
      <c r="D80" s="242"/>
      <c r="E80" s="242"/>
      <c r="F80" s="242"/>
      <c r="G80" s="242"/>
      <c r="H80" s="242"/>
      <c r="I80" s="242"/>
      <c r="J80" s="242"/>
      <c r="K80" s="242"/>
      <c r="L80" s="242"/>
      <c r="M80" s="242"/>
      <c r="N80" s="242"/>
      <c r="O80" s="242"/>
      <c r="P80" s="242"/>
      <c r="Q80" s="242"/>
      <c r="R80" s="242"/>
      <c r="S80" s="242"/>
      <c r="T80" s="242"/>
      <c r="U80" s="242"/>
      <c r="V80" s="242"/>
      <c r="W80" s="242"/>
      <c r="X80" s="242"/>
      <c r="Y80" s="242"/>
      <c r="Z80" s="242"/>
      <c r="AA80" s="243"/>
      <c r="AB80" s="55">
        <f>+(AB79+AB14)/2</f>
        <v>0.1218425925925926</v>
      </c>
      <c r="AC80" s="55">
        <f>+(AC79+AC14)/2</f>
        <v>0.57880416666666679</v>
      </c>
      <c r="AD80" s="55"/>
      <c r="AE80" s="55"/>
      <c r="AF80" s="55"/>
      <c r="AG80" s="55"/>
      <c r="AH80" s="74"/>
      <c r="AI80" s="117"/>
      <c r="AJ80" s="75"/>
      <c r="AK80" s="62"/>
      <c r="AL80" s="62"/>
      <c r="AM80" s="61"/>
      <c r="AN80" s="61"/>
      <c r="AO80" s="61"/>
      <c r="AP80" s="61"/>
      <c r="AQ80" s="61"/>
      <c r="AR80" s="61"/>
      <c r="AS80" s="61"/>
      <c r="AT80" s="61"/>
      <c r="AU80" s="61"/>
      <c r="AV80" s="74"/>
      <c r="AW80" s="21"/>
      <c r="AX80" s="21"/>
      <c r="AY80" s="42"/>
      <c r="AZ80" s="46"/>
      <c r="BA80" s="35"/>
      <c r="BB80" s="43"/>
      <c r="BC80" s="35"/>
      <c r="BD80" s="122"/>
      <c r="BE80" s="123"/>
      <c r="BF80" s="122"/>
      <c r="BG80" s="96"/>
      <c r="BH80" s="96"/>
      <c r="BI80" s="123"/>
      <c r="BJ80" s="123"/>
      <c r="BK80" s="123"/>
      <c r="BL80" s="123"/>
      <c r="BM80" s="123"/>
      <c r="BN80" s="123"/>
      <c r="BO80" s="123"/>
      <c r="BP80" s="123"/>
      <c r="BQ80" s="123"/>
      <c r="BR80" s="123"/>
      <c r="BS80" s="123"/>
      <c r="BT80" s="123"/>
      <c r="BU80" s="123"/>
      <c r="BV80" s="123"/>
      <c r="BW80" s="123"/>
      <c r="BX80" s="123"/>
      <c r="BY80" s="123"/>
      <c r="BZ80" s="123"/>
      <c r="CA80" s="123"/>
      <c r="CB80" s="123"/>
      <c r="CC80" s="123"/>
      <c r="CD80" s="123"/>
      <c r="CE80" s="123"/>
      <c r="CF80" s="123"/>
      <c r="CG80" s="123"/>
      <c r="CH80" s="123"/>
      <c r="CI80" s="123"/>
      <c r="CJ80" s="123"/>
      <c r="CK80" s="123"/>
      <c r="CL80" s="123"/>
      <c r="CM80" s="123"/>
      <c r="CN80" s="161"/>
      <c r="CO80" s="161"/>
      <c r="CP80" s="161"/>
      <c r="CQ80" s="161"/>
      <c r="CR80" s="161"/>
      <c r="CS80" s="123"/>
      <c r="CT80" s="123"/>
      <c r="CU80" s="123"/>
      <c r="DA80" s="35"/>
    </row>
    <row r="81" spans="2:105" ht="48" customHeight="1">
      <c r="B81" s="256" t="s">
        <v>142</v>
      </c>
      <c r="C81" s="256" t="s">
        <v>147</v>
      </c>
      <c r="D81" s="35"/>
      <c r="E81" s="35"/>
      <c r="F81" s="35"/>
      <c r="G81" s="35"/>
      <c r="H81" s="35"/>
      <c r="I81" s="35"/>
      <c r="J81" s="425"/>
      <c r="K81" s="244" t="s">
        <v>154</v>
      </c>
      <c r="L81" s="303" t="s">
        <v>338</v>
      </c>
      <c r="M81" s="303" t="s">
        <v>369</v>
      </c>
      <c r="N81" s="305">
        <v>0.32</v>
      </c>
      <c r="O81" s="501" t="s">
        <v>169</v>
      </c>
      <c r="P81" s="77"/>
      <c r="Q81" s="304" t="s">
        <v>370</v>
      </c>
      <c r="R81" s="304" t="s">
        <v>376</v>
      </c>
      <c r="S81" s="278">
        <v>1</v>
      </c>
      <c r="T81" s="297">
        <v>1</v>
      </c>
      <c r="U81" s="296">
        <v>1</v>
      </c>
      <c r="V81" s="296">
        <v>1</v>
      </c>
      <c r="W81" s="296">
        <v>1</v>
      </c>
      <c r="X81" s="296"/>
      <c r="Y81" s="296"/>
      <c r="Z81" s="296">
        <v>1</v>
      </c>
      <c r="AA81" s="296">
        <v>1</v>
      </c>
      <c r="AB81" s="296">
        <f>+Z81/T81</f>
        <v>1</v>
      </c>
      <c r="AC81" s="296">
        <f>+AA81/S81</f>
        <v>1</v>
      </c>
      <c r="AD81" s="296" t="s">
        <v>444</v>
      </c>
      <c r="AE81" s="296" t="s">
        <v>445</v>
      </c>
      <c r="AF81" s="296" t="s">
        <v>448</v>
      </c>
      <c r="AG81" s="296" t="s">
        <v>450</v>
      </c>
      <c r="AH81" s="74" t="s">
        <v>198</v>
      </c>
      <c r="AI81" s="317">
        <v>2021130010256</v>
      </c>
      <c r="AJ81" s="318" t="s">
        <v>213</v>
      </c>
      <c r="AK81" s="223" t="s">
        <v>252</v>
      </c>
      <c r="AL81" s="223" t="s">
        <v>252</v>
      </c>
      <c r="AM81" s="227">
        <v>1</v>
      </c>
      <c r="AN81" s="237">
        <v>7.000000000000001E-4</v>
      </c>
      <c r="AO81" s="227">
        <v>1</v>
      </c>
      <c r="AP81" s="227">
        <v>1</v>
      </c>
      <c r="AQ81" s="227"/>
      <c r="AR81" s="227"/>
      <c r="AS81" s="227">
        <v>1</v>
      </c>
      <c r="AT81" s="227">
        <f>+AS81/AM81</f>
        <v>1</v>
      </c>
      <c r="AU81" s="230">
        <f>+AT81*AN81</f>
        <v>7.000000000000001E-4</v>
      </c>
      <c r="AV81" s="449">
        <f>+SUM(AU81:AU88)</f>
        <v>0.88270000000000004</v>
      </c>
      <c r="AW81" s="21">
        <v>44562</v>
      </c>
      <c r="AX81" s="21">
        <v>44926</v>
      </c>
      <c r="AY81" s="42">
        <v>365</v>
      </c>
      <c r="AZ81" s="46">
        <v>1065570</v>
      </c>
      <c r="BA81" s="35"/>
      <c r="BB81" s="43" t="s">
        <v>328</v>
      </c>
      <c r="BC81" s="35" t="s">
        <v>401</v>
      </c>
      <c r="BD81" s="368" t="s">
        <v>407</v>
      </c>
      <c r="BE81" s="371">
        <v>1241307865</v>
      </c>
      <c r="BF81" s="368" t="s">
        <v>407</v>
      </c>
      <c r="BG81" s="318" t="s">
        <v>443</v>
      </c>
      <c r="BH81" s="318" t="s">
        <v>442</v>
      </c>
      <c r="BI81" s="371"/>
      <c r="BJ81" s="371"/>
      <c r="BK81" s="371"/>
      <c r="BL81" s="371"/>
      <c r="BM81" s="371"/>
      <c r="BN81" s="371"/>
      <c r="BO81" s="371"/>
      <c r="BP81" s="371"/>
      <c r="BQ81" s="371"/>
      <c r="BR81" s="371"/>
      <c r="BS81" s="371"/>
      <c r="BT81" s="371"/>
      <c r="BU81" s="371"/>
      <c r="BV81" s="371"/>
      <c r="BW81" s="371"/>
      <c r="BX81" s="371"/>
      <c r="BY81" s="371"/>
      <c r="BZ81" s="371"/>
      <c r="CA81" s="371"/>
      <c r="CB81" s="371">
        <v>1241307865</v>
      </c>
      <c r="CC81" s="371"/>
      <c r="CD81" s="128"/>
      <c r="CE81" s="128"/>
      <c r="CF81" s="371">
        <v>474500000</v>
      </c>
      <c r="CG81" s="371"/>
      <c r="CH81" s="371"/>
      <c r="CI81" s="371"/>
      <c r="CJ81" s="371">
        <v>119300000</v>
      </c>
      <c r="CK81" s="371"/>
      <c r="CL81" s="371"/>
      <c r="CM81" s="371"/>
      <c r="CN81" s="460">
        <f>+CF81/CB81</f>
        <v>0.38225811128651793</v>
      </c>
      <c r="CO81" s="460"/>
      <c r="CP81" s="460"/>
      <c r="CQ81" s="460"/>
      <c r="CR81" s="460">
        <f>+CJ81/CB81</f>
        <v>9.610830911798017E-2</v>
      </c>
      <c r="CS81" s="371"/>
      <c r="CT81" s="128"/>
      <c r="CU81" s="128"/>
      <c r="DA81" s="58" t="s">
        <v>545</v>
      </c>
    </row>
    <row r="82" spans="2:105" ht="48">
      <c r="B82" s="257"/>
      <c r="C82" s="257"/>
      <c r="D82" s="35"/>
      <c r="E82" s="35"/>
      <c r="F82" s="35"/>
      <c r="G82" s="35"/>
      <c r="H82" s="35"/>
      <c r="I82" s="35"/>
      <c r="J82" s="425"/>
      <c r="K82" s="245"/>
      <c r="L82" s="303"/>
      <c r="M82" s="303"/>
      <c r="N82" s="305"/>
      <c r="O82" s="501"/>
      <c r="P82" s="54"/>
      <c r="Q82" s="304"/>
      <c r="R82" s="304"/>
      <c r="S82" s="278"/>
      <c r="T82" s="272"/>
      <c r="U82" s="296"/>
      <c r="V82" s="296"/>
      <c r="W82" s="296"/>
      <c r="X82" s="296"/>
      <c r="Y82" s="296"/>
      <c r="Z82" s="296"/>
      <c r="AA82" s="296"/>
      <c r="AB82" s="296"/>
      <c r="AC82" s="296"/>
      <c r="AD82" s="296"/>
      <c r="AE82" s="296"/>
      <c r="AF82" s="296"/>
      <c r="AG82" s="296"/>
      <c r="AH82" s="74" t="s">
        <v>198</v>
      </c>
      <c r="AI82" s="317"/>
      <c r="AJ82" s="318"/>
      <c r="AK82" s="223"/>
      <c r="AL82" s="223"/>
      <c r="AM82" s="228"/>
      <c r="AN82" s="237"/>
      <c r="AO82" s="228"/>
      <c r="AP82" s="228"/>
      <c r="AQ82" s="228"/>
      <c r="AR82" s="228"/>
      <c r="AS82" s="228"/>
      <c r="AT82" s="228"/>
      <c r="AU82" s="230"/>
      <c r="AV82" s="450"/>
      <c r="AW82" s="21">
        <v>44562</v>
      </c>
      <c r="AX82" s="21">
        <v>44926</v>
      </c>
      <c r="AY82" s="42">
        <v>365</v>
      </c>
      <c r="AZ82" s="46">
        <v>1065570</v>
      </c>
      <c r="BA82" s="35"/>
      <c r="BB82" s="43" t="s">
        <v>328</v>
      </c>
      <c r="BC82" s="35" t="s">
        <v>401</v>
      </c>
      <c r="BD82" s="369"/>
      <c r="BE82" s="372"/>
      <c r="BF82" s="369"/>
      <c r="BG82" s="318"/>
      <c r="BH82" s="318"/>
      <c r="BI82" s="372"/>
      <c r="BJ82" s="372"/>
      <c r="BK82" s="372"/>
      <c r="BL82" s="372"/>
      <c r="BM82" s="372"/>
      <c r="BN82" s="372"/>
      <c r="BO82" s="372"/>
      <c r="BP82" s="372"/>
      <c r="BQ82" s="372"/>
      <c r="BR82" s="372"/>
      <c r="BS82" s="372"/>
      <c r="BT82" s="372"/>
      <c r="BU82" s="372"/>
      <c r="BV82" s="372"/>
      <c r="BW82" s="372"/>
      <c r="BX82" s="372"/>
      <c r="BY82" s="372"/>
      <c r="BZ82" s="372"/>
      <c r="CA82" s="372"/>
      <c r="CB82" s="372"/>
      <c r="CC82" s="372"/>
      <c r="CD82" s="129"/>
      <c r="CE82" s="129"/>
      <c r="CF82" s="372"/>
      <c r="CG82" s="372"/>
      <c r="CH82" s="372"/>
      <c r="CI82" s="372"/>
      <c r="CJ82" s="372"/>
      <c r="CK82" s="372"/>
      <c r="CL82" s="372"/>
      <c r="CM82" s="372"/>
      <c r="CN82" s="461"/>
      <c r="CO82" s="461"/>
      <c r="CP82" s="461"/>
      <c r="CQ82" s="461"/>
      <c r="CR82" s="461"/>
      <c r="CS82" s="372"/>
      <c r="CT82" s="129"/>
      <c r="CU82" s="129"/>
      <c r="DA82" s="58" t="s">
        <v>545</v>
      </c>
    </row>
    <row r="83" spans="2:105" ht="135">
      <c r="B83" s="257"/>
      <c r="C83" s="257"/>
      <c r="D83" s="35"/>
      <c r="E83" s="35"/>
      <c r="F83" s="35"/>
      <c r="G83" s="35"/>
      <c r="H83" s="35"/>
      <c r="I83" s="35"/>
      <c r="J83" s="425"/>
      <c r="K83" s="245"/>
      <c r="L83" s="63" t="s">
        <v>339</v>
      </c>
      <c r="M83" s="63" t="s">
        <v>369</v>
      </c>
      <c r="N83" s="76">
        <v>0.32</v>
      </c>
      <c r="O83" s="502" t="s">
        <v>170</v>
      </c>
      <c r="P83" s="54"/>
      <c r="Q83" s="54" t="s">
        <v>370</v>
      </c>
      <c r="R83" s="54" t="s">
        <v>376</v>
      </c>
      <c r="S83" s="78">
        <v>1</v>
      </c>
      <c r="T83" s="64">
        <v>1</v>
      </c>
      <c r="U83" s="73">
        <v>1</v>
      </c>
      <c r="V83" s="73">
        <v>1</v>
      </c>
      <c r="W83" s="181">
        <v>1</v>
      </c>
      <c r="X83" s="73"/>
      <c r="Y83" s="73"/>
      <c r="Z83" s="73">
        <v>1</v>
      </c>
      <c r="AA83" s="73">
        <v>1</v>
      </c>
      <c r="AB83" s="73">
        <f>+Z83/T83</f>
        <v>1</v>
      </c>
      <c r="AC83" s="73">
        <f>+AA83/S83</f>
        <v>1</v>
      </c>
      <c r="AD83" s="73" t="s">
        <v>444</v>
      </c>
      <c r="AE83" s="73" t="s">
        <v>445</v>
      </c>
      <c r="AF83" s="73" t="s">
        <v>448</v>
      </c>
      <c r="AG83" s="73" t="s">
        <v>450</v>
      </c>
      <c r="AH83" s="74" t="s">
        <v>198</v>
      </c>
      <c r="AI83" s="317"/>
      <c r="AJ83" s="318"/>
      <c r="AK83" s="79" t="s">
        <v>171</v>
      </c>
      <c r="AL83" s="79" t="s">
        <v>171</v>
      </c>
      <c r="AM83" s="42">
        <v>1</v>
      </c>
      <c r="AN83" s="42">
        <f>7/100</f>
        <v>7.0000000000000007E-2</v>
      </c>
      <c r="AO83" s="42">
        <v>1</v>
      </c>
      <c r="AP83" s="42">
        <v>1</v>
      </c>
      <c r="AQ83" s="42"/>
      <c r="AR83" s="42"/>
      <c r="AS83" s="42">
        <f>+AO83+AP83+AQ83+AR83</f>
        <v>2</v>
      </c>
      <c r="AT83" s="42">
        <f>+AS83/AM83</f>
        <v>2</v>
      </c>
      <c r="AU83" s="135">
        <f>+AT83*AN83</f>
        <v>0.14000000000000001</v>
      </c>
      <c r="AV83" s="450"/>
      <c r="AW83" s="21">
        <v>44562</v>
      </c>
      <c r="AX83" s="21">
        <v>44926</v>
      </c>
      <c r="AY83" s="42">
        <v>365</v>
      </c>
      <c r="AZ83" s="46">
        <v>1065570</v>
      </c>
      <c r="BA83" s="35"/>
      <c r="BB83" s="43" t="s">
        <v>328</v>
      </c>
      <c r="BC83" s="35" t="s">
        <v>401</v>
      </c>
      <c r="BD83" s="369"/>
      <c r="BE83" s="372"/>
      <c r="BF83" s="369"/>
      <c r="BG83" s="318"/>
      <c r="BH83" s="318"/>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129"/>
      <c r="CE83" s="129"/>
      <c r="CF83" s="372"/>
      <c r="CG83" s="372"/>
      <c r="CH83" s="372"/>
      <c r="CI83" s="372"/>
      <c r="CJ83" s="372"/>
      <c r="CK83" s="372"/>
      <c r="CL83" s="372"/>
      <c r="CM83" s="372"/>
      <c r="CN83" s="461"/>
      <c r="CO83" s="461"/>
      <c r="CP83" s="461"/>
      <c r="CQ83" s="461"/>
      <c r="CR83" s="461"/>
      <c r="CS83" s="372"/>
      <c r="CT83" s="129"/>
      <c r="CU83" s="129"/>
      <c r="DA83" s="58" t="s">
        <v>546</v>
      </c>
    </row>
    <row r="84" spans="2:105" ht="108" customHeight="1">
      <c r="B84" s="257"/>
      <c r="C84" s="257"/>
      <c r="D84" s="35"/>
      <c r="E84" s="35"/>
      <c r="F84" s="35"/>
      <c r="G84" s="35"/>
      <c r="H84" s="35"/>
      <c r="I84" s="35"/>
      <c r="J84" s="425"/>
      <c r="K84" s="245"/>
      <c r="L84" s="303" t="s">
        <v>340</v>
      </c>
      <c r="M84" s="303" t="s">
        <v>367</v>
      </c>
      <c r="N84" s="307">
        <v>0</v>
      </c>
      <c r="O84" s="503" t="s">
        <v>171</v>
      </c>
      <c r="P84" s="54" t="s">
        <v>370</v>
      </c>
      <c r="Q84" s="223" t="s">
        <v>370</v>
      </c>
      <c r="R84" s="279" t="s">
        <v>377</v>
      </c>
      <c r="S84" s="229">
        <v>1</v>
      </c>
      <c r="T84" s="273">
        <v>1</v>
      </c>
      <c r="U84" s="278">
        <v>1</v>
      </c>
      <c r="V84" s="278">
        <v>1</v>
      </c>
      <c r="W84" s="278">
        <v>1</v>
      </c>
      <c r="X84" s="278"/>
      <c r="Y84" s="278"/>
      <c r="Z84" s="296">
        <v>1</v>
      </c>
      <c r="AA84" s="296">
        <v>1</v>
      </c>
      <c r="AB84" s="296">
        <f>+Z84/T84</f>
        <v>1</v>
      </c>
      <c r="AC84" s="296">
        <f>+AA84/S84</f>
        <v>1</v>
      </c>
      <c r="AD84" s="278" t="s">
        <v>444</v>
      </c>
      <c r="AE84" s="278" t="s">
        <v>445</v>
      </c>
      <c r="AF84" s="278" t="s">
        <v>448</v>
      </c>
      <c r="AG84" s="278" t="s">
        <v>450</v>
      </c>
      <c r="AH84" s="74" t="s">
        <v>198</v>
      </c>
      <c r="AI84" s="317"/>
      <c r="AJ84" s="318"/>
      <c r="AK84" s="80" t="s">
        <v>253</v>
      </c>
      <c r="AL84" s="80" t="s">
        <v>253</v>
      </c>
      <c r="AM84" s="42">
        <v>2</v>
      </c>
      <c r="AN84" s="42">
        <f t="shared" ref="AN84:AN88" si="7">7/100</f>
        <v>7.0000000000000007E-2</v>
      </c>
      <c r="AO84" s="42">
        <v>2</v>
      </c>
      <c r="AP84" s="42">
        <v>5</v>
      </c>
      <c r="AQ84" s="42"/>
      <c r="AR84" s="42"/>
      <c r="AS84" s="42">
        <f t="shared" ref="AS84:AS88" si="8">+AO84+AP84+AQ84+AR84</f>
        <v>7</v>
      </c>
      <c r="AT84" s="42">
        <f t="shared" ref="AT84:AT88" si="9">+AS84/AM84</f>
        <v>3.5</v>
      </c>
      <c r="AU84" s="135">
        <f t="shared" ref="AU84:AU88" si="10">+AT84*AN84</f>
        <v>0.24500000000000002</v>
      </c>
      <c r="AV84" s="450"/>
      <c r="AW84" s="21">
        <v>44562</v>
      </c>
      <c r="AX84" s="21">
        <v>44926</v>
      </c>
      <c r="AY84" s="42">
        <v>365</v>
      </c>
      <c r="AZ84" s="46">
        <v>1065570</v>
      </c>
      <c r="BA84" s="35"/>
      <c r="BB84" s="43" t="s">
        <v>328</v>
      </c>
      <c r="BC84" s="35" t="s">
        <v>401</v>
      </c>
      <c r="BD84" s="370"/>
      <c r="BE84" s="373"/>
      <c r="BF84" s="370"/>
      <c r="BG84" s="318"/>
      <c r="BH84" s="318"/>
      <c r="BI84" s="373"/>
      <c r="BJ84" s="373"/>
      <c r="BK84" s="373"/>
      <c r="BL84" s="373"/>
      <c r="BM84" s="373"/>
      <c r="BN84" s="373"/>
      <c r="BO84" s="373"/>
      <c r="BP84" s="373"/>
      <c r="BQ84" s="373"/>
      <c r="BR84" s="373"/>
      <c r="BS84" s="373"/>
      <c r="BT84" s="373"/>
      <c r="BU84" s="373"/>
      <c r="BV84" s="373"/>
      <c r="BW84" s="373"/>
      <c r="BX84" s="373"/>
      <c r="BY84" s="373"/>
      <c r="BZ84" s="373"/>
      <c r="CA84" s="373"/>
      <c r="CB84" s="373"/>
      <c r="CC84" s="373"/>
      <c r="CD84" s="130"/>
      <c r="CE84" s="130"/>
      <c r="CF84" s="373"/>
      <c r="CG84" s="373"/>
      <c r="CH84" s="373"/>
      <c r="CI84" s="373"/>
      <c r="CJ84" s="373"/>
      <c r="CK84" s="373"/>
      <c r="CL84" s="373"/>
      <c r="CM84" s="373"/>
      <c r="CN84" s="462"/>
      <c r="CO84" s="462"/>
      <c r="CP84" s="462"/>
      <c r="CQ84" s="462"/>
      <c r="CR84" s="462"/>
      <c r="CS84" s="373"/>
      <c r="CT84" s="130"/>
      <c r="CU84" s="130"/>
      <c r="DA84" s="58" t="s">
        <v>547</v>
      </c>
    </row>
    <row r="85" spans="2:105" ht="60">
      <c r="B85" s="257"/>
      <c r="C85" s="257"/>
      <c r="D85" s="35"/>
      <c r="E85" s="35"/>
      <c r="F85" s="35"/>
      <c r="G85" s="35"/>
      <c r="H85" s="35"/>
      <c r="I85" s="35"/>
      <c r="J85" s="425"/>
      <c r="K85" s="245"/>
      <c r="L85" s="303"/>
      <c r="M85" s="303"/>
      <c r="N85" s="307"/>
      <c r="O85" s="503"/>
      <c r="P85" s="43"/>
      <c r="Q85" s="223"/>
      <c r="R85" s="279"/>
      <c r="S85" s="229"/>
      <c r="T85" s="270"/>
      <c r="U85" s="278"/>
      <c r="V85" s="278"/>
      <c r="W85" s="278"/>
      <c r="X85" s="278"/>
      <c r="Y85" s="278"/>
      <c r="Z85" s="296"/>
      <c r="AA85" s="296"/>
      <c r="AB85" s="296"/>
      <c r="AC85" s="296"/>
      <c r="AD85" s="278"/>
      <c r="AE85" s="278"/>
      <c r="AF85" s="278"/>
      <c r="AG85" s="278"/>
      <c r="AH85" s="74" t="s">
        <v>198</v>
      </c>
      <c r="AI85" s="317"/>
      <c r="AJ85" s="318"/>
      <c r="AK85" s="58" t="s">
        <v>173</v>
      </c>
      <c r="AL85" s="58" t="s">
        <v>173</v>
      </c>
      <c r="AM85" s="61">
        <v>1</v>
      </c>
      <c r="AN85" s="42">
        <f t="shared" si="7"/>
        <v>7.0000000000000007E-2</v>
      </c>
      <c r="AO85" s="61">
        <v>0.05</v>
      </c>
      <c r="AP85" s="61">
        <v>0.05</v>
      </c>
      <c r="AQ85" s="61"/>
      <c r="AR85" s="61"/>
      <c r="AS85" s="42">
        <f t="shared" si="8"/>
        <v>0.1</v>
      </c>
      <c r="AT85" s="42">
        <f t="shared" si="9"/>
        <v>0.1</v>
      </c>
      <c r="AU85" s="135">
        <f t="shared" si="10"/>
        <v>7.000000000000001E-3</v>
      </c>
      <c r="AV85" s="450"/>
      <c r="AW85" s="21">
        <v>44562</v>
      </c>
      <c r="AX85" s="21">
        <v>44926</v>
      </c>
      <c r="AY85" s="42">
        <v>365</v>
      </c>
      <c r="AZ85" s="46">
        <v>1065570</v>
      </c>
      <c r="BA85" s="35"/>
      <c r="BB85" s="43" t="s">
        <v>328</v>
      </c>
      <c r="BC85" s="35" t="s">
        <v>401</v>
      </c>
      <c r="BD85" s="368" t="s">
        <v>409</v>
      </c>
      <c r="BE85" s="374">
        <v>420812135</v>
      </c>
      <c r="BF85" s="368" t="s">
        <v>409</v>
      </c>
      <c r="BG85" s="318"/>
      <c r="BH85" s="318"/>
      <c r="BI85" s="374"/>
      <c r="BJ85" s="374"/>
      <c r="BK85" s="374"/>
      <c r="BL85" s="374"/>
      <c r="BM85" s="374"/>
      <c r="BN85" s="374"/>
      <c r="BO85" s="374"/>
      <c r="BP85" s="374"/>
      <c r="BQ85" s="374"/>
      <c r="BR85" s="374"/>
      <c r="BS85" s="374"/>
      <c r="BT85" s="374"/>
      <c r="BU85" s="374"/>
      <c r="BV85" s="374"/>
      <c r="BW85" s="374"/>
      <c r="BX85" s="374"/>
      <c r="BY85" s="374"/>
      <c r="BZ85" s="374"/>
      <c r="CA85" s="374"/>
      <c r="CB85" s="456">
        <v>420812135</v>
      </c>
      <c r="CC85" s="456"/>
      <c r="CD85" s="165"/>
      <c r="CE85" s="165"/>
      <c r="CF85" s="456">
        <v>108129571</v>
      </c>
      <c r="CG85" s="456"/>
      <c r="CH85" s="456"/>
      <c r="CI85" s="456"/>
      <c r="CJ85" s="456">
        <v>22300000</v>
      </c>
      <c r="CK85" s="456"/>
      <c r="CL85" s="456"/>
      <c r="CM85" s="456"/>
      <c r="CN85" s="463">
        <f>+CF85/CB85</f>
        <v>0.25695449823470512</v>
      </c>
      <c r="CO85" s="463"/>
      <c r="CP85" s="463"/>
      <c r="CQ85" s="463"/>
      <c r="CR85" s="463">
        <f>+CJ85/CB85</f>
        <v>5.2992768376320706E-2</v>
      </c>
      <c r="CS85" s="456"/>
      <c r="CT85" s="131"/>
      <c r="CU85" s="131"/>
      <c r="DA85" s="58" t="s">
        <v>548</v>
      </c>
    </row>
    <row r="86" spans="2:105" ht="48">
      <c r="B86" s="257"/>
      <c r="C86" s="257"/>
      <c r="D86" s="35"/>
      <c r="E86" s="35"/>
      <c r="F86" s="35"/>
      <c r="G86" s="35"/>
      <c r="H86" s="35"/>
      <c r="I86" s="35"/>
      <c r="J86" s="425"/>
      <c r="K86" s="245"/>
      <c r="L86" s="303" t="s">
        <v>341</v>
      </c>
      <c r="M86" s="303" t="s">
        <v>367</v>
      </c>
      <c r="N86" s="303">
        <v>0</v>
      </c>
      <c r="O86" s="504" t="s">
        <v>172</v>
      </c>
      <c r="P86" s="43"/>
      <c r="Q86" s="43" t="s">
        <v>370</v>
      </c>
      <c r="R86" s="279" t="s">
        <v>376</v>
      </c>
      <c r="S86" s="229">
        <v>1</v>
      </c>
      <c r="T86" s="273">
        <v>1</v>
      </c>
      <c r="U86" s="280">
        <v>1</v>
      </c>
      <c r="V86" s="280">
        <v>1</v>
      </c>
      <c r="W86" s="280">
        <v>1</v>
      </c>
      <c r="X86" s="280"/>
      <c r="Y86" s="280"/>
      <c r="Z86" s="280">
        <v>1</v>
      </c>
      <c r="AA86" s="280">
        <v>1</v>
      </c>
      <c r="AB86" s="280">
        <f>+Z86/T86</f>
        <v>1</v>
      </c>
      <c r="AC86" s="280">
        <f>+AA86/S86</f>
        <v>1</v>
      </c>
      <c r="AD86" s="280" t="s">
        <v>444</v>
      </c>
      <c r="AE86" s="280" t="s">
        <v>445</v>
      </c>
      <c r="AF86" s="280" t="s">
        <v>448</v>
      </c>
      <c r="AG86" s="280" t="s">
        <v>450</v>
      </c>
      <c r="AH86" s="74" t="s">
        <v>198</v>
      </c>
      <c r="AI86" s="317"/>
      <c r="AJ86" s="318"/>
      <c r="AK86" s="81" t="s">
        <v>252</v>
      </c>
      <c r="AL86" s="81" t="s">
        <v>252</v>
      </c>
      <c r="AM86" s="61">
        <v>1</v>
      </c>
      <c r="AN86" s="42">
        <f t="shared" si="7"/>
        <v>7.0000000000000007E-2</v>
      </c>
      <c r="AO86" s="61">
        <v>1</v>
      </c>
      <c r="AP86" s="61">
        <v>1</v>
      </c>
      <c r="AQ86" s="61"/>
      <c r="AR86" s="61"/>
      <c r="AS86" s="42">
        <f t="shared" si="8"/>
        <v>2</v>
      </c>
      <c r="AT86" s="42">
        <f t="shared" si="9"/>
        <v>2</v>
      </c>
      <c r="AU86" s="135">
        <f t="shared" si="10"/>
        <v>0.14000000000000001</v>
      </c>
      <c r="AV86" s="450"/>
      <c r="AW86" s="21">
        <v>44562</v>
      </c>
      <c r="AX86" s="21">
        <v>44926</v>
      </c>
      <c r="AY86" s="42">
        <v>365</v>
      </c>
      <c r="AZ86" s="46">
        <v>1065570</v>
      </c>
      <c r="BA86" s="35"/>
      <c r="BB86" s="43" t="s">
        <v>328</v>
      </c>
      <c r="BC86" s="35" t="s">
        <v>401</v>
      </c>
      <c r="BD86" s="369"/>
      <c r="BE86" s="375"/>
      <c r="BF86" s="369"/>
      <c r="BG86" s="318"/>
      <c r="BH86" s="318"/>
      <c r="BI86" s="375"/>
      <c r="BJ86" s="375"/>
      <c r="BK86" s="375"/>
      <c r="BL86" s="375"/>
      <c r="BM86" s="375"/>
      <c r="BN86" s="375"/>
      <c r="BO86" s="375"/>
      <c r="BP86" s="375"/>
      <c r="BQ86" s="375"/>
      <c r="BR86" s="375"/>
      <c r="BS86" s="375"/>
      <c r="BT86" s="375"/>
      <c r="BU86" s="375"/>
      <c r="BV86" s="375"/>
      <c r="BW86" s="375"/>
      <c r="BX86" s="375"/>
      <c r="BY86" s="375"/>
      <c r="BZ86" s="375"/>
      <c r="CA86" s="375"/>
      <c r="CB86" s="457"/>
      <c r="CC86" s="457"/>
      <c r="CD86" s="166"/>
      <c r="CE86" s="166"/>
      <c r="CF86" s="457"/>
      <c r="CG86" s="457"/>
      <c r="CH86" s="457"/>
      <c r="CI86" s="457"/>
      <c r="CJ86" s="457"/>
      <c r="CK86" s="457"/>
      <c r="CL86" s="457"/>
      <c r="CM86" s="457"/>
      <c r="CN86" s="464"/>
      <c r="CO86" s="464"/>
      <c r="CP86" s="464"/>
      <c r="CQ86" s="464"/>
      <c r="CR86" s="464"/>
      <c r="CS86" s="457"/>
      <c r="CT86" s="132"/>
      <c r="CU86" s="132"/>
      <c r="DA86" s="58" t="s">
        <v>549</v>
      </c>
    </row>
    <row r="87" spans="2:105" ht="48">
      <c r="B87" s="257"/>
      <c r="C87" s="257"/>
      <c r="D87" s="35"/>
      <c r="E87" s="35"/>
      <c r="F87" s="35"/>
      <c r="G87" s="35"/>
      <c r="H87" s="35"/>
      <c r="I87" s="35"/>
      <c r="J87" s="425"/>
      <c r="K87" s="245"/>
      <c r="L87" s="303"/>
      <c r="M87" s="303"/>
      <c r="N87" s="303"/>
      <c r="O87" s="504"/>
      <c r="P87" s="66"/>
      <c r="Q87" s="66" t="s">
        <v>370</v>
      </c>
      <c r="R87" s="279"/>
      <c r="S87" s="229"/>
      <c r="T87" s="270"/>
      <c r="U87" s="280"/>
      <c r="V87" s="280"/>
      <c r="W87" s="280"/>
      <c r="X87" s="280"/>
      <c r="Y87" s="280"/>
      <c r="Z87" s="280"/>
      <c r="AA87" s="280"/>
      <c r="AB87" s="280"/>
      <c r="AC87" s="280"/>
      <c r="AD87" s="280"/>
      <c r="AE87" s="280"/>
      <c r="AF87" s="280"/>
      <c r="AG87" s="280"/>
      <c r="AH87" s="74" t="s">
        <v>198</v>
      </c>
      <c r="AI87" s="317"/>
      <c r="AJ87" s="318"/>
      <c r="AK87" s="66" t="s">
        <v>174</v>
      </c>
      <c r="AL87" s="66" t="s">
        <v>174</v>
      </c>
      <c r="AM87" s="61">
        <v>1</v>
      </c>
      <c r="AN87" s="42">
        <f t="shared" si="7"/>
        <v>7.0000000000000007E-2</v>
      </c>
      <c r="AO87" s="61">
        <v>1</v>
      </c>
      <c r="AP87" s="61">
        <v>1</v>
      </c>
      <c r="AQ87" s="61"/>
      <c r="AR87" s="61"/>
      <c r="AS87" s="42">
        <f t="shared" si="8"/>
        <v>2</v>
      </c>
      <c r="AT87" s="42">
        <f t="shared" si="9"/>
        <v>2</v>
      </c>
      <c r="AU87" s="135">
        <f t="shared" si="10"/>
        <v>0.14000000000000001</v>
      </c>
      <c r="AV87" s="450"/>
      <c r="AW87" s="21">
        <v>44562</v>
      </c>
      <c r="AX87" s="21">
        <v>44926</v>
      </c>
      <c r="AY87" s="42">
        <v>365</v>
      </c>
      <c r="AZ87" s="46">
        <v>1065570</v>
      </c>
      <c r="BA87" s="35"/>
      <c r="BB87" s="43" t="s">
        <v>328</v>
      </c>
      <c r="BC87" s="35" t="s">
        <v>401</v>
      </c>
      <c r="BD87" s="369"/>
      <c r="BE87" s="375"/>
      <c r="BF87" s="369"/>
      <c r="BG87" s="318"/>
      <c r="BH87" s="318"/>
      <c r="BI87" s="375"/>
      <c r="BJ87" s="375"/>
      <c r="BK87" s="375"/>
      <c r="BL87" s="375"/>
      <c r="BM87" s="375"/>
      <c r="BN87" s="375"/>
      <c r="BO87" s="375"/>
      <c r="BP87" s="375"/>
      <c r="BQ87" s="375"/>
      <c r="BR87" s="375"/>
      <c r="BS87" s="375"/>
      <c r="BT87" s="375"/>
      <c r="BU87" s="375"/>
      <c r="BV87" s="375"/>
      <c r="BW87" s="375"/>
      <c r="BX87" s="375"/>
      <c r="BY87" s="375"/>
      <c r="BZ87" s="375"/>
      <c r="CA87" s="375"/>
      <c r="CB87" s="457"/>
      <c r="CC87" s="457"/>
      <c r="CD87" s="166"/>
      <c r="CE87" s="166"/>
      <c r="CF87" s="457"/>
      <c r="CG87" s="457"/>
      <c r="CH87" s="457"/>
      <c r="CI87" s="457"/>
      <c r="CJ87" s="457"/>
      <c r="CK87" s="457"/>
      <c r="CL87" s="457"/>
      <c r="CM87" s="457"/>
      <c r="CN87" s="464"/>
      <c r="CO87" s="464"/>
      <c r="CP87" s="464"/>
      <c r="CQ87" s="464"/>
      <c r="CR87" s="464"/>
      <c r="CS87" s="457"/>
      <c r="CT87" s="132"/>
      <c r="CU87" s="132"/>
      <c r="DA87" s="58" t="s">
        <v>550</v>
      </c>
    </row>
    <row r="88" spans="2:105" ht="48">
      <c r="B88" s="257"/>
      <c r="C88" s="257"/>
      <c r="D88" s="35"/>
      <c r="E88" s="35"/>
      <c r="F88" s="35"/>
      <c r="G88" s="35"/>
      <c r="H88" s="35"/>
      <c r="I88" s="35"/>
      <c r="J88" s="425"/>
      <c r="K88" s="245"/>
      <c r="L88" s="303"/>
      <c r="M88" s="303"/>
      <c r="N88" s="303"/>
      <c r="O88" s="504"/>
      <c r="P88" s="43"/>
      <c r="Q88" s="43" t="s">
        <v>370</v>
      </c>
      <c r="R88" s="279"/>
      <c r="S88" s="229"/>
      <c r="T88" s="270"/>
      <c r="U88" s="280"/>
      <c r="V88" s="280"/>
      <c r="W88" s="280"/>
      <c r="X88" s="280"/>
      <c r="Y88" s="280"/>
      <c r="Z88" s="280"/>
      <c r="AA88" s="280"/>
      <c r="AB88" s="280"/>
      <c r="AC88" s="280"/>
      <c r="AD88" s="280"/>
      <c r="AE88" s="280"/>
      <c r="AF88" s="280"/>
      <c r="AG88" s="280"/>
      <c r="AH88" s="74" t="s">
        <v>198</v>
      </c>
      <c r="AI88" s="317"/>
      <c r="AJ88" s="318"/>
      <c r="AK88" s="81" t="s">
        <v>175</v>
      </c>
      <c r="AL88" s="81" t="s">
        <v>175</v>
      </c>
      <c r="AM88" s="42">
        <v>0.01</v>
      </c>
      <c r="AN88" s="42">
        <f t="shared" si="7"/>
        <v>7.0000000000000007E-2</v>
      </c>
      <c r="AO88" s="42">
        <v>0.01</v>
      </c>
      <c r="AP88" s="42">
        <v>0.02</v>
      </c>
      <c r="AQ88" s="42"/>
      <c r="AR88" s="42"/>
      <c r="AS88" s="42">
        <f t="shared" si="8"/>
        <v>0.03</v>
      </c>
      <c r="AT88" s="42">
        <f t="shared" si="9"/>
        <v>3</v>
      </c>
      <c r="AU88" s="135">
        <f t="shared" si="10"/>
        <v>0.21000000000000002</v>
      </c>
      <c r="AV88" s="451"/>
      <c r="AW88" s="21">
        <v>44562</v>
      </c>
      <c r="AX88" s="21">
        <v>44926</v>
      </c>
      <c r="AY88" s="42">
        <v>365</v>
      </c>
      <c r="AZ88" s="46">
        <v>1065570</v>
      </c>
      <c r="BA88" s="35"/>
      <c r="BB88" s="43" t="s">
        <v>328</v>
      </c>
      <c r="BC88" s="35" t="s">
        <v>401</v>
      </c>
      <c r="BD88" s="370"/>
      <c r="BE88" s="376"/>
      <c r="BF88" s="370"/>
      <c r="BG88" s="318"/>
      <c r="BH88" s="318"/>
      <c r="BI88" s="376"/>
      <c r="BJ88" s="376"/>
      <c r="BK88" s="376"/>
      <c r="BL88" s="376"/>
      <c r="BM88" s="376"/>
      <c r="BN88" s="376"/>
      <c r="BO88" s="376"/>
      <c r="BP88" s="376"/>
      <c r="BQ88" s="376"/>
      <c r="BR88" s="376"/>
      <c r="BS88" s="376"/>
      <c r="BT88" s="376"/>
      <c r="BU88" s="376"/>
      <c r="BV88" s="376"/>
      <c r="BW88" s="376"/>
      <c r="BX88" s="376"/>
      <c r="BY88" s="376"/>
      <c r="BZ88" s="376"/>
      <c r="CA88" s="376"/>
      <c r="CB88" s="458"/>
      <c r="CC88" s="458"/>
      <c r="CD88" s="167"/>
      <c r="CE88" s="167"/>
      <c r="CF88" s="458"/>
      <c r="CG88" s="458"/>
      <c r="CH88" s="458"/>
      <c r="CI88" s="458"/>
      <c r="CJ88" s="458"/>
      <c r="CK88" s="458"/>
      <c r="CL88" s="458"/>
      <c r="CM88" s="458"/>
      <c r="CN88" s="465"/>
      <c r="CO88" s="465"/>
      <c r="CP88" s="465"/>
      <c r="CQ88" s="465"/>
      <c r="CR88" s="465"/>
      <c r="CS88" s="458"/>
      <c r="CT88" s="133"/>
      <c r="CU88" s="133"/>
      <c r="DA88" s="58" t="s">
        <v>551</v>
      </c>
    </row>
    <row r="89" spans="2:105" ht="30" customHeight="1">
      <c r="B89" s="257"/>
      <c r="C89" s="257"/>
      <c r="D89" s="35"/>
      <c r="E89" s="35"/>
      <c r="F89" s="35"/>
      <c r="G89" s="35"/>
      <c r="H89" s="35"/>
      <c r="I89" s="35"/>
      <c r="J89" s="279"/>
      <c r="K89" s="245"/>
      <c r="L89" s="303" t="s">
        <v>342</v>
      </c>
      <c r="M89" s="303" t="s">
        <v>369</v>
      </c>
      <c r="N89" s="305">
        <v>1</v>
      </c>
      <c r="O89" s="504" t="s">
        <v>176</v>
      </c>
      <c r="P89" s="279"/>
      <c r="Q89" s="279" t="s">
        <v>370</v>
      </c>
      <c r="R89" s="279" t="s">
        <v>378</v>
      </c>
      <c r="S89" s="303">
        <v>1</v>
      </c>
      <c r="T89" s="273">
        <v>1</v>
      </c>
      <c r="U89" s="278">
        <v>1</v>
      </c>
      <c r="V89" s="278">
        <v>1</v>
      </c>
      <c r="W89" s="278">
        <v>1</v>
      </c>
      <c r="X89" s="278"/>
      <c r="Y89" s="278"/>
      <c r="Z89" s="278">
        <v>1</v>
      </c>
      <c r="AA89" s="278">
        <v>1</v>
      </c>
      <c r="AB89" s="278">
        <f>+Z89/T89</f>
        <v>1</v>
      </c>
      <c r="AC89" s="278">
        <v>1</v>
      </c>
      <c r="AD89" s="278" t="s">
        <v>444</v>
      </c>
      <c r="AE89" s="278" t="s">
        <v>445</v>
      </c>
      <c r="AF89" s="278" t="s">
        <v>448</v>
      </c>
      <c r="AG89" s="278" t="s">
        <v>450</v>
      </c>
      <c r="AH89" s="279" t="s">
        <v>199</v>
      </c>
      <c r="AI89" s="314">
        <v>2021130010244</v>
      </c>
      <c r="AJ89" s="279" t="s">
        <v>214</v>
      </c>
      <c r="AK89" s="268" t="s">
        <v>526</v>
      </c>
      <c r="AL89" s="268" t="s">
        <v>254</v>
      </c>
      <c r="AM89" s="228">
        <v>1</v>
      </c>
      <c r="AN89" s="227">
        <v>0.2</v>
      </c>
      <c r="AO89" s="228">
        <v>1</v>
      </c>
      <c r="AP89" s="228"/>
      <c r="AQ89" s="228"/>
      <c r="AR89" s="228"/>
      <c r="AS89" s="228">
        <f>+AO89</f>
        <v>1</v>
      </c>
      <c r="AT89" s="230">
        <f>+AS89/AM89</f>
        <v>1</v>
      </c>
      <c r="AU89" s="228">
        <f>+AT89*AN89</f>
        <v>0.2</v>
      </c>
      <c r="AV89" s="423">
        <f>+SUM(AU89:AU97)</f>
        <v>0.8</v>
      </c>
      <c r="AW89" s="21">
        <v>44562</v>
      </c>
      <c r="AX89" s="21">
        <v>44926</v>
      </c>
      <c r="AY89" s="42">
        <v>365</v>
      </c>
      <c r="AZ89" s="46">
        <v>1065570</v>
      </c>
      <c r="BA89" s="35"/>
      <c r="BB89" s="43" t="s">
        <v>328</v>
      </c>
      <c r="BC89" s="35" t="s">
        <v>400</v>
      </c>
      <c r="BD89" s="329" t="s">
        <v>407</v>
      </c>
      <c r="BE89" s="392">
        <v>328600000</v>
      </c>
      <c r="BF89" s="329" t="s">
        <v>407</v>
      </c>
      <c r="BG89" s="329" t="s">
        <v>437</v>
      </c>
      <c r="BH89" s="329" t="s">
        <v>436</v>
      </c>
      <c r="BI89" s="392"/>
      <c r="BJ89" s="392"/>
      <c r="BK89" s="392"/>
      <c r="BL89" s="392"/>
      <c r="BM89" s="392"/>
      <c r="BN89" s="392"/>
      <c r="BO89" s="392"/>
      <c r="BP89" s="392"/>
      <c r="BQ89" s="392"/>
      <c r="BR89" s="392"/>
      <c r="BS89" s="392"/>
      <c r="BT89" s="392"/>
      <c r="BU89" s="392"/>
      <c r="BV89" s="392"/>
      <c r="BW89" s="392"/>
      <c r="BX89" s="392"/>
      <c r="BY89" s="392"/>
      <c r="BZ89" s="392"/>
      <c r="CA89" s="392"/>
      <c r="CB89" s="381">
        <v>328600000</v>
      </c>
      <c r="CC89" s="381"/>
      <c r="CD89" s="99"/>
      <c r="CE89" s="99"/>
      <c r="CF89" s="381">
        <v>266200000</v>
      </c>
      <c r="CG89" s="381"/>
      <c r="CH89" s="381"/>
      <c r="CI89" s="381"/>
      <c r="CJ89" s="381">
        <v>41200000</v>
      </c>
      <c r="CK89" s="392"/>
      <c r="CL89" s="392"/>
      <c r="CM89" s="392"/>
      <c r="CN89" s="455">
        <f>+CF89/CB89</f>
        <v>0.81010346926354226</v>
      </c>
      <c r="CO89" s="455"/>
      <c r="CP89" s="455"/>
      <c r="CQ89" s="455"/>
      <c r="CR89" s="455">
        <f>+CJ89/CB89</f>
        <v>0.12538040170419965</v>
      </c>
      <c r="CS89" s="381"/>
      <c r="CT89" s="134"/>
      <c r="CU89" s="134"/>
      <c r="DA89" s="35"/>
    </row>
    <row r="90" spans="2:105" ht="30">
      <c r="B90" s="257"/>
      <c r="C90" s="257"/>
      <c r="D90" s="35"/>
      <c r="E90" s="35"/>
      <c r="F90" s="35"/>
      <c r="G90" s="35"/>
      <c r="H90" s="35"/>
      <c r="I90" s="35"/>
      <c r="J90" s="279"/>
      <c r="K90" s="245"/>
      <c r="L90" s="303"/>
      <c r="M90" s="303"/>
      <c r="N90" s="305"/>
      <c r="O90" s="504"/>
      <c r="P90" s="279"/>
      <c r="Q90" s="279"/>
      <c r="R90" s="279"/>
      <c r="S90" s="303"/>
      <c r="T90" s="270"/>
      <c r="U90" s="278"/>
      <c r="V90" s="278"/>
      <c r="W90" s="278"/>
      <c r="X90" s="278"/>
      <c r="Y90" s="278"/>
      <c r="Z90" s="278"/>
      <c r="AA90" s="278"/>
      <c r="AB90" s="278"/>
      <c r="AC90" s="278"/>
      <c r="AD90" s="278"/>
      <c r="AE90" s="278"/>
      <c r="AF90" s="278"/>
      <c r="AG90" s="278"/>
      <c r="AH90" s="279"/>
      <c r="AI90" s="314"/>
      <c r="AJ90" s="279"/>
      <c r="AK90" s="268"/>
      <c r="AL90" s="268"/>
      <c r="AM90" s="228"/>
      <c r="AN90" s="228"/>
      <c r="AO90" s="228"/>
      <c r="AP90" s="228"/>
      <c r="AQ90" s="228"/>
      <c r="AR90" s="228"/>
      <c r="AS90" s="228"/>
      <c r="AT90" s="230"/>
      <c r="AU90" s="228"/>
      <c r="AV90" s="423"/>
      <c r="AW90" s="21">
        <v>44562</v>
      </c>
      <c r="AX90" s="21">
        <v>44926</v>
      </c>
      <c r="AY90" s="42">
        <v>365</v>
      </c>
      <c r="AZ90" s="46">
        <v>1065570</v>
      </c>
      <c r="BA90" s="35"/>
      <c r="BB90" s="43" t="s">
        <v>328</v>
      </c>
      <c r="BC90" s="35" t="s">
        <v>400</v>
      </c>
      <c r="BD90" s="329"/>
      <c r="BE90" s="392"/>
      <c r="BF90" s="329"/>
      <c r="BG90" s="329"/>
      <c r="BH90" s="329"/>
      <c r="BI90" s="392"/>
      <c r="BJ90" s="392"/>
      <c r="BK90" s="392"/>
      <c r="BL90" s="392"/>
      <c r="BM90" s="392"/>
      <c r="BN90" s="392"/>
      <c r="BO90" s="392"/>
      <c r="BP90" s="392"/>
      <c r="BQ90" s="392"/>
      <c r="BR90" s="392"/>
      <c r="BS90" s="392"/>
      <c r="BT90" s="392"/>
      <c r="BU90" s="392"/>
      <c r="BV90" s="392"/>
      <c r="BW90" s="392"/>
      <c r="BX90" s="392"/>
      <c r="BY90" s="392"/>
      <c r="BZ90" s="392"/>
      <c r="CA90" s="392"/>
      <c r="CB90" s="381"/>
      <c r="CC90" s="381"/>
      <c r="CD90" s="99"/>
      <c r="CE90" s="99"/>
      <c r="CF90" s="381"/>
      <c r="CG90" s="381"/>
      <c r="CH90" s="381"/>
      <c r="CI90" s="381"/>
      <c r="CJ90" s="381"/>
      <c r="CK90" s="392"/>
      <c r="CL90" s="392"/>
      <c r="CM90" s="392"/>
      <c r="CN90" s="455"/>
      <c r="CO90" s="455"/>
      <c r="CP90" s="455"/>
      <c r="CQ90" s="455"/>
      <c r="CR90" s="455"/>
      <c r="CS90" s="381"/>
      <c r="CT90" s="134"/>
      <c r="CU90" s="134"/>
      <c r="DA90" s="35"/>
    </row>
    <row r="91" spans="2:105" ht="30">
      <c r="B91" s="257"/>
      <c r="C91" s="257"/>
      <c r="D91" s="35"/>
      <c r="E91" s="35"/>
      <c r="F91" s="35"/>
      <c r="G91" s="35"/>
      <c r="H91" s="35"/>
      <c r="I91" s="35"/>
      <c r="J91" s="279"/>
      <c r="K91" s="245"/>
      <c r="L91" s="303"/>
      <c r="M91" s="303"/>
      <c r="N91" s="305"/>
      <c r="O91" s="504"/>
      <c r="P91" s="279"/>
      <c r="Q91" s="279"/>
      <c r="R91" s="279"/>
      <c r="S91" s="303"/>
      <c r="T91" s="270"/>
      <c r="U91" s="278"/>
      <c r="V91" s="278"/>
      <c r="W91" s="278"/>
      <c r="X91" s="278"/>
      <c r="Y91" s="278"/>
      <c r="Z91" s="278"/>
      <c r="AA91" s="278"/>
      <c r="AB91" s="278"/>
      <c r="AC91" s="278"/>
      <c r="AD91" s="278">
        <v>1</v>
      </c>
      <c r="AE91" s="278"/>
      <c r="AF91" s="278"/>
      <c r="AG91" s="278"/>
      <c r="AH91" s="279"/>
      <c r="AI91" s="314"/>
      <c r="AJ91" s="279"/>
      <c r="AK91" s="268" t="s">
        <v>255</v>
      </c>
      <c r="AL91" s="268" t="s">
        <v>255</v>
      </c>
      <c r="AM91" s="228">
        <v>1</v>
      </c>
      <c r="AN91" s="227">
        <v>0.2</v>
      </c>
      <c r="AO91" s="228">
        <v>1</v>
      </c>
      <c r="AP91" s="228"/>
      <c r="AQ91" s="228"/>
      <c r="AR91" s="228"/>
      <c r="AS91" s="228">
        <f>+AO91</f>
        <v>1</v>
      </c>
      <c r="AT91" s="230">
        <f>+AS91/AM91</f>
        <v>1</v>
      </c>
      <c r="AU91" s="228">
        <f>+AT91*AN91</f>
        <v>0.2</v>
      </c>
      <c r="AV91" s="423"/>
      <c r="AW91" s="21">
        <v>44562</v>
      </c>
      <c r="AX91" s="21">
        <v>44926</v>
      </c>
      <c r="AY91" s="42">
        <v>365</v>
      </c>
      <c r="AZ91" s="46">
        <v>1065570</v>
      </c>
      <c r="BA91" s="35"/>
      <c r="BB91" s="43" t="s">
        <v>328</v>
      </c>
      <c r="BC91" s="35" t="s">
        <v>400</v>
      </c>
      <c r="BD91" s="329"/>
      <c r="BE91" s="392"/>
      <c r="BF91" s="329"/>
      <c r="BG91" s="329"/>
      <c r="BH91" s="329"/>
      <c r="BI91" s="392"/>
      <c r="BJ91" s="392"/>
      <c r="BK91" s="392"/>
      <c r="BL91" s="392"/>
      <c r="BM91" s="392"/>
      <c r="BN91" s="392"/>
      <c r="BO91" s="392"/>
      <c r="BP91" s="392"/>
      <c r="BQ91" s="392"/>
      <c r="BR91" s="392"/>
      <c r="BS91" s="392"/>
      <c r="BT91" s="392"/>
      <c r="BU91" s="392"/>
      <c r="BV91" s="392"/>
      <c r="BW91" s="392"/>
      <c r="BX91" s="392"/>
      <c r="BY91" s="392"/>
      <c r="BZ91" s="392"/>
      <c r="CA91" s="392"/>
      <c r="CB91" s="381"/>
      <c r="CC91" s="381"/>
      <c r="CD91" s="99"/>
      <c r="CE91" s="99"/>
      <c r="CF91" s="381"/>
      <c r="CG91" s="381"/>
      <c r="CH91" s="381"/>
      <c r="CI91" s="381"/>
      <c r="CJ91" s="381"/>
      <c r="CK91" s="392"/>
      <c r="CL91" s="392"/>
      <c r="CM91" s="392"/>
      <c r="CN91" s="455"/>
      <c r="CO91" s="455"/>
      <c r="CP91" s="455"/>
      <c r="CQ91" s="455"/>
      <c r="CR91" s="455"/>
      <c r="CS91" s="381"/>
      <c r="CT91" s="134"/>
      <c r="CU91" s="134"/>
      <c r="DA91" s="35"/>
    </row>
    <row r="92" spans="2:105" ht="30">
      <c r="B92" s="257"/>
      <c r="C92" s="257"/>
      <c r="D92" s="35"/>
      <c r="E92" s="35"/>
      <c r="F92" s="35"/>
      <c r="G92" s="35"/>
      <c r="H92" s="35"/>
      <c r="I92" s="35"/>
      <c r="J92" s="279"/>
      <c r="K92" s="245"/>
      <c r="L92" s="303"/>
      <c r="M92" s="303"/>
      <c r="N92" s="305"/>
      <c r="O92" s="504"/>
      <c r="P92" s="279"/>
      <c r="Q92" s="279"/>
      <c r="R92" s="279"/>
      <c r="S92" s="303"/>
      <c r="T92" s="270"/>
      <c r="U92" s="278"/>
      <c r="V92" s="278"/>
      <c r="W92" s="278"/>
      <c r="X92" s="278"/>
      <c r="Y92" s="278"/>
      <c r="Z92" s="278"/>
      <c r="AA92" s="278"/>
      <c r="AB92" s="278"/>
      <c r="AC92" s="278"/>
      <c r="AD92" s="278"/>
      <c r="AE92" s="278"/>
      <c r="AF92" s="278"/>
      <c r="AG92" s="278"/>
      <c r="AH92" s="279"/>
      <c r="AI92" s="314"/>
      <c r="AJ92" s="279"/>
      <c r="AK92" s="268"/>
      <c r="AL92" s="268"/>
      <c r="AM92" s="228"/>
      <c r="AN92" s="228"/>
      <c r="AO92" s="228"/>
      <c r="AP92" s="228"/>
      <c r="AQ92" s="228"/>
      <c r="AR92" s="228"/>
      <c r="AS92" s="228"/>
      <c r="AT92" s="230"/>
      <c r="AU92" s="228"/>
      <c r="AV92" s="423"/>
      <c r="AW92" s="21">
        <v>44562</v>
      </c>
      <c r="AX92" s="21">
        <v>44926</v>
      </c>
      <c r="AY92" s="42">
        <v>365</v>
      </c>
      <c r="AZ92" s="46">
        <v>1065570</v>
      </c>
      <c r="BA92" s="35"/>
      <c r="BB92" s="43" t="s">
        <v>328</v>
      </c>
      <c r="BC92" s="35" t="s">
        <v>400</v>
      </c>
      <c r="BD92" s="329"/>
      <c r="BE92" s="392"/>
      <c r="BF92" s="329"/>
      <c r="BG92" s="329"/>
      <c r="BH92" s="329"/>
      <c r="BI92" s="392"/>
      <c r="BJ92" s="392"/>
      <c r="BK92" s="392"/>
      <c r="BL92" s="392"/>
      <c r="BM92" s="392"/>
      <c r="BN92" s="392"/>
      <c r="BO92" s="392"/>
      <c r="BP92" s="392"/>
      <c r="BQ92" s="392"/>
      <c r="BR92" s="392"/>
      <c r="BS92" s="392"/>
      <c r="BT92" s="392"/>
      <c r="BU92" s="392"/>
      <c r="BV92" s="392"/>
      <c r="BW92" s="392"/>
      <c r="BX92" s="392"/>
      <c r="BY92" s="392"/>
      <c r="BZ92" s="392"/>
      <c r="CA92" s="392"/>
      <c r="CB92" s="381"/>
      <c r="CC92" s="381"/>
      <c r="CD92" s="99"/>
      <c r="CE92" s="99"/>
      <c r="CF92" s="381"/>
      <c r="CG92" s="381"/>
      <c r="CH92" s="381"/>
      <c r="CI92" s="381"/>
      <c r="CJ92" s="381"/>
      <c r="CK92" s="392"/>
      <c r="CL92" s="392"/>
      <c r="CM92" s="392"/>
      <c r="CN92" s="455"/>
      <c r="CO92" s="455"/>
      <c r="CP92" s="455"/>
      <c r="CQ92" s="455"/>
      <c r="CR92" s="455"/>
      <c r="CS92" s="381"/>
      <c r="CT92" s="134"/>
      <c r="CU92" s="134"/>
      <c r="DA92" s="35"/>
    </row>
    <row r="93" spans="2:105" ht="30">
      <c r="B93" s="257"/>
      <c r="C93" s="257"/>
      <c r="D93" s="35"/>
      <c r="E93" s="35"/>
      <c r="F93" s="35"/>
      <c r="G93" s="35"/>
      <c r="H93" s="35"/>
      <c r="I93" s="35"/>
      <c r="J93" s="279"/>
      <c r="K93" s="245"/>
      <c r="L93" s="303"/>
      <c r="M93" s="303"/>
      <c r="N93" s="305"/>
      <c r="O93" s="504"/>
      <c r="P93" s="279"/>
      <c r="Q93" s="279"/>
      <c r="R93" s="279"/>
      <c r="S93" s="303"/>
      <c r="T93" s="270"/>
      <c r="U93" s="278"/>
      <c r="V93" s="278"/>
      <c r="W93" s="278"/>
      <c r="X93" s="278"/>
      <c r="Y93" s="278"/>
      <c r="Z93" s="278"/>
      <c r="AA93" s="278"/>
      <c r="AB93" s="278"/>
      <c r="AC93" s="278"/>
      <c r="AD93" s="278"/>
      <c r="AE93" s="278"/>
      <c r="AF93" s="278"/>
      <c r="AG93" s="278"/>
      <c r="AH93" s="279"/>
      <c r="AI93" s="314"/>
      <c r="AJ93" s="279"/>
      <c r="AK93" s="268" t="s">
        <v>256</v>
      </c>
      <c r="AL93" s="268" t="s">
        <v>256</v>
      </c>
      <c r="AM93" s="228">
        <v>1</v>
      </c>
      <c r="AN93" s="227">
        <v>0.2</v>
      </c>
      <c r="AO93" s="228">
        <v>1</v>
      </c>
      <c r="AP93" s="228"/>
      <c r="AQ93" s="228"/>
      <c r="AR93" s="228"/>
      <c r="AS93" s="228">
        <v>1</v>
      </c>
      <c r="AT93" s="230">
        <f>+AM93</f>
        <v>1</v>
      </c>
      <c r="AU93" s="228">
        <f>+AT93*AN93</f>
        <v>0.2</v>
      </c>
      <c r="AV93" s="423"/>
      <c r="AW93" s="21">
        <v>44562</v>
      </c>
      <c r="AX93" s="21">
        <v>44926</v>
      </c>
      <c r="AY93" s="42">
        <v>365</v>
      </c>
      <c r="AZ93" s="46">
        <v>1065570</v>
      </c>
      <c r="BA93" s="35"/>
      <c r="BB93" s="43" t="s">
        <v>328</v>
      </c>
      <c r="BC93" s="35" t="s">
        <v>400</v>
      </c>
      <c r="BD93" s="329"/>
      <c r="BE93" s="392"/>
      <c r="BF93" s="329"/>
      <c r="BG93" s="329"/>
      <c r="BH93" s="329"/>
      <c r="BI93" s="392"/>
      <c r="BJ93" s="392"/>
      <c r="BK93" s="392"/>
      <c r="BL93" s="392"/>
      <c r="BM93" s="392"/>
      <c r="BN93" s="392"/>
      <c r="BO93" s="392"/>
      <c r="BP93" s="392"/>
      <c r="BQ93" s="392"/>
      <c r="BR93" s="392"/>
      <c r="BS93" s="392"/>
      <c r="BT93" s="392"/>
      <c r="BU93" s="392"/>
      <c r="BV93" s="392"/>
      <c r="BW93" s="392"/>
      <c r="BX93" s="392"/>
      <c r="BY93" s="392"/>
      <c r="BZ93" s="392"/>
      <c r="CA93" s="392"/>
      <c r="CB93" s="381"/>
      <c r="CC93" s="381"/>
      <c r="CD93" s="99"/>
      <c r="CE93" s="99"/>
      <c r="CF93" s="381"/>
      <c r="CG93" s="381"/>
      <c r="CH93" s="381"/>
      <c r="CI93" s="381"/>
      <c r="CJ93" s="381"/>
      <c r="CK93" s="392"/>
      <c r="CL93" s="392"/>
      <c r="CM93" s="392"/>
      <c r="CN93" s="455"/>
      <c r="CO93" s="455"/>
      <c r="CP93" s="455"/>
      <c r="CQ93" s="455"/>
      <c r="CR93" s="455"/>
      <c r="CS93" s="381"/>
      <c r="CT93" s="134"/>
      <c r="CU93" s="134"/>
      <c r="DA93" s="35"/>
    </row>
    <row r="94" spans="2:105" ht="30">
      <c r="B94" s="257"/>
      <c r="C94" s="257"/>
      <c r="D94" s="35"/>
      <c r="E94" s="35"/>
      <c r="F94" s="35"/>
      <c r="G94" s="35"/>
      <c r="H94" s="35"/>
      <c r="I94" s="35"/>
      <c r="J94" s="279"/>
      <c r="K94" s="245"/>
      <c r="L94" s="303"/>
      <c r="M94" s="303"/>
      <c r="N94" s="305"/>
      <c r="O94" s="504"/>
      <c r="P94" s="279"/>
      <c r="Q94" s="279"/>
      <c r="R94" s="279"/>
      <c r="S94" s="303"/>
      <c r="T94" s="270"/>
      <c r="U94" s="278"/>
      <c r="V94" s="278"/>
      <c r="W94" s="278"/>
      <c r="X94" s="278"/>
      <c r="Y94" s="278"/>
      <c r="Z94" s="278"/>
      <c r="AA94" s="278"/>
      <c r="AB94" s="278"/>
      <c r="AC94" s="278"/>
      <c r="AD94" s="278"/>
      <c r="AE94" s="278"/>
      <c r="AF94" s="278"/>
      <c r="AG94" s="278"/>
      <c r="AH94" s="279"/>
      <c r="AI94" s="314"/>
      <c r="AJ94" s="279"/>
      <c r="AK94" s="268"/>
      <c r="AL94" s="268"/>
      <c r="AM94" s="228"/>
      <c r="AN94" s="228"/>
      <c r="AO94" s="228"/>
      <c r="AP94" s="228"/>
      <c r="AQ94" s="228"/>
      <c r="AR94" s="228"/>
      <c r="AS94" s="228"/>
      <c r="AT94" s="230"/>
      <c r="AU94" s="228"/>
      <c r="AV94" s="423"/>
      <c r="AW94" s="21">
        <v>44562</v>
      </c>
      <c r="AX94" s="21">
        <v>44926</v>
      </c>
      <c r="AY94" s="42">
        <v>365</v>
      </c>
      <c r="AZ94" s="46">
        <v>1065570</v>
      </c>
      <c r="BA94" s="35"/>
      <c r="BB94" s="43" t="s">
        <v>328</v>
      </c>
      <c r="BC94" s="35" t="s">
        <v>400</v>
      </c>
      <c r="BD94" s="329"/>
      <c r="BE94" s="392"/>
      <c r="BF94" s="329"/>
      <c r="BG94" s="329"/>
      <c r="BH94" s="329"/>
      <c r="BI94" s="392"/>
      <c r="BJ94" s="392"/>
      <c r="BK94" s="392"/>
      <c r="BL94" s="392"/>
      <c r="BM94" s="392"/>
      <c r="BN94" s="392"/>
      <c r="BO94" s="392"/>
      <c r="BP94" s="392"/>
      <c r="BQ94" s="392"/>
      <c r="BR94" s="392"/>
      <c r="BS94" s="392"/>
      <c r="BT94" s="392"/>
      <c r="BU94" s="392"/>
      <c r="BV94" s="392"/>
      <c r="BW94" s="392"/>
      <c r="BX94" s="392"/>
      <c r="BY94" s="392"/>
      <c r="BZ94" s="392"/>
      <c r="CA94" s="392"/>
      <c r="CB94" s="381"/>
      <c r="CC94" s="381"/>
      <c r="CD94" s="99"/>
      <c r="CE94" s="99"/>
      <c r="CF94" s="381"/>
      <c r="CG94" s="381"/>
      <c r="CH94" s="381"/>
      <c r="CI94" s="381"/>
      <c r="CJ94" s="381"/>
      <c r="CK94" s="392"/>
      <c r="CL94" s="392"/>
      <c r="CM94" s="392"/>
      <c r="CN94" s="455"/>
      <c r="CO94" s="455"/>
      <c r="CP94" s="455"/>
      <c r="CQ94" s="455"/>
      <c r="CR94" s="455"/>
      <c r="CS94" s="381"/>
      <c r="CT94" s="134"/>
      <c r="CU94" s="134"/>
      <c r="DA94" s="35"/>
    </row>
    <row r="95" spans="2:105" ht="30">
      <c r="B95" s="257"/>
      <c r="C95" s="257"/>
      <c r="D95" s="35"/>
      <c r="E95" s="35"/>
      <c r="F95" s="35"/>
      <c r="G95" s="35"/>
      <c r="H95" s="35"/>
      <c r="I95" s="35"/>
      <c r="J95" s="279"/>
      <c r="K95" s="245"/>
      <c r="L95" s="303"/>
      <c r="M95" s="303"/>
      <c r="N95" s="305"/>
      <c r="O95" s="504"/>
      <c r="P95" s="279"/>
      <c r="Q95" s="279"/>
      <c r="R95" s="279"/>
      <c r="S95" s="303"/>
      <c r="T95" s="270"/>
      <c r="U95" s="278"/>
      <c r="V95" s="278"/>
      <c r="W95" s="278"/>
      <c r="X95" s="278"/>
      <c r="Y95" s="278"/>
      <c r="Z95" s="278"/>
      <c r="AA95" s="278"/>
      <c r="AB95" s="278"/>
      <c r="AC95" s="278"/>
      <c r="AD95" s="278"/>
      <c r="AE95" s="278"/>
      <c r="AF95" s="278"/>
      <c r="AG95" s="278"/>
      <c r="AH95" s="279"/>
      <c r="AI95" s="314"/>
      <c r="AJ95" s="279"/>
      <c r="AK95" s="268" t="s">
        <v>257</v>
      </c>
      <c r="AL95" s="268" t="s">
        <v>257</v>
      </c>
      <c r="AM95" s="227">
        <v>1</v>
      </c>
      <c r="AN95" s="227">
        <v>0.2</v>
      </c>
      <c r="AO95" s="227">
        <v>1</v>
      </c>
      <c r="AP95" s="227"/>
      <c r="AQ95" s="227"/>
      <c r="AR95" s="227"/>
      <c r="AS95" s="227">
        <v>1</v>
      </c>
      <c r="AT95" s="230">
        <f>+AO95/AM95</f>
        <v>1</v>
      </c>
      <c r="AU95" s="227">
        <f>+AT95*AN95</f>
        <v>0.2</v>
      </c>
      <c r="AV95" s="423"/>
      <c r="AW95" s="21">
        <v>44562</v>
      </c>
      <c r="AX95" s="21">
        <v>44926</v>
      </c>
      <c r="AY95" s="42">
        <v>365</v>
      </c>
      <c r="AZ95" s="46">
        <v>1065570</v>
      </c>
      <c r="BA95" s="35"/>
      <c r="BB95" s="43" t="s">
        <v>328</v>
      </c>
      <c r="BC95" s="35" t="s">
        <v>400</v>
      </c>
      <c r="BD95" s="329"/>
      <c r="BE95" s="392"/>
      <c r="BF95" s="329"/>
      <c r="BG95" s="329"/>
      <c r="BH95" s="329"/>
      <c r="BI95" s="392"/>
      <c r="BJ95" s="392"/>
      <c r="BK95" s="392"/>
      <c r="BL95" s="392"/>
      <c r="BM95" s="392"/>
      <c r="BN95" s="392"/>
      <c r="BO95" s="392"/>
      <c r="BP95" s="392"/>
      <c r="BQ95" s="392"/>
      <c r="BR95" s="392"/>
      <c r="BS95" s="392"/>
      <c r="BT95" s="392"/>
      <c r="BU95" s="392"/>
      <c r="BV95" s="392"/>
      <c r="BW95" s="392"/>
      <c r="BX95" s="392"/>
      <c r="BY95" s="392"/>
      <c r="BZ95" s="392"/>
      <c r="CA95" s="392"/>
      <c r="CB95" s="381"/>
      <c r="CC95" s="381"/>
      <c r="CD95" s="99"/>
      <c r="CE95" s="99"/>
      <c r="CF95" s="381"/>
      <c r="CG95" s="381"/>
      <c r="CH95" s="381"/>
      <c r="CI95" s="381"/>
      <c r="CJ95" s="381"/>
      <c r="CK95" s="392"/>
      <c r="CL95" s="392"/>
      <c r="CM95" s="392"/>
      <c r="CN95" s="455"/>
      <c r="CO95" s="455"/>
      <c r="CP95" s="455"/>
      <c r="CQ95" s="455"/>
      <c r="CR95" s="455"/>
      <c r="CS95" s="381"/>
      <c r="CT95" s="134"/>
      <c r="CU95" s="134"/>
      <c r="DA95" s="35"/>
    </row>
    <row r="96" spans="2:105" ht="30">
      <c r="B96" s="257"/>
      <c r="C96" s="257"/>
      <c r="D96" s="35"/>
      <c r="E96" s="35"/>
      <c r="F96" s="35"/>
      <c r="G96" s="35"/>
      <c r="H96" s="35"/>
      <c r="I96" s="35"/>
      <c r="J96" s="279"/>
      <c r="K96" s="245"/>
      <c r="L96" s="303"/>
      <c r="M96" s="303"/>
      <c r="N96" s="305"/>
      <c r="O96" s="504"/>
      <c r="P96" s="279"/>
      <c r="Q96" s="279"/>
      <c r="R96" s="279"/>
      <c r="S96" s="303"/>
      <c r="T96" s="270"/>
      <c r="U96" s="278"/>
      <c r="V96" s="278"/>
      <c r="W96" s="278"/>
      <c r="X96" s="278"/>
      <c r="Y96" s="278"/>
      <c r="Z96" s="278"/>
      <c r="AA96" s="278"/>
      <c r="AB96" s="278"/>
      <c r="AC96" s="278"/>
      <c r="AD96" s="278"/>
      <c r="AE96" s="278"/>
      <c r="AF96" s="278"/>
      <c r="AG96" s="278"/>
      <c r="AH96" s="279"/>
      <c r="AI96" s="314"/>
      <c r="AJ96" s="279"/>
      <c r="AK96" s="268"/>
      <c r="AL96" s="268"/>
      <c r="AM96" s="228"/>
      <c r="AN96" s="228"/>
      <c r="AO96" s="228"/>
      <c r="AP96" s="228"/>
      <c r="AQ96" s="228"/>
      <c r="AR96" s="228"/>
      <c r="AS96" s="228"/>
      <c r="AT96" s="230"/>
      <c r="AU96" s="228"/>
      <c r="AV96" s="423"/>
      <c r="AW96" s="21">
        <v>44562</v>
      </c>
      <c r="AX96" s="21">
        <v>44926</v>
      </c>
      <c r="AY96" s="42">
        <v>365</v>
      </c>
      <c r="AZ96" s="46">
        <v>1065570</v>
      </c>
      <c r="BA96" s="35"/>
      <c r="BB96" s="43" t="s">
        <v>328</v>
      </c>
      <c r="BC96" s="35" t="s">
        <v>400</v>
      </c>
      <c r="BD96" s="329"/>
      <c r="BE96" s="392"/>
      <c r="BF96" s="329"/>
      <c r="BG96" s="329"/>
      <c r="BH96" s="329"/>
      <c r="BI96" s="392"/>
      <c r="BJ96" s="392"/>
      <c r="BK96" s="392"/>
      <c r="BL96" s="392"/>
      <c r="BM96" s="392"/>
      <c r="BN96" s="392"/>
      <c r="BO96" s="392"/>
      <c r="BP96" s="392"/>
      <c r="BQ96" s="392"/>
      <c r="BR96" s="392"/>
      <c r="BS96" s="392"/>
      <c r="BT96" s="392"/>
      <c r="BU96" s="392"/>
      <c r="BV96" s="392"/>
      <c r="BW96" s="392"/>
      <c r="BX96" s="392"/>
      <c r="BY96" s="392"/>
      <c r="BZ96" s="392"/>
      <c r="CA96" s="392"/>
      <c r="CB96" s="381"/>
      <c r="CC96" s="381"/>
      <c r="CD96" s="99"/>
      <c r="CE96" s="99"/>
      <c r="CF96" s="381"/>
      <c r="CG96" s="381"/>
      <c r="CH96" s="381"/>
      <c r="CI96" s="381"/>
      <c r="CJ96" s="381"/>
      <c r="CK96" s="392"/>
      <c r="CL96" s="392"/>
      <c r="CM96" s="392"/>
      <c r="CN96" s="455"/>
      <c r="CO96" s="455"/>
      <c r="CP96" s="455"/>
      <c r="CQ96" s="455"/>
      <c r="CR96" s="455"/>
      <c r="CS96" s="381"/>
      <c r="CT96" s="134"/>
      <c r="CU96" s="134"/>
      <c r="DA96" s="35"/>
    </row>
    <row r="97" spans="2:105" ht="135">
      <c r="B97" s="257"/>
      <c r="C97" s="257"/>
      <c r="D97" s="35"/>
      <c r="E97" s="35"/>
      <c r="F97" s="35"/>
      <c r="G97" s="35"/>
      <c r="H97" s="35"/>
      <c r="I97" s="35"/>
      <c r="J97" s="279"/>
      <c r="K97" s="245"/>
      <c r="L97" s="63" t="s">
        <v>177</v>
      </c>
      <c r="M97" s="63" t="s">
        <v>367</v>
      </c>
      <c r="N97" s="84">
        <v>0</v>
      </c>
      <c r="O97" s="505" t="s">
        <v>177</v>
      </c>
      <c r="P97" s="54"/>
      <c r="Q97" s="54" t="s">
        <v>370</v>
      </c>
      <c r="R97" s="54" t="s">
        <v>379</v>
      </c>
      <c r="S97" s="63">
        <v>1</v>
      </c>
      <c r="T97" s="65">
        <v>0.2</v>
      </c>
      <c r="U97" s="78">
        <v>0.8</v>
      </c>
      <c r="V97" s="136">
        <v>0</v>
      </c>
      <c r="W97" s="78">
        <v>0</v>
      </c>
      <c r="X97" s="78"/>
      <c r="Y97" s="78"/>
      <c r="Z97" s="73">
        <f>+V97+W97+X97+Y97</f>
        <v>0</v>
      </c>
      <c r="AA97" s="73">
        <f>+Z97+U97</f>
        <v>0.8</v>
      </c>
      <c r="AB97" s="73">
        <f>+Z97/T97</f>
        <v>0</v>
      </c>
      <c r="AC97" s="73">
        <f>+AA97/S97</f>
        <v>0.8</v>
      </c>
      <c r="AD97" s="78" t="s">
        <v>444</v>
      </c>
      <c r="AE97" s="78" t="s">
        <v>445</v>
      </c>
      <c r="AF97" s="78" t="s">
        <v>448</v>
      </c>
      <c r="AG97" s="78" t="s">
        <v>450</v>
      </c>
      <c r="AH97" s="279"/>
      <c r="AI97" s="314"/>
      <c r="AJ97" s="279"/>
      <c r="AK97" s="137" t="s">
        <v>258</v>
      </c>
      <c r="AL97" s="137" t="s">
        <v>258</v>
      </c>
      <c r="AM97" s="42">
        <v>1</v>
      </c>
      <c r="AN97" s="61">
        <v>0.2</v>
      </c>
      <c r="AO97" s="42">
        <v>0</v>
      </c>
      <c r="AP97" s="42"/>
      <c r="AQ97" s="42"/>
      <c r="AR97" s="42"/>
      <c r="AS97" s="42">
        <v>0</v>
      </c>
      <c r="AT97" s="135">
        <f>+AS97/AM97</f>
        <v>0</v>
      </c>
      <c r="AU97" s="42">
        <f>+AT97*AN97</f>
        <v>0</v>
      </c>
      <c r="AV97" s="423"/>
      <c r="AW97" s="21">
        <v>44562</v>
      </c>
      <c r="AX97" s="21">
        <v>44926</v>
      </c>
      <c r="AY97" s="42">
        <v>365</v>
      </c>
      <c r="AZ97" s="46">
        <v>1065570</v>
      </c>
      <c r="BA97" s="35"/>
      <c r="BB97" s="43" t="s">
        <v>328</v>
      </c>
      <c r="BC97" s="35" t="s">
        <v>400</v>
      </c>
      <c r="BD97" s="329"/>
      <c r="BE97" s="392"/>
      <c r="BF97" s="329"/>
      <c r="BG97" s="329"/>
      <c r="BH97" s="329"/>
      <c r="BI97" s="392"/>
      <c r="BJ97" s="392"/>
      <c r="BK97" s="392"/>
      <c r="BL97" s="392"/>
      <c r="BM97" s="392"/>
      <c r="BN97" s="392"/>
      <c r="BO97" s="392"/>
      <c r="BP97" s="392"/>
      <c r="BQ97" s="392"/>
      <c r="BR97" s="392"/>
      <c r="BS97" s="392"/>
      <c r="BT97" s="392"/>
      <c r="BU97" s="392"/>
      <c r="BV97" s="392"/>
      <c r="BW97" s="392"/>
      <c r="BX97" s="392"/>
      <c r="BY97" s="392"/>
      <c r="BZ97" s="392"/>
      <c r="CA97" s="392"/>
      <c r="CB97" s="381"/>
      <c r="CC97" s="381"/>
      <c r="CD97" s="99"/>
      <c r="CE97" s="99"/>
      <c r="CF97" s="381"/>
      <c r="CG97" s="381"/>
      <c r="CH97" s="381"/>
      <c r="CI97" s="381"/>
      <c r="CJ97" s="381"/>
      <c r="CK97" s="392"/>
      <c r="CL97" s="392"/>
      <c r="CM97" s="392"/>
      <c r="CN97" s="455"/>
      <c r="CO97" s="455"/>
      <c r="CP97" s="455"/>
      <c r="CQ97" s="455"/>
      <c r="CR97" s="455"/>
      <c r="CS97" s="381"/>
      <c r="CT97" s="134"/>
      <c r="CU97" s="134"/>
      <c r="DA97" s="35"/>
    </row>
    <row r="98" spans="2:105" ht="30" customHeight="1">
      <c r="B98" s="257"/>
      <c r="C98" s="257"/>
      <c r="D98" s="35"/>
      <c r="E98" s="35"/>
      <c r="F98" s="35"/>
      <c r="G98" s="35"/>
      <c r="H98" s="35"/>
      <c r="I98" s="35"/>
      <c r="J98" s="426"/>
      <c r="K98" s="245"/>
      <c r="L98" s="303" t="s">
        <v>343</v>
      </c>
      <c r="M98" s="303" t="s">
        <v>369</v>
      </c>
      <c r="N98" s="303" t="s">
        <v>357</v>
      </c>
      <c r="O98" s="506" t="s">
        <v>178</v>
      </c>
      <c r="P98" s="268"/>
      <c r="Q98" s="268" t="s">
        <v>370</v>
      </c>
      <c r="R98" s="268" t="s">
        <v>380</v>
      </c>
      <c r="S98" s="281">
        <v>2</v>
      </c>
      <c r="T98" s="229">
        <v>2</v>
      </c>
      <c r="U98" s="285">
        <v>0</v>
      </c>
      <c r="V98" s="427">
        <v>0</v>
      </c>
      <c r="W98" s="285">
        <v>0</v>
      </c>
      <c r="X98" s="285"/>
      <c r="Y98" s="285"/>
      <c r="Z98" s="285">
        <f>+V98+W98+X98+Y98</f>
        <v>0</v>
      </c>
      <c r="AA98" s="285">
        <f>+Z98+U98</f>
        <v>0</v>
      </c>
      <c r="AB98" s="285">
        <f>+Z98/T98</f>
        <v>0</v>
      </c>
      <c r="AC98" s="285">
        <f>+AA98/S98</f>
        <v>0</v>
      </c>
      <c r="AD98" s="284" t="s">
        <v>444</v>
      </c>
      <c r="AE98" s="284" t="s">
        <v>445</v>
      </c>
      <c r="AF98" s="284" t="s">
        <v>448</v>
      </c>
      <c r="AG98" s="284" t="s">
        <v>450</v>
      </c>
      <c r="AH98" s="308" t="s">
        <v>200</v>
      </c>
      <c r="AI98" s="313">
        <v>2021130010179</v>
      </c>
      <c r="AJ98" s="283" t="s">
        <v>215</v>
      </c>
      <c r="AK98" s="236" t="s">
        <v>259</v>
      </c>
      <c r="AL98" s="236" t="s">
        <v>259</v>
      </c>
      <c r="AM98" s="235">
        <v>1</v>
      </c>
      <c r="AN98" s="235">
        <v>0.33</v>
      </c>
      <c r="AO98" s="235">
        <v>0.9</v>
      </c>
      <c r="AP98" s="235">
        <v>0</v>
      </c>
      <c r="AQ98" s="235"/>
      <c r="AR98" s="235"/>
      <c r="AS98" s="235">
        <f>+AO98</f>
        <v>0.9</v>
      </c>
      <c r="AT98" s="231">
        <f>+AS98/AM98</f>
        <v>0.9</v>
      </c>
      <c r="AU98" s="231">
        <f>+AT98*AN98</f>
        <v>0.29700000000000004</v>
      </c>
      <c r="AV98" s="424">
        <f>+SUM(AU98:AU110)</f>
        <v>0.8548</v>
      </c>
      <c r="AW98" s="21">
        <v>44562</v>
      </c>
      <c r="AX98" s="21">
        <v>44926</v>
      </c>
      <c r="AY98" s="42">
        <v>365</v>
      </c>
      <c r="AZ98" s="46">
        <v>1065570</v>
      </c>
      <c r="BA98" s="35"/>
      <c r="BB98" s="43" t="s">
        <v>328</v>
      </c>
      <c r="BC98" s="35" t="s">
        <v>400</v>
      </c>
      <c r="BD98" s="329" t="s">
        <v>434</v>
      </c>
      <c r="BE98" s="389">
        <v>423283333</v>
      </c>
      <c r="BF98" s="329" t="s">
        <v>434</v>
      </c>
      <c r="BG98" s="329" t="s">
        <v>433</v>
      </c>
      <c r="BH98" s="329" t="s">
        <v>432</v>
      </c>
      <c r="BI98" s="389"/>
      <c r="BJ98" s="389"/>
      <c r="BK98" s="389"/>
      <c r="BL98" s="389"/>
      <c r="BM98" s="389"/>
      <c r="BN98" s="389"/>
      <c r="BO98" s="389"/>
      <c r="BP98" s="389"/>
      <c r="BQ98" s="389"/>
      <c r="BR98" s="389"/>
      <c r="BS98" s="389"/>
      <c r="BT98" s="389"/>
      <c r="BU98" s="389"/>
      <c r="BV98" s="389"/>
      <c r="BW98" s="389"/>
      <c r="BX98" s="389"/>
      <c r="BY98" s="389"/>
      <c r="BZ98" s="389"/>
      <c r="CA98" s="389"/>
      <c r="CB98" s="389">
        <v>423283333</v>
      </c>
      <c r="CC98" s="389"/>
      <c r="CD98" s="95"/>
      <c r="CE98" s="95"/>
      <c r="CF98" s="389">
        <v>221100000</v>
      </c>
      <c r="CG98" s="389"/>
      <c r="CH98" s="389"/>
      <c r="CI98" s="389"/>
      <c r="CJ98" s="389">
        <v>35700000</v>
      </c>
      <c r="CK98" s="389"/>
      <c r="CL98" s="389"/>
      <c r="CM98" s="389"/>
      <c r="CN98" s="459">
        <f>+CF98/CB98</f>
        <v>0.52234515928837666</v>
      </c>
      <c r="CO98" s="459"/>
      <c r="CP98" s="459"/>
      <c r="CQ98" s="459"/>
      <c r="CR98" s="459">
        <f>+CJ98/CB98</f>
        <v>8.4340670224310479E-2</v>
      </c>
      <c r="CS98" s="389"/>
      <c r="CT98" s="95"/>
      <c r="CU98" s="95"/>
      <c r="DA98" s="259" t="s">
        <v>540</v>
      </c>
    </row>
    <row r="99" spans="2:105" ht="30">
      <c r="B99" s="257"/>
      <c r="C99" s="257"/>
      <c r="D99" s="35"/>
      <c r="E99" s="35"/>
      <c r="F99" s="35"/>
      <c r="G99" s="35"/>
      <c r="H99" s="35"/>
      <c r="I99" s="35"/>
      <c r="J99" s="426"/>
      <c r="K99" s="245"/>
      <c r="L99" s="303"/>
      <c r="M99" s="303"/>
      <c r="N99" s="303"/>
      <c r="O99" s="506"/>
      <c r="P99" s="268"/>
      <c r="Q99" s="268"/>
      <c r="R99" s="268"/>
      <c r="S99" s="281"/>
      <c r="T99" s="229"/>
      <c r="U99" s="285"/>
      <c r="V99" s="427"/>
      <c r="W99" s="285"/>
      <c r="X99" s="285"/>
      <c r="Y99" s="285"/>
      <c r="Z99" s="285"/>
      <c r="AA99" s="285"/>
      <c r="AB99" s="285"/>
      <c r="AC99" s="285"/>
      <c r="AD99" s="285"/>
      <c r="AE99" s="285"/>
      <c r="AF99" s="285"/>
      <c r="AG99" s="285"/>
      <c r="AH99" s="308"/>
      <c r="AI99" s="313"/>
      <c r="AJ99" s="283"/>
      <c r="AK99" s="236"/>
      <c r="AL99" s="236"/>
      <c r="AM99" s="236"/>
      <c r="AN99" s="236"/>
      <c r="AO99" s="236"/>
      <c r="AP99" s="236"/>
      <c r="AQ99" s="236"/>
      <c r="AR99" s="236"/>
      <c r="AS99" s="236"/>
      <c r="AT99" s="232"/>
      <c r="AU99" s="232"/>
      <c r="AV99" s="268"/>
      <c r="AW99" s="21">
        <v>44562</v>
      </c>
      <c r="AX99" s="21">
        <v>44926</v>
      </c>
      <c r="AY99" s="42">
        <v>365</v>
      </c>
      <c r="AZ99" s="46">
        <v>1065570</v>
      </c>
      <c r="BA99" s="35"/>
      <c r="BB99" s="43" t="s">
        <v>328</v>
      </c>
      <c r="BC99" s="35" t="s">
        <v>400</v>
      </c>
      <c r="BD99" s="329"/>
      <c r="BE99" s="389"/>
      <c r="BF99" s="329"/>
      <c r="BG99" s="329"/>
      <c r="BH99" s="329"/>
      <c r="BI99" s="389"/>
      <c r="BJ99" s="389"/>
      <c r="BK99" s="389"/>
      <c r="BL99" s="389"/>
      <c r="BM99" s="389"/>
      <c r="BN99" s="389"/>
      <c r="BO99" s="389"/>
      <c r="BP99" s="389"/>
      <c r="BQ99" s="389"/>
      <c r="BR99" s="389"/>
      <c r="BS99" s="389"/>
      <c r="BT99" s="389"/>
      <c r="BU99" s="389"/>
      <c r="BV99" s="389"/>
      <c r="BW99" s="389"/>
      <c r="BX99" s="389"/>
      <c r="BY99" s="389"/>
      <c r="BZ99" s="389"/>
      <c r="CA99" s="389"/>
      <c r="CB99" s="389"/>
      <c r="CC99" s="389"/>
      <c r="CD99" s="95"/>
      <c r="CE99" s="95"/>
      <c r="CF99" s="389"/>
      <c r="CG99" s="389"/>
      <c r="CH99" s="389"/>
      <c r="CI99" s="389"/>
      <c r="CJ99" s="389"/>
      <c r="CK99" s="389"/>
      <c r="CL99" s="389"/>
      <c r="CM99" s="389"/>
      <c r="CN99" s="459"/>
      <c r="CO99" s="459"/>
      <c r="CP99" s="459"/>
      <c r="CQ99" s="459"/>
      <c r="CR99" s="459"/>
      <c r="CS99" s="389"/>
      <c r="CT99" s="95"/>
      <c r="CU99" s="95"/>
      <c r="DA99" s="260"/>
    </row>
    <row r="100" spans="2:105" ht="31.5" customHeight="1">
      <c r="B100" s="257"/>
      <c r="C100" s="257"/>
      <c r="D100" s="35"/>
      <c r="E100" s="35"/>
      <c r="F100" s="35"/>
      <c r="G100" s="35"/>
      <c r="H100" s="35"/>
      <c r="I100" s="35"/>
      <c r="J100" s="426"/>
      <c r="K100" s="245"/>
      <c r="L100" s="303"/>
      <c r="M100" s="303"/>
      <c r="N100" s="303"/>
      <c r="O100" s="506"/>
      <c r="P100" s="268"/>
      <c r="Q100" s="268"/>
      <c r="R100" s="268"/>
      <c r="S100" s="281"/>
      <c r="T100" s="229"/>
      <c r="U100" s="285"/>
      <c r="V100" s="427"/>
      <c r="W100" s="285"/>
      <c r="X100" s="285"/>
      <c r="Y100" s="285"/>
      <c r="Z100" s="285"/>
      <c r="AA100" s="285"/>
      <c r="AB100" s="285"/>
      <c r="AC100" s="285"/>
      <c r="AD100" s="285"/>
      <c r="AE100" s="285"/>
      <c r="AF100" s="285"/>
      <c r="AG100" s="285"/>
      <c r="AH100" s="308"/>
      <c r="AI100" s="313"/>
      <c r="AJ100" s="283"/>
      <c r="AK100" s="236"/>
      <c r="AL100" s="236"/>
      <c r="AM100" s="236"/>
      <c r="AN100" s="236"/>
      <c r="AO100" s="236"/>
      <c r="AP100" s="236"/>
      <c r="AQ100" s="236"/>
      <c r="AR100" s="236"/>
      <c r="AS100" s="236"/>
      <c r="AT100" s="232"/>
      <c r="AU100" s="232"/>
      <c r="AV100" s="268"/>
      <c r="AW100" s="21">
        <v>44562</v>
      </c>
      <c r="AX100" s="21">
        <v>44926</v>
      </c>
      <c r="AY100" s="42">
        <v>365</v>
      </c>
      <c r="AZ100" s="46">
        <v>1065570</v>
      </c>
      <c r="BA100" s="35"/>
      <c r="BB100" s="43" t="s">
        <v>328</v>
      </c>
      <c r="BC100" s="35" t="s">
        <v>400</v>
      </c>
      <c r="BD100" s="329"/>
      <c r="BE100" s="389"/>
      <c r="BF100" s="329"/>
      <c r="BG100" s="329"/>
      <c r="BH100" s="329"/>
      <c r="BI100" s="389"/>
      <c r="BJ100" s="389"/>
      <c r="BK100" s="389"/>
      <c r="BL100" s="389"/>
      <c r="BM100" s="389"/>
      <c r="BN100" s="389"/>
      <c r="BO100" s="389"/>
      <c r="BP100" s="389"/>
      <c r="BQ100" s="389"/>
      <c r="BR100" s="389"/>
      <c r="BS100" s="389"/>
      <c r="BT100" s="389"/>
      <c r="BU100" s="389"/>
      <c r="BV100" s="389"/>
      <c r="BW100" s="389"/>
      <c r="BX100" s="389"/>
      <c r="BY100" s="389"/>
      <c r="BZ100" s="389"/>
      <c r="CA100" s="389"/>
      <c r="CB100" s="389"/>
      <c r="CC100" s="389"/>
      <c r="CD100" s="95"/>
      <c r="CE100" s="95"/>
      <c r="CF100" s="389"/>
      <c r="CG100" s="389"/>
      <c r="CH100" s="389"/>
      <c r="CI100" s="389"/>
      <c r="CJ100" s="389"/>
      <c r="CK100" s="389"/>
      <c r="CL100" s="389"/>
      <c r="CM100" s="389"/>
      <c r="CN100" s="459"/>
      <c r="CO100" s="459"/>
      <c r="CP100" s="459"/>
      <c r="CQ100" s="459"/>
      <c r="CR100" s="459"/>
      <c r="CS100" s="389"/>
      <c r="CT100" s="95"/>
      <c r="CU100" s="95"/>
      <c r="DA100" s="260"/>
    </row>
    <row r="101" spans="2:105" ht="31.5" customHeight="1">
      <c r="B101" s="257"/>
      <c r="C101" s="257"/>
      <c r="D101" s="35"/>
      <c r="E101" s="35"/>
      <c r="F101" s="35"/>
      <c r="G101" s="35"/>
      <c r="H101" s="35"/>
      <c r="I101" s="35"/>
      <c r="J101" s="426"/>
      <c r="K101" s="245"/>
      <c r="L101" s="303"/>
      <c r="M101" s="303"/>
      <c r="N101" s="303"/>
      <c r="O101" s="506"/>
      <c r="P101" s="268"/>
      <c r="Q101" s="268"/>
      <c r="R101" s="268"/>
      <c r="S101" s="281"/>
      <c r="T101" s="229"/>
      <c r="U101" s="285"/>
      <c r="V101" s="427"/>
      <c r="W101" s="285"/>
      <c r="X101" s="285"/>
      <c r="Y101" s="285"/>
      <c r="Z101" s="285"/>
      <c r="AA101" s="285"/>
      <c r="AB101" s="285"/>
      <c r="AC101" s="285"/>
      <c r="AD101" s="285"/>
      <c r="AE101" s="285"/>
      <c r="AF101" s="285"/>
      <c r="AG101" s="285"/>
      <c r="AH101" s="308"/>
      <c r="AI101" s="313"/>
      <c r="AJ101" s="283"/>
      <c r="AK101" s="236"/>
      <c r="AL101" s="236"/>
      <c r="AM101" s="236"/>
      <c r="AN101" s="236"/>
      <c r="AO101" s="236"/>
      <c r="AP101" s="236"/>
      <c r="AQ101" s="236"/>
      <c r="AR101" s="236"/>
      <c r="AS101" s="236"/>
      <c r="AT101" s="233"/>
      <c r="AU101" s="233"/>
      <c r="AV101" s="268"/>
      <c r="AW101" s="21">
        <v>44562</v>
      </c>
      <c r="AX101" s="21">
        <v>44926</v>
      </c>
      <c r="AY101" s="42">
        <v>365</v>
      </c>
      <c r="AZ101" s="46">
        <v>1065570</v>
      </c>
      <c r="BA101" s="35"/>
      <c r="BB101" s="43" t="s">
        <v>328</v>
      </c>
      <c r="BC101" s="35" t="s">
        <v>400</v>
      </c>
      <c r="BD101" s="329"/>
      <c r="BE101" s="389"/>
      <c r="BF101" s="329"/>
      <c r="BG101" s="329"/>
      <c r="BH101" s="329"/>
      <c r="BI101" s="389"/>
      <c r="BJ101" s="389"/>
      <c r="BK101" s="389"/>
      <c r="BL101" s="389"/>
      <c r="BM101" s="389"/>
      <c r="BN101" s="389"/>
      <c r="BO101" s="389"/>
      <c r="BP101" s="389"/>
      <c r="BQ101" s="389"/>
      <c r="BR101" s="389"/>
      <c r="BS101" s="389"/>
      <c r="BT101" s="389"/>
      <c r="BU101" s="389"/>
      <c r="BV101" s="389"/>
      <c r="BW101" s="389"/>
      <c r="BX101" s="389"/>
      <c r="BY101" s="389"/>
      <c r="BZ101" s="389"/>
      <c r="CA101" s="389"/>
      <c r="CB101" s="389"/>
      <c r="CC101" s="389"/>
      <c r="CD101" s="95"/>
      <c r="CE101" s="95"/>
      <c r="CF101" s="389"/>
      <c r="CG101" s="389"/>
      <c r="CH101" s="389"/>
      <c r="CI101" s="389"/>
      <c r="CJ101" s="389"/>
      <c r="CK101" s="389"/>
      <c r="CL101" s="389"/>
      <c r="CM101" s="389"/>
      <c r="CN101" s="459"/>
      <c r="CO101" s="459"/>
      <c r="CP101" s="459"/>
      <c r="CQ101" s="459"/>
      <c r="CR101" s="459"/>
      <c r="CS101" s="389"/>
      <c r="CT101" s="95"/>
      <c r="CU101" s="95"/>
      <c r="DA101" s="260"/>
    </row>
    <row r="102" spans="2:105" ht="30">
      <c r="B102" s="257"/>
      <c r="C102" s="257"/>
      <c r="D102" s="35"/>
      <c r="E102" s="35"/>
      <c r="F102" s="35"/>
      <c r="G102" s="35"/>
      <c r="H102" s="35"/>
      <c r="I102" s="35"/>
      <c r="J102" s="426"/>
      <c r="K102" s="245"/>
      <c r="L102" s="303"/>
      <c r="M102" s="303"/>
      <c r="N102" s="303"/>
      <c r="O102" s="506"/>
      <c r="P102" s="268"/>
      <c r="Q102" s="268"/>
      <c r="R102" s="268"/>
      <c r="S102" s="281"/>
      <c r="T102" s="229"/>
      <c r="U102" s="285"/>
      <c r="V102" s="427"/>
      <c r="W102" s="285"/>
      <c r="X102" s="285"/>
      <c r="Y102" s="285"/>
      <c r="Z102" s="285"/>
      <c r="AA102" s="285"/>
      <c r="AB102" s="285"/>
      <c r="AC102" s="285"/>
      <c r="AD102" s="285"/>
      <c r="AE102" s="285"/>
      <c r="AF102" s="285"/>
      <c r="AG102" s="285"/>
      <c r="AH102" s="308"/>
      <c r="AI102" s="313"/>
      <c r="AJ102" s="283"/>
      <c r="AK102" s="282" t="s">
        <v>260</v>
      </c>
      <c r="AL102" s="282" t="s">
        <v>260</v>
      </c>
      <c r="AM102" s="235">
        <v>1</v>
      </c>
      <c r="AN102" s="235">
        <v>0.33</v>
      </c>
      <c r="AO102" s="235">
        <v>0.66</v>
      </c>
      <c r="AP102" s="235">
        <v>0.14000000000000001</v>
      </c>
      <c r="AQ102" s="235"/>
      <c r="AR102" s="235"/>
      <c r="AS102" s="235">
        <f>+AO102</f>
        <v>0.66</v>
      </c>
      <c r="AT102" s="231">
        <f>+AS102/AM102</f>
        <v>0.66</v>
      </c>
      <c r="AU102" s="231">
        <f>+AT102*AN102</f>
        <v>0.21780000000000002</v>
      </c>
      <c r="AV102" s="268"/>
      <c r="AW102" s="21">
        <v>44562</v>
      </c>
      <c r="AX102" s="21">
        <v>44926</v>
      </c>
      <c r="AY102" s="42">
        <v>365</v>
      </c>
      <c r="AZ102" s="46">
        <v>1065570</v>
      </c>
      <c r="BA102" s="35"/>
      <c r="BB102" s="43" t="s">
        <v>328</v>
      </c>
      <c r="BC102" s="35" t="s">
        <v>400</v>
      </c>
      <c r="BD102" s="329"/>
      <c r="BE102" s="389"/>
      <c r="BF102" s="329"/>
      <c r="BG102" s="329"/>
      <c r="BH102" s="329"/>
      <c r="BI102" s="389"/>
      <c r="BJ102" s="389"/>
      <c r="BK102" s="389"/>
      <c r="BL102" s="389"/>
      <c r="BM102" s="389"/>
      <c r="BN102" s="389"/>
      <c r="BO102" s="389"/>
      <c r="BP102" s="389"/>
      <c r="BQ102" s="389"/>
      <c r="BR102" s="389"/>
      <c r="BS102" s="389"/>
      <c r="BT102" s="389"/>
      <c r="BU102" s="389"/>
      <c r="BV102" s="389"/>
      <c r="BW102" s="389"/>
      <c r="BX102" s="389"/>
      <c r="BY102" s="389"/>
      <c r="BZ102" s="389"/>
      <c r="CA102" s="389"/>
      <c r="CB102" s="389"/>
      <c r="CC102" s="389"/>
      <c r="CD102" s="95"/>
      <c r="CE102" s="95"/>
      <c r="CF102" s="389"/>
      <c r="CG102" s="389"/>
      <c r="CH102" s="389"/>
      <c r="CI102" s="389"/>
      <c r="CJ102" s="389"/>
      <c r="CK102" s="389"/>
      <c r="CL102" s="389"/>
      <c r="CM102" s="389"/>
      <c r="CN102" s="459"/>
      <c r="CO102" s="459"/>
      <c r="CP102" s="459"/>
      <c r="CQ102" s="459"/>
      <c r="CR102" s="459"/>
      <c r="CS102" s="389"/>
      <c r="CT102" s="95"/>
      <c r="CU102" s="95"/>
      <c r="DA102" s="260"/>
    </row>
    <row r="103" spans="2:105" ht="30" customHeight="1">
      <c r="B103" s="257"/>
      <c r="C103" s="257"/>
      <c r="D103" s="35"/>
      <c r="E103" s="35"/>
      <c r="F103" s="35"/>
      <c r="G103" s="35"/>
      <c r="H103" s="35"/>
      <c r="I103" s="35"/>
      <c r="J103" s="426"/>
      <c r="K103" s="245"/>
      <c r="L103" s="303"/>
      <c r="M103" s="303"/>
      <c r="N103" s="303"/>
      <c r="O103" s="506"/>
      <c r="P103" s="268"/>
      <c r="Q103" s="268"/>
      <c r="R103" s="268"/>
      <c r="S103" s="281"/>
      <c r="T103" s="229"/>
      <c r="U103" s="285"/>
      <c r="V103" s="427"/>
      <c r="W103" s="285"/>
      <c r="X103" s="285"/>
      <c r="Y103" s="285"/>
      <c r="Z103" s="285"/>
      <c r="AA103" s="285"/>
      <c r="AB103" s="285"/>
      <c r="AC103" s="285"/>
      <c r="AD103" s="285">
        <v>1</v>
      </c>
      <c r="AE103" s="285"/>
      <c r="AF103" s="285"/>
      <c r="AG103" s="285"/>
      <c r="AH103" s="308"/>
      <c r="AI103" s="313"/>
      <c r="AJ103" s="283"/>
      <c r="AK103" s="282"/>
      <c r="AL103" s="282"/>
      <c r="AM103" s="236"/>
      <c r="AN103" s="236"/>
      <c r="AO103" s="236"/>
      <c r="AP103" s="236"/>
      <c r="AQ103" s="236"/>
      <c r="AR103" s="236"/>
      <c r="AS103" s="236"/>
      <c r="AT103" s="232"/>
      <c r="AU103" s="232"/>
      <c r="AV103" s="268"/>
      <c r="AW103" s="21">
        <v>44562</v>
      </c>
      <c r="AX103" s="21">
        <v>44926</v>
      </c>
      <c r="AY103" s="42">
        <v>365</v>
      </c>
      <c r="AZ103" s="46">
        <v>1065570</v>
      </c>
      <c r="BA103" s="35"/>
      <c r="BB103" s="43" t="s">
        <v>328</v>
      </c>
      <c r="BC103" s="35" t="s">
        <v>400</v>
      </c>
      <c r="BD103" s="329" t="s">
        <v>407</v>
      </c>
      <c r="BE103" s="382">
        <v>84716667</v>
      </c>
      <c r="BF103" s="329" t="s">
        <v>407</v>
      </c>
      <c r="BG103" s="329" t="s">
        <v>433</v>
      </c>
      <c r="BH103" s="391" t="s">
        <v>432</v>
      </c>
      <c r="BI103" s="382"/>
      <c r="BJ103" s="382"/>
      <c r="BK103" s="382"/>
      <c r="BL103" s="382"/>
      <c r="BM103" s="382"/>
      <c r="BN103" s="382"/>
      <c r="BO103" s="382"/>
      <c r="BP103" s="382"/>
      <c r="BQ103" s="382"/>
      <c r="BR103" s="382"/>
      <c r="BS103" s="382"/>
      <c r="BT103" s="382"/>
      <c r="BU103" s="382"/>
      <c r="BV103" s="382"/>
      <c r="BW103" s="382"/>
      <c r="BX103" s="382"/>
      <c r="BY103" s="382"/>
      <c r="BZ103" s="382"/>
      <c r="CA103" s="382"/>
      <c r="CB103" s="382">
        <v>125216667</v>
      </c>
      <c r="CC103" s="382"/>
      <c r="CD103" s="100"/>
      <c r="CE103" s="100"/>
      <c r="CF103" s="382">
        <v>125200000</v>
      </c>
      <c r="CG103" s="382"/>
      <c r="CH103" s="382"/>
      <c r="CI103" s="382"/>
      <c r="CJ103" s="382">
        <v>15400000</v>
      </c>
      <c r="CK103" s="382"/>
      <c r="CL103" s="382"/>
      <c r="CM103" s="382"/>
      <c r="CN103" s="454">
        <f>+CF103/CB103</f>
        <v>0.99986689471618029</v>
      </c>
      <c r="CO103" s="454"/>
      <c r="CP103" s="454"/>
      <c r="CQ103" s="454"/>
      <c r="CR103" s="454">
        <f>+CJ103/CB103</f>
        <v>0.12298682251301259</v>
      </c>
      <c r="CS103" s="382"/>
      <c r="CT103" s="100"/>
      <c r="CU103" s="100"/>
      <c r="DA103" s="260"/>
    </row>
    <row r="104" spans="2:105" ht="30">
      <c r="B104" s="257"/>
      <c r="C104" s="257"/>
      <c r="D104" s="35"/>
      <c r="E104" s="35"/>
      <c r="F104" s="35"/>
      <c r="G104" s="35"/>
      <c r="H104" s="35"/>
      <c r="I104" s="35"/>
      <c r="J104" s="426"/>
      <c r="K104" s="245"/>
      <c r="L104" s="303"/>
      <c r="M104" s="303"/>
      <c r="N104" s="303"/>
      <c r="O104" s="506"/>
      <c r="P104" s="268"/>
      <c r="Q104" s="268"/>
      <c r="R104" s="268"/>
      <c r="S104" s="281"/>
      <c r="T104" s="229"/>
      <c r="U104" s="285"/>
      <c r="V104" s="427"/>
      <c r="W104" s="285"/>
      <c r="X104" s="285"/>
      <c r="Y104" s="285"/>
      <c r="Z104" s="285"/>
      <c r="AA104" s="285"/>
      <c r="AB104" s="285"/>
      <c r="AC104" s="285"/>
      <c r="AD104" s="285"/>
      <c r="AE104" s="285"/>
      <c r="AF104" s="285"/>
      <c r="AG104" s="285"/>
      <c r="AH104" s="308"/>
      <c r="AI104" s="313"/>
      <c r="AJ104" s="283"/>
      <c r="AK104" s="282"/>
      <c r="AL104" s="282"/>
      <c r="AM104" s="236"/>
      <c r="AN104" s="236"/>
      <c r="AO104" s="236"/>
      <c r="AP104" s="236"/>
      <c r="AQ104" s="236"/>
      <c r="AR104" s="236"/>
      <c r="AS104" s="236"/>
      <c r="AT104" s="232"/>
      <c r="AU104" s="232"/>
      <c r="AV104" s="268"/>
      <c r="AW104" s="21">
        <v>44562</v>
      </c>
      <c r="AX104" s="21">
        <v>44926</v>
      </c>
      <c r="AY104" s="42">
        <v>365</v>
      </c>
      <c r="AZ104" s="46">
        <v>1065570</v>
      </c>
      <c r="BA104" s="35"/>
      <c r="BB104" s="43" t="s">
        <v>328</v>
      </c>
      <c r="BC104" s="35" t="s">
        <v>400</v>
      </c>
      <c r="BD104" s="329"/>
      <c r="BE104" s="382"/>
      <c r="BF104" s="329"/>
      <c r="BG104" s="329"/>
      <c r="BH104" s="391"/>
      <c r="BI104" s="382"/>
      <c r="BJ104" s="382"/>
      <c r="BK104" s="382"/>
      <c r="BL104" s="382"/>
      <c r="BM104" s="382"/>
      <c r="BN104" s="382"/>
      <c r="BO104" s="382"/>
      <c r="BP104" s="382"/>
      <c r="BQ104" s="382"/>
      <c r="BR104" s="382"/>
      <c r="BS104" s="382"/>
      <c r="BT104" s="382"/>
      <c r="BU104" s="382"/>
      <c r="BV104" s="382"/>
      <c r="BW104" s="382"/>
      <c r="BX104" s="382"/>
      <c r="BY104" s="382"/>
      <c r="BZ104" s="382"/>
      <c r="CA104" s="382"/>
      <c r="CB104" s="382"/>
      <c r="CC104" s="382"/>
      <c r="CD104" s="100"/>
      <c r="CE104" s="100"/>
      <c r="CF104" s="382"/>
      <c r="CG104" s="382"/>
      <c r="CH104" s="382"/>
      <c r="CI104" s="382"/>
      <c r="CJ104" s="382"/>
      <c r="CK104" s="382"/>
      <c r="CL104" s="382"/>
      <c r="CM104" s="382"/>
      <c r="CN104" s="454"/>
      <c r="CO104" s="454"/>
      <c r="CP104" s="454"/>
      <c r="CQ104" s="454"/>
      <c r="CR104" s="454"/>
      <c r="CS104" s="382"/>
      <c r="CT104" s="100"/>
      <c r="CU104" s="100"/>
      <c r="DA104" s="260"/>
    </row>
    <row r="105" spans="2:105" ht="30">
      <c r="B105" s="257"/>
      <c r="C105" s="257"/>
      <c r="D105" s="35"/>
      <c r="E105" s="35"/>
      <c r="F105" s="35"/>
      <c r="G105" s="35"/>
      <c r="H105" s="35"/>
      <c r="I105" s="35"/>
      <c r="J105" s="426"/>
      <c r="K105" s="245"/>
      <c r="L105" s="303"/>
      <c r="M105" s="303"/>
      <c r="N105" s="303"/>
      <c r="O105" s="506"/>
      <c r="P105" s="268"/>
      <c r="Q105" s="268"/>
      <c r="R105" s="268"/>
      <c r="S105" s="281"/>
      <c r="T105" s="229"/>
      <c r="U105" s="285"/>
      <c r="V105" s="427"/>
      <c r="W105" s="285"/>
      <c r="X105" s="285"/>
      <c r="Y105" s="285"/>
      <c r="Z105" s="285"/>
      <c r="AA105" s="285"/>
      <c r="AB105" s="285"/>
      <c r="AC105" s="285"/>
      <c r="AD105" s="285">
        <v>1</v>
      </c>
      <c r="AE105" s="285"/>
      <c r="AF105" s="285"/>
      <c r="AG105" s="285"/>
      <c r="AH105" s="308"/>
      <c r="AI105" s="313"/>
      <c r="AJ105" s="283"/>
      <c r="AK105" s="282"/>
      <c r="AL105" s="282"/>
      <c r="AM105" s="236"/>
      <c r="AN105" s="236"/>
      <c r="AO105" s="236"/>
      <c r="AP105" s="236"/>
      <c r="AQ105" s="236"/>
      <c r="AR105" s="236"/>
      <c r="AS105" s="236"/>
      <c r="AT105" s="233"/>
      <c r="AU105" s="233"/>
      <c r="AV105" s="268"/>
      <c r="AW105" s="21">
        <v>44562</v>
      </c>
      <c r="AX105" s="21">
        <v>44926</v>
      </c>
      <c r="AY105" s="42">
        <v>365</v>
      </c>
      <c r="AZ105" s="46">
        <v>1065570</v>
      </c>
      <c r="BA105" s="35"/>
      <c r="BB105" s="43" t="s">
        <v>328</v>
      </c>
      <c r="BC105" s="35" t="s">
        <v>400</v>
      </c>
      <c r="BD105" s="329"/>
      <c r="BE105" s="382"/>
      <c r="BF105" s="329"/>
      <c r="BG105" s="329"/>
      <c r="BH105" s="391"/>
      <c r="BI105" s="382"/>
      <c r="BJ105" s="382"/>
      <c r="BK105" s="382"/>
      <c r="BL105" s="382"/>
      <c r="BM105" s="382"/>
      <c r="BN105" s="382"/>
      <c r="BO105" s="382"/>
      <c r="BP105" s="382"/>
      <c r="BQ105" s="382"/>
      <c r="BR105" s="382"/>
      <c r="BS105" s="382"/>
      <c r="BT105" s="382"/>
      <c r="BU105" s="382"/>
      <c r="BV105" s="382"/>
      <c r="BW105" s="382"/>
      <c r="BX105" s="382"/>
      <c r="BY105" s="382"/>
      <c r="BZ105" s="382"/>
      <c r="CA105" s="382"/>
      <c r="CB105" s="382"/>
      <c r="CC105" s="382"/>
      <c r="CD105" s="100"/>
      <c r="CE105" s="100"/>
      <c r="CF105" s="382"/>
      <c r="CG105" s="382"/>
      <c r="CH105" s="382"/>
      <c r="CI105" s="382"/>
      <c r="CJ105" s="382"/>
      <c r="CK105" s="382"/>
      <c r="CL105" s="382"/>
      <c r="CM105" s="382"/>
      <c r="CN105" s="454"/>
      <c r="CO105" s="454"/>
      <c r="CP105" s="454"/>
      <c r="CQ105" s="454"/>
      <c r="CR105" s="454"/>
      <c r="CS105" s="382"/>
      <c r="CT105" s="100"/>
      <c r="CU105" s="100"/>
      <c r="DA105" s="260"/>
    </row>
    <row r="106" spans="2:105" ht="30">
      <c r="B106" s="257"/>
      <c r="C106" s="257"/>
      <c r="D106" s="35"/>
      <c r="E106" s="35"/>
      <c r="F106" s="35"/>
      <c r="G106" s="35"/>
      <c r="H106" s="35"/>
      <c r="I106" s="35"/>
      <c r="J106" s="426"/>
      <c r="K106" s="245"/>
      <c r="L106" s="303"/>
      <c r="M106" s="303"/>
      <c r="N106" s="303"/>
      <c r="O106" s="506"/>
      <c r="P106" s="268"/>
      <c r="Q106" s="268"/>
      <c r="R106" s="268"/>
      <c r="S106" s="281"/>
      <c r="T106" s="229"/>
      <c r="U106" s="285"/>
      <c r="V106" s="427"/>
      <c r="W106" s="285"/>
      <c r="X106" s="285"/>
      <c r="Y106" s="285"/>
      <c r="Z106" s="285"/>
      <c r="AA106" s="285"/>
      <c r="AB106" s="285"/>
      <c r="AC106" s="285"/>
      <c r="AD106" s="285">
        <v>1</v>
      </c>
      <c r="AE106" s="285"/>
      <c r="AF106" s="285"/>
      <c r="AG106" s="285"/>
      <c r="AH106" s="308"/>
      <c r="AI106" s="313"/>
      <c r="AJ106" s="283"/>
      <c r="AK106" s="236" t="s">
        <v>261</v>
      </c>
      <c r="AL106" s="236" t="s">
        <v>261</v>
      </c>
      <c r="AM106" s="235">
        <v>1</v>
      </c>
      <c r="AN106" s="235">
        <v>0.34</v>
      </c>
      <c r="AO106" s="235">
        <v>1</v>
      </c>
      <c r="AP106" s="235">
        <v>0</v>
      </c>
      <c r="AQ106" s="235"/>
      <c r="AR106" s="235"/>
      <c r="AS106" s="235">
        <f>+AO106</f>
        <v>1</v>
      </c>
      <c r="AT106" s="231">
        <f>+AS106/AM106</f>
        <v>1</v>
      </c>
      <c r="AU106" s="231">
        <f>+AT106*AN106</f>
        <v>0.34</v>
      </c>
      <c r="AV106" s="268"/>
      <c r="AW106" s="21">
        <v>44562</v>
      </c>
      <c r="AX106" s="21">
        <v>44926</v>
      </c>
      <c r="AY106" s="42">
        <v>365</v>
      </c>
      <c r="AZ106" s="46">
        <v>1065570</v>
      </c>
      <c r="BA106" s="35"/>
      <c r="BB106" s="43" t="s">
        <v>328</v>
      </c>
      <c r="BC106" s="35" t="s">
        <v>400</v>
      </c>
      <c r="BD106" s="329"/>
      <c r="BE106" s="382"/>
      <c r="BF106" s="329"/>
      <c r="BG106" s="329"/>
      <c r="BH106" s="391"/>
      <c r="BI106" s="382"/>
      <c r="BJ106" s="382"/>
      <c r="BK106" s="382"/>
      <c r="BL106" s="382"/>
      <c r="BM106" s="382"/>
      <c r="BN106" s="382"/>
      <c r="BO106" s="382"/>
      <c r="BP106" s="382"/>
      <c r="BQ106" s="382"/>
      <c r="BR106" s="382"/>
      <c r="BS106" s="382"/>
      <c r="BT106" s="382"/>
      <c r="BU106" s="382"/>
      <c r="BV106" s="382"/>
      <c r="BW106" s="382"/>
      <c r="BX106" s="382"/>
      <c r="BY106" s="382"/>
      <c r="BZ106" s="382"/>
      <c r="CA106" s="382"/>
      <c r="CB106" s="382"/>
      <c r="CC106" s="382"/>
      <c r="CD106" s="100"/>
      <c r="CE106" s="100"/>
      <c r="CF106" s="382"/>
      <c r="CG106" s="382"/>
      <c r="CH106" s="382"/>
      <c r="CI106" s="382"/>
      <c r="CJ106" s="382"/>
      <c r="CK106" s="382"/>
      <c r="CL106" s="382"/>
      <c r="CM106" s="382"/>
      <c r="CN106" s="454"/>
      <c r="CO106" s="454"/>
      <c r="CP106" s="454"/>
      <c r="CQ106" s="454"/>
      <c r="CR106" s="454"/>
      <c r="CS106" s="382"/>
      <c r="CT106" s="100"/>
      <c r="CU106" s="100"/>
      <c r="DA106" s="260"/>
    </row>
    <row r="107" spans="2:105" ht="30">
      <c r="B107" s="257"/>
      <c r="C107" s="257"/>
      <c r="D107" s="35"/>
      <c r="E107" s="35"/>
      <c r="F107" s="35"/>
      <c r="G107" s="35"/>
      <c r="H107" s="35"/>
      <c r="I107" s="35"/>
      <c r="J107" s="426"/>
      <c r="K107" s="245"/>
      <c r="L107" s="303"/>
      <c r="M107" s="303"/>
      <c r="N107" s="303"/>
      <c r="O107" s="506"/>
      <c r="P107" s="268"/>
      <c r="Q107" s="268"/>
      <c r="R107" s="268"/>
      <c r="S107" s="281"/>
      <c r="T107" s="229"/>
      <c r="U107" s="285"/>
      <c r="V107" s="427"/>
      <c r="W107" s="285"/>
      <c r="X107" s="285"/>
      <c r="Y107" s="285"/>
      <c r="Z107" s="285"/>
      <c r="AA107" s="285"/>
      <c r="AB107" s="285"/>
      <c r="AC107" s="285"/>
      <c r="AD107" s="285">
        <v>3</v>
      </c>
      <c r="AE107" s="285"/>
      <c r="AF107" s="285"/>
      <c r="AG107" s="285"/>
      <c r="AH107" s="308"/>
      <c r="AI107" s="313"/>
      <c r="AJ107" s="283"/>
      <c r="AK107" s="236"/>
      <c r="AL107" s="236"/>
      <c r="AM107" s="236"/>
      <c r="AN107" s="236"/>
      <c r="AO107" s="236"/>
      <c r="AP107" s="236"/>
      <c r="AQ107" s="236"/>
      <c r="AR107" s="236"/>
      <c r="AS107" s="236"/>
      <c r="AT107" s="232"/>
      <c r="AU107" s="232"/>
      <c r="AV107" s="268"/>
      <c r="AW107" s="21">
        <v>44562</v>
      </c>
      <c r="AX107" s="21">
        <v>44926</v>
      </c>
      <c r="AY107" s="42">
        <v>365</v>
      </c>
      <c r="AZ107" s="46">
        <v>1065570</v>
      </c>
      <c r="BA107" s="35"/>
      <c r="BB107" s="43" t="s">
        <v>328</v>
      </c>
      <c r="BC107" s="35" t="s">
        <v>400</v>
      </c>
      <c r="BD107" s="329" t="s">
        <v>435</v>
      </c>
      <c r="BE107" s="381">
        <v>1</v>
      </c>
      <c r="BF107" s="329" t="s">
        <v>435</v>
      </c>
      <c r="BG107" s="329" t="s">
        <v>433</v>
      </c>
      <c r="BH107" s="329" t="s">
        <v>432</v>
      </c>
      <c r="BI107" s="381"/>
      <c r="BJ107" s="381"/>
      <c r="BK107" s="381"/>
      <c r="BL107" s="381"/>
      <c r="BM107" s="381"/>
      <c r="BN107" s="381"/>
      <c r="BO107" s="381"/>
      <c r="BP107" s="381"/>
      <c r="BQ107" s="381"/>
      <c r="BR107" s="381"/>
      <c r="BS107" s="381"/>
      <c r="BT107" s="381"/>
      <c r="BU107" s="381"/>
      <c r="BV107" s="381"/>
      <c r="BW107" s="381"/>
      <c r="BX107" s="381"/>
      <c r="BY107" s="381"/>
      <c r="BZ107" s="381"/>
      <c r="CA107" s="381"/>
      <c r="CB107" s="381">
        <v>1</v>
      </c>
      <c r="CC107" s="381"/>
      <c r="CD107" s="99"/>
      <c r="CE107" s="99"/>
      <c r="CF107" s="381">
        <v>0</v>
      </c>
      <c r="CG107" s="381"/>
      <c r="CH107" s="381"/>
      <c r="CI107" s="381"/>
      <c r="CJ107" s="381">
        <v>0</v>
      </c>
      <c r="CK107" s="381"/>
      <c r="CL107" s="381"/>
      <c r="CM107" s="381"/>
      <c r="CN107" s="455">
        <v>0</v>
      </c>
      <c r="CO107" s="455"/>
      <c r="CP107" s="455"/>
      <c r="CQ107" s="455"/>
      <c r="CR107" s="455">
        <v>0</v>
      </c>
      <c r="CS107" s="381"/>
      <c r="CT107" s="99"/>
      <c r="CU107" s="99"/>
      <c r="DA107" s="260"/>
    </row>
    <row r="108" spans="2:105" ht="30">
      <c r="B108" s="257"/>
      <c r="C108" s="257"/>
      <c r="D108" s="35"/>
      <c r="E108" s="35"/>
      <c r="F108" s="35"/>
      <c r="G108" s="35"/>
      <c r="H108" s="35"/>
      <c r="I108" s="35"/>
      <c r="J108" s="426"/>
      <c r="K108" s="245"/>
      <c r="L108" s="303"/>
      <c r="M108" s="303"/>
      <c r="N108" s="303"/>
      <c r="O108" s="506"/>
      <c r="P108" s="268"/>
      <c r="Q108" s="268"/>
      <c r="R108" s="268"/>
      <c r="S108" s="281"/>
      <c r="T108" s="229"/>
      <c r="U108" s="285"/>
      <c r="V108" s="427"/>
      <c r="W108" s="285"/>
      <c r="X108" s="285"/>
      <c r="Y108" s="285"/>
      <c r="Z108" s="285"/>
      <c r="AA108" s="285"/>
      <c r="AB108" s="285"/>
      <c r="AC108" s="285"/>
      <c r="AD108" s="285">
        <v>0.34</v>
      </c>
      <c r="AE108" s="285"/>
      <c r="AF108" s="285"/>
      <c r="AG108" s="285"/>
      <c r="AH108" s="308"/>
      <c r="AI108" s="313"/>
      <c r="AJ108" s="283"/>
      <c r="AK108" s="236"/>
      <c r="AL108" s="236"/>
      <c r="AM108" s="236"/>
      <c r="AN108" s="236"/>
      <c r="AO108" s="236"/>
      <c r="AP108" s="236"/>
      <c r="AQ108" s="236"/>
      <c r="AR108" s="236"/>
      <c r="AS108" s="236"/>
      <c r="AT108" s="232"/>
      <c r="AU108" s="232"/>
      <c r="AV108" s="268"/>
      <c r="AW108" s="21">
        <v>44562</v>
      </c>
      <c r="AX108" s="21">
        <v>44926</v>
      </c>
      <c r="AY108" s="42">
        <v>365</v>
      </c>
      <c r="AZ108" s="46">
        <v>1065570</v>
      </c>
      <c r="BA108" s="35"/>
      <c r="BB108" s="43" t="s">
        <v>328</v>
      </c>
      <c r="BC108" s="35" t="s">
        <v>400</v>
      </c>
      <c r="BD108" s="329"/>
      <c r="BE108" s="381"/>
      <c r="BF108" s="329"/>
      <c r="BG108" s="329"/>
      <c r="BH108" s="329"/>
      <c r="BI108" s="381"/>
      <c r="BJ108" s="381"/>
      <c r="BK108" s="381"/>
      <c r="BL108" s="381"/>
      <c r="BM108" s="381"/>
      <c r="BN108" s="381"/>
      <c r="BO108" s="381"/>
      <c r="BP108" s="381"/>
      <c r="BQ108" s="381"/>
      <c r="BR108" s="381"/>
      <c r="BS108" s="381"/>
      <c r="BT108" s="381"/>
      <c r="BU108" s="381"/>
      <c r="BV108" s="381"/>
      <c r="BW108" s="381"/>
      <c r="BX108" s="381"/>
      <c r="BY108" s="381"/>
      <c r="BZ108" s="381"/>
      <c r="CA108" s="381"/>
      <c r="CB108" s="381"/>
      <c r="CC108" s="381"/>
      <c r="CD108" s="99"/>
      <c r="CE108" s="99"/>
      <c r="CF108" s="381"/>
      <c r="CG108" s="381"/>
      <c r="CH108" s="381"/>
      <c r="CI108" s="381"/>
      <c r="CJ108" s="381"/>
      <c r="CK108" s="381"/>
      <c r="CL108" s="381"/>
      <c r="CM108" s="381"/>
      <c r="CN108" s="455"/>
      <c r="CO108" s="455"/>
      <c r="CP108" s="455"/>
      <c r="CQ108" s="455"/>
      <c r="CR108" s="455"/>
      <c r="CS108" s="381"/>
      <c r="CT108" s="99"/>
      <c r="CU108" s="99"/>
      <c r="DA108" s="260"/>
    </row>
    <row r="109" spans="2:105" ht="30" customHeight="1">
      <c r="B109" s="257"/>
      <c r="C109" s="257"/>
      <c r="D109" s="35"/>
      <c r="E109" s="35"/>
      <c r="F109" s="35"/>
      <c r="G109" s="35"/>
      <c r="H109" s="35"/>
      <c r="I109" s="35"/>
      <c r="J109" s="426"/>
      <c r="K109" s="245"/>
      <c r="L109" s="303"/>
      <c r="M109" s="303"/>
      <c r="N109" s="303"/>
      <c r="O109" s="506"/>
      <c r="P109" s="268"/>
      <c r="Q109" s="268"/>
      <c r="R109" s="268"/>
      <c r="S109" s="281"/>
      <c r="T109" s="229"/>
      <c r="U109" s="285"/>
      <c r="V109" s="427"/>
      <c r="W109" s="285"/>
      <c r="X109" s="285"/>
      <c r="Y109" s="285"/>
      <c r="Z109" s="285"/>
      <c r="AA109" s="285"/>
      <c r="AB109" s="285"/>
      <c r="AC109" s="285"/>
      <c r="AD109" s="285">
        <v>0.75</v>
      </c>
      <c r="AE109" s="285"/>
      <c r="AF109" s="285"/>
      <c r="AG109" s="285"/>
      <c r="AH109" s="308"/>
      <c r="AI109" s="313"/>
      <c r="AJ109" s="283"/>
      <c r="AK109" s="236"/>
      <c r="AL109" s="236"/>
      <c r="AM109" s="236"/>
      <c r="AN109" s="236"/>
      <c r="AO109" s="236"/>
      <c r="AP109" s="236"/>
      <c r="AQ109" s="236"/>
      <c r="AR109" s="236"/>
      <c r="AS109" s="236"/>
      <c r="AT109" s="232"/>
      <c r="AU109" s="232"/>
      <c r="AV109" s="268"/>
      <c r="AW109" s="21">
        <v>44562</v>
      </c>
      <c r="AX109" s="21">
        <v>44926</v>
      </c>
      <c r="AY109" s="42">
        <v>365</v>
      </c>
      <c r="AZ109" s="46">
        <v>1065570</v>
      </c>
      <c r="BA109" s="35"/>
      <c r="BB109" s="43" t="s">
        <v>328</v>
      </c>
      <c r="BC109" s="35" t="s">
        <v>400</v>
      </c>
      <c r="BD109" s="329"/>
      <c r="BE109" s="381"/>
      <c r="BF109" s="329"/>
      <c r="BG109" s="329"/>
      <c r="BH109" s="329"/>
      <c r="BI109" s="381"/>
      <c r="BJ109" s="381"/>
      <c r="BK109" s="381"/>
      <c r="BL109" s="381"/>
      <c r="BM109" s="381"/>
      <c r="BN109" s="381"/>
      <c r="BO109" s="381"/>
      <c r="BP109" s="381"/>
      <c r="BQ109" s="381"/>
      <c r="BR109" s="381"/>
      <c r="BS109" s="381"/>
      <c r="BT109" s="381"/>
      <c r="BU109" s="381"/>
      <c r="BV109" s="381"/>
      <c r="BW109" s="381"/>
      <c r="BX109" s="381"/>
      <c r="BY109" s="381"/>
      <c r="BZ109" s="381"/>
      <c r="CA109" s="381"/>
      <c r="CB109" s="381"/>
      <c r="CC109" s="381"/>
      <c r="CD109" s="99"/>
      <c r="CE109" s="99"/>
      <c r="CF109" s="381"/>
      <c r="CG109" s="381"/>
      <c r="CH109" s="381"/>
      <c r="CI109" s="381"/>
      <c r="CJ109" s="381"/>
      <c r="CK109" s="381"/>
      <c r="CL109" s="381"/>
      <c r="CM109" s="381"/>
      <c r="CN109" s="455"/>
      <c r="CO109" s="455"/>
      <c r="CP109" s="455"/>
      <c r="CQ109" s="455"/>
      <c r="CR109" s="455"/>
      <c r="CS109" s="381"/>
      <c r="CT109" s="99"/>
      <c r="CU109" s="99"/>
      <c r="DA109" s="260"/>
    </row>
    <row r="110" spans="2:105" ht="30">
      <c r="B110" s="257"/>
      <c r="C110" s="257"/>
      <c r="D110" s="35"/>
      <c r="E110" s="35"/>
      <c r="F110" s="35"/>
      <c r="G110" s="35"/>
      <c r="H110" s="35"/>
      <c r="I110" s="35"/>
      <c r="J110" s="426"/>
      <c r="K110" s="245"/>
      <c r="L110" s="303"/>
      <c r="M110" s="303"/>
      <c r="N110" s="303"/>
      <c r="O110" s="506"/>
      <c r="P110" s="268"/>
      <c r="Q110" s="268"/>
      <c r="R110" s="268"/>
      <c r="S110" s="281"/>
      <c r="T110" s="229"/>
      <c r="U110" s="285"/>
      <c r="V110" s="427"/>
      <c r="W110" s="285"/>
      <c r="X110" s="285"/>
      <c r="Y110" s="285"/>
      <c r="Z110" s="285"/>
      <c r="AA110" s="285"/>
      <c r="AB110" s="285"/>
      <c r="AC110" s="285"/>
      <c r="AD110" s="285"/>
      <c r="AE110" s="285"/>
      <c r="AF110" s="285"/>
      <c r="AG110" s="285"/>
      <c r="AH110" s="308"/>
      <c r="AI110" s="313"/>
      <c r="AJ110" s="283"/>
      <c r="AK110" s="236"/>
      <c r="AL110" s="236"/>
      <c r="AM110" s="236"/>
      <c r="AN110" s="236"/>
      <c r="AO110" s="236"/>
      <c r="AP110" s="236"/>
      <c r="AQ110" s="236"/>
      <c r="AR110" s="236"/>
      <c r="AS110" s="236"/>
      <c r="AT110" s="233"/>
      <c r="AU110" s="233"/>
      <c r="AV110" s="268"/>
      <c r="AW110" s="21">
        <v>44562</v>
      </c>
      <c r="AX110" s="21">
        <v>44926</v>
      </c>
      <c r="AY110" s="42">
        <v>365</v>
      </c>
      <c r="AZ110" s="46">
        <v>1065570</v>
      </c>
      <c r="BA110" s="35"/>
      <c r="BB110" s="43" t="s">
        <v>328</v>
      </c>
      <c r="BC110" s="35" t="s">
        <v>400</v>
      </c>
      <c r="BD110" s="329"/>
      <c r="BE110" s="381"/>
      <c r="BF110" s="329"/>
      <c r="BG110" s="329"/>
      <c r="BH110" s="329"/>
      <c r="BI110" s="381"/>
      <c r="BJ110" s="381"/>
      <c r="BK110" s="381"/>
      <c r="BL110" s="381"/>
      <c r="BM110" s="381"/>
      <c r="BN110" s="381"/>
      <c r="BO110" s="381"/>
      <c r="BP110" s="381"/>
      <c r="BQ110" s="381"/>
      <c r="BR110" s="381"/>
      <c r="BS110" s="381"/>
      <c r="BT110" s="381"/>
      <c r="BU110" s="381"/>
      <c r="BV110" s="381"/>
      <c r="BW110" s="381"/>
      <c r="BX110" s="381"/>
      <c r="BY110" s="381"/>
      <c r="BZ110" s="381"/>
      <c r="CA110" s="381"/>
      <c r="CB110" s="381"/>
      <c r="CC110" s="381"/>
      <c r="CD110" s="99"/>
      <c r="CE110" s="99"/>
      <c r="CF110" s="381"/>
      <c r="CG110" s="381"/>
      <c r="CH110" s="381"/>
      <c r="CI110" s="381"/>
      <c r="CJ110" s="381"/>
      <c r="CK110" s="381"/>
      <c r="CL110" s="381"/>
      <c r="CM110" s="381"/>
      <c r="CN110" s="455"/>
      <c r="CO110" s="455"/>
      <c r="CP110" s="455"/>
      <c r="CQ110" s="455"/>
      <c r="CR110" s="455"/>
      <c r="CS110" s="381"/>
      <c r="CT110" s="99"/>
      <c r="CU110" s="99"/>
      <c r="DA110" s="261"/>
    </row>
    <row r="111" spans="2:105" ht="15.75" customHeight="1">
      <c r="B111" s="257"/>
      <c r="C111" s="257"/>
      <c r="D111" s="35"/>
      <c r="E111" s="35"/>
      <c r="F111" s="35"/>
      <c r="G111" s="35"/>
      <c r="H111" s="35"/>
      <c r="I111" s="35"/>
      <c r="J111" s="110"/>
      <c r="K111" s="246"/>
      <c r="L111" s="247" t="s">
        <v>495</v>
      </c>
      <c r="M111" s="248"/>
      <c r="N111" s="248"/>
      <c r="O111" s="248"/>
      <c r="P111" s="248"/>
      <c r="Q111" s="248"/>
      <c r="R111" s="248"/>
      <c r="S111" s="248"/>
      <c r="T111" s="248"/>
      <c r="U111" s="248"/>
      <c r="V111" s="248"/>
      <c r="W111" s="248"/>
      <c r="X111" s="248"/>
      <c r="Y111" s="248"/>
      <c r="Z111" s="248"/>
      <c r="AA111" s="249"/>
      <c r="AB111" s="151">
        <f>+AVERAGE(AB81:AB110)</f>
        <v>0.7142857142857143</v>
      </c>
      <c r="AC111" s="155">
        <f>+AVERAGE(AC81:AC110)</f>
        <v>0.82857142857142851</v>
      </c>
      <c r="AD111" s="94"/>
      <c r="AE111" s="94"/>
      <c r="AF111" s="94"/>
      <c r="AG111" s="94"/>
      <c r="AH111" s="82"/>
      <c r="AI111" s="118"/>
      <c r="AJ111" s="119"/>
      <c r="AK111" s="66"/>
      <c r="AL111" s="66"/>
      <c r="AM111" s="66"/>
      <c r="AN111" s="66"/>
      <c r="AO111" s="66"/>
      <c r="AP111" s="66"/>
      <c r="AQ111" s="66"/>
      <c r="AR111" s="66"/>
      <c r="AS111" s="66"/>
      <c r="AT111" s="66"/>
      <c r="AU111" s="66"/>
      <c r="AV111" s="82"/>
      <c r="AW111" s="21"/>
      <c r="AX111" s="21"/>
      <c r="AY111" s="42"/>
      <c r="AZ111" s="46"/>
      <c r="BA111" s="35"/>
      <c r="BB111" s="43"/>
      <c r="BC111" s="35"/>
      <c r="BD111" s="96"/>
      <c r="BE111" s="99"/>
      <c r="BF111" s="96"/>
      <c r="BG111" s="96"/>
      <c r="BH111" s="96"/>
      <c r="BI111" s="99"/>
      <c r="BJ111" s="99"/>
      <c r="BK111" s="99"/>
      <c r="BL111" s="99"/>
      <c r="BM111" s="99"/>
      <c r="BN111" s="99"/>
      <c r="BO111" s="99"/>
      <c r="BP111" s="99"/>
      <c r="BQ111" s="99"/>
      <c r="BR111" s="99"/>
      <c r="BS111" s="99"/>
      <c r="BT111" s="99"/>
      <c r="BU111" s="99"/>
      <c r="BV111" s="99"/>
      <c r="BW111" s="99"/>
      <c r="BX111" s="99"/>
      <c r="BY111" s="99"/>
      <c r="BZ111" s="99"/>
      <c r="CA111" s="99"/>
      <c r="CB111" s="99"/>
      <c r="CC111" s="178"/>
      <c r="CD111" s="99"/>
      <c r="CE111" s="99"/>
      <c r="CF111" s="99"/>
      <c r="CG111" s="99"/>
      <c r="CH111" s="99"/>
      <c r="CI111" s="99"/>
      <c r="CJ111" s="99"/>
      <c r="CK111" s="99"/>
      <c r="CL111" s="99"/>
      <c r="CM111" s="99"/>
      <c r="CN111" s="159"/>
      <c r="CO111" s="159"/>
      <c r="CP111" s="159"/>
      <c r="CQ111" s="159"/>
      <c r="CR111" s="159"/>
      <c r="CS111" s="178"/>
      <c r="CT111" s="99"/>
      <c r="CU111" s="99"/>
      <c r="DA111" s="35"/>
    </row>
    <row r="112" spans="2:105" ht="30" customHeight="1">
      <c r="B112" s="257"/>
      <c r="C112" s="257"/>
      <c r="D112" s="35"/>
      <c r="E112" s="35"/>
      <c r="F112" s="35"/>
      <c r="G112" s="35"/>
      <c r="H112" s="35"/>
      <c r="I112" s="35"/>
      <c r="J112" s="272"/>
      <c r="K112" s="250" t="s">
        <v>155</v>
      </c>
      <c r="L112" s="303" t="s">
        <v>344</v>
      </c>
      <c r="M112" s="303" t="s">
        <v>369</v>
      </c>
      <c r="N112" s="303">
        <v>0</v>
      </c>
      <c r="O112" s="507" t="s">
        <v>179</v>
      </c>
      <c r="P112" s="272"/>
      <c r="Q112" s="272" t="s">
        <v>370</v>
      </c>
      <c r="R112" s="272" t="s">
        <v>381</v>
      </c>
      <c r="S112" s="298">
        <v>1</v>
      </c>
      <c r="T112" s="278">
        <v>1</v>
      </c>
      <c r="U112" s="299">
        <v>1</v>
      </c>
      <c r="V112" s="299">
        <v>0</v>
      </c>
      <c r="W112" s="299">
        <v>0</v>
      </c>
      <c r="X112" s="299"/>
      <c r="Y112" s="299"/>
      <c r="Z112" s="299">
        <f>+V112+W112+X112+Y112</f>
        <v>0</v>
      </c>
      <c r="AA112" s="299">
        <v>1</v>
      </c>
      <c r="AB112" s="299">
        <f>+Z112/T112</f>
        <v>0</v>
      </c>
      <c r="AC112" s="299">
        <f>+AA112/S112</f>
        <v>1</v>
      </c>
      <c r="AD112" s="299" t="s">
        <v>444</v>
      </c>
      <c r="AE112" s="299" t="s">
        <v>445</v>
      </c>
      <c r="AF112" s="299" t="s">
        <v>448</v>
      </c>
      <c r="AG112" s="299" t="s">
        <v>450</v>
      </c>
      <c r="AH112" s="272" t="s">
        <v>201</v>
      </c>
      <c r="AI112" s="272">
        <v>2021130010003</v>
      </c>
      <c r="AJ112" s="272" t="s">
        <v>216</v>
      </c>
      <c r="AK112" s="66" t="s">
        <v>262</v>
      </c>
      <c r="AL112" s="66" t="s">
        <v>262</v>
      </c>
      <c r="AM112" s="66">
        <v>1</v>
      </c>
      <c r="AN112" s="85">
        <v>0.2</v>
      </c>
      <c r="AO112" s="66">
        <v>0</v>
      </c>
      <c r="AP112" s="66"/>
      <c r="AQ112" s="66"/>
      <c r="AR112" s="66"/>
      <c r="AS112" s="66">
        <f>+AO112+AP112+AQ112+AR112</f>
        <v>0</v>
      </c>
      <c r="AT112" s="145">
        <f>+AS112/AM112</f>
        <v>0</v>
      </c>
      <c r="AU112" s="66">
        <f>+AT112*AN112</f>
        <v>0</v>
      </c>
      <c r="AV112" s="428">
        <f>+SUM(AU112:AU116)</f>
        <v>0</v>
      </c>
      <c r="AW112" s="21">
        <v>44562</v>
      </c>
      <c r="AX112" s="21">
        <v>44926</v>
      </c>
      <c r="AY112" s="42">
        <v>365</v>
      </c>
      <c r="AZ112" s="46">
        <v>1065570</v>
      </c>
      <c r="BA112" s="35"/>
      <c r="BB112" s="43" t="s">
        <v>328</v>
      </c>
      <c r="BC112" s="35" t="s">
        <v>399</v>
      </c>
      <c r="BD112" s="329" t="s">
        <v>407</v>
      </c>
      <c r="BE112" s="389">
        <v>239800000</v>
      </c>
      <c r="BF112" s="329" t="s">
        <v>407</v>
      </c>
      <c r="BG112" s="329" t="s">
        <v>439</v>
      </c>
      <c r="BH112" s="393" t="s">
        <v>438</v>
      </c>
      <c r="BI112" s="389"/>
      <c r="BJ112" s="389"/>
      <c r="BK112" s="389"/>
      <c r="BL112" s="389"/>
      <c r="BM112" s="389"/>
      <c r="BN112" s="389"/>
      <c r="BO112" s="389"/>
      <c r="BP112" s="389"/>
      <c r="BQ112" s="389"/>
      <c r="BR112" s="389"/>
      <c r="BS112" s="389"/>
      <c r="BT112" s="389"/>
      <c r="BU112" s="389"/>
      <c r="BV112" s="389"/>
      <c r="BW112" s="389"/>
      <c r="BX112" s="389"/>
      <c r="BY112" s="389"/>
      <c r="BZ112" s="389"/>
      <c r="CA112" s="389"/>
      <c r="CB112" s="389">
        <v>239800000</v>
      </c>
      <c r="CC112" s="389"/>
      <c r="CD112" s="95"/>
      <c r="CE112" s="95"/>
      <c r="CF112" s="389">
        <v>60000000</v>
      </c>
      <c r="CG112" s="389"/>
      <c r="CH112" s="389"/>
      <c r="CI112" s="389"/>
      <c r="CJ112" s="389">
        <v>0</v>
      </c>
      <c r="CK112" s="389"/>
      <c r="CL112" s="389"/>
      <c r="CM112" s="389"/>
      <c r="CN112" s="459">
        <f>+CF112/CB112</f>
        <v>0.25020850708924103</v>
      </c>
      <c r="CO112" s="459"/>
      <c r="CP112" s="459"/>
      <c r="CQ112" s="459"/>
      <c r="CR112" s="459">
        <f>+CJ112/CB112</f>
        <v>0</v>
      </c>
      <c r="CS112" s="389"/>
      <c r="CT112" s="95"/>
      <c r="CU112" s="95"/>
      <c r="DA112" s="35"/>
    </row>
    <row r="113" spans="2:105" ht="60" customHeight="1">
      <c r="B113" s="257"/>
      <c r="C113" s="257"/>
      <c r="D113" s="35"/>
      <c r="E113" s="35"/>
      <c r="F113" s="35"/>
      <c r="G113" s="35"/>
      <c r="H113" s="35"/>
      <c r="I113" s="35"/>
      <c r="J113" s="272"/>
      <c r="K113" s="251"/>
      <c r="L113" s="303"/>
      <c r="M113" s="303"/>
      <c r="N113" s="303"/>
      <c r="O113" s="507"/>
      <c r="P113" s="272"/>
      <c r="Q113" s="272"/>
      <c r="R113" s="272"/>
      <c r="S113" s="298"/>
      <c r="T113" s="229"/>
      <c r="U113" s="299"/>
      <c r="V113" s="299"/>
      <c r="W113" s="299"/>
      <c r="X113" s="299"/>
      <c r="Y113" s="299"/>
      <c r="Z113" s="299"/>
      <c r="AA113" s="299"/>
      <c r="AB113" s="299"/>
      <c r="AC113" s="299"/>
      <c r="AD113" s="299"/>
      <c r="AE113" s="299"/>
      <c r="AF113" s="299"/>
      <c r="AG113" s="299"/>
      <c r="AH113" s="272"/>
      <c r="AI113" s="272"/>
      <c r="AJ113" s="272"/>
      <c r="AK113" s="66" t="s">
        <v>263</v>
      </c>
      <c r="AL113" s="66" t="s">
        <v>263</v>
      </c>
      <c r="AM113" s="66">
        <v>1</v>
      </c>
      <c r="AN113" s="85">
        <v>0.2</v>
      </c>
      <c r="AO113" s="66">
        <v>0</v>
      </c>
      <c r="AP113" s="66"/>
      <c r="AQ113" s="66"/>
      <c r="AR113" s="66"/>
      <c r="AS113" s="66">
        <f t="shared" ref="AS113:AS114" si="11">+AO113+AP113+AQ113+AR113</f>
        <v>0</v>
      </c>
      <c r="AT113" s="145">
        <f t="shared" ref="AT113:AT116" si="12">+AS113/AM113</f>
        <v>0</v>
      </c>
      <c r="AU113" s="66">
        <f t="shared" ref="AU113:AU116" si="13">+AT113*AN113</f>
        <v>0</v>
      </c>
      <c r="AV113" s="428"/>
      <c r="AW113" s="21">
        <v>44562</v>
      </c>
      <c r="AX113" s="21">
        <v>44926</v>
      </c>
      <c r="AY113" s="42">
        <v>365</v>
      </c>
      <c r="AZ113" s="46">
        <v>1065570</v>
      </c>
      <c r="BA113" s="35"/>
      <c r="BB113" s="43" t="s">
        <v>328</v>
      </c>
      <c r="BC113" s="35" t="s">
        <v>399</v>
      </c>
      <c r="BD113" s="329"/>
      <c r="BE113" s="389"/>
      <c r="BF113" s="329"/>
      <c r="BG113" s="329"/>
      <c r="BH113" s="393"/>
      <c r="BI113" s="389"/>
      <c r="BJ113" s="389"/>
      <c r="BK113" s="389"/>
      <c r="BL113" s="389"/>
      <c r="BM113" s="389"/>
      <c r="BN113" s="389"/>
      <c r="BO113" s="389"/>
      <c r="BP113" s="389"/>
      <c r="BQ113" s="389"/>
      <c r="BR113" s="389"/>
      <c r="BS113" s="389"/>
      <c r="BT113" s="389"/>
      <c r="BU113" s="389"/>
      <c r="BV113" s="389"/>
      <c r="BW113" s="389"/>
      <c r="BX113" s="389"/>
      <c r="BY113" s="389"/>
      <c r="BZ113" s="389"/>
      <c r="CA113" s="389"/>
      <c r="CB113" s="389"/>
      <c r="CC113" s="389"/>
      <c r="CD113" s="95"/>
      <c r="CE113" s="95"/>
      <c r="CF113" s="389"/>
      <c r="CG113" s="389"/>
      <c r="CH113" s="389"/>
      <c r="CI113" s="389"/>
      <c r="CJ113" s="389"/>
      <c r="CK113" s="389"/>
      <c r="CL113" s="389"/>
      <c r="CM113" s="389"/>
      <c r="CN113" s="459"/>
      <c r="CO113" s="459"/>
      <c r="CP113" s="459"/>
      <c r="CQ113" s="459"/>
      <c r="CR113" s="459"/>
      <c r="CS113" s="389"/>
      <c r="CT113" s="95"/>
      <c r="CU113" s="95"/>
      <c r="DA113" s="35"/>
    </row>
    <row r="114" spans="2:105" ht="84" customHeight="1">
      <c r="B114" s="257"/>
      <c r="C114" s="257"/>
      <c r="D114" s="35"/>
      <c r="E114" s="35"/>
      <c r="F114" s="35"/>
      <c r="G114" s="35"/>
      <c r="H114" s="35"/>
      <c r="I114" s="35"/>
      <c r="J114" s="272"/>
      <c r="K114" s="251"/>
      <c r="L114" s="303"/>
      <c r="M114" s="303"/>
      <c r="N114" s="303"/>
      <c r="O114" s="507"/>
      <c r="P114" s="272"/>
      <c r="Q114" s="272"/>
      <c r="R114" s="272"/>
      <c r="S114" s="298"/>
      <c r="T114" s="229"/>
      <c r="U114" s="299"/>
      <c r="V114" s="299"/>
      <c r="W114" s="299"/>
      <c r="X114" s="299"/>
      <c r="Y114" s="299"/>
      <c r="Z114" s="299"/>
      <c r="AA114" s="299"/>
      <c r="AB114" s="299"/>
      <c r="AC114" s="299"/>
      <c r="AD114" s="299"/>
      <c r="AE114" s="299"/>
      <c r="AF114" s="299"/>
      <c r="AG114" s="299"/>
      <c r="AH114" s="272"/>
      <c r="AI114" s="272"/>
      <c r="AJ114" s="272"/>
      <c r="AK114" s="66" t="s">
        <v>264</v>
      </c>
      <c r="AL114" s="66" t="s">
        <v>264</v>
      </c>
      <c r="AM114" s="66">
        <v>1</v>
      </c>
      <c r="AN114" s="85">
        <v>0.2</v>
      </c>
      <c r="AO114" s="66">
        <v>0</v>
      </c>
      <c r="AP114" s="66"/>
      <c r="AQ114" s="66"/>
      <c r="AR114" s="66"/>
      <c r="AS114" s="66">
        <f t="shared" si="11"/>
        <v>0</v>
      </c>
      <c r="AT114" s="145">
        <f t="shared" si="12"/>
        <v>0</v>
      </c>
      <c r="AU114" s="66">
        <f t="shared" si="13"/>
        <v>0</v>
      </c>
      <c r="AV114" s="428"/>
      <c r="AW114" s="21">
        <v>44562</v>
      </c>
      <c r="AX114" s="21">
        <v>44926</v>
      </c>
      <c r="AY114" s="42">
        <v>365</v>
      </c>
      <c r="AZ114" s="46">
        <v>1065570</v>
      </c>
      <c r="BA114" s="35"/>
      <c r="BB114" s="43" t="s">
        <v>328</v>
      </c>
      <c r="BC114" s="35" t="s">
        <v>399</v>
      </c>
      <c r="BD114" s="329"/>
      <c r="BE114" s="389"/>
      <c r="BF114" s="329"/>
      <c r="BG114" s="329"/>
      <c r="BH114" s="393"/>
      <c r="BI114" s="389"/>
      <c r="BJ114" s="389"/>
      <c r="BK114" s="389"/>
      <c r="BL114" s="389"/>
      <c r="BM114" s="389"/>
      <c r="BN114" s="389"/>
      <c r="BO114" s="389"/>
      <c r="BP114" s="389"/>
      <c r="BQ114" s="389"/>
      <c r="BR114" s="389"/>
      <c r="BS114" s="389"/>
      <c r="BT114" s="389"/>
      <c r="BU114" s="389"/>
      <c r="BV114" s="389"/>
      <c r="BW114" s="389"/>
      <c r="BX114" s="389"/>
      <c r="BY114" s="389"/>
      <c r="BZ114" s="389"/>
      <c r="CA114" s="389"/>
      <c r="CB114" s="389"/>
      <c r="CC114" s="389"/>
      <c r="CD114" s="95"/>
      <c r="CE114" s="95"/>
      <c r="CF114" s="389"/>
      <c r="CG114" s="389"/>
      <c r="CH114" s="389"/>
      <c r="CI114" s="389"/>
      <c r="CJ114" s="389"/>
      <c r="CK114" s="389"/>
      <c r="CL114" s="389"/>
      <c r="CM114" s="389"/>
      <c r="CN114" s="459"/>
      <c r="CO114" s="459"/>
      <c r="CP114" s="459"/>
      <c r="CQ114" s="459"/>
      <c r="CR114" s="459"/>
      <c r="CS114" s="389"/>
      <c r="CT114" s="95"/>
      <c r="CU114" s="95"/>
      <c r="DA114" s="35"/>
    </row>
    <row r="115" spans="2:105" ht="103.5" customHeight="1">
      <c r="B115" s="257"/>
      <c r="C115" s="257"/>
      <c r="D115" s="35"/>
      <c r="E115" s="35"/>
      <c r="F115" s="35"/>
      <c r="G115" s="35"/>
      <c r="H115" s="35"/>
      <c r="I115" s="35"/>
      <c r="J115" s="272"/>
      <c r="K115" s="251"/>
      <c r="L115" s="303" t="s">
        <v>180</v>
      </c>
      <c r="M115" s="303" t="s">
        <v>367</v>
      </c>
      <c r="N115" s="303"/>
      <c r="O115" s="507" t="s">
        <v>180</v>
      </c>
      <c r="P115" s="272"/>
      <c r="Q115" s="272" t="s">
        <v>370</v>
      </c>
      <c r="R115" s="272" t="s">
        <v>382</v>
      </c>
      <c r="S115" s="229">
        <v>1</v>
      </c>
      <c r="T115" s="273">
        <v>1</v>
      </c>
      <c r="U115" s="298">
        <v>1</v>
      </c>
      <c r="V115" s="298">
        <v>0</v>
      </c>
      <c r="W115" s="298">
        <v>0</v>
      </c>
      <c r="X115" s="298"/>
      <c r="Y115" s="298"/>
      <c r="Z115" s="298">
        <f>+V115+W115+X115+Y115</f>
        <v>0</v>
      </c>
      <c r="AA115" s="298">
        <v>1</v>
      </c>
      <c r="AB115" s="298">
        <f>+Z115/T115</f>
        <v>0</v>
      </c>
      <c r="AC115" s="298">
        <f>+AA115/S115</f>
        <v>1</v>
      </c>
      <c r="AD115" s="298" t="s">
        <v>444</v>
      </c>
      <c r="AE115" s="298" t="s">
        <v>445</v>
      </c>
      <c r="AF115" s="298" t="s">
        <v>448</v>
      </c>
      <c r="AG115" s="298" t="s">
        <v>450</v>
      </c>
      <c r="AH115" s="272"/>
      <c r="AI115" s="272"/>
      <c r="AJ115" s="272"/>
      <c r="AK115" s="66" t="s">
        <v>265</v>
      </c>
      <c r="AL115" s="66" t="s">
        <v>265</v>
      </c>
      <c r="AM115" s="66">
        <v>1</v>
      </c>
      <c r="AN115" s="85">
        <v>0.2</v>
      </c>
      <c r="AO115" s="66">
        <v>0</v>
      </c>
      <c r="AP115" s="66"/>
      <c r="AQ115" s="66"/>
      <c r="AR115" s="66"/>
      <c r="AS115" s="66">
        <f>+AO115+AP115+AQ115+AR115</f>
        <v>0</v>
      </c>
      <c r="AT115" s="145">
        <f t="shared" si="12"/>
        <v>0</v>
      </c>
      <c r="AU115" s="66">
        <f t="shared" si="13"/>
        <v>0</v>
      </c>
      <c r="AV115" s="428"/>
      <c r="AW115" s="21">
        <v>44562</v>
      </c>
      <c r="AX115" s="21">
        <v>44926</v>
      </c>
      <c r="AY115" s="42">
        <v>365</v>
      </c>
      <c r="AZ115" s="46">
        <v>1065570</v>
      </c>
      <c r="BA115" s="35"/>
      <c r="BB115" s="43" t="s">
        <v>328</v>
      </c>
      <c r="BC115" s="35" t="s">
        <v>399</v>
      </c>
      <c r="BD115" s="329"/>
      <c r="BE115" s="389"/>
      <c r="BF115" s="329"/>
      <c r="BG115" s="329"/>
      <c r="BH115" s="393"/>
      <c r="BI115" s="389"/>
      <c r="BJ115" s="389"/>
      <c r="BK115" s="389"/>
      <c r="BL115" s="389"/>
      <c r="BM115" s="389"/>
      <c r="BN115" s="389"/>
      <c r="BO115" s="389"/>
      <c r="BP115" s="389"/>
      <c r="BQ115" s="389"/>
      <c r="BR115" s="389"/>
      <c r="BS115" s="389"/>
      <c r="BT115" s="389"/>
      <c r="BU115" s="389"/>
      <c r="BV115" s="389"/>
      <c r="BW115" s="389"/>
      <c r="BX115" s="389"/>
      <c r="BY115" s="389"/>
      <c r="BZ115" s="389"/>
      <c r="CA115" s="389"/>
      <c r="CB115" s="389"/>
      <c r="CC115" s="389"/>
      <c r="CD115" s="95"/>
      <c r="CE115" s="95"/>
      <c r="CF115" s="389"/>
      <c r="CG115" s="389"/>
      <c r="CH115" s="389"/>
      <c r="CI115" s="389"/>
      <c r="CJ115" s="389"/>
      <c r="CK115" s="389"/>
      <c r="CL115" s="389"/>
      <c r="CM115" s="389"/>
      <c r="CN115" s="459"/>
      <c r="CO115" s="459"/>
      <c r="CP115" s="459"/>
      <c r="CQ115" s="459"/>
      <c r="CR115" s="459"/>
      <c r="CS115" s="389"/>
      <c r="CT115" s="95"/>
      <c r="CU115" s="95"/>
      <c r="DA115" s="35"/>
    </row>
    <row r="116" spans="2:105" ht="93.75" customHeight="1">
      <c r="B116" s="257"/>
      <c r="C116" s="257"/>
      <c r="D116" s="35"/>
      <c r="E116" s="35"/>
      <c r="F116" s="35"/>
      <c r="G116" s="35"/>
      <c r="H116" s="35"/>
      <c r="I116" s="35"/>
      <c r="J116" s="272"/>
      <c r="K116" s="251"/>
      <c r="L116" s="303"/>
      <c r="M116" s="303"/>
      <c r="N116" s="303"/>
      <c r="O116" s="507"/>
      <c r="P116" s="272"/>
      <c r="Q116" s="272"/>
      <c r="R116" s="272"/>
      <c r="S116" s="229"/>
      <c r="T116" s="270"/>
      <c r="U116" s="298"/>
      <c r="V116" s="298"/>
      <c r="W116" s="298"/>
      <c r="X116" s="298"/>
      <c r="Y116" s="298"/>
      <c r="Z116" s="298"/>
      <c r="AA116" s="298"/>
      <c r="AB116" s="298"/>
      <c r="AC116" s="298"/>
      <c r="AD116" s="298"/>
      <c r="AE116" s="298"/>
      <c r="AF116" s="298"/>
      <c r="AG116" s="298"/>
      <c r="AH116" s="272"/>
      <c r="AI116" s="272"/>
      <c r="AJ116" s="272"/>
      <c r="AK116" s="66" t="s">
        <v>266</v>
      </c>
      <c r="AL116" s="66" t="s">
        <v>266</v>
      </c>
      <c r="AM116" s="85">
        <v>1</v>
      </c>
      <c r="AN116" s="85">
        <v>0.2</v>
      </c>
      <c r="AO116" s="85">
        <v>0</v>
      </c>
      <c r="AP116" s="85"/>
      <c r="AQ116" s="85"/>
      <c r="AR116" s="85"/>
      <c r="AS116" s="66">
        <f>+AO116+AP116+AQ116+AR116</f>
        <v>0</v>
      </c>
      <c r="AT116" s="145">
        <f t="shared" si="12"/>
        <v>0</v>
      </c>
      <c r="AU116" s="66">
        <f t="shared" si="13"/>
        <v>0</v>
      </c>
      <c r="AV116" s="428"/>
      <c r="AW116" s="21">
        <v>44562</v>
      </c>
      <c r="AX116" s="21">
        <v>44926</v>
      </c>
      <c r="AY116" s="42">
        <v>365</v>
      </c>
      <c r="AZ116" s="46">
        <v>1065570</v>
      </c>
      <c r="BA116" s="35"/>
      <c r="BB116" s="43" t="s">
        <v>328</v>
      </c>
      <c r="BC116" s="35" t="s">
        <v>399</v>
      </c>
      <c r="BD116" s="329"/>
      <c r="BE116" s="389"/>
      <c r="BF116" s="329"/>
      <c r="BG116" s="329"/>
      <c r="BH116" s="393"/>
      <c r="BI116" s="389"/>
      <c r="BJ116" s="389"/>
      <c r="BK116" s="389"/>
      <c r="BL116" s="389"/>
      <c r="BM116" s="389"/>
      <c r="BN116" s="389"/>
      <c r="BO116" s="389"/>
      <c r="BP116" s="389"/>
      <c r="BQ116" s="389"/>
      <c r="BR116" s="389"/>
      <c r="BS116" s="389"/>
      <c r="BT116" s="389"/>
      <c r="BU116" s="389"/>
      <c r="BV116" s="389"/>
      <c r="BW116" s="389"/>
      <c r="BX116" s="389"/>
      <c r="BY116" s="389"/>
      <c r="BZ116" s="389"/>
      <c r="CA116" s="389"/>
      <c r="CB116" s="389"/>
      <c r="CC116" s="389"/>
      <c r="CD116" s="95"/>
      <c r="CE116" s="95"/>
      <c r="CF116" s="389"/>
      <c r="CG116" s="389"/>
      <c r="CH116" s="389"/>
      <c r="CI116" s="389"/>
      <c r="CJ116" s="389"/>
      <c r="CK116" s="389"/>
      <c r="CL116" s="389"/>
      <c r="CM116" s="389"/>
      <c r="CN116" s="459"/>
      <c r="CO116" s="459"/>
      <c r="CP116" s="459"/>
      <c r="CQ116" s="459"/>
      <c r="CR116" s="459"/>
      <c r="CS116" s="389"/>
      <c r="CT116" s="95"/>
      <c r="CU116" s="95"/>
      <c r="DA116" s="35"/>
    </row>
    <row r="117" spans="2:105" ht="15">
      <c r="B117" s="257"/>
      <c r="C117" s="257"/>
      <c r="D117" s="35"/>
      <c r="E117" s="35"/>
      <c r="F117" s="35"/>
      <c r="G117" s="35"/>
      <c r="H117" s="35"/>
      <c r="I117" s="35"/>
      <c r="J117" s="111"/>
      <c r="K117" s="252"/>
      <c r="L117" s="247" t="s">
        <v>496</v>
      </c>
      <c r="M117" s="248"/>
      <c r="N117" s="248"/>
      <c r="O117" s="248"/>
      <c r="P117" s="248"/>
      <c r="Q117" s="248"/>
      <c r="R117" s="248"/>
      <c r="S117" s="248"/>
      <c r="T117" s="248"/>
      <c r="U117" s="248"/>
      <c r="V117" s="248"/>
      <c r="W117" s="248"/>
      <c r="X117" s="248"/>
      <c r="Y117" s="248"/>
      <c r="Z117" s="248"/>
      <c r="AA117" s="249"/>
      <c r="AB117" s="152">
        <f>+AVERAGE(AB112:AB116)</f>
        <v>0</v>
      </c>
      <c r="AC117" s="152">
        <f>+AVERAGE(AC112:AC116)</f>
        <v>1</v>
      </c>
      <c r="AD117" s="65"/>
      <c r="AE117" s="65"/>
      <c r="AF117" s="65"/>
      <c r="AG117" s="65"/>
      <c r="AH117" s="111"/>
      <c r="AI117" s="111"/>
      <c r="AJ117" s="111"/>
      <c r="AK117" s="66"/>
      <c r="AL117" s="66"/>
      <c r="AM117" s="85"/>
      <c r="AN117" s="85"/>
      <c r="AO117" s="85"/>
      <c r="AP117" s="85"/>
      <c r="AQ117" s="85"/>
      <c r="AR117" s="85"/>
      <c r="AS117" s="85"/>
      <c r="AT117" s="85"/>
      <c r="AU117" s="85"/>
      <c r="AV117" s="111"/>
      <c r="AW117" s="21"/>
      <c r="AX117" s="21"/>
      <c r="AY117" s="42"/>
      <c r="AZ117" s="46"/>
      <c r="BA117" s="35"/>
      <c r="BB117" s="43"/>
      <c r="BC117" s="35"/>
      <c r="BD117" s="96"/>
      <c r="BE117" s="95"/>
      <c r="BF117" s="96"/>
      <c r="BG117" s="96"/>
      <c r="BH117" s="97"/>
      <c r="BI117" s="95"/>
      <c r="BJ117" s="95"/>
      <c r="BK117" s="95"/>
      <c r="BL117" s="95"/>
      <c r="BM117" s="95"/>
      <c r="BN117" s="95"/>
      <c r="BO117" s="95"/>
      <c r="BP117" s="95"/>
      <c r="BQ117" s="95"/>
      <c r="BR117" s="95"/>
      <c r="BS117" s="95"/>
      <c r="BT117" s="95"/>
      <c r="BU117" s="95"/>
      <c r="BV117" s="95"/>
      <c r="BW117" s="95"/>
      <c r="BX117" s="95"/>
      <c r="BY117" s="95"/>
      <c r="BZ117" s="95"/>
      <c r="CA117" s="95"/>
      <c r="CB117" s="95"/>
      <c r="CC117" s="176"/>
      <c r="CD117" s="95"/>
      <c r="CE117" s="95"/>
      <c r="CF117" s="95"/>
      <c r="CG117" s="95"/>
      <c r="CH117" s="95"/>
      <c r="CI117" s="95"/>
      <c r="CJ117" s="95"/>
      <c r="CK117" s="95"/>
      <c r="CL117" s="95"/>
      <c r="CM117" s="95"/>
      <c r="CN117" s="160"/>
      <c r="CO117" s="160"/>
      <c r="CP117" s="160"/>
      <c r="CQ117" s="160"/>
      <c r="CR117" s="160"/>
      <c r="CS117" s="176"/>
      <c r="CT117" s="95"/>
      <c r="CU117" s="95"/>
      <c r="DA117" s="35"/>
    </row>
    <row r="118" spans="2:105" ht="15">
      <c r="B118" s="257"/>
      <c r="C118" s="258"/>
      <c r="D118" s="35"/>
      <c r="E118" s="35"/>
      <c r="F118" s="35"/>
      <c r="G118" s="35"/>
      <c r="H118" s="35"/>
      <c r="I118" s="35"/>
      <c r="J118" s="253" t="s">
        <v>497</v>
      </c>
      <c r="K118" s="254"/>
      <c r="L118" s="254"/>
      <c r="M118" s="254"/>
      <c r="N118" s="254"/>
      <c r="O118" s="254"/>
      <c r="P118" s="254"/>
      <c r="Q118" s="254"/>
      <c r="R118" s="254"/>
      <c r="S118" s="254"/>
      <c r="T118" s="254"/>
      <c r="U118" s="254"/>
      <c r="V118" s="254"/>
      <c r="W118" s="254"/>
      <c r="X118" s="254"/>
      <c r="Y118" s="254"/>
      <c r="Z118" s="254"/>
      <c r="AA118" s="255"/>
      <c r="AB118" s="65">
        <f>+(AB117+AB111)/2</f>
        <v>0.35714285714285715</v>
      </c>
      <c r="AC118" s="65">
        <f>+(AC117+AC111)/2</f>
        <v>0.91428571428571426</v>
      </c>
      <c r="AD118" s="65"/>
      <c r="AE118" s="65"/>
      <c r="AF118" s="65"/>
      <c r="AG118" s="65"/>
      <c r="AH118" s="111"/>
      <c r="AI118" s="111"/>
      <c r="AJ118" s="111"/>
      <c r="AK118" s="66"/>
      <c r="AL118" s="66"/>
      <c r="AM118" s="85"/>
      <c r="AN118" s="85"/>
      <c r="AO118" s="85"/>
      <c r="AP118" s="85"/>
      <c r="AQ118" s="85"/>
      <c r="AR118" s="85"/>
      <c r="AS118" s="85"/>
      <c r="AT118" s="85"/>
      <c r="AU118" s="85"/>
      <c r="AV118" s="111"/>
      <c r="AW118" s="21"/>
      <c r="AX118" s="21"/>
      <c r="AY118" s="42"/>
      <c r="AZ118" s="46"/>
      <c r="BA118" s="35"/>
      <c r="BB118" s="43"/>
      <c r="BC118" s="35"/>
      <c r="BD118" s="96"/>
      <c r="BE118" s="95"/>
      <c r="BF118" s="96"/>
      <c r="BG118" s="96"/>
      <c r="BH118" s="97"/>
      <c r="BI118" s="95"/>
      <c r="BJ118" s="95"/>
      <c r="BK118" s="95"/>
      <c r="BL118" s="95"/>
      <c r="BM118" s="95"/>
      <c r="BN118" s="95"/>
      <c r="BO118" s="95"/>
      <c r="BP118" s="95"/>
      <c r="BQ118" s="95"/>
      <c r="BR118" s="95"/>
      <c r="BS118" s="95"/>
      <c r="BT118" s="95"/>
      <c r="BU118" s="95"/>
      <c r="BV118" s="95"/>
      <c r="BW118" s="95"/>
      <c r="BX118" s="95"/>
      <c r="BY118" s="95"/>
      <c r="BZ118" s="95"/>
      <c r="CA118" s="95"/>
      <c r="CB118" s="95"/>
      <c r="CC118" s="176"/>
      <c r="CD118" s="95"/>
      <c r="CE118" s="95"/>
      <c r="CF118" s="95"/>
      <c r="CG118" s="95"/>
      <c r="CH118" s="95"/>
      <c r="CI118" s="95"/>
      <c r="CJ118" s="95"/>
      <c r="CK118" s="95"/>
      <c r="CL118" s="95"/>
      <c r="CM118" s="95"/>
      <c r="CN118" s="160"/>
      <c r="CO118" s="160"/>
      <c r="CP118" s="160"/>
      <c r="CQ118" s="160"/>
      <c r="CR118" s="160"/>
      <c r="CS118" s="176"/>
      <c r="CT118" s="95"/>
      <c r="CU118" s="95"/>
      <c r="DA118" s="35"/>
    </row>
    <row r="119" spans="2:105" ht="15">
      <c r="B119" s="258"/>
      <c r="C119" s="253" t="s">
        <v>498</v>
      </c>
      <c r="D119" s="254"/>
      <c r="E119" s="254"/>
      <c r="F119" s="254"/>
      <c r="G119" s="254"/>
      <c r="H119" s="254"/>
      <c r="I119" s="254"/>
      <c r="J119" s="254"/>
      <c r="K119" s="254"/>
      <c r="L119" s="254"/>
      <c r="M119" s="254"/>
      <c r="N119" s="254"/>
      <c r="O119" s="254"/>
      <c r="P119" s="254"/>
      <c r="Q119" s="254"/>
      <c r="R119" s="254"/>
      <c r="S119" s="254"/>
      <c r="T119" s="254"/>
      <c r="U119" s="254"/>
      <c r="V119" s="254"/>
      <c r="W119" s="254"/>
      <c r="X119" s="254"/>
      <c r="Y119" s="254"/>
      <c r="Z119" s="254"/>
      <c r="AA119" s="255"/>
      <c r="AB119" s="65">
        <f>+AB118</f>
        <v>0.35714285714285715</v>
      </c>
      <c r="AC119" s="65">
        <f>+AC118</f>
        <v>0.91428571428571426</v>
      </c>
      <c r="AD119" s="65"/>
      <c r="AE119" s="65"/>
      <c r="AF119" s="65"/>
      <c r="AG119" s="65"/>
      <c r="AH119" s="111"/>
      <c r="AI119" s="111"/>
      <c r="AJ119" s="111"/>
      <c r="AK119" s="66"/>
      <c r="AL119" s="66"/>
      <c r="AM119" s="85"/>
      <c r="AN119" s="85"/>
      <c r="AO119" s="85"/>
      <c r="AP119" s="85"/>
      <c r="AQ119" s="85"/>
      <c r="AR119" s="85"/>
      <c r="AS119" s="85"/>
      <c r="AT119" s="85"/>
      <c r="AU119" s="85"/>
      <c r="AV119" s="111"/>
      <c r="AW119" s="21"/>
      <c r="AX119" s="21"/>
      <c r="AY119" s="42"/>
      <c r="AZ119" s="46"/>
      <c r="BA119" s="35"/>
      <c r="BB119" s="43"/>
      <c r="BC119" s="35"/>
      <c r="BD119" s="96"/>
      <c r="BE119" s="95"/>
      <c r="BF119" s="96"/>
      <c r="BG119" s="96"/>
      <c r="BH119" s="97"/>
      <c r="BI119" s="95"/>
      <c r="BJ119" s="95"/>
      <c r="BK119" s="95"/>
      <c r="BL119" s="95"/>
      <c r="BM119" s="95"/>
      <c r="BN119" s="95"/>
      <c r="BO119" s="95"/>
      <c r="BP119" s="95"/>
      <c r="BQ119" s="95"/>
      <c r="BR119" s="95"/>
      <c r="BS119" s="95"/>
      <c r="BT119" s="95"/>
      <c r="BU119" s="95"/>
      <c r="BV119" s="95"/>
      <c r="BW119" s="95"/>
      <c r="BX119" s="95"/>
      <c r="BY119" s="95"/>
      <c r="BZ119" s="95"/>
      <c r="CA119" s="95"/>
      <c r="CB119" s="95"/>
      <c r="CC119" s="176"/>
      <c r="CD119" s="95"/>
      <c r="CE119" s="95"/>
      <c r="CF119" s="95"/>
      <c r="CG119" s="95"/>
      <c r="CH119" s="95"/>
      <c r="CI119" s="95"/>
      <c r="CJ119" s="95"/>
      <c r="CK119" s="95"/>
      <c r="CL119" s="95"/>
      <c r="CM119" s="95"/>
      <c r="CN119" s="160"/>
      <c r="CO119" s="160"/>
      <c r="CP119" s="160"/>
      <c r="CQ119" s="160"/>
      <c r="CR119" s="160"/>
      <c r="CS119" s="176"/>
      <c r="CT119" s="95"/>
      <c r="CU119" s="95"/>
      <c r="DA119" s="35"/>
    </row>
    <row r="120" spans="2:105" ht="165" customHeight="1">
      <c r="B120" s="259" t="s">
        <v>143</v>
      </c>
      <c r="C120" s="259" t="s">
        <v>148</v>
      </c>
      <c r="D120" s="35"/>
      <c r="E120" s="35"/>
      <c r="F120" s="35"/>
      <c r="G120" s="35"/>
      <c r="H120" s="35"/>
      <c r="I120" s="35"/>
      <c r="J120" s="223"/>
      <c r="K120" s="259" t="s">
        <v>156</v>
      </c>
      <c r="L120" s="47" t="s">
        <v>345</v>
      </c>
      <c r="M120" s="47" t="s">
        <v>367</v>
      </c>
      <c r="N120" s="63">
        <v>0</v>
      </c>
      <c r="O120" s="509" t="s">
        <v>181</v>
      </c>
      <c r="P120" s="47"/>
      <c r="Q120" s="47" t="s">
        <v>370</v>
      </c>
      <c r="R120" s="47" t="s">
        <v>383</v>
      </c>
      <c r="S120" s="69">
        <v>2</v>
      </c>
      <c r="T120" s="56">
        <v>1</v>
      </c>
      <c r="U120" s="83">
        <v>0.5</v>
      </c>
      <c r="V120" s="69">
        <v>0</v>
      </c>
      <c r="W120" s="185">
        <v>1</v>
      </c>
      <c r="X120" s="83"/>
      <c r="Y120" s="83"/>
      <c r="Z120" s="73">
        <f>+V120+W120+X120+Y120</f>
        <v>1</v>
      </c>
      <c r="AA120" s="508">
        <v>1</v>
      </c>
      <c r="AB120" s="73">
        <f>+Z120/T120</f>
        <v>1</v>
      </c>
      <c r="AC120" s="508">
        <v>1</v>
      </c>
      <c r="AD120" s="83" t="s">
        <v>444</v>
      </c>
      <c r="AE120" s="83" t="s">
        <v>445</v>
      </c>
      <c r="AF120" s="83" t="s">
        <v>448</v>
      </c>
      <c r="AG120" s="83" t="s">
        <v>450</v>
      </c>
      <c r="AH120" s="312" t="s">
        <v>202</v>
      </c>
      <c r="AI120" s="311">
        <v>2021130010245</v>
      </c>
      <c r="AJ120" s="312" t="s">
        <v>217</v>
      </c>
      <c r="AK120" s="58" t="s">
        <v>267</v>
      </c>
      <c r="AL120" s="58" t="s">
        <v>267</v>
      </c>
      <c r="AM120" s="43">
        <v>0.01</v>
      </c>
      <c r="AN120" s="43">
        <v>0.5</v>
      </c>
      <c r="AO120" s="139">
        <v>0.1</v>
      </c>
      <c r="AP120" s="43"/>
      <c r="AQ120" s="43"/>
      <c r="AR120" s="43"/>
      <c r="AS120" s="43">
        <f>+AO120+AP120+AQ120+AR120</f>
        <v>0.1</v>
      </c>
      <c r="AT120" s="139">
        <f>+AS120/AM120</f>
        <v>10</v>
      </c>
      <c r="AU120" s="43">
        <f>+AT120*AN120</f>
        <v>5</v>
      </c>
      <c r="AV120" s="438">
        <v>0</v>
      </c>
      <c r="AW120" s="21">
        <v>44562</v>
      </c>
      <c r="AX120" s="21">
        <v>44926</v>
      </c>
      <c r="AY120" s="42">
        <v>365</v>
      </c>
      <c r="AZ120" s="46">
        <v>1065570</v>
      </c>
      <c r="BA120" s="35"/>
      <c r="BB120" s="43" t="s">
        <v>328</v>
      </c>
      <c r="BC120" s="35" t="s">
        <v>399</v>
      </c>
      <c r="BD120" s="377" t="s">
        <v>407</v>
      </c>
      <c r="BE120" s="378">
        <v>239800000</v>
      </c>
      <c r="BF120" s="377" t="s">
        <v>407</v>
      </c>
      <c r="BG120" s="223" t="s">
        <v>412</v>
      </c>
      <c r="BH120" s="223" t="s">
        <v>413</v>
      </c>
      <c r="BI120" s="378"/>
      <c r="BJ120" s="378"/>
      <c r="BK120" s="378"/>
      <c r="BL120" s="378"/>
      <c r="BM120" s="378"/>
      <c r="BN120" s="378"/>
      <c r="BO120" s="378"/>
      <c r="BP120" s="378"/>
      <c r="BQ120" s="378"/>
      <c r="BR120" s="378"/>
      <c r="BS120" s="378"/>
      <c r="BT120" s="378"/>
      <c r="BU120" s="378"/>
      <c r="BV120" s="378"/>
      <c r="BW120" s="378"/>
      <c r="BX120" s="378"/>
      <c r="BY120" s="378"/>
      <c r="BZ120" s="378"/>
      <c r="CA120" s="378"/>
      <c r="CB120" s="378">
        <v>239800000</v>
      </c>
      <c r="CC120" s="378"/>
      <c r="CD120" s="103"/>
      <c r="CE120" s="103"/>
      <c r="CF120" s="378">
        <v>47600000</v>
      </c>
      <c r="CG120" s="378"/>
      <c r="CH120" s="378"/>
      <c r="CI120" s="378"/>
      <c r="CJ120" s="378">
        <v>18800000</v>
      </c>
      <c r="CK120" s="378"/>
      <c r="CL120" s="378"/>
      <c r="CM120" s="378"/>
      <c r="CN120" s="466">
        <f>+CF120/CB120</f>
        <v>0.19849874895746455</v>
      </c>
      <c r="CO120" s="466"/>
      <c r="CP120" s="466"/>
      <c r="CQ120" s="466"/>
      <c r="CR120" s="466">
        <f>+CJ120/CB120</f>
        <v>7.8398665554628863E-2</v>
      </c>
      <c r="CS120" s="378"/>
      <c r="CT120" s="103"/>
      <c r="CU120" s="103"/>
      <c r="DA120" s="62" t="s">
        <v>524</v>
      </c>
    </row>
    <row r="121" spans="2:105" ht="75" customHeight="1">
      <c r="B121" s="260"/>
      <c r="C121" s="260"/>
      <c r="D121" s="35"/>
      <c r="E121" s="35"/>
      <c r="F121" s="35"/>
      <c r="G121" s="35"/>
      <c r="H121" s="35"/>
      <c r="I121" s="35"/>
      <c r="J121" s="223"/>
      <c r="K121" s="260"/>
      <c r="L121" s="87" t="s">
        <v>346</v>
      </c>
      <c r="M121" s="87" t="s">
        <v>367</v>
      </c>
      <c r="N121" s="47">
        <v>0</v>
      </c>
      <c r="O121" s="510" t="s">
        <v>182</v>
      </c>
      <c r="P121" s="47"/>
      <c r="Q121" s="47" t="s">
        <v>370</v>
      </c>
      <c r="R121" s="47" t="s">
        <v>383</v>
      </c>
      <c r="S121" s="69">
        <v>1</v>
      </c>
      <c r="T121" s="56">
        <v>1</v>
      </c>
      <c r="U121" s="88">
        <v>0</v>
      </c>
      <c r="V121" s="88">
        <v>0</v>
      </c>
      <c r="W121" s="187">
        <v>0.2</v>
      </c>
      <c r="X121" s="88"/>
      <c r="Y121" s="88"/>
      <c r="Z121" s="73">
        <f>+V121+W121+X121+Y121</f>
        <v>0.2</v>
      </c>
      <c r="AA121" s="73">
        <f>+Z121+U121</f>
        <v>0.2</v>
      </c>
      <c r="AB121" s="73">
        <f>+Z121/T121</f>
        <v>0.2</v>
      </c>
      <c r="AC121" s="73">
        <f>+AA121/S121</f>
        <v>0.2</v>
      </c>
      <c r="AD121" s="92" t="s">
        <v>444</v>
      </c>
      <c r="AE121" s="92" t="s">
        <v>445</v>
      </c>
      <c r="AF121" s="92" t="s">
        <v>448</v>
      </c>
      <c r="AG121" s="92" t="s">
        <v>450</v>
      </c>
      <c r="AH121" s="312"/>
      <c r="AI121" s="311"/>
      <c r="AJ121" s="312"/>
      <c r="AK121" s="58" t="s">
        <v>268</v>
      </c>
      <c r="AL121" s="58" t="s">
        <v>268</v>
      </c>
      <c r="AM121" s="43">
        <v>1</v>
      </c>
      <c r="AN121" s="43">
        <v>0.5</v>
      </c>
      <c r="AO121" s="43">
        <v>0</v>
      </c>
      <c r="AP121" s="43"/>
      <c r="AQ121" s="43"/>
      <c r="AR121" s="43"/>
      <c r="AS121" s="43">
        <f>+AO121+AP121+AQ121+AR121</f>
        <v>0</v>
      </c>
      <c r="AT121" s="139">
        <f>+AS121/AM121</f>
        <v>0</v>
      </c>
      <c r="AU121" s="43">
        <f>+AT121*AN121</f>
        <v>0</v>
      </c>
      <c r="AV121" s="438"/>
      <c r="AW121" s="21">
        <v>44562</v>
      </c>
      <c r="AX121" s="21">
        <v>44926</v>
      </c>
      <c r="AY121" s="42">
        <v>365</v>
      </c>
      <c r="AZ121" s="46">
        <v>1065570</v>
      </c>
      <c r="BA121" s="35"/>
      <c r="BB121" s="43" t="s">
        <v>328</v>
      </c>
      <c r="BC121" s="35" t="s">
        <v>399</v>
      </c>
      <c r="BD121" s="377"/>
      <c r="BE121" s="378"/>
      <c r="BF121" s="377"/>
      <c r="BG121" s="223"/>
      <c r="BH121" s="223"/>
      <c r="BI121" s="378"/>
      <c r="BJ121" s="378"/>
      <c r="BK121" s="378"/>
      <c r="BL121" s="378"/>
      <c r="BM121" s="378"/>
      <c r="BN121" s="378"/>
      <c r="BO121" s="378"/>
      <c r="BP121" s="378"/>
      <c r="BQ121" s="378"/>
      <c r="BR121" s="378"/>
      <c r="BS121" s="378"/>
      <c r="BT121" s="378"/>
      <c r="BU121" s="378"/>
      <c r="BV121" s="378"/>
      <c r="BW121" s="378"/>
      <c r="BX121" s="378"/>
      <c r="BY121" s="378"/>
      <c r="BZ121" s="378"/>
      <c r="CA121" s="378"/>
      <c r="CB121" s="378"/>
      <c r="CC121" s="378"/>
      <c r="CD121" s="103"/>
      <c r="CE121" s="103"/>
      <c r="CF121" s="378"/>
      <c r="CG121" s="378"/>
      <c r="CH121" s="378"/>
      <c r="CI121" s="378"/>
      <c r="CJ121" s="378"/>
      <c r="CK121" s="378"/>
      <c r="CL121" s="378"/>
      <c r="CM121" s="378"/>
      <c r="CN121" s="466"/>
      <c r="CO121" s="466"/>
      <c r="CP121" s="466"/>
      <c r="CQ121" s="466"/>
      <c r="CR121" s="466"/>
      <c r="CS121" s="378"/>
      <c r="CT121" s="103"/>
      <c r="CU121" s="103"/>
      <c r="DA121" s="62" t="s">
        <v>525</v>
      </c>
    </row>
    <row r="122" spans="2:105" ht="18">
      <c r="B122" s="260"/>
      <c r="C122" s="260"/>
      <c r="D122" s="35"/>
      <c r="E122" s="35"/>
      <c r="F122" s="35"/>
      <c r="G122" s="35"/>
      <c r="H122" s="35"/>
      <c r="I122" s="35"/>
      <c r="J122" s="43"/>
      <c r="K122" s="261"/>
      <c r="L122" s="262" t="s">
        <v>499</v>
      </c>
      <c r="M122" s="263"/>
      <c r="N122" s="263"/>
      <c r="O122" s="263"/>
      <c r="P122" s="263"/>
      <c r="Q122" s="263"/>
      <c r="R122" s="263"/>
      <c r="S122" s="263"/>
      <c r="T122" s="263"/>
      <c r="U122" s="263"/>
      <c r="V122" s="263"/>
      <c r="W122" s="263"/>
      <c r="X122" s="263"/>
      <c r="Y122" s="263"/>
      <c r="Z122" s="263"/>
      <c r="AA122" s="264"/>
      <c r="AB122" s="151">
        <f>+(AB120+AB121)/2</f>
        <v>0.6</v>
      </c>
      <c r="AC122" s="151">
        <v>0.5</v>
      </c>
      <c r="AD122" s="92"/>
      <c r="AE122" s="92"/>
      <c r="AF122" s="92"/>
      <c r="AG122" s="92"/>
      <c r="AH122" s="86"/>
      <c r="AI122" s="68"/>
      <c r="AJ122" s="86"/>
      <c r="AK122" s="58"/>
      <c r="AL122" s="58"/>
      <c r="AM122" s="43"/>
      <c r="AN122" s="43"/>
      <c r="AO122" s="43"/>
      <c r="AP122" s="43"/>
      <c r="AQ122" s="43"/>
      <c r="AR122" s="43"/>
      <c r="AS122" s="43"/>
      <c r="AT122" s="43"/>
      <c r="AU122" s="43"/>
      <c r="AV122" s="86"/>
      <c r="AW122" s="21"/>
      <c r="AX122" s="21"/>
      <c r="AY122" s="42"/>
      <c r="AZ122" s="46"/>
      <c r="BA122" s="35"/>
      <c r="BB122" s="43"/>
      <c r="BC122" s="35"/>
      <c r="BD122" s="107"/>
      <c r="BE122" s="103"/>
      <c r="BF122" s="107"/>
      <c r="BG122" s="43"/>
      <c r="BH122" s="43"/>
      <c r="BI122" s="103"/>
      <c r="BJ122" s="103"/>
      <c r="BK122" s="103"/>
      <c r="BL122" s="103"/>
      <c r="BM122" s="103"/>
      <c r="BN122" s="103"/>
      <c r="BO122" s="103"/>
      <c r="BP122" s="103"/>
      <c r="BQ122" s="103"/>
      <c r="BR122" s="103"/>
      <c r="BS122" s="103"/>
      <c r="BT122" s="103"/>
      <c r="BU122" s="103"/>
      <c r="BV122" s="103"/>
      <c r="BW122" s="103"/>
      <c r="BX122" s="103"/>
      <c r="BY122" s="103"/>
      <c r="BZ122" s="103"/>
      <c r="CA122" s="103"/>
      <c r="CB122" s="103"/>
      <c r="CC122" s="174"/>
      <c r="CD122" s="103"/>
      <c r="CE122" s="103"/>
      <c r="CF122" s="103"/>
      <c r="CG122" s="103"/>
      <c r="CH122" s="103"/>
      <c r="CI122" s="103"/>
      <c r="CJ122" s="103"/>
      <c r="CK122" s="103"/>
      <c r="CL122" s="103"/>
      <c r="CM122" s="103"/>
      <c r="CN122" s="162"/>
      <c r="CO122" s="162"/>
      <c r="CP122" s="162"/>
      <c r="CQ122" s="162"/>
      <c r="CR122" s="162"/>
      <c r="CS122" s="174"/>
      <c r="CT122" s="103"/>
      <c r="CU122" s="103"/>
      <c r="DA122" s="35"/>
    </row>
    <row r="123" spans="2:105" ht="30" customHeight="1">
      <c r="B123" s="260"/>
      <c r="C123" s="260"/>
      <c r="D123" s="35"/>
      <c r="E123" s="35"/>
      <c r="F123" s="35"/>
      <c r="G123" s="35"/>
      <c r="H123" s="35"/>
      <c r="I123" s="35"/>
      <c r="J123" s="223"/>
      <c r="K123" s="259" t="s">
        <v>157</v>
      </c>
      <c r="L123" s="281" t="s">
        <v>347</v>
      </c>
      <c r="M123" s="281" t="s">
        <v>369</v>
      </c>
      <c r="N123" s="281" t="s">
        <v>355</v>
      </c>
      <c r="O123" s="511" t="s">
        <v>183</v>
      </c>
      <c r="P123" s="223"/>
      <c r="Q123" s="223" t="s">
        <v>370</v>
      </c>
      <c r="R123" s="223" t="s">
        <v>384</v>
      </c>
      <c r="S123" s="302">
        <v>0.35</v>
      </c>
      <c r="T123" s="277">
        <v>5.6599999999999998E-2</v>
      </c>
      <c r="U123" s="295">
        <v>0.2198</v>
      </c>
      <c r="V123" s="280">
        <v>0</v>
      </c>
      <c r="W123" s="280">
        <v>0</v>
      </c>
      <c r="X123" s="280"/>
      <c r="Y123" s="280"/>
      <c r="Z123" s="434">
        <f t="shared" ref="Z123" si="14">+V123+W123+X123+Y123</f>
        <v>0</v>
      </c>
      <c r="AA123" s="434">
        <f t="shared" ref="AA123" si="15">+Z123+U123</f>
        <v>0.2198</v>
      </c>
      <c r="AB123" s="434">
        <f t="shared" ref="AB123" si="16">+Z123/T123</f>
        <v>0</v>
      </c>
      <c r="AC123" s="434">
        <v>0.69799999999999995</v>
      </c>
      <c r="AD123" s="280" t="s">
        <v>444</v>
      </c>
      <c r="AE123" s="280"/>
      <c r="AF123" s="280" t="s">
        <v>448</v>
      </c>
      <c r="AG123" s="280" t="s">
        <v>450</v>
      </c>
      <c r="AH123" s="223" t="s">
        <v>203</v>
      </c>
      <c r="AI123" s="223">
        <v>2020130010320</v>
      </c>
      <c r="AJ123" s="223" t="s">
        <v>218</v>
      </c>
      <c r="AK123" s="223" t="s">
        <v>269</v>
      </c>
      <c r="AL123" s="223" t="s">
        <v>269</v>
      </c>
      <c r="AM123" s="222">
        <v>0.35</v>
      </c>
      <c r="AN123" s="222">
        <v>0.5</v>
      </c>
      <c r="AO123" s="222">
        <v>0</v>
      </c>
      <c r="AP123" s="222"/>
      <c r="AQ123" s="222"/>
      <c r="AR123" s="222"/>
      <c r="AS123" s="222">
        <v>0</v>
      </c>
      <c r="AT123" s="222">
        <f>+AS123/AM123</f>
        <v>0</v>
      </c>
      <c r="AU123" s="222">
        <f>+AT123*AN123</f>
        <v>0</v>
      </c>
      <c r="AV123" s="222">
        <v>0</v>
      </c>
      <c r="AW123" s="21">
        <v>44562</v>
      </c>
      <c r="AX123" s="21">
        <v>44926</v>
      </c>
      <c r="AY123" s="42">
        <v>365</v>
      </c>
      <c r="AZ123" s="46">
        <v>1065570</v>
      </c>
      <c r="BA123" s="35"/>
      <c r="BB123" s="43" t="s">
        <v>328</v>
      </c>
      <c r="BC123" s="35" t="s">
        <v>399</v>
      </c>
      <c r="BD123" s="329" t="s">
        <v>407</v>
      </c>
      <c r="BE123" s="383">
        <v>277200000</v>
      </c>
      <c r="BF123" s="329" t="s">
        <v>407</v>
      </c>
      <c r="BG123" s="329" t="s">
        <v>429</v>
      </c>
      <c r="BH123" s="329" t="s">
        <v>428</v>
      </c>
      <c r="BI123" s="383"/>
      <c r="BJ123" s="383"/>
      <c r="BK123" s="383"/>
      <c r="BL123" s="383"/>
      <c r="BM123" s="383"/>
      <c r="BN123" s="383"/>
      <c r="BO123" s="383"/>
      <c r="BP123" s="383"/>
      <c r="BQ123" s="383"/>
      <c r="BR123" s="383"/>
      <c r="BS123" s="383"/>
      <c r="BT123" s="383"/>
      <c r="BU123" s="383"/>
      <c r="BV123" s="383"/>
      <c r="BW123" s="383"/>
      <c r="BX123" s="383"/>
      <c r="BY123" s="383"/>
      <c r="BZ123" s="383"/>
      <c r="CA123" s="383"/>
      <c r="CB123" s="383">
        <v>277200000</v>
      </c>
      <c r="CC123" s="383"/>
      <c r="CD123" s="98"/>
      <c r="CE123" s="98"/>
      <c r="CF123" s="383">
        <v>247500000</v>
      </c>
      <c r="CG123" s="383"/>
      <c r="CH123" s="383"/>
      <c r="CI123" s="383"/>
      <c r="CJ123" s="383">
        <v>25300000</v>
      </c>
      <c r="CK123" s="383"/>
      <c r="CL123" s="383"/>
      <c r="CM123" s="383"/>
      <c r="CN123" s="455">
        <f>+CF123/CB123</f>
        <v>0.8928571428571429</v>
      </c>
      <c r="CO123" s="455"/>
      <c r="CP123" s="455"/>
      <c r="CQ123" s="455"/>
      <c r="CR123" s="455">
        <f>+CJ123/CB123</f>
        <v>9.1269841269841265E-2</v>
      </c>
      <c r="CS123" s="383"/>
      <c r="CT123" s="98"/>
      <c r="CU123" s="98"/>
      <c r="DA123" s="35"/>
    </row>
    <row r="124" spans="2:105" ht="30">
      <c r="B124" s="260"/>
      <c r="C124" s="260"/>
      <c r="D124" s="35"/>
      <c r="E124" s="35"/>
      <c r="F124" s="35"/>
      <c r="G124" s="35"/>
      <c r="H124" s="35"/>
      <c r="I124" s="35"/>
      <c r="J124" s="223"/>
      <c r="K124" s="260"/>
      <c r="L124" s="281"/>
      <c r="M124" s="281"/>
      <c r="N124" s="281"/>
      <c r="O124" s="511"/>
      <c r="P124" s="223"/>
      <c r="Q124" s="223"/>
      <c r="R124" s="223"/>
      <c r="S124" s="276"/>
      <c r="T124" s="277"/>
      <c r="U124" s="295"/>
      <c r="V124" s="280"/>
      <c r="W124" s="280"/>
      <c r="X124" s="280"/>
      <c r="Y124" s="280"/>
      <c r="Z124" s="435"/>
      <c r="AA124" s="435"/>
      <c r="AB124" s="435"/>
      <c r="AC124" s="435"/>
      <c r="AD124" s="280"/>
      <c r="AE124" s="280"/>
      <c r="AF124" s="280"/>
      <c r="AG124" s="280"/>
      <c r="AH124" s="223"/>
      <c r="AI124" s="223"/>
      <c r="AJ124" s="223"/>
      <c r="AK124" s="223"/>
      <c r="AL124" s="223"/>
      <c r="AM124" s="223"/>
      <c r="AN124" s="223"/>
      <c r="AO124" s="223"/>
      <c r="AP124" s="223"/>
      <c r="AQ124" s="223"/>
      <c r="AR124" s="223"/>
      <c r="AS124" s="223"/>
      <c r="AT124" s="223"/>
      <c r="AU124" s="223"/>
      <c r="AV124" s="223"/>
      <c r="AW124" s="21">
        <v>44562</v>
      </c>
      <c r="AX124" s="21">
        <v>44926</v>
      </c>
      <c r="AY124" s="42">
        <v>365</v>
      </c>
      <c r="AZ124" s="46">
        <v>1065570</v>
      </c>
      <c r="BA124" s="35"/>
      <c r="BB124" s="43" t="s">
        <v>328</v>
      </c>
      <c r="BC124" s="35" t="s">
        <v>399</v>
      </c>
      <c r="BD124" s="329"/>
      <c r="BE124" s="383"/>
      <c r="BF124" s="329"/>
      <c r="BG124" s="329"/>
      <c r="BH124" s="329"/>
      <c r="BI124" s="383"/>
      <c r="BJ124" s="383"/>
      <c r="BK124" s="383"/>
      <c r="BL124" s="383"/>
      <c r="BM124" s="383"/>
      <c r="BN124" s="383"/>
      <c r="BO124" s="383"/>
      <c r="BP124" s="383"/>
      <c r="BQ124" s="383"/>
      <c r="BR124" s="383"/>
      <c r="BS124" s="383"/>
      <c r="BT124" s="383"/>
      <c r="BU124" s="383"/>
      <c r="BV124" s="383"/>
      <c r="BW124" s="383"/>
      <c r="BX124" s="383"/>
      <c r="BY124" s="383"/>
      <c r="BZ124" s="383"/>
      <c r="CA124" s="383"/>
      <c r="CB124" s="383"/>
      <c r="CC124" s="383"/>
      <c r="CD124" s="98"/>
      <c r="CE124" s="98"/>
      <c r="CF124" s="383"/>
      <c r="CG124" s="383"/>
      <c r="CH124" s="383"/>
      <c r="CI124" s="383"/>
      <c r="CJ124" s="383"/>
      <c r="CK124" s="383"/>
      <c r="CL124" s="383"/>
      <c r="CM124" s="383"/>
      <c r="CN124" s="455"/>
      <c r="CO124" s="455"/>
      <c r="CP124" s="455"/>
      <c r="CQ124" s="455"/>
      <c r="CR124" s="455"/>
      <c r="CS124" s="383"/>
      <c r="CT124" s="98"/>
      <c r="CU124" s="98"/>
      <c r="DA124" s="35"/>
    </row>
    <row r="125" spans="2:105" ht="18.75" customHeight="1">
      <c r="B125" s="260"/>
      <c r="C125" s="260"/>
      <c r="D125" s="35"/>
      <c r="E125" s="35"/>
      <c r="F125" s="35"/>
      <c r="G125" s="35"/>
      <c r="H125" s="35"/>
      <c r="I125" s="35"/>
      <c r="J125" s="43"/>
      <c r="K125" s="261"/>
      <c r="L125" s="262" t="s">
        <v>500</v>
      </c>
      <c r="M125" s="263"/>
      <c r="N125" s="263"/>
      <c r="O125" s="263"/>
      <c r="P125" s="263"/>
      <c r="Q125" s="263"/>
      <c r="R125" s="263"/>
      <c r="S125" s="263"/>
      <c r="T125" s="263"/>
      <c r="U125" s="263"/>
      <c r="V125" s="263"/>
      <c r="W125" s="263"/>
      <c r="X125" s="263"/>
      <c r="Y125" s="263"/>
      <c r="Z125" s="263"/>
      <c r="AA125" s="264"/>
      <c r="AB125" s="149">
        <f>+AB123</f>
        <v>0</v>
      </c>
      <c r="AC125" s="149">
        <f>+AC123</f>
        <v>0.69799999999999995</v>
      </c>
      <c r="AD125" s="55"/>
      <c r="AE125" s="55"/>
      <c r="AF125" s="55"/>
      <c r="AG125" s="55"/>
      <c r="AH125" s="43"/>
      <c r="AI125" s="43"/>
      <c r="AJ125" s="43"/>
      <c r="AK125" s="43"/>
      <c r="AL125" s="43"/>
      <c r="AM125" s="43"/>
      <c r="AN125" s="43"/>
      <c r="AO125" s="43"/>
      <c r="AP125" s="43"/>
      <c r="AQ125" s="43"/>
      <c r="AR125" s="43"/>
      <c r="AS125" s="43"/>
      <c r="AT125" s="43"/>
      <c r="AU125" s="43"/>
      <c r="AV125" s="43"/>
      <c r="AW125" s="21"/>
      <c r="AX125" s="21"/>
      <c r="AY125" s="42"/>
      <c r="AZ125" s="46"/>
      <c r="BA125" s="35"/>
      <c r="BB125" s="43"/>
      <c r="BC125" s="35"/>
      <c r="BD125" s="96"/>
      <c r="BE125" s="98"/>
      <c r="BF125" s="96"/>
      <c r="BG125" s="96"/>
      <c r="BH125" s="96"/>
      <c r="BI125" s="98"/>
      <c r="BJ125" s="98"/>
      <c r="BK125" s="98"/>
      <c r="BL125" s="98"/>
      <c r="BM125" s="98"/>
      <c r="BN125" s="98"/>
      <c r="BO125" s="98"/>
      <c r="BP125" s="98"/>
      <c r="BQ125" s="98"/>
      <c r="BR125" s="98"/>
      <c r="BS125" s="98"/>
      <c r="BT125" s="98"/>
      <c r="BU125" s="98"/>
      <c r="BV125" s="98"/>
      <c r="BW125" s="98"/>
      <c r="BX125" s="98"/>
      <c r="BY125" s="98"/>
      <c r="BZ125" s="98"/>
      <c r="CA125" s="98"/>
      <c r="CB125" s="98"/>
      <c r="CC125" s="175"/>
      <c r="CD125" s="98"/>
      <c r="CE125" s="98"/>
      <c r="CF125" s="98"/>
      <c r="CG125" s="98"/>
      <c r="CH125" s="98"/>
      <c r="CI125" s="98"/>
      <c r="CJ125" s="98"/>
      <c r="CK125" s="98"/>
      <c r="CL125" s="98"/>
      <c r="CM125" s="98"/>
      <c r="CN125" s="159"/>
      <c r="CO125" s="159"/>
      <c r="CP125" s="159"/>
      <c r="CQ125" s="159"/>
      <c r="CR125" s="159"/>
      <c r="CS125" s="175"/>
      <c r="CT125" s="98"/>
      <c r="CU125" s="98"/>
      <c r="DA125" s="35"/>
    </row>
    <row r="126" spans="2:105" ht="18.75" customHeight="1">
      <c r="B126" s="260"/>
      <c r="C126" s="261"/>
      <c r="D126" s="35"/>
      <c r="E126" s="35"/>
      <c r="F126" s="35"/>
      <c r="G126" s="35"/>
      <c r="H126" s="35"/>
      <c r="I126" s="35"/>
      <c r="J126" s="265" t="s">
        <v>501</v>
      </c>
      <c r="K126" s="266"/>
      <c r="L126" s="266"/>
      <c r="M126" s="266"/>
      <c r="N126" s="266"/>
      <c r="O126" s="266"/>
      <c r="P126" s="266"/>
      <c r="Q126" s="266"/>
      <c r="R126" s="266"/>
      <c r="S126" s="266"/>
      <c r="T126" s="266"/>
      <c r="U126" s="266"/>
      <c r="V126" s="266"/>
      <c r="W126" s="266"/>
      <c r="X126" s="266"/>
      <c r="Y126" s="266"/>
      <c r="Z126" s="266"/>
      <c r="AA126" s="267"/>
      <c r="AB126" s="55">
        <f>+(AB122+AB125)/2</f>
        <v>0.3</v>
      </c>
      <c r="AC126" s="55">
        <f>+(AC122+AC125)/2</f>
        <v>0.59899999999999998</v>
      </c>
      <c r="AD126" s="55"/>
      <c r="AE126" s="55"/>
      <c r="AF126" s="55"/>
      <c r="AG126" s="55"/>
      <c r="AH126" s="43"/>
      <c r="AI126" s="43"/>
      <c r="AJ126" s="43"/>
      <c r="AK126" s="43"/>
      <c r="AL126" s="43"/>
      <c r="AM126" s="43"/>
      <c r="AN126" s="43"/>
      <c r="AO126" s="43"/>
      <c r="AP126" s="43"/>
      <c r="AQ126" s="43"/>
      <c r="AR126" s="43"/>
      <c r="AS126" s="43"/>
      <c r="AT126" s="43"/>
      <c r="AU126" s="43"/>
      <c r="AV126" s="43"/>
      <c r="AW126" s="21"/>
      <c r="AX126" s="21"/>
      <c r="AY126" s="42"/>
      <c r="AZ126" s="46"/>
      <c r="BA126" s="35"/>
      <c r="BB126" s="43"/>
      <c r="BC126" s="35"/>
      <c r="BD126" s="96"/>
      <c r="BE126" s="98"/>
      <c r="BF126" s="96"/>
      <c r="BG126" s="96"/>
      <c r="BH126" s="96"/>
      <c r="BI126" s="98"/>
      <c r="BJ126" s="98"/>
      <c r="BK126" s="98"/>
      <c r="BL126" s="98"/>
      <c r="BM126" s="98"/>
      <c r="BN126" s="98"/>
      <c r="BO126" s="98"/>
      <c r="BP126" s="98"/>
      <c r="BQ126" s="98"/>
      <c r="BR126" s="98"/>
      <c r="BS126" s="98"/>
      <c r="BT126" s="98"/>
      <c r="BU126" s="98"/>
      <c r="BV126" s="98"/>
      <c r="BW126" s="98"/>
      <c r="BX126" s="98"/>
      <c r="BY126" s="98"/>
      <c r="BZ126" s="98"/>
      <c r="CA126" s="98"/>
      <c r="CB126" s="98"/>
      <c r="CC126" s="175"/>
      <c r="CD126" s="98"/>
      <c r="CE126" s="98"/>
      <c r="CF126" s="98"/>
      <c r="CG126" s="98"/>
      <c r="CH126" s="98"/>
      <c r="CI126" s="98"/>
      <c r="CJ126" s="98"/>
      <c r="CK126" s="98"/>
      <c r="CL126" s="98"/>
      <c r="CM126" s="98"/>
      <c r="CN126" s="159"/>
      <c r="CO126" s="159"/>
      <c r="CP126" s="159"/>
      <c r="CQ126" s="159"/>
      <c r="CR126" s="159"/>
      <c r="CS126" s="175"/>
      <c r="CT126" s="98"/>
      <c r="CU126" s="98"/>
      <c r="DA126" s="35"/>
    </row>
    <row r="127" spans="2:105" ht="18.75" customHeight="1">
      <c r="B127" s="261"/>
      <c r="C127" s="265" t="s">
        <v>502</v>
      </c>
      <c r="D127" s="266"/>
      <c r="E127" s="266"/>
      <c r="F127" s="266"/>
      <c r="G127" s="266"/>
      <c r="H127" s="266"/>
      <c r="I127" s="266"/>
      <c r="J127" s="266"/>
      <c r="K127" s="266"/>
      <c r="L127" s="266"/>
      <c r="M127" s="266"/>
      <c r="N127" s="266"/>
      <c r="O127" s="266"/>
      <c r="P127" s="266"/>
      <c r="Q127" s="266"/>
      <c r="R127" s="266"/>
      <c r="S127" s="266"/>
      <c r="T127" s="266"/>
      <c r="U127" s="266"/>
      <c r="V127" s="266"/>
      <c r="W127" s="266"/>
      <c r="X127" s="266"/>
      <c r="Y127" s="266"/>
      <c r="Z127" s="266"/>
      <c r="AA127" s="267"/>
      <c r="AB127" s="55">
        <f>+AB126</f>
        <v>0.3</v>
      </c>
      <c r="AC127" s="55">
        <f>+AC126</f>
        <v>0.59899999999999998</v>
      </c>
      <c r="AD127" s="55"/>
      <c r="AE127" s="55"/>
      <c r="AF127" s="55"/>
      <c r="AG127" s="55"/>
      <c r="AH127" s="43"/>
      <c r="AI127" s="43"/>
      <c r="AJ127" s="43"/>
      <c r="AK127" s="43"/>
      <c r="AL127" s="43"/>
      <c r="AM127" s="43"/>
      <c r="AN127" s="43"/>
      <c r="AO127" s="43"/>
      <c r="AP127" s="43"/>
      <c r="AQ127" s="43"/>
      <c r="AR127" s="43"/>
      <c r="AS127" s="43"/>
      <c r="AT127" s="43"/>
      <c r="AU127" s="43"/>
      <c r="AV127" s="43"/>
      <c r="AW127" s="21"/>
      <c r="AX127" s="21"/>
      <c r="AY127" s="42"/>
      <c r="AZ127" s="46"/>
      <c r="BA127" s="35"/>
      <c r="BB127" s="43"/>
      <c r="BC127" s="35"/>
      <c r="BD127" s="96"/>
      <c r="BE127" s="98"/>
      <c r="BF127" s="96"/>
      <c r="BG127" s="96"/>
      <c r="BH127" s="96"/>
      <c r="BI127" s="98"/>
      <c r="BJ127" s="98"/>
      <c r="BK127" s="98"/>
      <c r="BL127" s="98"/>
      <c r="BM127" s="98"/>
      <c r="BN127" s="98"/>
      <c r="BO127" s="98"/>
      <c r="BP127" s="98"/>
      <c r="BQ127" s="98"/>
      <c r="BR127" s="98"/>
      <c r="BS127" s="98"/>
      <c r="BT127" s="98"/>
      <c r="BU127" s="98"/>
      <c r="BV127" s="98"/>
      <c r="BW127" s="98"/>
      <c r="BX127" s="98"/>
      <c r="BY127" s="98"/>
      <c r="BZ127" s="98"/>
      <c r="CA127" s="98"/>
      <c r="CB127" s="98"/>
      <c r="CC127" s="175"/>
      <c r="CD127" s="98"/>
      <c r="CE127" s="98"/>
      <c r="CF127" s="98"/>
      <c r="CG127" s="98"/>
      <c r="CH127" s="98"/>
      <c r="CI127" s="98"/>
      <c r="CJ127" s="98"/>
      <c r="CK127" s="98"/>
      <c r="CL127" s="98"/>
      <c r="CM127" s="98"/>
      <c r="CN127" s="159"/>
      <c r="CO127" s="159"/>
      <c r="CP127" s="159"/>
      <c r="CQ127" s="159"/>
      <c r="CR127" s="159"/>
      <c r="CS127" s="175"/>
      <c r="CT127" s="98"/>
      <c r="CU127" s="98"/>
      <c r="DA127" s="35"/>
    </row>
    <row r="128" spans="2:105" ht="71.25" customHeight="1">
      <c r="B128" s="303" t="s">
        <v>144</v>
      </c>
      <c r="C128" s="244" t="s">
        <v>149</v>
      </c>
      <c r="D128" s="35"/>
      <c r="E128" s="35"/>
      <c r="F128" s="35"/>
      <c r="G128" s="35"/>
      <c r="H128" s="35"/>
      <c r="I128" s="35"/>
      <c r="J128" s="303"/>
      <c r="K128" s="303" t="s">
        <v>158</v>
      </c>
      <c r="L128" s="281" t="s">
        <v>184</v>
      </c>
      <c r="M128" s="281" t="s">
        <v>367</v>
      </c>
      <c r="N128" s="281" t="s">
        <v>358</v>
      </c>
      <c r="O128" s="514" t="s">
        <v>184</v>
      </c>
      <c r="P128" s="281"/>
      <c r="Q128" s="281" t="s">
        <v>370</v>
      </c>
      <c r="R128" s="281" t="s">
        <v>385</v>
      </c>
      <c r="S128" s="229">
        <v>5</v>
      </c>
      <c r="T128" s="270">
        <v>4</v>
      </c>
      <c r="U128" s="512">
        <v>0.23300000000000001</v>
      </c>
      <c r="V128" s="280">
        <v>0.1</v>
      </c>
      <c r="W128" s="280">
        <v>0</v>
      </c>
      <c r="X128" s="280"/>
      <c r="Y128" s="280"/>
      <c r="Z128" s="280">
        <f>+V128+W128+X128+Y128</f>
        <v>0.1</v>
      </c>
      <c r="AA128" s="280">
        <f>+Z128+U128</f>
        <v>0.33300000000000002</v>
      </c>
      <c r="AB128" s="280">
        <v>0.1</v>
      </c>
      <c r="AC128" s="512">
        <v>0.33</v>
      </c>
      <c r="AD128" s="280" t="s">
        <v>444</v>
      </c>
      <c r="AE128" s="280" t="s">
        <v>445</v>
      </c>
      <c r="AF128" s="280" t="s">
        <v>448</v>
      </c>
      <c r="AG128" s="280" t="s">
        <v>450</v>
      </c>
      <c r="AH128" s="310" t="s">
        <v>204</v>
      </c>
      <c r="AI128" s="309">
        <v>2021130010257</v>
      </c>
      <c r="AJ128" s="310" t="s">
        <v>219</v>
      </c>
      <c r="AK128" s="58" t="s">
        <v>270</v>
      </c>
      <c r="AL128" s="58" t="s">
        <v>270</v>
      </c>
      <c r="AM128" s="43">
        <v>2</v>
      </c>
      <c r="AN128" s="144">
        <v>2.4390243902439025E-2</v>
      </c>
      <c r="AO128" s="43">
        <v>1</v>
      </c>
      <c r="AP128" s="43"/>
      <c r="AQ128" s="43"/>
      <c r="AR128" s="43"/>
      <c r="AS128" s="43">
        <f>+AO128+AP128+AQ128+AR128</f>
        <v>1</v>
      </c>
      <c r="AT128" s="43">
        <f>+AS128/AM128</f>
        <v>0.5</v>
      </c>
      <c r="AU128" s="43">
        <f>+AT128*AN128</f>
        <v>1.2195121951219513E-2</v>
      </c>
      <c r="AV128" s="430">
        <f>+SUM(AU128:AU168)</f>
        <v>0.58365853658536604</v>
      </c>
      <c r="AW128" s="21">
        <v>44562</v>
      </c>
      <c r="AX128" s="21">
        <v>44926</v>
      </c>
      <c r="AY128" s="42">
        <v>365</v>
      </c>
      <c r="AZ128" s="46">
        <v>1065570</v>
      </c>
      <c r="BA128" s="35"/>
      <c r="BB128" s="43" t="s">
        <v>328</v>
      </c>
      <c r="BC128" s="35" t="s">
        <v>396</v>
      </c>
      <c r="BD128" s="379" t="s">
        <v>407</v>
      </c>
      <c r="BE128" s="380">
        <v>666693957</v>
      </c>
      <c r="BF128" s="379" t="s">
        <v>407</v>
      </c>
      <c r="BG128" s="223" t="s">
        <v>410</v>
      </c>
      <c r="BH128" s="223" t="s">
        <v>411</v>
      </c>
      <c r="BI128" s="380"/>
      <c r="BJ128" s="380"/>
      <c r="BK128" s="380"/>
      <c r="BL128" s="380"/>
      <c r="BM128" s="380"/>
      <c r="BN128" s="380"/>
      <c r="BO128" s="380"/>
      <c r="BP128" s="380"/>
      <c r="BQ128" s="380"/>
      <c r="BR128" s="380"/>
      <c r="BS128" s="380"/>
      <c r="BT128" s="380"/>
      <c r="BU128" s="380"/>
      <c r="BV128" s="380"/>
      <c r="BW128" s="380"/>
      <c r="BX128" s="380"/>
      <c r="BY128" s="380"/>
      <c r="BZ128" s="380"/>
      <c r="CA128" s="380"/>
      <c r="CB128" s="380">
        <v>666693957</v>
      </c>
      <c r="CC128" s="380"/>
      <c r="CD128" s="124"/>
      <c r="CE128" s="124"/>
      <c r="CF128" s="380">
        <v>475800000</v>
      </c>
      <c r="CG128" s="380"/>
      <c r="CH128" s="380"/>
      <c r="CI128" s="380"/>
      <c r="CJ128" s="380">
        <v>82500000</v>
      </c>
      <c r="CK128" s="380"/>
      <c r="CL128" s="380"/>
      <c r="CM128" s="380"/>
      <c r="CN128" s="467">
        <f>+CF128/CB128</f>
        <v>0.71367078552955898</v>
      </c>
      <c r="CO128" s="467"/>
      <c r="CP128" s="467"/>
      <c r="CQ128" s="467"/>
      <c r="CR128" s="467">
        <f>+CJ128/CB128</f>
        <v>0.12374493443923626</v>
      </c>
      <c r="CS128" s="380"/>
      <c r="CT128" s="124"/>
      <c r="CU128" s="124"/>
      <c r="DA128" s="35"/>
    </row>
    <row r="129" spans="2:105" ht="30">
      <c r="B129" s="303"/>
      <c r="C129" s="245"/>
      <c r="D129" s="35"/>
      <c r="E129" s="35"/>
      <c r="F129" s="35"/>
      <c r="G129" s="35"/>
      <c r="H129" s="35"/>
      <c r="I129" s="35"/>
      <c r="J129" s="303"/>
      <c r="K129" s="303"/>
      <c r="L129" s="281"/>
      <c r="M129" s="281"/>
      <c r="N129" s="281"/>
      <c r="O129" s="514"/>
      <c r="P129" s="281"/>
      <c r="Q129" s="281"/>
      <c r="R129" s="281"/>
      <c r="S129" s="229"/>
      <c r="T129" s="270"/>
      <c r="U129" s="512"/>
      <c r="V129" s="280"/>
      <c r="W129" s="280"/>
      <c r="X129" s="280"/>
      <c r="Y129" s="280"/>
      <c r="Z129" s="280"/>
      <c r="AA129" s="280"/>
      <c r="AB129" s="280"/>
      <c r="AC129" s="512"/>
      <c r="AD129" s="280"/>
      <c r="AE129" s="280"/>
      <c r="AF129" s="280"/>
      <c r="AG129" s="280"/>
      <c r="AH129" s="310"/>
      <c r="AI129" s="309"/>
      <c r="AJ129" s="310"/>
      <c r="AK129" s="58" t="s">
        <v>271</v>
      </c>
      <c r="AL129" s="58" t="s">
        <v>271</v>
      </c>
      <c r="AM129" s="43">
        <v>1</v>
      </c>
      <c r="AN129" s="144">
        <v>2.4390243902439025E-2</v>
      </c>
      <c r="AO129" s="43">
        <v>0.9</v>
      </c>
      <c r="AP129" s="43"/>
      <c r="AQ129" s="43"/>
      <c r="AR129" s="43"/>
      <c r="AS129" s="43">
        <f t="shared" ref="AS129:AS168" si="17">+AO129+AP129+AQ129+AR129</f>
        <v>0.9</v>
      </c>
      <c r="AT129" s="43">
        <f t="shared" ref="AT129:AT168" si="18">+AS129/AM129</f>
        <v>0.9</v>
      </c>
      <c r="AU129" s="43">
        <f t="shared" ref="AU129:AU168" si="19">+AT129*AN129</f>
        <v>2.1951219512195124E-2</v>
      </c>
      <c r="AV129" s="430"/>
      <c r="AW129" s="21">
        <v>44562</v>
      </c>
      <c r="AX129" s="21">
        <v>44926</v>
      </c>
      <c r="AY129" s="42">
        <v>365</v>
      </c>
      <c r="AZ129" s="46">
        <v>1065570</v>
      </c>
      <c r="BA129" s="35"/>
      <c r="BB129" s="43" t="s">
        <v>328</v>
      </c>
      <c r="BC129" s="35" t="s">
        <v>396</v>
      </c>
      <c r="BD129" s="379"/>
      <c r="BE129" s="380"/>
      <c r="BF129" s="379"/>
      <c r="BG129" s="223"/>
      <c r="BH129" s="223"/>
      <c r="BI129" s="380"/>
      <c r="BJ129" s="380"/>
      <c r="BK129" s="380"/>
      <c r="BL129" s="380"/>
      <c r="BM129" s="380"/>
      <c r="BN129" s="380"/>
      <c r="BO129" s="380"/>
      <c r="BP129" s="380"/>
      <c r="BQ129" s="380"/>
      <c r="BR129" s="380"/>
      <c r="BS129" s="380"/>
      <c r="BT129" s="380"/>
      <c r="BU129" s="380"/>
      <c r="BV129" s="380"/>
      <c r="BW129" s="380"/>
      <c r="BX129" s="380"/>
      <c r="BY129" s="380"/>
      <c r="BZ129" s="380"/>
      <c r="CA129" s="380"/>
      <c r="CB129" s="380"/>
      <c r="CC129" s="380"/>
      <c r="CD129" s="124"/>
      <c r="CE129" s="124"/>
      <c r="CF129" s="380"/>
      <c r="CG129" s="380"/>
      <c r="CH129" s="380"/>
      <c r="CI129" s="380"/>
      <c r="CJ129" s="380"/>
      <c r="CK129" s="380"/>
      <c r="CL129" s="380"/>
      <c r="CM129" s="380"/>
      <c r="CN129" s="467"/>
      <c r="CO129" s="467"/>
      <c r="CP129" s="467"/>
      <c r="CQ129" s="467"/>
      <c r="CR129" s="467"/>
      <c r="CS129" s="380"/>
      <c r="CT129" s="124"/>
      <c r="CU129" s="124"/>
      <c r="DA129" s="35"/>
    </row>
    <row r="130" spans="2:105" ht="45">
      <c r="B130" s="303"/>
      <c r="C130" s="245"/>
      <c r="D130" s="35"/>
      <c r="E130" s="35"/>
      <c r="F130" s="35"/>
      <c r="G130" s="35"/>
      <c r="H130" s="35"/>
      <c r="I130" s="35"/>
      <c r="J130" s="303"/>
      <c r="K130" s="303"/>
      <c r="L130" s="281"/>
      <c r="M130" s="281"/>
      <c r="N130" s="281"/>
      <c r="O130" s="514"/>
      <c r="P130" s="281"/>
      <c r="Q130" s="281"/>
      <c r="R130" s="281"/>
      <c r="S130" s="229"/>
      <c r="T130" s="270"/>
      <c r="U130" s="512"/>
      <c r="V130" s="280"/>
      <c r="W130" s="280"/>
      <c r="X130" s="280"/>
      <c r="Y130" s="280"/>
      <c r="Z130" s="280"/>
      <c r="AA130" s="280"/>
      <c r="AB130" s="280"/>
      <c r="AC130" s="512"/>
      <c r="AD130" s="280"/>
      <c r="AE130" s="280"/>
      <c r="AF130" s="280"/>
      <c r="AG130" s="280"/>
      <c r="AH130" s="310"/>
      <c r="AI130" s="309"/>
      <c r="AJ130" s="310"/>
      <c r="AK130" s="58" t="s">
        <v>272</v>
      </c>
      <c r="AL130" s="58" t="s">
        <v>272</v>
      </c>
      <c r="AM130" s="43">
        <v>1</v>
      </c>
      <c r="AN130" s="144">
        <v>2.4390243902439025E-2</v>
      </c>
      <c r="AO130" s="43">
        <v>0</v>
      </c>
      <c r="AP130" s="43"/>
      <c r="AQ130" s="43"/>
      <c r="AR130" s="43"/>
      <c r="AS130" s="43">
        <f t="shared" si="17"/>
        <v>0</v>
      </c>
      <c r="AT130" s="43">
        <f t="shared" si="18"/>
        <v>0</v>
      </c>
      <c r="AU130" s="43">
        <f t="shared" si="19"/>
        <v>0</v>
      </c>
      <c r="AV130" s="430"/>
      <c r="AW130" s="21">
        <v>44562</v>
      </c>
      <c r="AX130" s="21">
        <v>44926</v>
      </c>
      <c r="AY130" s="42">
        <v>365</v>
      </c>
      <c r="AZ130" s="46">
        <v>1065570</v>
      </c>
      <c r="BA130" s="35"/>
      <c r="BB130" s="43" t="s">
        <v>328</v>
      </c>
      <c r="BC130" s="35" t="s">
        <v>396</v>
      </c>
      <c r="BD130" s="379"/>
      <c r="BE130" s="380"/>
      <c r="BF130" s="379"/>
      <c r="BG130" s="223"/>
      <c r="BH130" s="223"/>
      <c r="BI130" s="380"/>
      <c r="BJ130" s="380"/>
      <c r="BK130" s="380"/>
      <c r="BL130" s="380"/>
      <c r="BM130" s="380"/>
      <c r="BN130" s="380"/>
      <c r="BO130" s="380"/>
      <c r="BP130" s="380"/>
      <c r="BQ130" s="380"/>
      <c r="BR130" s="380"/>
      <c r="BS130" s="380"/>
      <c r="BT130" s="380"/>
      <c r="BU130" s="380"/>
      <c r="BV130" s="380"/>
      <c r="BW130" s="380"/>
      <c r="BX130" s="380"/>
      <c r="BY130" s="380"/>
      <c r="BZ130" s="380"/>
      <c r="CA130" s="380"/>
      <c r="CB130" s="380"/>
      <c r="CC130" s="380"/>
      <c r="CD130" s="124"/>
      <c r="CE130" s="124"/>
      <c r="CF130" s="380"/>
      <c r="CG130" s="380"/>
      <c r="CH130" s="380"/>
      <c r="CI130" s="380"/>
      <c r="CJ130" s="380"/>
      <c r="CK130" s="380"/>
      <c r="CL130" s="380"/>
      <c r="CM130" s="380"/>
      <c r="CN130" s="467"/>
      <c r="CO130" s="467"/>
      <c r="CP130" s="467"/>
      <c r="CQ130" s="467"/>
      <c r="CR130" s="467"/>
      <c r="CS130" s="380"/>
      <c r="CT130" s="124"/>
      <c r="CU130" s="124"/>
      <c r="DA130" s="35"/>
    </row>
    <row r="131" spans="2:105" ht="45">
      <c r="B131" s="303"/>
      <c r="C131" s="245"/>
      <c r="D131" s="35"/>
      <c r="E131" s="35"/>
      <c r="F131" s="35"/>
      <c r="G131" s="35"/>
      <c r="H131" s="35"/>
      <c r="I131" s="35"/>
      <c r="J131" s="303"/>
      <c r="K131" s="303"/>
      <c r="L131" s="281"/>
      <c r="M131" s="281"/>
      <c r="N131" s="281"/>
      <c r="O131" s="514"/>
      <c r="P131" s="281"/>
      <c r="Q131" s="281"/>
      <c r="R131" s="281"/>
      <c r="S131" s="229"/>
      <c r="T131" s="270"/>
      <c r="U131" s="512"/>
      <c r="V131" s="280"/>
      <c r="W131" s="280"/>
      <c r="X131" s="280"/>
      <c r="Y131" s="280"/>
      <c r="Z131" s="280"/>
      <c r="AA131" s="280"/>
      <c r="AB131" s="280"/>
      <c r="AC131" s="512"/>
      <c r="AD131" s="280"/>
      <c r="AE131" s="280"/>
      <c r="AF131" s="280"/>
      <c r="AG131" s="280"/>
      <c r="AH131" s="310"/>
      <c r="AI131" s="309"/>
      <c r="AJ131" s="310"/>
      <c r="AK131" s="58" t="s">
        <v>273</v>
      </c>
      <c r="AL131" s="58" t="s">
        <v>273</v>
      </c>
      <c r="AM131" s="43">
        <v>1</v>
      </c>
      <c r="AN131" s="144">
        <v>2.4390243902439025E-2</v>
      </c>
      <c r="AO131" s="43">
        <v>0</v>
      </c>
      <c r="AP131" s="43"/>
      <c r="AQ131" s="43"/>
      <c r="AR131" s="43"/>
      <c r="AS131" s="43">
        <f t="shared" si="17"/>
        <v>0</v>
      </c>
      <c r="AT131" s="43">
        <f t="shared" si="18"/>
        <v>0</v>
      </c>
      <c r="AU131" s="43">
        <f t="shared" si="19"/>
        <v>0</v>
      </c>
      <c r="AV131" s="430"/>
      <c r="AW131" s="21">
        <v>44562</v>
      </c>
      <c r="AX131" s="21">
        <v>44926</v>
      </c>
      <c r="AY131" s="42">
        <v>365</v>
      </c>
      <c r="AZ131" s="46">
        <v>1065570</v>
      </c>
      <c r="BA131" s="35"/>
      <c r="BB131" s="43" t="s">
        <v>328</v>
      </c>
      <c r="BC131" s="35" t="s">
        <v>396</v>
      </c>
      <c r="BD131" s="379"/>
      <c r="BE131" s="380"/>
      <c r="BF131" s="379"/>
      <c r="BG131" s="223"/>
      <c r="BH131" s="223"/>
      <c r="BI131" s="380"/>
      <c r="BJ131" s="380"/>
      <c r="BK131" s="380"/>
      <c r="BL131" s="380"/>
      <c r="BM131" s="380"/>
      <c r="BN131" s="380"/>
      <c r="BO131" s="380"/>
      <c r="BP131" s="380"/>
      <c r="BQ131" s="380"/>
      <c r="BR131" s="380"/>
      <c r="BS131" s="380"/>
      <c r="BT131" s="380"/>
      <c r="BU131" s="380"/>
      <c r="BV131" s="380"/>
      <c r="BW131" s="380"/>
      <c r="BX131" s="380"/>
      <c r="BY131" s="380"/>
      <c r="BZ131" s="380"/>
      <c r="CA131" s="380"/>
      <c r="CB131" s="380"/>
      <c r="CC131" s="380"/>
      <c r="CD131" s="124"/>
      <c r="CE131" s="124"/>
      <c r="CF131" s="380"/>
      <c r="CG131" s="380"/>
      <c r="CH131" s="380"/>
      <c r="CI131" s="380"/>
      <c r="CJ131" s="380"/>
      <c r="CK131" s="380"/>
      <c r="CL131" s="380"/>
      <c r="CM131" s="380"/>
      <c r="CN131" s="467"/>
      <c r="CO131" s="467"/>
      <c r="CP131" s="467"/>
      <c r="CQ131" s="467"/>
      <c r="CR131" s="467"/>
      <c r="CS131" s="380"/>
      <c r="CT131" s="124"/>
      <c r="CU131" s="124"/>
      <c r="DA131" s="35"/>
    </row>
    <row r="132" spans="2:105" ht="75" customHeight="1">
      <c r="B132" s="303"/>
      <c r="C132" s="245"/>
      <c r="D132" s="35"/>
      <c r="E132" s="35"/>
      <c r="F132" s="35"/>
      <c r="G132" s="35"/>
      <c r="H132" s="35"/>
      <c r="I132" s="35"/>
      <c r="J132" s="303"/>
      <c r="K132" s="303"/>
      <c r="L132" s="281"/>
      <c r="M132" s="281"/>
      <c r="N132" s="281"/>
      <c r="O132" s="514"/>
      <c r="P132" s="281"/>
      <c r="Q132" s="281"/>
      <c r="R132" s="281"/>
      <c r="S132" s="229"/>
      <c r="T132" s="270"/>
      <c r="U132" s="512"/>
      <c r="V132" s="280"/>
      <c r="W132" s="280"/>
      <c r="X132" s="280"/>
      <c r="Y132" s="280"/>
      <c r="Z132" s="280"/>
      <c r="AA132" s="280"/>
      <c r="AB132" s="280"/>
      <c r="AC132" s="512"/>
      <c r="AD132" s="280"/>
      <c r="AE132" s="280"/>
      <c r="AF132" s="280"/>
      <c r="AG132" s="280"/>
      <c r="AH132" s="310"/>
      <c r="AI132" s="309"/>
      <c r="AJ132" s="310"/>
      <c r="AK132" s="58" t="s">
        <v>274</v>
      </c>
      <c r="AL132" s="58" t="s">
        <v>274</v>
      </c>
      <c r="AM132" s="43">
        <v>1</v>
      </c>
      <c r="AN132" s="144">
        <v>2.4390243902439025E-2</v>
      </c>
      <c r="AO132" s="43">
        <v>1</v>
      </c>
      <c r="AP132" s="43"/>
      <c r="AQ132" s="43"/>
      <c r="AR132" s="43"/>
      <c r="AS132" s="43">
        <f t="shared" si="17"/>
        <v>1</v>
      </c>
      <c r="AT132" s="43">
        <f t="shared" si="18"/>
        <v>1</v>
      </c>
      <c r="AU132" s="43">
        <f t="shared" si="19"/>
        <v>2.4390243902439025E-2</v>
      </c>
      <c r="AV132" s="430"/>
      <c r="AW132" s="21">
        <v>44562</v>
      </c>
      <c r="AX132" s="21">
        <v>44926</v>
      </c>
      <c r="AY132" s="42">
        <v>365</v>
      </c>
      <c r="AZ132" s="46">
        <v>1065570</v>
      </c>
      <c r="BA132" s="35"/>
      <c r="BB132" s="43" t="s">
        <v>328</v>
      </c>
      <c r="BC132" s="35" t="s">
        <v>396</v>
      </c>
      <c r="BD132" s="379"/>
      <c r="BE132" s="380"/>
      <c r="BF132" s="379"/>
      <c r="BG132" s="223"/>
      <c r="BH132" s="223"/>
      <c r="BI132" s="380"/>
      <c r="BJ132" s="380"/>
      <c r="BK132" s="380"/>
      <c r="BL132" s="380"/>
      <c r="BM132" s="380"/>
      <c r="BN132" s="380"/>
      <c r="BO132" s="380"/>
      <c r="BP132" s="380"/>
      <c r="BQ132" s="380"/>
      <c r="BR132" s="380"/>
      <c r="BS132" s="380"/>
      <c r="BT132" s="380"/>
      <c r="BU132" s="380"/>
      <c r="BV132" s="380"/>
      <c r="BW132" s="380"/>
      <c r="BX132" s="380"/>
      <c r="BY132" s="380"/>
      <c r="BZ132" s="380"/>
      <c r="CA132" s="380"/>
      <c r="CB132" s="380"/>
      <c r="CC132" s="380"/>
      <c r="CD132" s="124"/>
      <c r="CE132" s="124"/>
      <c r="CF132" s="380"/>
      <c r="CG132" s="380"/>
      <c r="CH132" s="380"/>
      <c r="CI132" s="380"/>
      <c r="CJ132" s="380"/>
      <c r="CK132" s="380"/>
      <c r="CL132" s="380"/>
      <c r="CM132" s="380"/>
      <c r="CN132" s="467"/>
      <c r="CO132" s="467"/>
      <c r="CP132" s="467"/>
      <c r="CQ132" s="467"/>
      <c r="CR132" s="467"/>
      <c r="CS132" s="380"/>
      <c r="CT132" s="124"/>
      <c r="CU132" s="124"/>
      <c r="DA132" s="35"/>
    </row>
    <row r="133" spans="2:105" ht="30">
      <c r="B133" s="303"/>
      <c r="C133" s="245"/>
      <c r="D133" s="35"/>
      <c r="E133" s="35"/>
      <c r="F133" s="35"/>
      <c r="G133" s="35"/>
      <c r="H133" s="35"/>
      <c r="I133" s="35"/>
      <c r="J133" s="303"/>
      <c r="K133" s="303"/>
      <c r="L133" s="281"/>
      <c r="M133" s="281"/>
      <c r="N133" s="281"/>
      <c r="O133" s="514"/>
      <c r="P133" s="281"/>
      <c r="Q133" s="281"/>
      <c r="R133" s="281"/>
      <c r="S133" s="229"/>
      <c r="T133" s="270"/>
      <c r="U133" s="512"/>
      <c r="V133" s="280"/>
      <c r="W133" s="280"/>
      <c r="X133" s="280"/>
      <c r="Y133" s="280"/>
      <c r="Z133" s="280"/>
      <c r="AA133" s="280"/>
      <c r="AB133" s="280"/>
      <c r="AC133" s="512"/>
      <c r="AD133" s="280"/>
      <c r="AE133" s="280"/>
      <c r="AF133" s="280"/>
      <c r="AG133" s="280"/>
      <c r="AH133" s="310"/>
      <c r="AI133" s="309"/>
      <c r="AJ133" s="310"/>
      <c r="AK133" s="58" t="s">
        <v>275</v>
      </c>
      <c r="AL133" s="58" t="s">
        <v>275</v>
      </c>
      <c r="AM133" s="43">
        <v>1</v>
      </c>
      <c r="AN133" s="144">
        <v>2.4390243902439025E-2</v>
      </c>
      <c r="AO133" s="43">
        <v>1</v>
      </c>
      <c r="AP133" s="43"/>
      <c r="AQ133" s="43"/>
      <c r="AR133" s="43"/>
      <c r="AS133" s="43">
        <f t="shared" si="17"/>
        <v>1</v>
      </c>
      <c r="AT133" s="43">
        <f t="shared" si="18"/>
        <v>1</v>
      </c>
      <c r="AU133" s="43">
        <f t="shared" si="19"/>
        <v>2.4390243902439025E-2</v>
      </c>
      <c r="AV133" s="430"/>
      <c r="AW133" s="21">
        <v>44562</v>
      </c>
      <c r="AX133" s="21">
        <v>44926</v>
      </c>
      <c r="AY133" s="42">
        <v>365</v>
      </c>
      <c r="AZ133" s="46">
        <v>1065570</v>
      </c>
      <c r="BA133" s="35"/>
      <c r="BB133" s="43" t="s">
        <v>328</v>
      </c>
      <c r="BC133" s="35" t="s">
        <v>396</v>
      </c>
      <c r="BD133" s="379"/>
      <c r="BE133" s="380"/>
      <c r="BF133" s="379"/>
      <c r="BG133" s="223"/>
      <c r="BH133" s="223"/>
      <c r="BI133" s="380"/>
      <c r="BJ133" s="380"/>
      <c r="BK133" s="380"/>
      <c r="BL133" s="380"/>
      <c r="BM133" s="380"/>
      <c r="BN133" s="380"/>
      <c r="BO133" s="380"/>
      <c r="BP133" s="380"/>
      <c r="BQ133" s="380"/>
      <c r="BR133" s="380"/>
      <c r="BS133" s="380"/>
      <c r="BT133" s="380"/>
      <c r="BU133" s="380"/>
      <c r="BV133" s="380"/>
      <c r="BW133" s="380"/>
      <c r="BX133" s="380"/>
      <c r="BY133" s="380"/>
      <c r="BZ133" s="380"/>
      <c r="CA133" s="380"/>
      <c r="CB133" s="380"/>
      <c r="CC133" s="380"/>
      <c r="CD133" s="124"/>
      <c r="CE133" s="124"/>
      <c r="CF133" s="380"/>
      <c r="CG133" s="380"/>
      <c r="CH133" s="380"/>
      <c r="CI133" s="380"/>
      <c r="CJ133" s="380"/>
      <c r="CK133" s="380"/>
      <c r="CL133" s="380"/>
      <c r="CM133" s="380"/>
      <c r="CN133" s="467"/>
      <c r="CO133" s="467"/>
      <c r="CP133" s="467"/>
      <c r="CQ133" s="467"/>
      <c r="CR133" s="467"/>
      <c r="CS133" s="380"/>
      <c r="CT133" s="124"/>
      <c r="CU133" s="124"/>
      <c r="DA133" s="35"/>
    </row>
    <row r="134" spans="2:105" ht="156" customHeight="1">
      <c r="B134" s="303"/>
      <c r="C134" s="245"/>
      <c r="D134" s="35"/>
      <c r="E134" s="35"/>
      <c r="F134" s="35"/>
      <c r="G134" s="35"/>
      <c r="H134" s="35"/>
      <c r="I134" s="35"/>
      <c r="J134" s="303"/>
      <c r="K134" s="303"/>
      <c r="L134" s="281" t="s">
        <v>185</v>
      </c>
      <c r="M134" s="281" t="s">
        <v>367</v>
      </c>
      <c r="N134" s="281" t="s">
        <v>359</v>
      </c>
      <c r="O134" s="514" t="s">
        <v>185</v>
      </c>
      <c r="P134" s="281"/>
      <c r="Q134" s="281" t="s">
        <v>370</v>
      </c>
      <c r="R134" s="281" t="s">
        <v>386</v>
      </c>
      <c r="S134" s="229">
        <v>5</v>
      </c>
      <c r="T134" s="275">
        <v>5</v>
      </c>
      <c r="U134" s="275">
        <v>5</v>
      </c>
      <c r="V134" s="275">
        <v>5</v>
      </c>
      <c r="W134" s="275">
        <v>5</v>
      </c>
      <c r="X134" s="275"/>
      <c r="Y134" s="275"/>
      <c r="Z134" s="275">
        <f>+V134+W134+X134+Y134</f>
        <v>10</v>
      </c>
      <c r="AA134" s="275">
        <v>5</v>
      </c>
      <c r="AB134" s="513">
        <v>1</v>
      </c>
      <c r="AC134" s="230">
        <f>+AA134/S134</f>
        <v>1</v>
      </c>
      <c r="AD134" s="319" t="s">
        <v>444</v>
      </c>
      <c r="AE134" s="319" t="s">
        <v>445</v>
      </c>
      <c r="AF134" s="319" t="s">
        <v>448</v>
      </c>
      <c r="AG134" s="319" t="s">
        <v>450</v>
      </c>
      <c r="AH134" s="310"/>
      <c r="AI134" s="309"/>
      <c r="AJ134" s="310"/>
      <c r="AK134" s="58" t="s">
        <v>276</v>
      </c>
      <c r="AL134" s="58" t="s">
        <v>276</v>
      </c>
      <c r="AM134" s="43">
        <v>1</v>
      </c>
      <c r="AN134" s="144">
        <v>2.4390243902439025E-2</v>
      </c>
      <c r="AO134" s="43">
        <v>1</v>
      </c>
      <c r="AP134" s="43"/>
      <c r="AQ134" s="43"/>
      <c r="AR134" s="43"/>
      <c r="AS134" s="43">
        <f t="shared" si="17"/>
        <v>1</v>
      </c>
      <c r="AT134" s="43">
        <f t="shared" si="18"/>
        <v>1</v>
      </c>
      <c r="AU134" s="43">
        <f t="shared" si="19"/>
        <v>2.4390243902439025E-2</v>
      </c>
      <c r="AV134" s="430"/>
      <c r="AW134" s="21">
        <v>44562</v>
      </c>
      <c r="AX134" s="21">
        <v>44926</v>
      </c>
      <c r="AY134" s="42">
        <v>365</v>
      </c>
      <c r="AZ134" s="46">
        <v>1065570</v>
      </c>
      <c r="BA134" s="35"/>
      <c r="BB134" s="43" t="s">
        <v>328</v>
      </c>
      <c r="BC134" s="35" t="s">
        <v>396</v>
      </c>
      <c r="BD134" s="379"/>
      <c r="BE134" s="380"/>
      <c r="BF134" s="379"/>
      <c r="BG134" s="223"/>
      <c r="BH134" s="223"/>
      <c r="BI134" s="380"/>
      <c r="BJ134" s="380"/>
      <c r="BK134" s="380"/>
      <c r="BL134" s="380"/>
      <c r="BM134" s="380"/>
      <c r="BN134" s="380"/>
      <c r="BO134" s="380"/>
      <c r="BP134" s="380"/>
      <c r="BQ134" s="380"/>
      <c r="BR134" s="380"/>
      <c r="BS134" s="380"/>
      <c r="BT134" s="380"/>
      <c r="BU134" s="380"/>
      <c r="BV134" s="380"/>
      <c r="BW134" s="380"/>
      <c r="BX134" s="380"/>
      <c r="BY134" s="380"/>
      <c r="BZ134" s="380"/>
      <c r="CA134" s="380"/>
      <c r="CB134" s="380"/>
      <c r="CC134" s="380"/>
      <c r="CD134" s="124"/>
      <c r="CE134" s="124"/>
      <c r="CF134" s="380"/>
      <c r="CG134" s="380"/>
      <c r="CH134" s="380"/>
      <c r="CI134" s="380"/>
      <c r="CJ134" s="380"/>
      <c r="CK134" s="380"/>
      <c r="CL134" s="380"/>
      <c r="CM134" s="380"/>
      <c r="CN134" s="467"/>
      <c r="CO134" s="467"/>
      <c r="CP134" s="467"/>
      <c r="CQ134" s="467"/>
      <c r="CR134" s="467"/>
      <c r="CS134" s="380"/>
      <c r="CT134" s="124"/>
      <c r="CU134" s="124"/>
      <c r="DA134" s="35"/>
    </row>
    <row r="135" spans="2:105" ht="45">
      <c r="B135" s="303"/>
      <c r="C135" s="245"/>
      <c r="D135" s="35"/>
      <c r="E135" s="35"/>
      <c r="F135" s="35"/>
      <c r="G135" s="35"/>
      <c r="H135" s="35"/>
      <c r="I135" s="35"/>
      <c r="J135" s="303"/>
      <c r="K135" s="303"/>
      <c r="L135" s="281"/>
      <c r="M135" s="281"/>
      <c r="N135" s="281"/>
      <c r="O135" s="514"/>
      <c r="P135" s="281"/>
      <c r="Q135" s="281"/>
      <c r="R135" s="281"/>
      <c r="S135" s="229"/>
      <c r="T135" s="275"/>
      <c r="U135" s="275"/>
      <c r="V135" s="275"/>
      <c r="W135" s="275"/>
      <c r="X135" s="275"/>
      <c r="Y135" s="275"/>
      <c r="Z135" s="275"/>
      <c r="AA135" s="275"/>
      <c r="AB135" s="513"/>
      <c r="AC135" s="230"/>
      <c r="AD135" s="275"/>
      <c r="AE135" s="275"/>
      <c r="AF135" s="275"/>
      <c r="AG135" s="275"/>
      <c r="AH135" s="310"/>
      <c r="AI135" s="309"/>
      <c r="AJ135" s="310"/>
      <c r="AK135" s="58" t="s">
        <v>277</v>
      </c>
      <c r="AL135" s="58" t="s">
        <v>277</v>
      </c>
      <c r="AM135" s="59">
        <v>1</v>
      </c>
      <c r="AN135" s="144">
        <v>2.4390243902439025E-2</v>
      </c>
      <c r="AO135" s="59">
        <v>1</v>
      </c>
      <c r="AP135" s="59"/>
      <c r="AQ135" s="59"/>
      <c r="AR135" s="59"/>
      <c r="AS135" s="43">
        <f>+AO135+AP135+AQ135+AR135</f>
        <v>1</v>
      </c>
      <c r="AT135" s="43">
        <f t="shared" si="18"/>
        <v>1</v>
      </c>
      <c r="AU135" s="43">
        <f t="shared" si="19"/>
        <v>2.4390243902439025E-2</v>
      </c>
      <c r="AV135" s="430"/>
      <c r="AW135" s="21">
        <v>44562</v>
      </c>
      <c r="AX135" s="21">
        <v>44926</v>
      </c>
      <c r="AY135" s="42">
        <v>365</v>
      </c>
      <c r="AZ135" s="46">
        <v>1065570</v>
      </c>
      <c r="BA135" s="35"/>
      <c r="BB135" s="43" t="s">
        <v>328</v>
      </c>
      <c r="BC135" s="35" t="s">
        <v>396</v>
      </c>
      <c r="BD135" s="379"/>
      <c r="BE135" s="380"/>
      <c r="BF135" s="379"/>
      <c r="BG135" s="223"/>
      <c r="BH135" s="223"/>
      <c r="BI135" s="380"/>
      <c r="BJ135" s="380"/>
      <c r="BK135" s="380"/>
      <c r="BL135" s="380"/>
      <c r="BM135" s="380"/>
      <c r="BN135" s="380"/>
      <c r="BO135" s="380"/>
      <c r="BP135" s="380"/>
      <c r="BQ135" s="380"/>
      <c r="BR135" s="380"/>
      <c r="BS135" s="380"/>
      <c r="BT135" s="380"/>
      <c r="BU135" s="380"/>
      <c r="BV135" s="380"/>
      <c r="BW135" s="380"/>
      <c r="BX135" s="380"/>
      <c r="BY135" s="380"/>
      <c r="BZ135" s="380"/>
      <c r="CA135" s="380"/>
      <c r="CB135" s="380"/>
      <c r="CC135" s="380"/>
      <c r="CD135" s="124"/>
      <c r="CE135" s="124"/>
      <c r="CF135" s="380"/>
      <c r="CG135" s="380"/>
      <c r="CH135" s="380"/>
      <c r="CI135" s="380"/>
      <c r="CJ135" s="380"/>
      <c r="CK135" s="380"/>
      <c r="CL135" s="380"/>
      <c r="CM135" s="380"/>
      <c r="CN135" s="467"/>
      <c r="CO135" s="467"/>
      <c r="CP135" s="467"/>
      <c r="CQ135" s="467"/>
      <c r="CR135" s="467"/>
      <c r="CS135" s="380"/>
      <c r="CT135" s="124"/>
      <c r="CU135" s="124"/>
      <c r="DA135" s="35"/>
    </row>
    <row r="136" spans="2:105" ht="90">
      <c r="B136" s="303"/>
      <c r="C136" s="245"/>
      <c r="D136" s="35"/>
      <c r="E136" s="35"/>
      <c r="F136" s="35"/>
      <c r="G136" s="35"/>
      <c r="H136" s="35"/>
      <c r="I136" s="35"/>
      <c r="J136" s="303"/>
      <c r="K136" s="303"/>
      <c r="L136" s="281"/>
      <c r="M136" s="281"/>
      <c r="N136" s="281"/>
      <c r="O136" s="514"/>
      <c r="P136" s="281"/>
      <c r="Q136" s="281"/>
      <c r="R136" s="281"/>
      <c r="S136" s="229"/>
      <c r="T136" s="275"/>
      <c r="U136" s="275"/>
      <c r="V136" s="275"/>
      <c r="W136" s="275"/>
      <c r="X136" s="275"/>
      <c r="Y136" s="275"/>
      <c r="Z136" s="275"/>
      <c r="AA136" s="275"/>
      <c r="AB136" s="513"/>
      <c r="AC136" s="230"/>
      <c r="AD136" s="275"/>
      <c r="AE136" s="275"/>
      <c r="AF136" s="275"/>
      <c r="AG136" s="275"/>
      <c r="AH136" s="310"/>
      <c r="AI136" s="309"/>
      <c r="AJ136" s="310"/>
      <c r="AK136" s="58" t="s">
        <v>278</v>
      </c>
      <c r="AL136" s="58" t="s">
        <v>278</v>
      </c>
      <c r="AM136" s="43">
        <v>1</v>
      </c>
      <c r="AN136" s="144">
        <v>2.4390243902439025E-2</v>
      </c>
      <c r="AO136" s="43">
        <v>1</v>
      </c>
      <c r="AP136" s="43"/>
      <c r="AQ136" s="43"/>
      <c r="AR136" s="43"/>
      <c r="AS136" s="43">
        <f t="shared" si="17"/>
        <v>1</v>
      </c>
      <c r="AT136" s="43">
        <f t="shared" si="18"/>
        <v>1</v>
      </c>
      <c r="AU136" s="43">
        <f t="shared" si="19"/>
        <v>2.4390243902439025E-2</v>
      </c>
      <c r="AV136" s="430"/>
      <c r="AW136" s="21">
        <v>44562</v>
      </c>
      <c r="AX136" s="21">
        <v>44926</v>
      </c>
      <c r="AY136" s="42">
        <v>365</v>
      </c>
      <c r="AZ136" s="46">
        <v>1065570</v>
      </c>
      <c r="BA136" s="35"/>
      <c r="BB136" s="43" t="s">
        <v>328</v>
      </c>
      <c r="BC136" s="35" t="s">
        <v>396</v>
      </c>
      <c r="BD136" s="379"/>
      <c r="BE136" s="380"/>
      <c r="BF136" s="379"/>
      <c r="BG136" s="223"/>
      <c r="BH136" s="223"/>
      <c r="BI136" s="380"/>
      <c r="BJ136" s="380"/>
      <c r="BK136" s="380"/>
      <c r="BL136" s="380"/>
      <c r="BM136" s="380"/>
      <c r="BN136" s="380"/>
      <c r="BO136" s="380"/>
      <c r="BP136" s="380"/>
      <c r="BQ136" s="380"/>
      <c r="BR136" s="380"/>
      <c r="BS136" s="380"/>
      <c r="BT136" s="380"/>
      <c r="BU136" s="380"/>
      <c r="BV136" s="380"/>
      <c r="BW136" s="380"/>
      <c r="BX136" s="380"/>
      <c r="BY136" s="380"/>
      <c r="BZ136" s="380"/>
      <c r="CA136" s="380"/>
      <c r="CB136" s="380"/>
      <c r="CC136" s="380"/>
      <c r="CD136" s="124"/>
      <c r="CE136" s="124"/>
      <c r="CF136" s="380"/>
      <c r="CG136" s="380"/>
      <c r="CH136" s="380"/>
      <c r="CI136" s="380"/>
      <c r="CJ136" s="380"/>
      <c r="CK136" s="380"/>
      <c r="CL136" s="380"/>
      <c r="CM136" s="380"/>
      <c r="CN136" s="467"/>
      <c r="CO136" s="467"/>
      <c r="CP136" s="467"/>
      <c r="CQ136" s="467"/>
      <c r="CR136" s="467"/>
      <c r="CS136" s="380"/>
      <c r="CT136" s="124"/>
      <c r="CU136" s="124"/>
      <c r="DA136" s="35"/>
    </row>
    <row r="137" spans="2:105" ht="45">
      <c r="B137" s="303"/>
      <c r="C137" s="245"/>
      <c r="D137" s="35"/>
      <c r="E137" s="35"/>
      <c r="F137" s="35"/>
      <c r="G137" s="35"/>
      <c r="H137" s="35"/>
      <c r="I137" s="35"/>
      <c r="J137" s="303"/>
      <c r="K137" s="303"/>
      <c r="L137" s="281"/>
      <c r="M137" s="281"/>
      <c r="N137" s="281"/>
      <c r="O137" s="514"/>
      <c r="P137" s="281"/>
      <c r="Q137" s="281"/>
      <c r="R137" s="281"/>
      <c r="S137" s="229"/>
      <c r="T137" s="275"/>
      <c r="U137" s="275"/>
      <c r="V137" s="275"/>
      <c r="W137" s="275"/>
      <c r="X137" s="275"/>
      <c r="Y137" s="275"/>
      <c r="Z137" s="275"/>
      <c r="AA137" s="275"/>
      <c r="AB137" s="513"/>
      <c r="AC137" s="230"/>
      <c r="AD137" s="275"/>
      <c r="AE137" s="275"/>
      <c r="AF137" s="275"/>
      <c r="AG137" s="275"/>
      <c r="AH137" s="310"/>
      <c r="AI137" s="309"/>
      <c r="AJ137" s="310"/>
      <c r="AK137" s="58" t="s">
        <v>279</v>
      </c>
      <c r="AL137" s="58" t="s">
        <v>279</v>
      </c>
      <c r="AM137" s="43">
        <v>5</v>
      </c>
      <c r="AN137" s="144">
        <v>2.4390243902439025E-2</v>
      </c>
      <c r="AO137" s="43">
        <v>0</v>
      </c>
      <c r="AP137" s="43"/>
      <c r="AQ137" s="43"/>
      <c r="AR137" s="43"/>
      <c r="AS137" s="43">
        <f t="shared" si="17"/>
        <v>0</v>
      </c>
      <c r="AT137" s="43">
        <f t="shared" si="18"/>
        <v>0</v>
      </c>
      <c r="AU137" s="43">
        <f t="shared" si="19"/>
        <v>0</v>
      </c>
      <c r="AV137" s="430"/>
      <c r="AW137" s="21">
        <v>44562</v>
      </c>
      <c r="AX137" s="21">
        <v>44926</v>
      </c>
      <c r="AY137" s="42">
        <v>365</v>
      </c>
      <c r="AZ137" s="46">
        <v>1065570</v>
      </c>
      <c r="BA137" s="35"/>
      <c r="BB137" s="43" t="s">
        <v>328</v>
      </c>
      <c r="BC137" s="35" t="s">
        <v>396</v>
      </c>
      <c r="BD137" s="379"/>
      <c r="BE137" s="380"/>
      <c r="BF137" s="379"/>
      <c r="BG137" s="223"/>
      <c r="BH137" s="223"/>
      <c r="BI137" s="380"/>
      <c r="BJ137" s="380"/>
      <c r="BK137" s="380"/>
      <c r="BL137" s="380"/>
      <c r="BM137" s="380"/>
      <c r="BN137" s="380"/>
      <c r="BO137" s="380"/>
      <c r="BP137" s="380"/>
      <c r="BQ137" s="380"/>
      <c r="BR137" s="380"/>
      <c r="BS137" s="380"/>
      <c r="BT137" s="380"/>
      <c r="BU137" s="380"/>
      <c r="BV137" s="380"/>
      <c r="BW137" s="380"/>
      <c r="BX137" s="380"/>
      <c r="BY137" s="380"/>
      <c r="BZ137" s="380"/>
      <c r="CA137" s="380"/>
      <c r="CB137" s="380"/>
      <c r="CC137" s="380"/>
      <c r="CD137" s="124"/>
      <c r="CE137" s="124"/>
      <c r="CF137" s="380"/>
      <c r="CG137" s="380"/>
      <c r="CH137" s="380"/>
      <c r="CI137" s="380"/>
      <c r="CJ137" s="380"/>
      <c r="CK137" s="380"/>
      <c r="CL137" s="380"/>
      <c r="CM137" s="380"/>
      <c r="CN137" s="467"/>
      <c r="CO137" s="467"/>
      <c r="CP137" s="467"/>
      <c r="CQ137" s="467"/>
      <c r="CR137" s="467"/>
      <c r="CS137" s="380"/>
      <c r="CT137" s="124"/>
      <c r="CU137" s="124"/>
      <c r="DA137" s="35"/>
    </row>
    <row r="138" spans="2:105" ht="60" customHeight="1">
      <c r="B138" s="303"/>
      <c r="C138" s="245"/>
      <c r="D138" s="35"/>
      <c r="E138" s="35"/>
      <c r="F138" s="35"/>
      <c r="G138" s="35"/>
      <c r="H138" s="35"/>
      <c r="I138" s="35"/>
      <c r="J138" s="303"/>
      <c r="K138" s="303"/>
      <c r="L138" s="281"/>
      <c r="M138" s="281"/>
      <c r="N138" s="281"/>
      <c r="O138" s="514"/>
      <c r="P138" s="281"/>
      <c r="Q138" s="281"/>
      <c r="R138" s="281"/>
      <c r="S138" s="229"/>
      <c r="T138" s="275"/>
      <c r="U138" s="275"/>
      <c r="V138" s="275"/>
      <c r="W138" s="275"/>
      <c r="X138" s="275"/>
      <c r="Y138" s="275"/>
      <c r="Z138" s="275"/>
      <c r="AA138" s="275"/>
      <c r="AB138" s="513"/>
      <c r="AC138" s="230"/>
      <c r="AD138" s="275"/>
      <c r="AE138" s="275"/>
      <c r="AF138" s="275"/>
      <c r="AG138" s="275"/>
      <c r="AH138" s="310"/>
      <c r="AI138" s="309"/>
      <c r="AJ138" s="310"/>
      <c r="AK138" s="58" t="s">
        <v>280</v>
      </c>
      <c r="AL138" s="58" t="s">
        <v>280</v>
      </c>
      <c r="AM138" s="43">
        <v>2</v>
      </c>
      <c r="AN138" s="144">
        <v>2.4390243902439025E-2</v>
      </c>
      <c r="AO138" s="43">
        <v>1</v>
      </c>
      <c r="AP138" s="43"/>
      <c r="AQ138" s="43"/>
      <c r="AR138" s="43"/>
      <c r="AS138" s="43">
        <f t="shared" si="17"/>
        <v>1</v>
      </c>
      <c r="AT138" s="43">
        <f t="shared" si="18"/>
        <v>0.5</v>
      </c>
      <c r="AU138" s="43">
        <f t="shared" si="19"/>
        <v>1.2195121951219513E-2</v>
      </c>
      <c r="AV138" s="430"/>
      <c r="AW138" s="21">
        <v>44562</v>
      </c>
      <c r="AX138" s="21">
        <v>44926</v>
      </c>
      <c r="AY138" s="42">
        <v>365</v>
      </c>
      <c r="AZ138" s="46">
        <v>1065570</v>
      </c>
      <c r="BA138" s="35"/>
      <c r="BB138" s="43" t="s">
        <v>328</v>
      </c>
      <c r="BC138" s="35" t="s">
        <v>396</v>
      </c>
      <c r="BD138" s="379"/>
      <c r="BE138" s="380"/>
      <c r="BF138" s="379"/>
      <c r="BG138" s="223"/>
      <c r="BH138" s="223"/>
      <c r="BI138" s="380"/>
      <c r="BJ138" s="380"/>
      <c r="BK138" s="380"/>
      <c r="BL138" s="380"/>
      <c r="BM138" s="380"/>
      <c r="BN138" s="380"/>
      <c r="BO138" s="380"/>
      <c r="BP138" s="380"/>
      <c r="BQ138" s="380"/>
      <c r="BR138" s="380"/>
      <c r="BS138" s="380"/>
      <c r="BT138" s="380"/>
      <c r="BU138" s="380"/>
      <c r="BV138" s="380"/>
      <c r="BW138" s="380"/>
      <c r="BX138" s="380"/>
      <c r="BY138" s="380"/>
      <c r="BZ138" s="380"/>
      <c r="CA138" s="380"/>
      <c r="CB138" s="380"/>
      <c r="CC138" s="380"/>
      <c r="CD138" s="124"/>
      <c r="CE138" s="124"/>
      <c r="CF138" s="380"/>
      <c r="CG138" s="380"/>
      <c r="CH138" s="380"/>
      <c r="CI138" s="380"/>
      <c r="CJ138" s="380"/>
      <c r="CK138" s="380"/>
      <c r="CL138" s="380"/>
      <c r="CM138" s="380"/>
      <c r="CN138" s="467"/>
      <c r="CO138" s="467"/>
      <c r="CP138" s="467"/>
      <c r="CQ138" s="467"/>
      <c r="CR138" s="467"/>
      <c r="CS138" s="380"/>
      <c r="CT138" s="124"/>
      <c r="CU138" s="124"/>
      <c r="DA138" s="35"/>
    </row>
    <row r="139" spans="2:105" ht="45">
      <c r="B139" s="303"/>
      <c r="C139" s="245"/>
      <c r="D139" s="35"/>
      <c r="E139" s="35"/>
      <c r="F139" s="35"/>
      <c r="G139" s="35"/>
      <c r="H139" s="35"/>
      <c r="I139" s="35"/>
      <c r="J139" s="303"/>
      <c r="K139" s="303"/>
      <c r="L139" s="281"/>
      <c r="M139" s="281"/>
      <c r="N139" s="281"/>
      <c r="O139" s="514"/>
      <c r="P139" s="281"/>
      <c r="Q139" s="281"/>
      <c r="R139" s="281"/>
      <c r="S139" s="229"/>
      <c r="T139" s="275"/>
      <c r="U139" s="275"/>
      <c r="V139" s="275"/>
      <c r="W139" s="275"/>
      <c r="X139" s="275"/>
      <c r="Y139" s="275"/>
      <c r="Z139" s="275"/>
      <c r="AA139" s="275"/>
      <c r="AB139" s="513"/>
      <c r="AC139" s="230"/>
      <c r="AD139" s="275"/>
      <c r="AE139" s="275"/>
      <c r="AF139" s="275"/>
      <c r="AG139" s="275"/>
      <c r="AH139" s="310"/>
      <c r="AI139" s="309"/>
      <c r="AJ139" s="310"/>
      <c r="AK139" s="58" t="s">
        <v>281</v>
      </c>
      <c r="AL139" s="58" t="s">
        <v>281</v>
      </c>
      <c r="AM139" s="59">
        <v>1</v>
      </c>
      <c r="AN139" s="144">
        <v>2.4390243902439025E-2</v>
      </c>
      <c r="AO139" s="59">
        <v>1</v>
      </c>
      <c r="AP139" s="59"/>
      <c r="AQ139" s="59"/>
      <c r="AR139" s="59"/>
      <c r="AS139" s="43">
        <f t="shared" si="17"/>
        <v>1</v>
      </c>
      <c r="AT139" s="43">
        <f t="shared" si="18"/>
        <v>1</v>
      </c>
      <c r="AU139" s="43">
        <f t="shared" si="19"/>
        <v>2.4390243902439025E-2</v>
      </c>
      <c r="AV139" s="430"/>
      <c r="AW139" s="21">
        <v>44562</v>
      </c>
      <c r="AX139" s="21">
        <v>44926</v>
      </c>
      <c r="AY139" s="42">
        <v>365</v>
      </c>
      <c r="AZ139" s="46">
        <v>1065570</v>
      </c>
      <c r="BA139" s="35"/>
      <c r="BB139" s="43" t="s">
        <v>328</v>
      </c>
      <c r="BC139" s="35" t="s">
        <v>396</v>
      </c>
      <c r="BD139" s="379"/>
      <c r="BE139" s="380"/>
      <c r="BF139" s="379"/>
      <c r="BG139" s="223"/>
      <c r="BH139" s="223"/>
      <c r="BI139" s="380"/>
      <c r="BJ139" s="380"/>
      <c r="BK139" s="380"/>
      <c r="BL139" s="380"/>
      <c r="BM139" s="380"/>
      <c r="BN139" s="380"/>
      <c r="BO139" s="380"/>
      <c r="BP139" s="380"/>
      <c r="BQ139" s="380"/>
      <c r="BR139" s="380"/>
      <c r="BS139" s="380"/>
      <c r="BT139" s="380"/>
      <c r="BU139" s="380"/>
      <c r="BV139" s="380"/>
      <c r="BW139" s="380"/>
      <c r="BX139" s="380"/>
      <c r="BY139" s="380"/>
      <c r="BZ139" s="380"/>
      <c r="CA139" s="380"/>
      <c r="CB139" s="380"/>
      <c r="CC139" s="380"/>
      <c r="CD139" s="124"/>
      <c r="CE139" s="124"/>
      <c r="CF139" s="380"/>
      <c r="CG139" s="380"/>
      <c r="CH139" s="380"/>
      <c r="CI139" s="380"/>
      <c r="CJ139" s="380"/>
      <c r="CK139" s="380"/>
      <c r="CL139" s="380"/>
      <c r="CM139" s="380"/>
      <c r="CN139" s="467"/>
      <c r="CO139" s="467"/>
      <c r="CP139" s="467"/>
      <c r="CQ139" s="467"/>
      <c r="CR139" s="467"/>
      <c r="CS139" s="380"/>
      <c r="CT139" s="124"/>
      <c r="CU139" s="124"/>
      <c r="DA139" s="35"/>
    </row>
    <row r="140" spans="2:105" ht="30">
      <c r="B140" s="303"/>
      <c r="C140" s="245"/>
      <c r="D140" s="35"/>
      <c r="E140" s="35"/>
      <c r="F140" s="35"/>
      <c r="G140" s="35"/>
      <c r="H140" s="35"/>
      <c r="I140" s="35"/>
      <c r="J140" s="303"/>
      <c r="K140" s="303"/>
      <c r="L140" s="281"/>
      <c r="M140" s="281"/>
      <c r="N140" s="281"/>
      <c r="O140" s="514"/>
      <c r="P140" s="281"/>
      <c r="Q140" s="281"/>
      <c r="R140" s="281"/>
      <c r="S140" s="229"/>
      <c r="T140" s="275"/>
      <c r="U140" s="275"/>
      <c r="V140" s="275"/>
      <c r="W140" s="275"/>
      <c r="X140" s="275"/>
      <c r="Y140" s="275"/>
      <c r="Z140" s="275"/>
      <c r="AA140" s="275"/>
      <c r="AB140" s="513"/>
      <c r="AC140" s="230"/>
      <c r="AD140" s="275"/>
      <c r="AE140" s="275"/>
      <c r="AF140" s="275"/>
      <c r="AG140" s="275"/>
      <c r="AH140" s="310"/>
      <c r="AI140" s="309"/>
      <c r="AJ140" s="310"/>
      <c r="AK140" s="58" t="s">
        <v>282</v>
      </c>
      <c r="AL140" s="58" t="s">
        <v>282</v>
      </c>
      <c r="AM140" s="43">
        <v>2</v>
      </c>
      <c r="AN140" s="144">
        <v>2.4390243902439025E-2</v>
      </c>
      <c r="AO140" s="43">
        <v>1</v>
      </c>
      <c r="AP140" s="43"/>
      <c r="AQ140" s="43"/>
      <c r="AR140" s="43"/>
      <c r="AS140" s="43">
        <f t="shared" si="17"/>
        <v>1</v>
      </c>
      <c r="AT140" s="43">
        <f t="shared" si="18"/>
        <v>0.5</v>
      </c>
      <c r="AU140" s="43">
        <f t="shared" si="19"/>
        <v>1.2195121951219513E-2</v>
      </c>
      <c r="AV140" s="430"/>
      <c r="AW140" s="21">
        <v>44562</v>
      </c>
      <c r="AX140" s="21">
        <v>44926</v>
      </c>
      <c r="AY140" s="42">
        <v>365</v>
      </c>
      <c r="AZ140" s="46">
        <v>1065570</v>
      </c>
      <c r="BA140" s="35"/>
      <c r="BB140" s="43" t="s">
        <v>328</v>
      </c>
      <c r="BC140" s="35" t="s">
        <v>396</v>
      </c>
      <c r="BD140" s="367" t="s">
        <v>408</v>
      </c>
      <c r="BE140" s="378">
        <v>965852079</v>
      </c>
      <c r="BF140" s="367" t="s">
        <v>408</v>
      </c>
      <c r="BG140" s="223"/>
      <c r="BH140" s="223"/>
      <c r="BI140" s="378"/>
      <c r="BJ140" s="378"/>
      <c r="BK140" s="378"/>
      <c r="BL140" s="378"/>
      <c r="BM140" s="378"/>
      <c r="BN140" s="378"/>
      <c r="BO140" s="378"/>
      <c r="BP140" s="378"/>
      <c r="BQ140" s="378"/>
      <c r="BR140" s="378"/>
      <c r="BS140" s="378"/>
      <c r="BT140" s="378"/>
      <c r="BU140" s="378"/>
      <c r="BV140" s="378"/>
      <c r="BW140" s="378"/>
      <c r="BX140" s="378"/>
      <c r="BY140" s="378"/>
      <c r="BZ140" s="378"/>
      <c r="CA140" s="378"/>
      <c r="CB140" s="378">
        <v>965852079</v>
      </c>
      <c r="CC140" s="378"/>
      <c r="CD140" s="103"/>
      <c r="CE140" s="103"/>
      <c r="CF140" s="378">
        <v>399500000</v>
      </c>
      <c r="CG140" s="378"/>
      <c r="CH140" s="378"/>
      <c r="CI140" s="378"/>
      <c r="CJ140" s="378">
        <v>58000000</v>
      </c>
      <c r="CK140" s="378"/>
      <c r="CL140" s="378"/>
      <c r="CM140" s="378"/>
      <c r="CN140" s="466">
        <f>+CF140/CB140</f>
        <v>0.41362441380632986</v>
      </c>
      <c r="CO140" s="466"/>
      <c r="CP140" s="466"/>
      <c r="CQ140" s="466"/>
      <c r="CR140" s="466">
        <f>+CJ140/CB140</f>
        <v>6.0050603255987815E-2</v>
      </c>
      <c r="CS140" s="378"/>
      <c r="CT140" s="103"/>
      <c r="CU140" s="103"/>
      <c r="DA140" s="35"/>
    </row>
    <row r="141" spans="2:105" ht="87.75" customHeight="1">
      <c r="B141" s="303"/>
      <c r="C141" s="245"/>
      <c r="D141" s="35"/>
      <c r="E141" s="35"/>
      <c r="F141" s="35"/>
      <c r="G141" s="35"/>
      <c r="H141" s="35"/>
      <c r="I141" s="35"/>
      <c r="J141" s="303"/>
      <c r="K141" s="303"/>
      <c r="L141" s="281"/>
      <c r="M141" s="281"/>
      <c r="N141" s="281"/>
      <c r="O141" s="514"/>
      <c r="P141" s="281"/>
      <c r="Q141" s="281"/>
      <c r="R141" s="281"/>
      <c r="S141" s="229"/>
      <c r="T141" s="275"/>
      <c r="U141" s="275"/>
      <c r="V141" s="275"/>
      <c r="W141" s="275"/>
      <c r="X141" s="275"/>
      <c r="Y141" s="275"/>
      <c r="Z141" s="275"/>
      <c r="AA141" s="275"/>
      <c r="AB141" s="513"/>
      <c r="AC141" s="230"/>
      <c r="AD141" s="275"/>
      <c r="AE141" s="275"/>
      <c r="AF141" s="275"/>
      <c r="AG141" s="275"/>
      <c r="AH141" s="310"/>
      <c r="AI141" s="309"/>
      <c r="AJ141" s="310"/>
      <c r="AK141" s="58" t="s">
        <v>283</v>
      </c>
      <c r="AL141" s="58" t="s">
        <v>283</v>
      </c>
      <c r="AM141" s="43">
        <v>5</v>
      </c>
      <c r="AN141" s="144">
        <v>2.4390243902439025E-2</v>
      </c>
      <c r="AO141" s="43">
        <v>2</v>
      </c>
      <c r="AP141" s="43"/>
      <c r="AQ141" s="43"/>
      <c r="AR141" s="43"/>
      <c r="AS141" s="43">
        <f t="shared" si="17"/>
        <v>2</v>
      </c>
      <c r="AT141" s="43">
        <f t="shared" si="18"/>
        <v>0.4</v>
      </c>
      <c r="AU141" s="43">
        <f t="shared" si="19"/>
        <v>9.7560975609756115E-3</v>
      </c>
      <c r="AV141" s="430"/>
      <c r="AW141" s="21">
        <v>44562</v>
      </c>
      <c r="AX141" s="21">
        <v>44926</v>
      </c>
      <c r="AY141" s="42">
        <v>365</v>
      </c>
      <c r="AZ141" s="46">
        <v>1065570</v>
      </c>
      <c r="BA141" s="35"/>
      <c r="BB141" s="43" t="s">
        <v>328</v>
      </c>
      <c r="BC141" s="35" t="s">
        <v>397</v>
      </c>
      <c r="BD141" s="367"/>
      <c r="BE141" s="378"/>
      <c r="BF141" s="367"/>
      <c r="BG141" s="223"/>
      <c r="BH141" s="223"/>
      <c r="BI141" s="378"/>
      <c r="BJ141" s="378"/>
      <c r="BK141" s="378"/>
      <c r="BL141" s="378"/>
      <c r="BM141" s="378"/>
      <c r="BN141" s="378"/>
      <c r="BO141" s="378"/>
      <c r="BP141" s="378"/>
      <c r="BQ141" s="378"/>
      <c r="BR141" s="378"/>
      <c r="BS141" s="378"/>
      <c r="BT141" s="378"/>
      <c r="BU141" s="378"/>
      <c r="BV141" s="378"/>
      <c r="BW141" s="378"/>
      <c r="BX141" s="378"/>
      <c r="BY141" s="378"/>
      <c r="BZ141" s="378"/>
      <c r="CA141" s="378"/>
      <c r="CB141" s="378"/>
      <c r="CC141" s="378"/>
      <c r="CD141" s="103"/>
      <c r="CE141" s="103"/>
      <c r="CF141" s="378"/>
      <c r="CG141" s="378"/>
      <c r="CH141" s="378"/>
      <c r="CI141" s="378"/>
      <c r="CJ141" s="378"/>
      <c r="CK141" s="378"/>
      <c r="CL141" s="378"/>
      <c r="CM141" s="378"/>
      <c r="CN141" s="466"/>
      <c r="CO141" s="466"/>
      <c r="CP141" s="466"/>
      <c r="CQ141" s="466"/>
      <c r="CR141" s="466"/>
      <c r="CS141" s="378"/>
      <c r="CT141" s="103"/>
      <c r="CU141" s="103"/>
      <c r="DA141" s="35"/>
    </row>
    <row r="142" spans="2:105" ht="30">
      <c r="B142" s="303"/>
      <c r="C142" s="245"/>
      <c r="D142" s="35"/>
      <c r="E142" s="35"/>
      <c r="F142" s="35"/>
      <c r="G142" s="35"/>
      <c r="H142" s="35"/>
      <c r="I142" s="35"/>
      <c r="J142" s="303"/>
      <c r="K142" s="303"/>
      <c r="L142" s="281"/>
      <c r="M142" s="281"/>
      <c r="N142" s="281"/>
      <c r="O142" s="514"/>
      <c r="P142" s="281"/>
      <c r="Q142" s="281"/>
      <c r="R142" s="281"/>
      <c r="S142" s="229"/>
      <c r="T142" s="275"/>
      <c r="U142" s="275"/>
      <c r="V142" s="275"/>
      <c r="W142" s="275"/>
      <c r="X142" s="275"/>
      <c r="Y142" s="275"/>
      <c r="Z142" s="275"/>
      <c r="AA142" s="275"/>
      <c r="AB142" s="513"/>
      <c r="AC142" s="230"/>
      <c r="AD142" s="275"/>
      <c r="AE142" s="275"/>
      <c r="AF142" s="275"/>
      <c r="AG142" s="275"/>
      <c r="AH142" s="310"/>
      <c r="AI142" s="309"/>
      <c r="AJ142" s="310"/>
      <c r="AK142" s="58" t="s">
        <v>284</v>
      </c>
      <c r="AL142" s="58" t="s">
        <v>284</v>
      </c>
      <c r="AM142" s="43">
        <v>1</v>
      </c>
      <c r="AN142" s="144">
        <v>2.4390243902439025E-2</v>
      </c>
      <c r="AO142" s="43">
        <v>1</v>
      </c>
      <c r="AP142" s="43"/>
      <c r="AQ142" s="43"/>
      <c r="AR142" s="43"/>
      <c r="AS142" s="43">
        <f t="shared" si="17"/>
        <v>1</v>
      </c>
      <c r="AT142" s="43">
        <f t="shared" si="18"/>
        <v>1</v>
      </c>
      <c r="AU142" s="43">
        <f t="shared" si="19"/>
        <v>2.4390243902439025E-2</v>
      </c>
      <c r="AV142" s="430"/>
      <c r="AW142" s="21">
        <v>44562</v>
      </c>
      <c r="AX142" s="21">
        <v>44926</v>
      </c>
      <c r="AY142" s="42">
        <v>365</v>
      </c>
      <c r="AZ142" s="46">
        <v>1065570</v>
      </c>
      <c r="BA142" s="35"/>
      <c r="BB142" s="43" t="s">
        <v>328</v>
      </c>
      <c r="BC142" s="35" t="s">
        <v>397</v>
      </c>
      <c r="BD142" s="367"/>
      <c r="BE142" s="378"/>
      <c r="BF142" s="367"/>
      <c r="BG142" s="223"/>
      <c r="BH142" s="223"/>
      <c r="BI142" s="378"/>
      <c r="BJ142" s="378"/>
      <c r="BK142" s="378"/>
      <c r="BL142" s="378"/>
      <c r="BM142" s="378"/>
      <c r="BN142" s="378"/>
      <c r="BO142" s="378"/>
      <c r="BP142" s="378"/>
      <c r="BQ142" s="378"/>
      <c r="BR142" s="378"/>
      <c r="BS142" s="378"/>
      <c r="BT142" s="378"/>
      <c r="BU142" s="378"/>
      <c r="BV142" s="378"/>
      <c r="BW142" s="378"/>
      <c r="BX142" s="378"/>
      <c r="BY142" s="378"/>
      <c r="BZ142" s="378"/>
      <c r="CA142" s="378"/>
      <c r="CB142" s="378"/>
      <c r="CC142" s="378"/>
      <c r="CD142" s="103"/>
      <c r="CE142" s="103"/>
      <c r="CF142" s="378"/>
      <c r="CG142" s="378"/>
      <c r="CH142" s="378"/>
      <c r="CI142" s="378"/>
      <c r="CJ142" s="378"/>
      <c r="CK142" s="378"/>
      <c r="CL142" s="378"/>
      <c r="CM142" s="378"/>
      <c r="CN142" s="466"/>
      <c r="CO142" s="466"/>
      <c r="CP142" s="466"/>
      <c r="CQ142" s="466"/>
      <c r="CR142" s="466"/>
      <c r="CS142" s="378"/>
      <c r="CT142" s="103"/>
      <c r="CU142" s="103"/>
      <c r="DA142" s="35"/>
    </row>
    <row r="143" spans="2:105" ht="30">
      <c r="B143" s="303"/>
      <c r="C143" s="245"/>
      <c r="D143" s="35"/>
      <c r="E143" s="35"/>
      <c r="F143" s="35"/>
      <c r="G143" s="35"/>
      <c r="H143" s="35"/>
      <c r="I143" s="35"/>
      <c r="J143" s="303"/>
      <c r="K143" s="303"/>
      <c r="L143" s="281"/>
      <c r="M143" s="281"/>
      <c r="N143" s="281"/>
      <c r="O143" s="514"/>
      <c r="P143" s="281"/>
      <c r="Q143" s="281"/>
      <c r="R143" s="281"/>
      <c r="S143" s="229"/>
      <c r="T143" s="275"/>
      <c r="U143" s="275"/>
      <c r="V143" s="275"/>
      <c r="W143" s="275"/>
      <c r="X143" s="275"/>
      <c r="Y143" s="275"/>
      <c r="Z143" s="275"/>
      <c r="AA143" s="275"/>
      <c r="AB143" s="513"/>
      <c r="AC143" s="230"/>
      <c r="AD143" s="275"/>
      <c r="AE143" s="275"/>
      <c r="AF143" s="275"/>
      <c r="AG143" s="275"/>
      <c r="AH143" s="310"/>
      <c r="AI143" s="309"/>
      <c r="AJ143" s="310"/>
      <c r="AK143" s="58" t="s">
        <v>285</v>
      </c>
      <c r="AL143" s="58" t="s">
        <v>285</v>
      </c>
      <c r="AM143" s="59">
        <v>1</v>
      </c>
      <c r="AN143" s="144">
        <v>2.4390243902439025E-2</v>
      </c>
      <c r="AO143" s="59">
        <v>1</v>
      </c>
      <c r="AP143" s="59"/>
      <c r="AQ143" s="59"/>
      <c r="AR143" s="59"/>
      <c r="AS143" s="43">
        <f t="shared" si="17"/>
        <v>1</v>
      </c>
      <c r="AT143" s="43">
        <f t="shared" si="18"/>
        <v>1</v>
      </c>
      <c r="AU143" s="43">
        <f t="shared" si="19"/>
        <v>2.4390243902439025E-2</v>
      </c>
      <c r="AV143" s="430"/>
      <c r="AW143" s="21">
        <v>44562</v>
      </c>
      <c r="AX143" s="21">
        <v>44926</v>
      </c>
      <c r="AY143" s="42">
        <v>365</v>
      </c>
      <c r="AZ143" s="46">
        <v>1065570</v>
      </c>
      <c r="BA143" s="35"/>
      <c r="BB143" s="43" t="s">
        <v>328</v>
      </c>
      <c r="BC143" s="35" t="s">
        <v>397</v>
      </c>
      <c r="BD143" s="367"/>
      <c r="BE143" s="378"/>
      <c r="BF143" s="367"/>
      <c r="BG143" s="223"/>
      <c r="BH143" s="223"/>
      <c r="BI143" s="378"/>
      <c r="BJ143" s="378"/>
      <c r="BK143" s="378"/>
      <c r="BL143" s="378"/>
      <c r="BM143" s="378"/>
      <c r="BN143" s="378"/>
      <c r="BO143" s="378"/>
      <c r="BP143" s="378"/>
      <c r="BQ143" s="378"/>
      <c r="BR143" s="378"/>
      <c r="BS143" s="378"/>
      <c r="BT143" s="378"/>
      <c r="BU143" s="378"/>
      <c r="BV143" s="378"/>
      <c r="BW143" s="378"/>
      <c r="BX143" s="378"/>
      <c r="BY143" s="378"/>
      <c r="BZ143" s="378"/>
      <c r="CA143" s="378"/>
      <c r="CB143" s="378"/>
      <c r="CC143" s="378"/>
      <c r="CD143" s="103"/>
      <c r="CE143" s="103"/>
      <c r="CF143" s="378"/>
      <c r="CG143" s="378"/>
      <c r="CH143" s="378"/>
      <c r="CI143" s="378"/>
      <c r="CJ143" s="378"/>
      <c r="CK143" s="378"/>
      <c r="CL143" s="378"/>
      <c r="CM143" s="378"/>
      <c r="CN143" s="466"/>
      <c r="CO143" s="466"/>
      <c r="CP143" s="466"/>
      <c r="CQ143" s="466"/>
      <c r="CR143" s="466"/>
      <c r="CS143" s="378"/>
      <c r="CT143" s="103"/>
      <c r="CU143" s="103"/>
      <c r="DA143" s="35"/>
    </row>
    <row r="144" spans="2:105" ht="75" customHeight="1">
      <c r="B144" s="303"/>
      <c r="C144" s="245"/>
      <c r="D144" s="35"/>
      <c r="E144" s="35"/>
      <c r="F144" s="35"/>
      <c r="G144" s="35"/>
      <c r="H144" s="35"/>
      <c r="I144" s="35"/>
      <c r="J144" s="303"/>
      <c r="K144" s="303"/>
      <c r="L144" s="281"/>
      <c r="M144" s="281"/>
      <c r="N144" s="281"/>
      <c r="O144" s="514"/>
      <c r="P144" s="281"/>
      <c r="Q144" s="281"/>
      <c r="R144" s="281"/>
      <c r="S144" s="229"/>
      <c r="T144" s="275"/>
      <c r="U144" s="275"/>
      <c r="V144" s="275"/>
      <c r="W144" s="275"/>
      <c r="X144" s="275"/>
      <c r="Y144" s="275"/>
      <c r="Z144" s="275"/>
      <c r="AA144" s="275"/>
      <c r="AB144" s="513"/>
      <c r="AC144" s="230"/>
      <c r="AD144" s="275"/>
      <c r="AE144" s="275"/>
      <c r="AF144" s="275"/>
      <c r="AG144" s="275"/>
      <c r="AH144" s="310"/>
      <c r="AI144" s="309"/>
      <c r="AJ144" s="310"/>
      <c r="AK144" s="58" t="s">
        <v>286</v>
      </c>
      <c r="AL144" s="58" t="s">
        <v>286</v>
      </c>
      <c r="AM144" s="43">
        <v>1</v>
      </c>
      <c r="AN144" s="144">
        <v>2.4390243902439025E-2</v>
      </c>
      <c r="AO144" s="43">
        <v>1</v>
      </c>
      <c r="AP144" s="43"/>
      <c r="AQ144" s="43"/>
      <c r="AR144" s="43"/>
      <c r="AS144" s="43">
        <f t="shared" si="17"/>
        <v>1</v>
      </c>
      <c r="AT144" s="43">
        <f t="shared" si="18"/>
        <v>1</v>
      </c>
      <c r="AU144" s="43">
        <f t="shared" si="19"/>
        <v>2.4390243902439025E-2</v>
      </c>
      <c r="AV144" s="430"/>
      <c r="AW144" s="21">
        <v>44562</v>
      </c>
      <c r="AX144" s="21">
        <v>44926</v>
      </c>
      <c r="AY144" s="42">
        <v>365</v>
      </c>
      <c r="AZ144" s="46">
        <v>1065570</v>
      </c>
      <c r="BA144" s="35"/>
      <c r="BB144" s="43" t="s">
        <v>328</v>
      </c>
      <c r="BC144" s="35" t="s">
        <v>397</v>
      </c>
      <c r="BD144" s="367"/>
      <c r="BE144" s="378"/>
      <c r="BF144" s="367"/>
      <c r="BG144" s="223"/>
      <c r="BH144" s="223"/>
      <c r="BI144" s="378"/>
      <c r="BJ144" s="378"/>
      <c r="BK144" s="378"/>
      <c r="BL144" s="378"/>
      <c r="BM144" s="378"/>
      <c r="BN144" s="378"/>
      <c r="BO144" s="378"/>
      <c r="BP144" s="378"/>
      <c r="BQ144" s="378"/>
      <c r="BR144" s="378"/>
      <c r="BS144" s="378"/>
      <c r="BT144" s="378"/>
      <c r="BU144" s="378"/>
      <c r="BV144" s="378"/>
      <c r="BW144" s="378"/>
      <c r="BX144" s="378"/>
      <c r="BY144" s="378"/>
      <c r="BZ144" s="378"/>
      <c r="CA144" s="378"/>
      <c r="CB144" s="378"/>
      <c r="CC144" s="378"/>
      <c r="CD144" s="103"/>
      <c r="CE144" s="103"/>
      <c r="CF144" s="378"/>
      <c r="CG144" s="378"/>
      <c r="CH144" s="378"/>
      <c r="CI144" s="378"/>
      <c r="CJ144" s="378"/>
      <c r="CK144" s="378"/>
      <c r="CL144" s="378"/>
      <c r="CM144" s="378"/>
      <c r="CN144" s="466"/>
      <c r="CO144" s="466"/>
      <c r="CP144" s="466"/>
      <c r="CQ144" s="466"/>
      <c r="CR144" s="466"/>
      <c r="CS144" s="378"/>
      <c r="CT144" s="103"/>
      <c r="CU144" s="103"/>
      <c r="DA144" s="35"/>
    </row>
    <row r="145" spans="2:105" ht="60">
      <c r="B145" s="303"/>
      <c r="C145" s="245"/>
      <c r="D145" s="35"/>
      <c r="E145" s="35"/>
      <c r="F145" s="35"/>
      <c r="G145" s="35"/>
      <c r="H145" s="35"/>
      <c r="I145" s="35"/>
      <c r="J145" s="303"/>
      <c r="K145" s="303"/>
      <c r="L145" s="281"/>
      <c r="M145" s="281"/>
      <c r="N145" s="281"/>
      <c r="O145" s="514"/>
      <c r="P145" s="281"/>
      <c r="Q145" s="281"/>
      <c r="R145" s="281"/>
      <c r="S145" s="229"/>
      <c r="T145" s="275"/>
      <c r="U145" s="275"/>
      <c r="V145" s="275"/>
      <c r="W145" s="275"/>
      <c r="X145" s="275"/>
      <c r="Y145" s="275"/>
      <c r="Z145" s="275"/>
      <c r="AA145" s="275"/>
      <c r="AB145" s="513"/>
      <c r="AC145" s="230"/>
      <c r="AD145" s="275"/>
      <c r="AE145" s="275"/>
      <c r="AF145" s="275"/>
      <c r="AG145" s="275"/>
      <c r="AH145" s="310"/>
      <c r="AI145" s="309"/>
      <c r="AJ145" s="310"/>
      <c r="AK145" s="58" t="s">
        <v>287</v>
      </c>
      <c r="AL145" s="58" t="s">
        <v>287</v>
      </c>
      <c r="AM145" s="59">
        <v>1</v>
      </c>
      <c r="AN145" s="144">
        <v>2.4390243902439025E-2</v>
      </c>
      <c r="AO145" s="59">
        <v>0</v>
      </c>
      <c r="AP145" s="59"/>
      <c r="AQ145" s="59"/>
      <c r="AR145" s="59"/>
      <c r="AS145" s="43">
        <f t="shared" si="17"/>
        <v>0</v>
      </c>
      <c r="AT145" s="43">
        <f t="shared" si="18"/>
        <v>0</v>
      </c>
      <c r="AU145" s="43">
        <f t="shared" si="19"/>
        <v>0</v>
      </c>
      <c r="AV145" s="430"/>
      <c r="AW145" s="21">
        <v>44562</v>
      </c>
      <c r="AX145" s="21">
        <v>44926</v>
      </c>
      <c r="AY145" s="42">
        <v>365</v>
      </c>
      <c r="AZ145" s="46">
        <v>1065570</v>
      </c>
      <c r="BA145" s="35"/>
      <c r="BB145" s="43" t="s">
        <v>328</v>
      </c>
      <c r="BC145" s="35" t="s">
        <v>397</v>
      </c>
      <c r="BD145" s="367"/>
      <c r="BE145" s="378"/>
      <c r="BF145" s="367"/>
      <c r="BG145" s="223"/>
      <c r="BH145" s="223"/>
      <c r="BI145" s="378"/>
      <c r="BJ145" s="378"/>
      <c r="BK145" s="378"/>
      <c r="BL145" s="378"/>
      <c r="BM145" s="378"/>
      <c r="BN145" s="378"/>
      <c r="BO145" s="378"/>
      <c r="BP145" s="378"/>
      <c r="BQ145" s="378"/>
      <c r="BR145" s="378"/>
      <c r="BS145" s="378"/>
      <c r="BT145" s="378"/>
      <c r="BU145" s="378"/>
      <c r="BV145" s="378"/>
      <c r="BW145" s="378"/>
      <c r="BX145" s="378"/>
      <c r="BY145" s="378"/>
      <c r="BZ145" s="378"/>
      <c r="CA145" s="378"/>
      <c r="CB145" s="378"/>
      <c r="CC145" s="378"/>
      <c r="CD145" s="103"/>
      <c r="CE145" s="103"/>
      <c r="CF145" s="378"/>
      <c r="CG145" s="378"/>
      <c r="CH145" s="378"/>
      <c r="CI145" s="378"/>
      <c r="CJ145" s="378"/>
      <c r="CK145" s="378"/>
      <c r="CL145" s="378"/>
      <c r="CM145" s="378"/>
      <c r="CN145" s="466"/>
      <c r="CO145" s="466"/>
      <c r="CP145" s="466"/>
      <c r="CQ145" s="466"/>
      <c r="CR145" s="466"/>
      <c r="CS145" s="378"/>
      <c r="CT145" s="103"/>
      <c r="CU145" s="103"/>
      <c r="DA145" s="35"/>
    </row>
    <row r="146" spans="2:105" ht="45">
      <c r="B146" s="303"/>
      <c r="C146" s="245"/>
      <c r="D146" s="35"/>
      <c r="E146" s="35"/>
      <c r="F146" s="35"/>
      <c r="G146" s="35"/>
      <c r="H146" s="35"/>
      <c r="I146" s="35"/>
      <c r="J146" s="303"/>
      <c r="K146" s="303"/>
      <c r="L146" s="281"/>
      <c r="M146" s="281"/>
      <c r="N146" s="281"/>
      <c r="O146" s="514"/>
      <c r="P146" s="281"/>
      <c r="Q146" s="281"/>
      <c r="R146" s="281"/>
      <c r="S146" s="229"/>
      <c r="T146" s="275"/>
      <c r="U146" s="275"/>
      <c r="V146" s="275"/>
      <c r="W146" s="275"/>
      <c r="X146" s="275"/>
      <c r="Y146" s="275"/>
      <c r="Z146" s="275"/>
      <c r="AA146" s="275"/>
      <c r="AB146" s="513"/>
      <c r="AC146" s="230"/>
      <c r="AD146" s="275"/>
      <c r="AE146" s="275"/>
      <c r="AF146" s="275"/>
      <c r="AG146" s="275"/>
      <c r="AH146" s="310"/>
      <c r="AI146" s="309"/>
      <c r="AJ146" s="310"/>
      <c r="AK146" s="58" t="s">
        <v>288</v>
      </c>
      <c r="AL146" s="58" t="s">
        <v>288</v>
      </c>
      <c r="AM146" s="43">
        <v>1</v>
      </c>
      <c r="AN146" s="144">
        <v>2.4390243902439025E-2</v>
      </c>
      <c r="AO146" s="43">
        <v>0</v>
      </c>
      <c r="AP146" s="43"/>
      <c r="AQ146" s="43"/>
      <c r="AR146" s="43"/>
      <c r="AS146" s="43">
        <f t="shared" si="17"/>
        <v>0</v>
      </c>
      <c r="AT146" s="43">
        <f t="shared" si="18"/>
        <v>0</v>
      </c>
      <c r="AU146" s="43">
        <f t="shared" si="19"/>
        <v>0</v>
      </c>
      <c r="AV146" s="430"/>
      <c r="AW146" s="21">
        <v>44562</v>
      </c>
      <c r="AX146" s="21">
        <v>44926</v>
      </c>
      <c r="AY146" s="42">
        <v>365</v>
      </c>
      <c r="AZ146" s="46">
        <v>1065570</v>
      </c>
      <c r="BA146" s="35"/>
      <c r="BB146" s="43" t="s">
        <v>328</v>
      </c>
      <c r="BC146" s="35" t="s">
        <v>397</v>
      </c>
      <c r="BD146" s="367"/>
      <c r="BE146" s="378"/>
      <c r="BF146" s="367"/>
      <c r="BG146" s="223"/>
      <c r="BH146" s="223"/>
      <c r="BI146" s="378"/>
      <c r="BJ146" s="378"/>
      <c r="BK146" s="378"/>
      <c r="BL146" s="378"/>
      <c r="BM146" s="378"/>
      <c r="BN146" s="378"/>
      <c r="BO146" s="378"/>
      <c r="BP146" s="378"/>
      <c r="BQ146" s="378"/>
      <c r="BR146" s="378"/>
      <c r="BS146" s="378"/>
      <c r="BT146" s="378"/>
      <c r="BU146" s="378"/>
      <c r="BV146" s="378"/>
      <c r="BW146" s="378"/>
      <c r="BX146" s="378"/>
      <c r="BY146" s="378"/>
      <c r="BZ146" s="378"/>
      <c r="CA146" s="378"/>
      <c r="CB146" s="378"/>
      <c r="CC146" s="378"/>
      <c r="CD146" s="103"/>
      <c r="CE146" s="103"/>
      <c r="CF146" s="378"/>
      <c r="CG146" s="378"/>
      <c r="CH146" s="378"/>
      <c r="CI146" s="378"/>
      <c r="CJ146" s="378"/>
      <c r="CK146" s="378"/>
      <c r="CL146" s="378"/>
      <c r="CM146" s="378"/>
      <c r="CN146" s="466"/>
      <c r="CO146" s="466"/>
      <c r="CP146" s="466"/>
      <c r="CQ146" s="466"/>
      <c r="CR146" s="466"/>
      <c r="CS146" s="378"/>
      <c r="CT146" s="103"/>
      <c r="CU146" s="103"/>
      <c r="DA146" s="35"/>
    </row>
    <row r="147" spans="2:105" ht="45">
      <c r="B147" s="303"/>
      <c r="C147" s="245"/>
      <c r="D147" s="35"/>
      <c r="E147" s="35"/>
      <c r="F147" s="35"/>
      <c r="G147" s="35"/>
      <c r="H147" s="35"/>
      <c r="I147" s="35"/>
      <c r="J147" s="303"/>
      <c r="K147" s="303"/>
      <c r="L147" s="281"/>
      <c r="M147" s="281"/>
      <c r="N147" s="281"/>
      <c r="O147" s="514"/>
      <c r="P147" s="281"/>
      <c r="Q147" s="281"/>
      <c r="R147" s="281"/>
      <c r="S147" s="229"/>
      <c r="T147" s="275"/>
      <c r="U147" s="275"/>
      <c r="V147" s="275"/>
      <c r="W147" s="275"/>
      <c r="X147" s="275"/>
      <c r="Y147" s="275"/>
      <c r="Z147" s="275"/>
      <c r="AA147" s="275"/>
      <c r="AB147" s="513"/>
      <c r="AC147" s="230"/>
      <c r="AD147" s="275"/>
      <c r="AE147" s="275"/>
      <c r="AF147" s="275"/>
      <c r="AG147" s="275"/>
      <c r="AH147" s="310"/>
      <c r="AI147" s="309"/>
      <c r="AJ147" s="310"/>
      <c r="AK147" s="58" t="s">
        <v>289</v>
      </c>
      <c r="AL147" s="58" t="s">
        <v>289</v>
      </c>
      <c r="AM147" s="43">
        <v>1</v>
      </c>
      <c r="AN147" s="144">
        <v>2.4390243902439025E-2</v>
      </c>
      <c r="AO147" s="43">
        <v>1</v>
      </c>
      <c r="AP147" s="43"/>
      <c r="AQ147" s="43"/>
      <c r="AR147" s="43"/>
      <c r="AS147" s="43">
        <f t="shared" si="17"/>
        <v>1</v>
      </c>
      <c r="AT147" s="43">
        <f t="shared" si="18"/>
        <v>1</v>
      </c>
      <c r="AU147" s="43">
        <f t="shared" si="19"/>
        <v>2.4390243902439025E-2</v>
      </c>
      <c r="AV147" s="430"/>
      <c r="AW147" s="21">
        <v>44562</v>
      </c>
      <c r="AX147" s="21">
        <v>44926</v>
      </c>
      <c r="AY147" s="42">
        <v>365</v>
      </c>
      <c r="AZ147" s="46">
        <v>1065570</v>
      </c>
      <c r="BA147" s="35"/>
      <c r="BB147" s="43" t="s">
        <v>328</v>
      </c>
      <c r="BC147" s="35" t="s">
        <v>397</v>
      </c>
      <c r="BD147" s="367"/>
      <c r="BE147" s="378"/>
      <c r="BF147" s="367"/>
      <c r="BG147" s="223"/>
      <c r="BH147" s="223"/>
      <c r="BI147" s="378"/>
      <c r="BJ147" s="378"/>
      <c r="BK147" s="378"/>
      <c r="BL147" s="378"/>
      <c r="BM147" s="378"/>
      <c r="BN147" s="378"/>
      <c r="BO147" s="378"/>
      <c r="BP147" s="378"/>
      <c r="BQ147" s="378"/>
      <c r="BR147" s="378"/>
      <c r="BS147" s="378"/>
      <c r="BT147" s="378"/>
      <c r="BU147" s="378"/>
      <c r="BV147" s="378"/>
      <c r="BW147" s="378"/>
      <c r="BX147" s="378"/>
      <c r="BY147" s="378"/>
      <c r="BZ147" s="378"/>
      <c r="CA147" s="378"/>
      <c r="CB147" s="378"/>
      <c r="CC147" s="378"/>
      <c r="CD147" s="103"/>
      <c r="CE147" s="103"/>
      <c r="CF147" s="378"/>
      <c r="CG147" s="378"/>
      <c r="CH147" s="378"/>
      <c r="CI147" s="378"/>
      <c r="CJ147" s="378"/>
      <c r="CK147" s="378"/>
      <c r="CL147" s="378"/>
      <c r="CM147" s="378"/>
      <c r="CN147" s="466"/>
      <c r="CO147" s="466"/>
      <c r="CP147" s="466"/>
      <c r="CQ147" s="466"/>
      <c r="CR147" s="466"/>
      <c r="CS147" s="378"/>
      <c r="CT147" s="103"/>
      <c r="CU147" s="103"/>
      <c r="DA147" s="35"/>
    </row>
    <row r="148" spans="2:105" ht="45">
      <c r="B148" s="303"/>
      <c r="C148" s="245"/>
      <c r="D148" s="35"/>
      <c r="E148" s="35"/>
      <c r="F148" s="35"/>
      <c r="G148" s="35"/>
      <c r="H148" s="35"/>
      <c r="I148" s="35"/>
      <c r="J148" s="303"/>
      <c r="K148" s="303"/>
      <c r="L148" s="281"/>
      <c r="M148" s="281"/>
      <c r="N148" s="281"/>
      <c r="O148" s="514"/>
      <c r="P148" s="281"/>
      <c r="Q148" s="281"/>
      <c r="R148" s="281"/>
      <c r="S148" s="229"/>
      <c r="T148" s="275"/>
      <c r="U148" s="275"/>
      <c r="V148" s="275"/>
      <c r="W148" s="275"/>
      <c r="X148" s="275"/>
      <c r="Y148" s="275"/>
      <c r="Z148" s="275"/>
      <c r="AA148" s="275"/>
      <c r="AB148" s="513"/>
      <c r="AC148" s="230"/>
      <c r="AD148" s="275"/>
      <c r="AE148" s="275"/>
      <c r="AF148" s="275"/>
      <c r="AG148" s="275"/>
      <c r="AH148" s="310"/>
      <c r="AI148" s="309"/>
      <c r="AJ148" s="310"/>
      <c r="AK148" s="58" t="s">
        <v>290</v>
      </c>
      <c r="AL148" s="58" t="s">
        <v>290</v>
      </c>
      <c r="AM148" s="43">
        <v>1</v>
      </c>
      <c r="AN148" s="144">
        <v>2.4390243902439025E-2</v>
      </c>
      <c r="AO148" s="43">
        <v>0</v>
      </c>
      <c r="AP148" s="43"/>
      <c r="AQ148" s="43"/>
      <c r="AR148" s="43"/>
      <c r="AS148" s="43">
        <f t="shared" si="17"/>
        <v>0</v>
      </c>
      <c r="AT148" s="43">
        <f t="shared" si="18"/>
        <v>0</v>
      </c>
      <c r="AU148" s="43">
        <f t="shared" si="19"/>
        <v>0</v>
      </c>
      <c r="AV148" s="430"/>
      <c r="AW148" s="21">
        <v>44562</v>
      </c>
      <c r="AX148" s="21">
        <v>44926</v>
      </c>
      <c r="AY148" s="42">
        <v>365</v>
      </c>
      <c r="AZ148" s="46">
        <v>1065570</v>
      </c>
      <c r="BA148" s="35"/>
      <c r="BB148" s="43" t="s">
        <v>328</v>
      </c>
      <c r="BC148" s="35" t="s">
        <v>397</v>
      </c>
      <c r="BD148" s="367"/>
      <c r="BE148" s="378"/>
      <c r="BF148" s="367"/>
      <c r="BG148" s="223"/>
      <c r="BH148" s="223"/>
      <c r="BI148" s="378"/>
      <c r="BJ148" s="378"/>
      <c r="BK148" s="378"/>
      <c r="BL148" s="378"/>
      <c r="BM148" s="378"/>
      <c r="BN148" s="378"/>
      <c r="BO148" s="378"/>
      <c r="BP148" s="378"/>
      <c r="BQ148" s="378"/>
      <c r="BR148" s="378"/>
      <c r="BS148" s="378"/>
      <c r="BT148" s="378"/>
      <c r="BU148" s="378"/>
      <c r="BV148" s="378"/>
      <c r="BW148" s="378"/>
      <c r="BX148" s="378"/>
      <c r="BY148" s="378"/>
      <c r="BZ148" s="378"/>
      <c r="CA148" s="378"/>
      <c r="CB148" s="378"/>
      <c r="CC148" s="378"/>
      <c r="CD148" s="103"/>
      <c r="CE148" s="103"/>
      <c r="CF148" s="378"/>
      <c r="CG148" s="378"/>
      <c r="CH148" s="378"/>
      <c r="CI148" s="378"/>
      <c r="CJ148" s="378"/>
      <c r="CK148" s="378"/>
      <c r="CL148" s="378"/>
      <c r="CM148" s="378"/>
      <c r="CN148" s="466"/>
      <c r="CO148" s="466"/>
      <c r="CP148" s="466"/>
      <c r="CQ148" s="466"/>
      <c r="CR148" s="466"/>
      <c r="CS148" s="378"/>
      <c r="CT148" s="103"/>
      <c r="CU148" s="103"/>
      <c r="DA148" s="35"/>
    </row>
    <row r="149" spans="2:105" ht="30">
      <c r="B149" s="303"/>
      <c r="C149" s="245"/>
      <c r="D149" s="35"/>
      <c r="E149" s="35"/>
      <c r="F149" s="35"/>
      <c r="G149" s="35"/>
      <c r="H149" s="35"/>
      <c r="I149" s="35"/>
      <c r="J149" s="303"/>
      <c r="K149" s="303"/>
      <c r="L149" s="281"/>
      <c r="M149" s="281"/>
      <c r="N149" s="281"/>
      <c r="O149" s="514"/>
      <c r="P149" s="281"/>
      <c r="Q149" s="281"/>
      <c r="R149" s="281"/>
      <c r="S149" s="229"/>
      <c r="T149" s="275"/>
      <c r="U149" s="275"/>
      <c r="V149" s="275"/>
      <c r="W149" s="275"/>
      <c r="X149" s="275"/>
      <c r="Y149" s="275"/>
      <c r="Z149" s="275"/>
      <c r="AA149" s="275"/>
      <c r="AB149" s="513"/>
      <c r="AC149" s="230"/>
      <c r="AD149" s="275"/>
      <c r="AE149" s="275"/>
      <c r="AF149" s="275"/>
      <c r="AG149" s="275"/>
      <c r="AH149" s="310"/>
      <c r="AI149" s="309"/>
      <c r="AJ149" s="310"/>
      <c r="AK149" s="58" t="s">
        <v>291</v>
      </c>
      <c r="AL149" s="58" t="s">
        <v>291</v>
      </c>
      <c r="AM149" s="43">
        <v>2</v>
      </c>
      <c r="AN149" s="144">
        <v>2.4390243902439025E-2</v>
      </c>
      <c r="AO149" s="43">
        <v>0</v>
      </c>
      <c r="AP149" s="43"/>
      <c r="AQ149" s="43"/>
      <c r="AR149" s="43"/>
      <c r="AS149" s="43">
        <f t="shared" si="17"/>
        <v>0</v>
      </c>
      <c r="AT149" s="43">
        <f t="shared" si="18"/>
        <v>0</v>
      </c>
      <c r="AU149" s="43">
        <f t="shared" si="19"/>
        <v>0</v>
      </c>
      <c r="AV149" s="430"/>
      <c r="AW149" s="21">
        <v>44562</v>
      </c>
      <c r="AX149" s="21">
        <v>44926</v>
      </c>
      <c r="AY149" s="42">
        <v>365</v>
      </c>
      <c r="AZ149" s="46">
        <v>1065570</v>
      </c>
      <c r="BA149" s="35"/>
      <c r="BB149" s="43" t="s">
        <v>328</v>
      </c>
      <c r="BC149" s="35" t="s">
        <v>397</v>
      </c>
      <c r="BD149" s="367"/>
      <c r="BE149" s="378"/>
      <c r="BF149" s="367"/>
      <c r="BG149" s="223"/>
      <c r="BH149" s="223"/>
      <c r="BI149" s="378"/>
      <c r="BJ149" s="378"/>
      <c r="BK149" s="378"/>
      <c r="BL149" s="378"/>
      <c r="BM149" s="378"/>
      <c r="BN149" s="378"/>
      <c r="BO149" s="378"/>
      <c r="BP149" s="378"/>
      <c r="BQ149" s="378"/>
      <c r="BR149" s="378"/>
      <c r="BS149" s="378"/>
      <c r="BT149" s="378"/>
      <c r="BU149" s="378"/>
      <c r="BV149" s="378"/>
      <c r="BW149" s="378"/>
      <c r="BX149" s="378"/>
      <c r="BY149" s="378"/>
      <c r="BZ149" s="378"/>
      <c r="CA149" s="378"/>
      <c r="CB149" s="378"/>
      <c r="CC149" s="378"/>
      <c r="CD149" s="103"/>
      <c r="CE149" s="103"/>
      <c r="CF149" s="378"/>
      <c r="CG149" s="378"/>
      <c r="CH149" s="378"/>
      <c r="CI149" s="378"/>
      <c r="CJ149" s="378"/>
      <c r="CK149" s="378"/>
      <c r="CL149" s="378"/>
      <c r="CM149" s="378"/>
      <c r="CN149" s="466"/>
      <c r="CO149" s="466"/>
      <c r="CP149" s="466"/>
      <c r="CQ149" s="466"/>
      <c r="CR149" s="466"/>
      <c r="CS149" s="378"/>
      <c r="CT149" s="103"/>
      <c r="CU149" s="103"/>
      <c r="DA149" s="35"/>
    </row>
    <row r="150" spans="2:105" ht="150">
      <c r="B150" s="303"/>
      <c r="C150" s="245"/>
      <c r="D150" s="35"/>
      <c r="E150" s="35"/>
      <c r="F150" s="35"/>
      <c r="G150" s="35"/>
      <c r="H150" s="35"/>
      <c r="I150" s="35"/>
      <c r="J150" s="303"/>
      <c r="K150" s="303"/>
      <c r="L150" s="281" t="s">
        <v>186</v>
      </c>
      <c r="M150" s="281" t="s">
        <v>367</v>
      </c>
      <c r="N150" s="90" t="s">
        <v>360</v>
      </c>
      <c r="O150" s="515" t="s">
        <v>186</v>
      </c>
      <c r="P150" s="236"/>
      <c r="Q150" s="236" t="s">
        <v>370</v>
      </c>
      <c r="R150" s="236" t="s">
        <v>387</v>
      </c>
      <c r="S150" s="89">
        <v>1</v>
      </c>
      <c r="T150" s="56">
        <v>1</v>
      </c>
      <c r="U150" s="88">
        <v>1</v>
      </c>
      <c r="V150" s="88">
        <v>1</v>
      </c>
      <c r="W150" s="88">
        <v>1</v>
      </c>
      <c r="X150" s="88"/>
      <c r="Y150" s="88"/>
      <c r="Z150" s="73">
        <v>1</v>
      </c>
      <c r="AA150" s="73">
        <f>+Z150+U150</f>
        <v>2</v>
      </c>
      <c r="AB150" s="73">
        <f>+Z150/T150</f>
        <v>1</v>
      </c>
      <c r="AC150" s="73">
        <v>1</v>
      </c>
      <c r="AD150" s="92" t="s">
        <v>444</v>
      </c>
      <c r="AE150" s="92" t="s">
        <v>445</v>
      </c>
      <c r="AF150" s="92" t="s">
        <v>448</v>
      </c>
      <c r="AG150" s="92" t="s">
        <v>450</v>
      </c>
      <c r="AH150" s="310"/>
      <c r="AI150" s="309"/>
      <c r="AJ150" s="310"/>
      <c r="AK150" s="57" t="s">
        <v>292</v>
      </c>
      <c r="AL150" s="57" t="s">
        <v>292</v>
      </c>
      <c r="AM150" s="66">
        <v>6</v>
      </c>
      <c r="AN150" s="144">
        <v>2.4390243902439025E-2</v>
      </c>
      <c r="AO150" s="66">
        <v>2</v>
      </c>
      <c r="AP150" s="66"/>
      <c r="AQ150" s="66"/>
      <c r="AR150" s="66"/>
      <c r="AS150" s="43">
        <f t="shared" si="17"/>
        <v>2</v>
      </c>
      <c r="AT150" s="139">
        <f t="shared" si="18"/>
        <v>0.33333333333333331</v>
      </c>
      <c r="AU150" s="43">
        <f t="shared" si="19"/>
        <v>8.1300813008130073E-3</v>
      </c>
      <c r="AV150" s="430"/>
      <c r="AW150" s="21">
        <v>44562</v>
      </c>
      <c r="AX150" s="21">
        <v>44926</v>
      </c>
      <c r="AY150" s="42">
        <v>365</v>
      </c>
      <c r="AZ150" s="46">
        <v>1065570</v>
      </c>
      <c r="BA150" s="35"/>
      <c r="BB150" s="43" t="s">
        <v>328</v>
      </c>
      <c r="BC150" s="35" t="s">
        <v>398</v>
      </c>
      <c r="BD150" s="367"/>
      <c r="BE150" s="378"/>
      <c r="BF150" s="367"/>
      <c r="BG150" s="223"/>
      <c r="BH150" s="223"/>
      <c r="BI150" s="378"/>
      <c r="BJ150" s="378"/>
      <c r="BK150" s="378"/>
      <c r="BL150" s="378"/>
      <c r="BM150" s="378"/>
      <c r="BN150" s="378"/>
      <c r="BO150" s="378"/>
      <c r="BP150" s="378"/>
      <c r="BQ150" s="378"/>
      <c r="BR150" s="378"/>
      <c r="BS150" s="378"/>
      <c r="BT150" s="378"/>
      <c r="BU150" s="378"/>
      <c r="BV150" s="378"/>
      <c r="BW150" s="378"/>
      <c r="BX150" s="378"/>
      <c r="BY150" s="378"/>
      <c r="BZ150" s="378"/>
      <c r="CA150" s="378"/>
      <c r="CB150" s="378"/>
      <c r="CC150" s="378"/>
      <c r="CD150" s="103"/>
      <c r="CE150" s="103"/>
      <c r="CF150" s="378"/>
      <c r="CG150" s="378"/>
      <c r="CH150" s="378"/>
      <c r="CI150" s="378"/>
      <c r="CJ150" s="378"/>
      <c r="CK150" s="378"/>
      <c r="CL150" s="378"/>
      <c r="CM150" s="378"/>
      <c r="CN150" s="466"/>
      <c r="CO150" s="466"/>
      <c r="CP150" s="466"/>
      <c r="CQ150" s="466"/>
      <c r="CR150" s="466"/>
      <c r="CS150" s="378"/>
      <c r="CT150" s="103"/>
      <c r="CU150" s="103"/>
      <c r="DA150" s="35"/>
    </row>
    <row r="151" spans="2:105" ht="300" customHeight="1">
      <c r="B151" s="303"/>
      <c r="C151" s="245"/>
      <c r="D151" s="35"/>
      <c r="E151" s="35"/>
      <c r="F151" s="35"/>
      <c r="G151" s="35"/>
      <c r="H151" s="35"/>
      <c r="I151" s="35"/>
      <c r="J151" s="303"/>
      <c r="K151" s="303"/>
      <c r="L151" s="281"/>
      <c r="M151" s="281"/>
      <c r="N151" s="90" t="s">
        <v>361</v>
      </c>
      <c r="O151" s="515"/>
      <c r="P151" s="236"/>
      <c r="Q151" s="236"/>
      <c r="R151" s="236"/>
      <c r="S151" s="89">
        <v>1</v>
      </c>
      <c r="T151" s="56">
        <v>1</v>
      </c>
      <c r="U151" s="88">
        <v>1</v>
      </c>
      <c r="V151" s="88">
        <v>1</v>
      </c>
      <c r="W151" s="88">
        <v>1</v>
      </c>
      <c r="X151" s="88"/>
      <c r="Y151" s="88"/>
      <c r="Z151" s="73">
        <v>1</v>
      </c>
      <c r="AA151" s="73">
        <v>1</v>
      </c>
      <c r="AB151" s="73">
        <f>+Z151/T151</f>
        <v>1</v>
      </c>
      <c r="AC151" s="73">
        <f>+AA151/S151</f>
        <v>1</v>
      </c>
      <c r="AD151" s="92" t="s">
        <v>444</v>
      </c>
      <c r="AE151" s="92" t="s">
        <v>445</v>
      </c>
      <c r="AF151" s="92" t="s">
        <v>448</v>
      </c>
      <c r="AG151" s="92" t="s">
        <v>450</v>
      </c>
      <c r="AH151" s="310"/>
      <c r="AI151" s="309"/>
      <c r="AJ151" s="310"/>
      <c r="AK151" s="66" t="s">
        <v>293</v>
      </c>
      <c r="AL151" s="66" t="s">
        <v>293</v>
      </c>
      <c r="AM151" s="66">
        <v>6</v>
      </c>
      <c r="AN151" s="144">
        <v>2.4390243902439025E-2</v>
      </c>
      <c r="AO151" s="66">
        <v>0</v>
      </c>
      <c r="AP151" s="66"/>
      <c r="AQ151" s="66"/>
      <c r="AR151" s="66"/>
      <c r="AS151" s="43">
        <f t="shared" si="17"/>
        <v>0</v>
      </c>
      <c r="AT151" s="43">
        <f t="shared" si="18"/>
        <v>0</v>
      </c>
      <c r="AU151" s="43">
        <f t="shared" si="19"/>
        <v>0</v>
      </c>
      <c r="AV151" s="430"/>
      <c r="AW151" s="21">
        <v>44562</v>
      </c>
      <c r="AX151" s="21">
        <v>44926</v>
      </c>
      <c r="AY151" s="42">
        <v>365</v>
      </c>
      <c r="AZ151" s="46">
        <v>1065570</v>
      </c>
      <c r="BA151" s="35"/>
      <c r="BB151" s="43" t="s">
        <v>328</v>
      </c>
      <c r="BC151" s="35" t="s">
        <v>398</v>
      </c>
      <c r="BD151" s="367"/>
      <c r="BE151" s="378"/>
      <c r="BF151" s="367"/>
      <c r="BG151" s="223"/>
      <c r="BH151" s="223"/>
      <c r="BI151" s="378"/>
      <c r="BJ151" s="378"/>
      <c r="BK151" s="378"/>
      <c r="BL151" s="378"/>
      <c r="BM151" s="378"/>
      <c r="BN151" s="378"/>
      <c r="BO151" s="378"/>
      <c r="BP151" s="378"/>
      <c r="BQ151" s="378"/>
      <c r="BR151" s="378"/>
      <c r="BS151" s="378"/>
      <c r="BT151" s="378"/>
      <c r="BU151" s="378"/>
      <c r="BV151" s="378"/>
      <c r="BW151" s="378"/>
      <c r="BX151" s="378"/>
      <c r="BY151" s="378"/>
      <c r="BZ151" s="378"/>
      <c r="CA151" s="378"/>
      <c r="CB151" s="378"/>
      <c r="CC151" s="378"/>
      <c r="CD151" s="103"/>
      <c r="CE151" s="103"/>
      <c r="CF151" s="378"/>
      <c r="CG151" s="378"/>
      <c r="CH151" s="378"/>
      <c r="CI151" s="378"/>
      <c r="CJ151" s="378"/>
      <c r="CK151" s="378"/>
      <c r="CL151" s="378"/>
      <c r="CM151" s="378"/>
      <c r="CN151" s="466"/>
      <c r="CO151" s="466"/>
      <c r="CP151" s="466"/>
      <c r="CQ151" s="466"/>
      <c r="CR151" s="466"/>
      <c r="CS151" s="378"/>
      <c r="CT151" s="103"/>
      <c r="CU151" s="103"/>
      <c r="DA151" s="35"/>
    </row>
    <row r="152" spans="2:105" ht="45">
      <c r="B152" s="303"/>
      <c r="C152" s="245"/>
      <c r="D152" s="35"/>
      <c r="E152" s="35"/>
      <c r="F152" s="35"/>
      <c r="G152" s="35"/>
      <c r="H152" s="35"/>
      <c r="I152" s="35"/>
      <c r="J152" s="303"/>
      <c r="K152" s="303"/>
      <c r="L152" s="281"/>
      <c r="M152" s="281"/>
      <c r="N152" s="306" t="s">
        <v>362</v>
      </c>
      <c r="O152" s="515"/>
      <c r="P152" s="236"/>
      <c r="Q152" s="236"/>
      <c r="R152" s="236"/>
      <c r="S152" s="276">
        <v>12</v>
      </c>
      <c r="T152" s="270">
        <v>3</v>
      </c>
      <c r="U152" s="275">
        <v>9</v>
      </c>
      <c r="V152" s="275">
        <v>3</v>
      </c>
      <c r="W152" s="275">
        <v>3</v>
      </c>
      <c r="X152" s="275"/>
      <c r="Y152" s="275"/>
      <c r="Z152" s="275">
        <v>3</v>
      </c>
      <c r="AA152" s="275">
        <f>+Z152+U152</f>
        <v>12</v>
      </c>
      <c r="AB152" s="230">
        <f>+Z152/T152</f>
        <v>1</v>
      </c>
      <c r="AC152" s="230">
        <f>+AA152/S152</f>
        <v>1</v>
      </c>
      <c r="AD152" s="319" t="s">
        <v>444</v>
      </c>
      <c r="AE152" s="319" t="s">
        <v>445</v>
      </c>
      <c r="AF152" s="319" t="s">
        <v>448</v>
      </c>
      <c r="AG152" s="319" t="s">
        <v>450</v>
      </c>
      <c r="AH152" s="310"/>
      <c r="AI152" s="309"/>
      <c r="AJ152" s="310"/>
      <c r="AK152" s="58" t="s">
        <v>294</v>
      </c>
      <c r="AL152" s="58" t="s">
        <v>294</v>
      </c>
      <c r="AM152" s="43">
        <v>1</v>
      </c>
      <c r="AN152" s="144">
        <v>2.4390243902439025E-2</v>
      </c>
      <c r="AO152" s="43">
        <v>0</v>
      </c>
      <c r="AP152" s="43"/>
      <c r="AQ152" s="43"/>
      <c r="AR152" s="43"/>
      <c r="AS152" s="43">
        <f t="shared" si="17"/>
        <v>0</v>
      </c>
      <c r="AT152" s="43">
        <f t="shared" si="18"/>
        <v>0</v>
      </c>
      <c r="AU152" s="43">
        <f t="shared" si="19"/>
        <v>0</v>
      </c>
      <c r="AV152" s="430"/>
      <c r="AW152" s="21">
        <v>44562</v>
      </c>
      <c r="AX152" s="21">
        <v>44926</v>
      </c>
      <c r="AY152" s="42">
        <v>365</v>
      </c>
      <c r="AZ152" s="46">
        <v>1065570</v>
      </c>
      <c r="BA152" s="35"/>
      <c r="BB152" s="43" t="s">
        <v>328</v>
      </c>
      <c r="BC152" s="35" t="s">
        <v>398</v>
      </c>
      <c r="BD152" s="367"/>
      <c r="BE152" s="378"/>
      <c r="BF152" s="367"/>
      <c r="BG152" s="223"/>
      <c r="BH152" s="223"/>
      <c r="BI152" s="378"/>
      <c r="BJ152" s="378"/>
      <c r="BK152" s="378"/>
      <c r="BL152" s="378"/>
      <c r="BM152" s="378"/>
      <c r="BN152" s="378"/>
      <c r="BO152" s="378"/>
      <c r="BP152" s="378"/>
      <c r="BQ152" s="378"/>
      <c r="BR152" s="378"/>
      <c r="BS152" s="378"/>
      <c r="BT152" s="378"/>
      <c r="BU152" s="378"/>
      <c r="BV152" s="378"/>
      <c r="BW152" s="378"/>
      <c r="BX152" s="378"/>
      <c r="BY152" s="378"/>
      <c r="BZ152" s="378"/>
      <c r="CA152" s="378"/>
      <c r="CB152" s="378"/>
      <c r="CC152" s="378"/>
      <c r="CD152" s="103"/>
      <c r="CE152" s="103"/>
      <c r="CF152" s="378"/>
      <c r="CG152" s="378"/>
      <c r="CH152" s="378"/>
      <c r="CI152" s="378"/>
      <c r="CJ152" s="378"/>
      <c r="CK152" s="378"/>
      <c r="CL152" s="378"/>
      <c r="CM152" s="378"/>
      <c r="CN152" s="466"/>
      <c r="CO152" s="466"/>
      <c r="CP152" s="466"/>
      <c r="CQ152" s="466"/>
      <c r="CR152" s="466"/>
      <c r="CS152" s="378"/>
      <c r="CT152" s="103"/>
      <c r="CU152" s="103"/>
      <c r="DA152" s="35"/>
    </row>
    <row r="153" spans="2:105" ht="60">
      <c r="B153" s="303"/>
      <c r="C153" s="245"/>
      <c r="D153" s="35"/>
      <c r="E153" s="35"/>
      <c r="F153" s="35"/>
      <c r="G153" s="35"/>
      <c r="H153" s="35"/>
      <c r="I153" s="35"/>
      <c r="J153" s="303"/>
      <c r="K153" s="303"/>
      <c r="L153" s="281"/>
      <c r="M153" s="281"/>
      <c r="N153" s="306"/>
      <c r="O153" s="515"/>
      <c r="P153" s="236"/>
      <c r="Q153" s="236"/>
      <c r="R153" s="236"/>
      <c r="S153" s="276"/>
      <c r="T153" s="270"/>
      <c r="U153" s="275"/>
      <c r="V153" s="275"/>
      <c r="W153" s="275"/>
      <c r="X153" s="275"/>
      <c r="Y153" s="275"/>
      <c r="Z153" s="275"/>
      <c r="AA153" s="275"/>
      <c r="AB153" s="230"/>
      <c r="AC153" s="230"/>
      <c r="AD153" s="275"/>
      <c r="AE153" s="275"/>
      <c r="AF153" s="275"/>
      <c r="AG153" s="275"/>
      <c r="AH153" s="310"/>
      <c r="AI153" s="309"/>
      <c r="AJ153" s="310"/>
      <c r="AK153" s="58" t="s">
        <v>295</v>
      </c>
      <c r="AL153" s="58" t="s">
        <v>295</v>
      </c>
      <c r="AM153" s="43">
        <v>7</v>
      </c>
      <c r="AN153" s="144">
        <v>2.4390243902439025E-2</v>
      </c>
      <c r="AO153" s="43">
        <v>7</v>
      </c>
      <c r="AP153" s="43"/>
      <c r="AQ153" s="43"/>
      <c r="AR153" s="43"/>
      <c r="AS153" s="43">
        <f t="shared" si="17"/>
        <v>7</v>
      </c>
      <c r="AT153" s="43">
        <f t="shared" si="18"/>
        <v>1</v>
      </c>
      <c r="AU153" s="43">
        <f t="shared" si="19"/>
        <v>2.4390243902439025E-2</v>
      </c>
      <c r="AV153" s="430"/>
      <c r="AW153" s="21">
        <v>44562</v>
      </c>
      <c r="AX153" s="21">
        <v>44926</v>
      </c>
      <c r="AY153" s="42">
        <v>365</v>
      </c>
      <c r="AZ153" s="46">
        <v>1065570</v>
      </c>
      <c r="BA153" s="35"/>
      <c r="BB153" s="43" t="s">
        <v>328</v>
      </c>
      <c r="BC153" s="35" t="s">
        <v>398</v>
      </c>
      <c r="BD153" s="367"/>
      <c r="BE153" s="378"/>
      <c r="BF153" s="367"/>
      <c r="BG153" s="223"/>
      <c r="BH153" s="223"/>
      <c r="BI153" s="378"/>
      <c r="BJ153" s="378"/>
      <c r="BK153" s="378"/>
      <c r="BL153" s="378"/>
      <c r="BM153" s="378"/>
      <c r="BN153" s="378"/>
      <c r="BO153" s="378"/>
      <c r="BP153" s="378"/>
      <c r="BQ153" s="378"/>
      <c r="BR153" s="378"/>
      <c r="BS153" s="378"/>
      <c r="BT153" s="378"/>
      <c r="BU153" s="378"/>
      <c r="BV153" s="378"/>
      <c r="BW153" s="378"/>
      <c r="BX153" s="378"/>
      <c r="BY153" s="378"/>
      <c r="BZ153" s="378"/>
      <c r="CA153" s="378"/>
      <c r="CB153" s="378"/>
      <c r="CC153" s="378"/>
      <c r="CD153" s="103"/>
      <c r="CE153" s="103"/>
      <c r="CF153" s="378"/>
      <c r="CG153" s="378"/>
      <c r="CH153" s="378"/>
      <c r="CI153" s="378"/>
      <c r="CJ153" s="378"/>
      <c r="CK153" s="378"/>
      <c r="CL153" s="378"/>
      <c r="CM153" s="378"/>
      <c r="CN153" s="466"/>
      <c r="CO153" s="466"/>
      <c r="CP153" s="466"/>
      <c r="CQ153" s="466"/>
      <c r="CR153" s="466"/>
      <c r="CS153" s="378"/>
      <c r="CT153" s="103"/>
      <c r="CU153" s="103"/>
      <c r="DA153" s="35"/>
    </row>
    <row r="154" spans="2:105" ht="77.25" customHeight="1">
      <c r="B154" s="303"/>
      <c r="C154" s="245"/>
      <c r="D154" s="35"/>
      <c r="E154" s="35"/>
      <c r="F154" s="35"/>
      <c r="G154" s="35"/>
      <c r="H154" s="35"/>
      <c r="I154" s="35"/>
      <c r="J154" s="303"/>
      <c r="K154" s="303"/>
      <c r="L154" s="281"/>
      <c r="M154" s="281"/>
      <c r="N154" s="306"/>
      <c r="O154" s="515"/>
      <c r="P154" s="236"/>
      <c r="Q154" s="236"/>
      <c r="R154" s="236"/>
      <c r="S154" s="276"/>
      <c r="T154" s="270"/>
      <c r="U154" s="275"/>
      <c r="V154" s="275"/>
      <c r="W154" s="275"/>
      <c r="X154" s="275"/>
      <c r="Y154" s="275"/>
      <c r="Z154" s="275"/>
      <c r="AA154" s="275"/>
      <c r="AB154" s="230"/>
      <c r="AC154" s="230"/>
      <c r="AD154" s="275"/>
      <c r="AE154" s="275"/>
      <c r="AF154" s="275"/>
      <c r="AG154" s="275"/>
      <c r="AH154" s="310"/>
      <c r="AI154" s="309"/>
      <c r="AJ154" s="310"/>
      <c r="AK154" s="58" t="s">
        <v>296</v>
      </c>
      <c r="AL154" s="58" t="s">
        <v>296</v>
      </c>
      <c r="AM154" s="43">
        <v>1</v>
      </c>
      <c r="AN154" s="144">
        <v>2.4390243902439025E-2</v>
      </c>
      <c r="AO154" s="43">
        <v>1</v>
      </c>
      <c r="AP154" s="43"/>
      <c r="AQ154" s="43"/>
      <c r="AR154" s="43"/>
      <c r="AS154" s="43">
        <f t="shared" si="17"/>
        <v>1</v>
      </c>
      <c r="AT154" s="43">
        <f t="shared" si="18"/>
        <v>1</v>
      </c>
      <c r="AU154" s="43">
        <f t="shared" si="19"/>
        <v>2.4390243902439025E-2</v>
      </c>
      <c r="AV154" s="430"/>
      <c r="AW154" s="21">
        <v>44562</v>
      </c>
      <c r="AX154" s="21">
        <v>44926</v>
      </c>
      <c r="AY154" s="42">
        <v>365</v>
      </c>
      <c r="AZ154" s="46">
        <v>1065570</v>
      </c>
      <c r="BA154" s="35"/>
      <c r="BB154" s="43" t="s">
        <v>328</v>
      </c>
      <c r="BC154" s="35" t="s">
        <v>398</v>
      </c>
      <c r="BD154" s="367" t="s">
        <v>409</v>
      </c>
      <c r="BE154" s="378">
        <v>226013965</v>
      </c>
      <c r="BF154" s="367" t="s">
        <v>409</v>
      </c>
      <c r="BG154" s="223"/>
      <c r="BH154" s="223"/>
      <c r="BI154" s="378"/>
      <c r="BJ154" s="378"/>
      <c r="BK154" s="378"/>
      <c r="BL154" s="378"/>
      <c r="BM154" s="378"/>
      <c r="BN154" s="378"/>
      <c r="BO154" s="378"/>
      <c r="BP154" s="378"/>
      <c r="BQ154" s="378"/>
      <c r="BR154" s="378"/>
      <c r="BS154" s="378"/>
      <c r="BT154" s="378"/>
      <c r="BU154" s="378"/>
      <c r="BV154" s="378"/>
      <c r="BW154" s="378"/>
      <c r="BX154" s="378"/>
      <c r="BY154" s="378"/>
      <c r="BZ154" s="378"/>
      <c r="CA154" s="378"/>
      <c r="CB154" s="378">
        <v>226013965</v>
      </c>
      <c r="CC154" s="378"/>
      <c r="CD154" s="103"/>
      <c r="CE154" s="103"/>
      <c r="CF154" s="378">
        <v>60000000</v>
      </c>
      <c r="CG154" s="378"/>
      <c r="CH154" s="378"/>
      <c r="CI154" s="378"/>
      <c r="CJ154" s="378">
        <v>16000000</v>
      </c>
      <c r="CK154" s="378"/>
      <c r="CL154" s="378"/>
      <c r="CM154" s="378"/>
      <c r="CN154" s="466">
        <f>+CF154/CB154</f>
        <v>0.26547032171220042</v>
      </c>
      <c r="CO154" s="466"/>
      <c r="CP154" s="466"/>
      <c r="CQ154" s="466"/>
      <c r="CR154" s="466">
        <f>+CJ154/CB154</f>
        <v>7.0792085789920106E-2</v>
      </c>
      <c r="CS154" s="378"/>
      <c r="CT154" s="103"/>
      <c r="CU154" s="103"/>
      <c r="DA154" s="35"/>
    </row>
    <row r="155" spans="2:105" ht="60">
      <c r="B155" s="303"/>
      <c r="C155" s="245"/>
      <c r="D155" s="35"/>
      <c r="E155" s="35"/>
      <c r="F155" s="35"/>
      <c r="G155" s="35"/>
      <c r="H155" s="35"/>
      <c r="I155" s="35"/>
      <c r="J155" s="303"/>
      <c r="K155" s="303"/>
      <c r="L155" s="281"/>
      <c r="M155" s="281"/>
      <c r="N155" s="306"/>
      <c r="O155" s="515"/>
      <c r="P155" s="236"/>
      <c r="Q155" s="236"/>
      <c r="R155" s="236"/>
      <c r="S155" s="276"/>
      <c r="T155" s="270"/>
      <c r="U155" s="275"/>
      <c r="V155" s="275"/>
      <c r="W155" s="275"/>
      <c r="X155" s="275"/>
      <c r="Y155" s="275"/>
      <c r="Z155" s="275"/>
      <c r="AA155" s="275"/>
      <c r="AB155" s="230"/>
      <c r="AC155" s="230"/>
      <c r="AD155" s="275"/>
      <c r="AE155" s="275"/>
      <c r="AF155" s="275"/>
      <c r="AG155" s="275"/>
      <c r="AH155" s="310"/>
      <c r="AI155" s="309"/>
      <c r="AJ155" s="310"/>
      <c r="AK155" s="58" t="s">
        <v>297</v>
      </c>
      <c r="AL155" s="58" t="s">
        <v>297</v>
      </c>
      <c r="AM155" s="43">
        <v>4</v>
      </c>
      <c r="AN155" s="144">
        <v>2.4390243902439025E-2</v>
      </c>
      <c r="AO155" s="43">
        <v>1</v>
      </c>
      <c r="AP155" s="43"/>
      <c r="AQ155" s="43"/>
      <c r="AR155" s="43"/>
      <c r="AS155" s="43">
        <f t="shared" si="17"/>
        <v>1</v>
      </c>
      <c r="AT155" s="43">
        <f t="shared" si="18"/>
        <v>0.25</v>
      </c>
      <c r="AU155" s="43">
        <f t="shared" si="19"/>
        <v>6.0975609756097563E-3</v>
      </c>
      <c r="AV155" s="430"/>
      <c r="AW155" s="21">
        <v>44562</v>
      </c>
      <c r="AX155" s="21">
        <v>44926</v>
      </c>
      <c r="AY155" s="42">
        <v>365</v>
      </c>
      <c r="AZ155" s="46">
        <v>1065570</v>
      </c>
      <c r="BA155" s="35"/>
      <c r="BB155" s="43" t="s">
        <v>328</v>
      </c>
      <c r="BC155" s="35" t="s">
        <v>398</v>
      </c>
      <c r="BD155" s="367"/>
      <c r="BE155" s="378"/>
      <c r="BF155" s="367"/>
      <c r="BG155" s="223"/>
      <c r="BH155" s="223"/>
      <c r="BI155" s="378"/>
      <c r="BJ155" s="378"/>
      <c r="BK155" s="378"/>
      <c r="BL155" s="378"/>
      <c r="BM155" s="378"/>
      <c r="BN155" s="378"/>
      <c r="BO155" s="378"/>
      <c r="BP155" s="378"/>
      <c r="BQ155" s="378"/>
      <c r="BR155" s="378"/>
      <c r="BS155" s="378"/>
      <c r="BT155" s="378"/>
      <c r="BU155" s="378"/>
      <c r="BV155" s="378"/>
      <c r="BW155" s="378"/>
      <c r="BX155" s="378"/>
      <c r="BY155" s="378"/>
      <c r="BZ155" s="378"/>
      <c r="CA155" s="378"/>
      <c r="CB155" s="378"/>
      <c r="CC155" s="378"/>
      <c r="CD155" s="103"/>
      <c r="CE155" s="103"/>
      <c r="CF155" s="378"/>
      <c r="CG155" s="378"/>
      <c r="CH155" s="378"/>
      <c r="CI155" s="378"/>
      <c r="CJ155" s="378"/>
      <c r="CK155" s="378"/>
      <c r="CL155" s="378"/>
      <c r="CM155" s="378"/>
      <c r="CN155" s="466"/>
      <c r="CO155" s="466"/>
      <c r="CP155" s="466"/>
      <c r="CQ155" s="466"/>
      <c r="CR155" s="466"/>
      <c r="CS155" s="378"/>
      <c r="CT155" s="103"/>
      <c r="CU155" s="103"/>
      <c r="DA155" s="35"/>
    </row>
    <row r="156" spans="2:105" ht="75" customHeight="1">
      <c r="B156" s="303"/>
      <c r="C156" s="245"/>
      <c r="D156" s="35"/>
      <c r="E156" s="35"/>
      <c r="F156" s="35"/>
      <c r="G156" s="35"/>
      <c r="H156" s="35"/>
      <c r="I156" s="35"/>
      <c r="J156" s="303"/>
      <c r="K156" s="303"/>
      <c r="L156" s="281"/>
      <c r="M156" s="281"/>
      <c r="N156" s="306"/>
      <c r="O156" s="515"/>
      <c r="P156" s="236"/>
      <c r="Q156" s="236"/>
      <c r="R156" s="236"/>
      <c r="S156" s="276"/>
      <c r="T156" s="270"/>
      <c r="U156" s="275"/>
      <c r="V156" s="275"/>
      <c r="W156" s="275"/>
      <c r="X156" s="275"/>
      <c r="Y156" s="275"/>
      <c r="Z156" s="275"/>
      <c r="AA156" s="275"/>
      <c r="AB156" s="230"/>
      <c r="AC156" s="230"/>
      <c r="AD156" s="275"/>
      <c r="AE156" s="275"/>
      <c r="AF156" s="275"/>
      <c r="AG156" s="275"/>
      <c r="AH156" s="310"/>
      <c r="AI156" s="309"/>
      <c r="AJ156" s="310"/>
      <c r="AK156" s="58" t="s">
        <v>298</v>
      </c>
      <c r="AL156" s="58" t="s">
        <v>298</v>
      </c>
      <c r="AM156" s="43">
        <v>4</v>
      </c>
      <c r="AN156" s="144">
        <v>2.4390243902439025E-2</v>
      </c>
      <c r="AO156" s="43">
        <v>1</v>
      </c>
      <c r="AP156" s="43"/>
      <c r="AQ156" s="43"/>
      <c r="AR156" s="43"/>
      <c r="AS156" s="43">
        <f t="shared" si="17"/>
        <v>1</v>
      </c>
      <c r="AT156" s="43">
        <f t="shared" si="18"/>
        <v>0.25</v>
      </c>
      <c r="AU156" s="43">
        <f t="shared" si="19"/>
        <v>6.0975609756097563E-3</v>
      </c>
      <c r="AV156" s="430"/>
      <c r="AW156" s="21">
        <v>44562</v>
      </c>
      <c r="AX156" s="21">
        <v>44926</v>
      </c>
      <c r="AY156" s="42">
        <v>365</v>
      </c>
      <c r="AZ156" s="46">
        <v>1065570</v>
      </c>
      <c r="BA156" s="35"/>
      <c r="BB156" s="43" t="s">
        <v>328</v>
      </c>
      <c r="BC156" s="35" t="s">
        <v>398</v>
      </c>
      <c r="BD156" s="367"/>
      <c r="BE156" s="378"/>
      <c r="BF156" s="367"/>
      <c r="BG156" s="223"/>
      <c r="BH156" s="223"/>
      <c r="BI156" s="378"/>
      <c r="BJ156" s="378"/>
      <c r="BK156" s="378"/>
      <c r="BL156" s="378"/>
      <c r="BM156" s="378"/>
      <c r="BN156" s="378"/>
      <c r="BO156" s="378"/>
      <c r="BP156" s="378"/>
      <c r="BQ156" s="378"/>
      <c r="BR156" s="378"/>
      <c r="BS156" s="378"/>
      <c r="BT156" s="378"/>
      <c r="BU156" s="378"/>
      <c r="BV156" s="378"/>
      <c r="BW156" s="378"/>
      <c r="BX156" s="378"/>
      <c r="BY156" s="378"/>
      <c r="BZ156" s="378"/>
      <c r="CA156" s="378"/>
      <c r="CB156" s="378"/>
      <c r="CC156" s="378"/>
      <c r="CD156" s="103"/>
      <c r="CE156" s="103"/>
      <c r="CF156" s="378"/>
      <c r="CG156" s="378"/>
      <c r="CH156" s="378"/>
      <c r="CI156" s="378"/>
      <c r="CJ156" s="378"/>
      <c r="CK156" s="378"/>
      <c r="CL156" s="378"/>
      <c r="CM156" s="378"/>
      <c r="CN156" s="466"/>
      <c r="CO156" s="466"/>
      <c r="CP156" s="466"/>
      <c r="CQ156" s="466"/>
      <c r="CR156" s="466"/>
      <c r="CS156" s="378"/>
      <c r="CT156" s="103"/>
      <c r="CU156" s="103"/>
      <c r="DA156" s="35"/>
    </row>
    <row r="157" spans="2:105" ht="60">
      <c r="B157" s="303"/>
      <c r="C157" s="245"/>
      <c r="D157" s="35"/>
      <c r="E157" s="35"/>
      <c r="F157" s="35"/>
      <c r="G157" s="35"/>
      <c r="H157" s="35"/>
      <c r="I157" s="35"/>
      <c r="J157" s="303"/>
      <c r="K157" s="303"/>
      <c r="L157" s="281"/>
      <c r="M157" s="281"/>
      <c r="N157" s="306"/>
      <c r="O157" s="515"/>
      <c r="P157" s="236"/>
      <c r="Q157" s="236"/>
      <c r="R157" s="236"/>
      <c r="S157" s="276"/>
      <c r="T157" s="270"/>
      <c r="U157" s="275"/>
      <c r="V157" s="275"/>
      <c r="W157" s="275"/>
      <c r="X157" s="275"/>
      <c r="Y157" s="275"/>
      <c r="Z157" s="275"/>
      <c r="AA157" s="275"/>
      <c r="AB157" s="230"/>
      <c r="AC157" s="230"/>
      <c r="AD157" s="275"/>
      <c r="AE157" s="275"/>
      <c r="AF157" s="275"/>
      <c r="AG157" s="275"/>
      <c r="AH157" s="310"/>
      <c r="AI157" s="309"/>
      <c r="AJ157" s="310"/>
      <c r="AK157" s="58" t="s">
        <v>299</v>
      </c>
      <c r="AL157" s="58" t="s">
        <v>299</v>
      </c>
      <c r="AM157" s="59">
        <v>1</v>
      </c>
      <c r="AN157" s="144">
        <v>2.4390243902439025E-2</v>
      </c>
      <c r="AO157" s="59">
        <v>1</v>
      </c>
      <c r="AP157" s="59"/>
      <c r="AQ157" s="59"/>
      <c r="AR157" s="59"/>
      <c r="AS157" s="43">
        <f t="shared" si="17"/>
        <v>1</v>
      </c>
      <c r="AT157" s="43">
        <f t="shared" si="18"/>
        <v>1</v>
      </c>
      <c r="AU157" s="43">
        <f t="shared" si="19"/>
        <v>2.4390243902439025E-2</v>
      </c>
      <c r="AV157" s="430"/>
      <c r="AW157" s="21">
        <v>44562</v>
      </c>
      <c r="AX157" s="21">
        <v>44926</v>
      </c>
      <c r="AY157" s="42">
        <v>365</v>
      </c>
      <c r="AZ157" s="46">
        <v>1065570</v>
      </c>
      <c r="BA157" s="35"/>
      <c r="BB157" s="43" t="s">
        <v>328</v>
      </c>
      <c r="BC157" s="35" t="s">
        <v>398</v>
      </c>
      <c r="BD157" s="367"/>
      <c r="BE157" s="378"/>
      <c r="BF157" s="367"/>
      <c r="BG157" s="223"/>
      <c r="BH157" s="223"/>
      <c r="BI157" s="378"/>
      <c r="BJ157" s="378"/>
      <c r="BK157" s="378"/>
      <c r="BL157" s="378"/>
      <c r="BM157" s="378"/>
      <c r="BN157" s="378"/>
      <c r="BO157" s="378"/>
      <c r="BP157" s="378"/>
      <c r="BQ157" s="378"/>
      <c r="BR157" s="378"/>
      <c r="BS157" s="378"/>
      <c r="BT157" s="378"/>
      <c r="BU157" s="378"/>
      <c r="BV157" s="378"/>
      <c r="BW157" s="378"/>
      <c r="BX157" s="378"/>
      <c r="BY157" s="378"/>
      <c r="BZ157" s="378"/>
      <c r="CA157" s="378"/>
      <c r="CB157" s="378"/>
      <c r="CC157" s="378"/>
      <c r="CD157" s="103"/>
      <c r="CE157" s="103"/>
      <c r="CF157" s="378"/>
      <c r="CG157" s="378"/>
      <c r="CH157" s="378"/>
      <c r="CI157" s="378"/>
      <c r="CJ157" s="378"/>
      <c r="CK157" s="378"/>
      <c r="CL157" s="378"/>
      <c r="CM157" s="378"/>
      <c r="CN157" s="466"/>
      <c r="CO157" s="466"/>
      <c r="CP157" s="466"/>
      <c r="CQ157" s="466"/>
      <c r="CR157" s="466"/>
      <c r="CS157" s="378"/>
      <c r="CT157" s="103"/>
      <c r="CU157" s="103"/>
      <c r="DA157" s="35"/>
    </row>
    <row r="158" spans="2:105" ht="45">
      <c r="B158" s="303"/>
      <c r="C158" s="245"/>
      <c r="D158" s="35"/>
      <c r="E158" s="35"/>
      <c r="F158" s="35"/>
      <c r="G158" s="35"/>
      <c r="H158" s="35"/>
      <c r="I158" s="35"/>
      <c r="J158" s="303"/>
      <c r="K158" s="303"/>
      <c r="L158" s="281"/>
      <c r="M158" s="281"/>
      <c r="N158" s="306"/>
      <c r="O158" s="515"/>
      <c r="P158" s="236"/>
      <c r="Q158" s="236"/>
      <c r="R158" s="236"/>
      <c r="S158" s="276"/>
      <c r="T158" s="270"/>
      <c r="U158" s="275"/>
      <c r="V158" s="275"/>
      <c r="W158" s="275"/>
      <c r="X158" s="275"/>
      <c r="Y158" s="275"/>
      <c r="Z158" s="275"/>
      <c r="AA158" s="275"/>
      <c r="AB158" s="230"/>
      <c r="AC158" s="230"/>
      <c r="AD158" s="275"/>
      <c r="AE158" s="275"/>
      <c r="AF158" s="275"/>
      <c r="AG158" s="275"/>
      <c r="AH158" s="310"/>
      <c r="AI158" s="309"/>
      <c r="AJ158" s="310"/>
      <c r="AK158" s="58" t="s">
        <v>300</v>
      </c>
      <c r="AL158" s="58" t="s">
        <v>300</v>
      </c>
      <c r="AM158" s="43">
        <v>1</v>
      </c>
      <c r="AN158" s="144">
        <v>2.4390243902439025E-2</v>
      </c>
      <c r="AO158" s="43">
        <v>0</v>
      </c>
      <c r="AP158" s="43"/>
      <c r="AQ158" s="43"/>
      <c r="AR158" s="43"/>
      <c r="AS158" s="43">
        <f t="shared" si="17"/>
        <v>0</v>
      </c>
      <c r="AT158" s="43">
        <f t="shared" si="18"/>
        <v>0</v>
      </c>
      <c r="AU158" s="43">
        <f t="shared" si="19"/>
        <v>0</v>
      </c>
      <c r="AV158" s="430"/>
      <c r="AW158" s="21">
        <v>44562</v>
      </c>
      <c r="AX158" s="21">
        <v>44926</v>
      </c>
      <c r="AY158" s="42">
        <v>365</v>
      </c>
      <c r="AZ158" s="46">
        <v>1065570</v>
      </c>
      <c r="BA158" s="35"/>
      <c r="BB158" s="43" t="s">
        <v>328</v>
      </c>
      <c r="BC158" s="35" t="s">
        <v>398</v>
      </c>
      <c r="BD158" s="367"/>
      <c r="BE158" s="378"/>
      <c r="BF158" s="367"/>
      <c r="BG158" s="223"/>
      <c r="BH158" s="223"/>
      <c r="BI158" s="378"/>
      <c r="BJ158" s="378"/>
      <c r="BK158" s="378"/>
      <c r="BL158" s="378"/>
      <c r="BM158" s="378"/>
      <c r="BN158" s="378"/>
      <c r="BO158" s="378"/>
      <c r="BP158" s="378"/>
      <c r="BQ158" s="378"/>
      <c r="BR158" s="378"/>
      <c r="BS158" s="378"/>
      <c r="BT158" s="378"/>
      <c r="BU158" s="378"/>
      <c r="BV158" s="378"/>
      <c r="BW158" s="378"/>
      <c r="BX158" s="378"/>
      <c r="BY158" s="378"/>
      <c r="BZ158" s="378"/>
      <c r="CA158" s="378"/>
      <c r="CB158" s="378"/>
      <c r="CC158" s="378"/>
      <c r="CD158" s="103"/>
      <c r="CE158" s="103"/>
      <c r="CF158" s="378"/>
      <c r="CG158" s="378"/>
      <c r="CH158" s="378"/>
      <c r="CI158" s="378"/>
      <c r="CJ158" s="378"/>
      <c r="CK158" s="378"/>
      <c r="CL158" s="378"/>
      <c r="CM158" s="378"/>
      <c r="CN158" s="466"/>
      <c r="CO158" s="466"/>
      <c r="CP158" s="466"/>
      <c r="CQ158" s="466"/>
      <c r="CR158" s="466"/>
      <c r="CS158" s="378"/>
      <c r="CT158" s="103"/>
      <c r="CU158" s="103"/>
      <c r="DA158" s="35"/>
    </row>
    <row r="159" spans="2:105" ht="135" customHeight="1">
      <c r="B159" s="303"/>
      <c r="C159" s="245"/>
      <c r="D159" s="35"/>
      <c r="E159" s="35"/>
      <c r="F159" s="35"/>
      <c r="G159" s="35"/>
      <c r="H159" s="35"/>
      <c r="I159" s="35"/>
      <c r="J159" s="303"/>
      <c r="K159" s="303"/>
      <c r="L159" s="281"/>
      <c r="M159" s="281"/>
      <c r="N159" s="306"/>
      <c r="O159" s="515"/>
      <c r="P159" s="236"/>
      <c r="Q159" s="236"/>
      <c r="R159" s="236"/>
      <c r="S159" s="276"/>
      <c r="T159" s="270"/>
      <c r="U159" s="275"/>
      <c r="V159" s="275"/>
      <c r="W159" s="275"/>
      <c r="X159" s="275"/>
      <c r="Y159" s="275"/>
      <c r="Z159" s="275"/>
      <c r="AA159" s="275"/>
      <c r="AB159" s="230"/>
      <c r="AC159" s="230"/>
      <c r="AD159" s="275"/>
      <c r="AE159" s="275"/>
      <c r="AF159" s="275"/>
      <c r="AG159" s="275"/>
      <c r="AH159" s="310"/>
      <c r="AI159" s="309"/>
      <c r="AJ159" s="310"/>
      <c r="AK159" s="58" t="s">
        <v>301</v>
      </c>
      <c r="AL159" s="58" t="s">
        <v>301</v>
      </c>
      <c r="AM159" s="59">
        <v>1</v>
      </c>
      <c r="AN159" s="144">
        <v>2.4390243902439025E-2</v>
      </c>
      <c r="AO159" s="59">
        <v>1</v>
      </c>
      <c r="AP159" s="59"/>
      <c r="AQ159" s="59"/>
      <c r="AR159" s="59"/>
      <c r="AS159" s="43">
        <f t="shared" si="17"/>
        <v>1</v>
      </c>
      <c r="AT159" s="43">
        <f t="shared" si="18"/>
        <v>1</v>
      </c>
      <c r="AU159" s="43">
        <f t="shared" si="19"/>
        <v>2.4390243902439025E-2</v>
      </c>
      <c r="AV159" s="430"/>
      <c r="AW159" s="21">
        <v>44562</v>
      </c>
      <c r="AX159" s="21">
        <v>44926</v>
      </c>
      <c r="AY159" s="42">
        <v>365</v>
      </c>
      <c r="AZ159" s="46">
        <v>1065570</v>
      </c>
      <c r="BA159" s="35"/>
      <c r="BB159" s="43" t="s">
        <v>328</v>
      </c>
      <c r="BC159" s="35" t="s">
        <v>398</v>
      </c>
      <c r="BD159" s="367"/>
      <c r="BE159" s="378"/>
      <c r="BF159" s="367"/>
      <c r="BG159" s="223"/>
      <c r="BH159" s="223"/>
      <c r="BI159" s="378"/>
      <c r="BJ159" s="378"/>
      <c r="BK159" s="378"/>
      <c r="BL159" s="378"/>
      <c r="BM159" s="378"/>
      <c r="BN159" s="378"/>
      <c r="BO159" s="378"/>
      <c r="BP159" s="378"/>
      <c r="BQ159" s="378"/>
      <c r="BR159" s="378"/>
      <c r="BS159" s="378"/>
      <c r="BT159" s="378"/>
      <c r="BU159" s="378"/>
      <c r="BV159" s="378"/>
      <c r="BW159" s="378"/>
      <c r="BX159" s="378"/>
      <c r="BY159" s="378"/>
      <c r="BZ159" s="378"/>
      <c r="CA159" s="378"/>
      <c r="CB159" s="378"/>
      <c r="CC159" s="378"/>
      <c r="CD159" s="103"/>
      <c r="CE159" s="103"/>
      <c r="CF159" s="378"/>
      <c r="CG159" s="378"/>
      <c r="CH159" s="378"/>
      <c r="CI159" s="378"/>
      <c r="CJ159" s="378"/>
      <c r="CK159" s="378"/>
      <c r="CL159" s="378"/>
      <c r="CM159" s="378"/>
      <c r="CN159" s="466"/>
      <c r="CO159" s="466"/>
      <c r="CP159" s="466"/>
      <c r="CQ159" s="466"/>
      <c r="CR159" s="466"/>
      <c r="CS159" s="378"/>
      <c r="CT159" s="103"/>
      <c r="CU159" s="103"/>
      <c r="DA159" s="35"/>
    </row>
    <row r="160" spans="2:105" ht="75">
      <c r="B160" s="303"/>
      <c r="C160" s="245"/>
      <c r="D160" s="35"/>
      <c r="E160" s="35"/>
      <c r="F160" s="35"/>
      <c r="G160" s="35"/>
      <c r="H160" s="35"/>
      <c r="I160" s="35"/>
      <c r="J160" s="303"/>
      <c r="K160" s="303"/>
      <c r="L160" s="281"/>
      <c r="M160" s="281"/>
      <c r="N160" s="306"/>
      <c r="O160" s="515"/>
      <c r="P160" s="236"/>
      <c r="Q160" s="236"/>
      <c r="R160" s="236"/>
      <c r="S160" s="276"/>
      <c r="T160" s="270"/>
      <c r="U160" s="275"/>
      <c r="V160" s="275"/>
      <c r="W160" s="275"/>
      <c r="X160" s="275"/>
      <c r="Y160" s="275"/>
      <c r="Z160" s="275"/>
      <c r="AA160" s="275"/>
      <c r="AB160" s="230"/>
      <c r="AC160" s="230"/>
      <c r="AD160" s="275"/>
      <c r="AE160" s="275"/>
      <c r="AF160" s="275"/>
      <c r="AG160" s="275"/>
      <c r="AH160" s="310"/>
      <c r="AI160" s="309"/>
      <c r="AJ160" s="310"/>
      <c r="AK160" s="58" t="s">
        <v>302</v>
      </c>
      <c r="AL160" s="58" t="s">
        <v>302</v>
      </c>
      <c r="AM160" s="59">
        <v>1</v>
      </c>
      <c r="AN160" s="144">
        <v>2.4390243902439025E-2</v>
      </c>
      <c r="AO160" s="59">
        <v>1</v>
      </c>
      <c r="AP160" s="59"/>
      <c r="AQ160" s="59"/>
      <c r="AR160" s="59"/>
      <c r="AS160" s="43">
        <f t="shared" si="17"/>
        <v>1</v>
      </c>
      <c r="AT160" s="43">
        <f t="shared" si="18"/>
        <v>1</v>
      </c>
      <c r="AU160" s="43">
        <f t="shared" si="19"/>
        <v>2.4390243902439025E-2</v>
      </c>
      <c r="AV160" s="430"/>
      <c r="AW160" s="21">
        <v>44562</v>
      </c>
      <c r="AX160" s="21">
        <v>44926</v>
      </c>
      <c r="AY160" s="42">
        <v>365</v>
      </c>
      <c r="AZ160" s="46">
        <v>1065570</v>
      </c>
      <c r="BA160" s="35"/>
      <c r="BB160" s="43" t="s">
        <v>328</v>
      </c>
      <c r="BC160" s="35" t="s">
        <v>398</v>
      </c>
      <c r="BD160" s="367"/>
      <c r="BE160" s="378"/>
      <c r="BF160" s="367"/>
      <c r="BG160" s="223"/>
      <c r="BH160" s="223"/>
      <c r="BI160" s="378"/>
      <c r="BJ160" s="378"/>
      <c r="BK160" s="378"/>
      <c r="BL160" s="378"/>
      <c r="BM160" s="378"/>
      <c r="BN160" s="378"/>
      <c r="BO160" s="378"/>
      <c r="BP160" s="378"/>
      <c r="BQ160" s="378"/>
      <c r="BR160" s="378"/>
      <c r="BS160" s="378"/>
      <c r="BT160" s="378"/>
      <c r="BU160" s="378"/>
      <c r="BV160" s="378"/>
      <c r="BW160" s="378"/>
      <c r="BX160" s="378"/>
      <c r="BY160" s="378"/>
      <c r="BZ160" s="378"/>
      <c r="CA160" s="378"/>
      <c r="CB160" s="378"/>
      <c r="CC160" s="378"/>
      <c r="CD160" s="103"/>
      <c r="CE160" s="103"/>
      <c r="CF160" s="378"/>
      <c r="CG160" s="378"/>
      <c r="CH160" s="378"/>
      <c r="CI160" s="378"/>
      <c r="CJ160" s="378"/>
      <c r="CK160" s="378"/>
      <c r="CL160" s="378"/>
      <c r="CM160" s="378"/>
      <c r="CN160" s="466"/>
      <c r="CO160" s="466"/>
      <c r="CP160" s="466"/>
      <c r="CQ160" s="466"/>
      <c r="CR160" s="466"/>
      <c r="CS160" s="378"/>
      <c r="CT160" s="103"/>
      <c r="CU160" s="103"/>
      <c r="DA160" s="35"/>
    </row>
    <row r="161" spans="2:105" ht="90">
      <c r="B161" s="303"/>
      <c r="C161" s="245"/>
      <c r="D161" s="35"/>
      <c r="E161" s="35"/>
      <c r="F161" s="35"/>
      <c r="G161" s="35"/>
      <c r="H161" s="35"/>
      <c r="I161" s="35"/>
      <c r="J161" s="303"/>
      <c r="K161" s="303"/>
      <c r="L161" s="281"/>
      <c r="M161" s="281"/>
      <c r="N161" s="306"/>
      <c r="O161" s="515"/>
      <c r="P161" s="236"/>
      <c r="Q161" s="236"/>
      <c r="R161" s="236"/>
      <c r="S161" s="276"/>
      <c r="T161" s="270"/>
      <c r="U161" s="275"/>
      <c r="V161" s="275"/>
      <c r="W161" s="275"/>
      <c r="X161" s="275"/>
      <c r="Y161" s="275"/>
      <c r="Z161" s="275"/>
      <c r="AA161" s="275"/>
      <c r="AB161" s="230"/>
      <c r="AC161" s="230"/>
      <c r="AD161" s="275"/>
      <c r="AE161" s="275"/>
      <c r="AF161" s="275"/>
      <c r="AG161" s="275"/>
      <c r="AH161" s="310"/>
      <c r="AI161" s="309"/>
      <c r="AJ161" s="310"/>
      <c r="AK161" s="58" t="s">
        <v>303</v>
      </c>
      <c r="AL161" s="58" t="s">
        <v>303</v>
      </c>
      <c r="AM161" s="43">
        <v>22</v>
      </c>
      <c r="AN161" s="144">
        <v>2.4390243902439025E-2</v>
      </c>
      <c r="AO161" s="43">
        <v>22</v>
      </c>
      <c r="AP161" s="43"/>
      <c r="AQ161" s="43"/>
      <c r="AR161" s="43"/>
      <c r="AS161" s="43">
        <f t="shared" si="17"/>
        <v>22</v>
      </c>
      <c r="AT161" s="43">
        <f t="shared" si="18"/>
        <v>1</v>
      </c>
      <c r="AU161" s="43">
        <f t="shared" si="19"/>
        <v>2.4390243902439025E-2</v>
      </c>
      <c r="AV161" s="430"/>
      <c r="AW161" s="21">
        <v>44562</v>
      </c>
      <c r="AX161" s="21">
        <v>44926</v>
      </c>
      <c r="AY161" s="42">
        <v>365</v>
      </c>
      <c r="AZ161" s="46">
        <v>1065570</v>
      </c>
      <c r="BA161" s="35"/>
      <c r="BB161" s="43" t="s">
        <v>328</v>
      </c>
      <c r="BC161" s="35" t="s">
        <v>398</v>
      </c>
      <c r="BD161" s="367"/>
      <c r="BE161" s="378"/>
      <c r="BF161" s="367"/>
      <c r="BG161" s="223"/>
      <c r="BH161" s="223"/>
      <c r="BI161" s="378"/>
      <c r="BJ161" s="378"/>
      <c r="BK161" s="378"/>
      <c r="BL161" s="378"/>
      <c r="BM161" s="378"/>
      <c r="BN161" s="378"/>
      <c r="BO161" s="378"/>
      <c r="BP161" s="378"/>
      <c r="BQ161" s="378"/>
      <c r="BR161" s="378"/>
      <c r="BS161" s="378"/>
      <c r="BT161" s="378"/>
      <c r="BU161" s="378"/>
      <c r="BV161" s="378"/>
      <c r="BW161" s="378"/>
      <c r="BX161" s="378"/>
      <c r="BY161" s="378"/>
      <c r="BZ161" s="378"/>
      <c r="CA161" s="378"/>
      <c r="CB161" s="378"/>
      <c r="CC161" s="378"/>
      <c r="CD161" s="103"/>
      <c r="CE161" s="103"/>
      <c r="CF161" s="378"/>
      <c r="CG161" s="378"/>
      <c r="CH161" s="378"/>
      <c r="CI161" s="378"/>
      <c r="CJ161" s="378"/>
      <c r="CK161" s="378"/>
      <c r="CL161" s="378"/>
      <c r="CM161" s="378"/>
      <c r="CN161" s="466"/>
      <c r="CO161" s="466"/>
      <c r="CP161" s="466"/>
      <c r="CQ161" s="466"/>
      <c r="CR161" s="466"/>
      <c r="CS161" s="378"/>
      <c r="CT161" s="103"/>
      <c r="CU161" s="103"/>
      <c r="DA161" s="35"/>
    </row>
    <row r="162" spans="2:105" ht="45">
      <c r="B162" s="303"/>
      <c r="C162" s="245"/>
      <c r="D162" s="35"/>
      <c r="E162" s="35"/>
      <c r="F162" s="35"/>
      <c r="G162" s="35"/>
      <c r="H162" s="35"/>
      <c r="I162" s="35"/>
      <c r="J162" s="303"/>
      <c r="K162" s="303"/>
      <c r="L162" s="281"/>
      <c r="M162" s="281"/>
      <c r="N162" s="306"/>
      <c r="O162" s="515"/>
      <c r="P162" s="236"/>
      <c r="Q162" s="236"/>
      <c r="R162" s="236"/>
      <c r="S162" s="276"/>
      <c r="T162" s="270"/>
      <c r="U162" s="275"/>
      <c r="V162" s="275"/>
      <c r="W162" s="275"/>
      <c r="X162" s="275"/>
      <c r="Y162" s="275"/>
      <c r="Z162" s="275"/>
      <c r="AA162" s="275"/>
      <c r="AB162" s="230"/>
      <c r="AC162" s="230"/>
      <c r="AD162" s="275"/>
      <c r="AE162" s="275"/>
      <c r="AF162" s="275"/>
      <c r="AG162" s="275"/>
      <c r="AH162" s="310"/>
      <c r="AI162" s="309"/>
      <c r="AJ162" s="310"/>
      <c r="AK162" s="66" t="s">
        <v>304</v>
      </c>
      <c r="AL162" s="66" t="s">
        <v>304</v>
      </c>
      <c r="AM162" s="66">
        <v>4</v>
      </c>
      <c r="AN162" s="144">
        <v>2.4390243902439025E-2</v>
      </c>
      <c r="AO162" s="66">
        <v>1</v>
      </c>
      <c r="AP162" s="66"/>
      <c r="AQ162" s="66"/>
      <c r="AR162" s="66"/>
      <c r="AS162" s="43">
        <f t="shared" si="17"/>
        <v>1</v>
      </c>
      <c r="AT162" s="43">
        <f t="shared" si="18"/>
        <v>0.25</v>
      </c>
      <c r="AU162" s="43">
        <f t="shared" si="19"/>
        <v>6.0975609756097563E-3</v>
      </c>
      <c r="AV162" s="430"/>
      <c r="AW162" s="21">
        <v>44562</v>
      </c>
      <c r="AX162" s="21">
        <v>44926</v>
      </c>
      <c r="AY162" s="42">
        <v>365</v>
      </c>
      <c r="AZ162" s="46">
        <v>1065570</v>
      </c>
      <c r="BA162" s="35"/>
      <c r="BB162" s="43" t="s">
        <v>328</v>
      </c>
      <c r="BC162" s="35" t="s">
        <v>398</v>
      </c>
      <c r="BD162" s="367"/>
      <c r="BE162" s="378"/>
      <c r="BF162" s="367"/>
      <c r="BG162" s="223"/>
      <c r="BH162" s="223"/>
      <c r="BI162" s="378"/>
      <c r="BJ162" s="378"/>
      <c r="BK162" s="378"/>
      <c r="BL162" s="378"/>
      <c r="BM162" s="378"/>
      <c r="BN162" s="378"/>
      <c r="BO162" s="378"/>
      <c r="BP162" s="378"/>
      <c r="BQ162" s="378"/>
      <c r="BR162" s="378"/>
      <c r="BS162" s="378"/>
      <c r="BT162" s="378"/>
      <c r="BU162" s="378"/>
      <c r="BV162" s="378"/>
      <c r="BW162" s="378"/>
      <c r="BX162" s="378"/>
      <c r="BY162" s="378"/>
      <c r="BZ162" s="378"/>
      <c r="CA162" s="378"/>
      <c r="CB162" s="378"/>
      <c r="CC162" s="378"/>
      <c r="CD162" s="103"/>
      <c r="CE162" s="103"/>
      <c r="CF162" s="378"/>
      <c r="CG162" s="378"/>
      <c r="CH162" s="378"/>
      <c r="CI162" s="378"/>
      <c r="CJ162" s="378"/>
      <c r="CK162" s="378"/>
      <c r="CL162" s="378"/>
      <c r="CM162" s="378"/>
      <c r="CN162" s="466"/>
      <c r="CO162" s="466"/>
      <c r="CP162" s="466"/>
      <c r="CQ162" s="466"/>
      <c r="CR162" s="466"/>
      <c r="CS162" s="378"/>
      <c r="CT162" s="103"/>
      <c r="CU162" s="103"/>
      <c r="DA162" s="35"/>
    </row>
    <row r="163" spans="2:105" ht="75">
      <c r="B163" s="303"/>
      <c r="C163" s="245"/>
      <c r="D163" s="35"/>
      <c r="E163" s="35"/>
      <c r="F163" s="35"/>
      <c r="G163" s="35"/>
      <c r="H163" s="35"/>
      <c r="I163" s="35"/>
      <c r="J163" s="303"/>
      <c r="K163" s="303"/>
      <c r="L163" s="281"/>
      <c r="M163" s="281"/>
      <c r="N163" s="306" t="s">
        <v>363</v>
      </c>
      <c r="O163" s="515"/>
      <c r="P163" s="236"/>
      <c r="Q163" s="236"/>
      <c r="R163" s="236"/>
      <c r="S163" s="276">
        <v>5</v>
      </c>
      <c r="T163" s="276">
        <v>2</v>
      </c>
      <c r="U163" s="275">
        <v>3</v>
      </c>
      <c r="V163" s="275">
        <v>0</v>
      </c>
      <c r="W163" s="275"/>
      <c r="X163" s="275"/>
      <c r="Y163" s="275"/>
      <c r="Z163" s="275">
        <f>+V163+W163+X163+Y163</f>
        <v>0</v>
      </c>
      <c r="AA163" s="275">
        <f>+Z163+U163</f>
        <v>3</v>
      </c>
      <c r="AB163" s="275">
        <f>+Z163/T163</f>
        <v>0</v>
      </c>
      <c r="AC163" s="230">
        <v>0.66</v>
      </c>
      <c r="AD163" s="319" t="s">
        <v>444</v>
      </c>
      <c r="AE163" s="319" t="s">
        <v>445</v>
      </c>
      <c r="AF163" s="319" t="s">
        <v>448</v>
      </c>
      <c r="AG163" s="319" t="s">
        <v>450</v>
      </c>
      <c r="AH163" s="310"/>
      <c r="AI163" s="309"/>
      <c r="AJ163" s="310"/>
      <c r="AK163" s="66" t="s">
        <v>305</v>
      </c>
      <c r="AL163" s="66" t="s">
        <v>305</v>
      </c>
      <c r="AM163" s="66">
        <v>3</v>
      </c>
      <c r="AN163" s="144">
        <v>2.4390243902439025E-2</v>
      </c>
      <c r="AO163" s="66">
        <v>3</v>
      </c>
      <c r="AP163" s="66"/>
      <c r="AQ163" s="66"/>
      <c r="AR163" s="66"/>
      <c r="AS163" s="43">
        <f t="shared" si="17"/>
        <v>3</v>
      </c>
      <c r="AT163" s="43">
        <f t="shared" si="18"/>
        <v>1</v>
      </c>
      <c r="AU163" s="43">
        <f t="shared" si="19"/>
        <v>2.4390243902439025E-2</v>
      </c>
      <c r="AV163" s="430"/>
      <c r="AW163" s="21">
        <v>44562</v>
      </c>
      <c r="AX163" s="21">
        <v>44926</v>
      </c>
      <c r="AY163" s="42">
        <v>365</v>
      </c>
      <c r="AZ163" s="46">
        <v>1065570</v>
      </c>
      <c r="BA163" s="35"/>
      <c r="BB163" s="43" t="s">
        <v>328</v>
      </c>
      <c r="BC163" s="35" t="s">
        <v>398</v>
      </c>
      <c r="BD163" s="367"/>
      <c r="BE163" s="378"/>
      <c r="BF163" s="367"/>
      <c r="BG163" s="223"/>
      <c r="BH163" s="223"/>
      <c r="BI163" s="378"/>
      <c r="BJ163" s="378"/>
      <c r="BK163" s="378"/>
      <c r="BL163" s="378"/>
      <c r="BM163" s="378"/>
      <c r="BN163" s="378"/>
      <c r="BO163" s="378"/>
      <c r="BP163" s="378"/>
      <c r="BQ163" s="378"/>
      <c r="BR163" s="378"/>
      <c r="BS163" s="378"/>
      <c r="BT163" s="378"/>
      <c r="BU163" s="378"/>
      <c r="BV163" s="378"/>
      <c r="BW163" s="378"/>
      <c r="BX163" s="378"/>
      <c r="BY163" s="378"/>
      <c r="BZ163" s="378"/>
      <c r="CA163" s="378"/>
      <c r="CB163" s="378"/>
      <c r="CC163" s="378"/>
      <c r="CD163" s="103"/>
      <c r="CE163" s="103"/>
      <c r="CF163" s="378"/>
      <c r="CG163" s="378"/>
      <c r="CH163" s="378"/>
      <c r="CI163" s="378"/>
      <c r="CJ163" s="378"/>
      <c r="CK163" s="378"/>
      <c r="CL163" s="378"/>
      <c r="CM163" s="378"/>
      <c r="CN163" s="466"/>
      <c r="CO163" s="466"/>
      <c r="CP163" s="466"/>
      <c r="CQ163" s="466"/>
      <c r="CR163" s="466"/>
      <c r="CS163" s="378"/>
      <c r="CT163" s="103"/>
      <c r="CU163" s="103"/>
      <c r="DA163" s="35"/>
    </row>
    <row r="164" spans="2:105" ht="66" customHeight="1">
      <c r="B164" s="303"/>
      <c r="C164" s="245"/>
      <c r="D164" s="35"/>
      <c r="E164" s="35"/>
      <c r="F164" s="35"/>
      <c r="G164" s="35"/>
      <c r="H164" s="35"/>
      <c r="I164" s="35"/>
      <c r="J164" s="303"/>
      <c r="K164" s="303"/>
      <c r="L164" s="281"/>
      <c r="M164" s="281"/>
      <c r="N164" s="306"/>
      <c r="O164" s="515"/>
      <c r="P164" s="236"/>
      <c r="Q164" s="236"/>
      <c r="R164" s="236"/>
      <c r="S164" s="276"/>
      <c r="T164" s="276"/>
      <c r="U164" s="275"/>
      <c r="V164" s="275"/>
      <c r="W164" s="275"/>
      <c r="X164" s="275"/>
      <c r="Y164" s="275"/>
      <c r="Z164" s="275"/>
      <c r="AA164" s="275"/>
      <c r="AB164" s="275"/>
      <c r="AC164" s="230"/>
      <c r="AD164" s="275"/>
      <c r="AE164" s="275"/>
      <c r="AF164" s="275"/>
      <c r="AG164" s="275"/>
      <c r="AH164" s="310"/>
      <c r="AI164" s="309"/>
      <c r="AJ164" s="310"/>
      <c r="AK164" s="66" t="s">
        <v>306</v>
      </c>
      <c r="AL164" s="66" t="s">
        <v>306</v>
      </c>
      <c r="AM164" s="66">
        <v>3</v>
      </c>
      <c r="AN164" s="144">
        <v>2.4390243902439025E-2</v>
      </c>
      <c r="AO164" s="66">
        <v>3</v>
      </c>
      <c r="AP164" s="66"/>
      <c r="AQ164" s="66"/>
      <c r="AR164" s="66"/>
      <c r="AS164" s="43">
        <f t="shared" si="17"/>
        <v>3</v>
      </c>
      <c r="AT164" s="43">
        <f t="shared" si="18"/>
        <v>1</v>
      </c>
      <c r="AU164" s="43">
        <f t="shared" si="19"/>
        <v>2.4390243902439025E-2</v>
      </c>
      <c r="AV164" s="430"/>
      <c r="AW164" s="21">
        <v>44562</v>
      </c>
      <c r="AX164" s="21">
        <v>44926</v>
      </c>
      <c r="AY164" s="42">
        <v>365</v>
      </c>
      <c r="AZ164" s="46">
        <v>1065570</v>
      </c>
      <c r="BA164" s="35"/>
      <c r="BB164" s="43" t="s">
        <v>328</v>
      </c>
      <c r="BC164" s="35" t="s">
        <v>398</v>
      </c>
      <c r="BD164" s="367"/>
      <c r="BE164" s="378"/>
      <c r="BF164" s="367"/>
      <c r="BG164" s="223"/>
      <c r="BH164" s="223"/>
      <c r="BI164" s="378"/>
      <c r="BJ164" s="378"/>
      <c r="BK164" s="378"/>
      <c r="BL164" s="378"/>
      <c r="BM164" s="378"/>
      <c r="BN164" s="378"/>
      <c r="BO164" s="378"/>
      <c r="BP164" s="378"/>
      <c r="BQ164" s="378"/>
      <c r="BR164" s="378"/>
      <c r="BS164" s="378"/>
      <c r="BT164" s="378"/>
      <c r="BU164" s="378"/>
      <c r="BV164" s="378"/>
      <c r="BW164" s="378"/>
      <c r="BX164" s="378"/>
      <c r="BY164" s="378"/>
      <c r="BZ164" s="378"/>
      <c r="CA164" s="378"/>
      <c r="CB164" s="378"/>
      <c r="CC164" s="378"/>
      <c r="CD164" s="103"/>
      <c r="CE164" s="103"/>
      <c r="CF164" s="378"/>
      <c r="CG164" s="378"/>
      <c r="CH164" s="378"/>
      <c r="CI164" s="378"/>
      <c r="CJ164" s="378"/>
      <c r="CK164" s="378"/>
      <c r="CL164" s="378"/>
      <c r="CM164" s="378"/>
      <c r="CN164" s="466"/>
      <c r="CO164" s="466"/>
      <c r="CP164" s="466"/>
      <c r="CQ164" s="466"/>
      <c r="CR164" s="466"/>
      <c r="CS164" s="378"/>
      <c r="CT164" s="103"/>
      <c r="CU164" s="103"/>
      <c r="DA164" s="35"/>
    </row>
    <row r="165" spans="2:105" ht="45">
      <c r="B165" s="303"/>
      <c r="C165" s="245"/>
      <c r="D165" s="35"/>
      <c r="E165" s="35"/>
      <c r="F165" s="35"/>
      <c r="G165" s="35"/>
      <c r="H165" s="35"/>
      <c r="I165" s="35"/>
      <c r="J165" s="303"/>
      <c r="K165" s="303"/>
      <c r="L165" s="281"/>
      <c r="M165" s="281"/>
      <c r="N165" s="306"/>
      <c r="O165" s="515"/>
      <c r="P165" s="236"/>
      <c r="Q165" s="236"/>
      <c r="R165" s="236"/>
      <c r="S165" s="276"/>
      <c r="T165" s="276"/>
      <c r="U165" s="275"/>
      <c r="V165" s="275"/>
      <c r="W165" s="275"/>
      <c r="X165" s="275"/>
      <c r="Y165" s="275"/>
      <c r="Z165" s="275"/>
      <c r="AA165" s="275"/>
      <c r="AB165" s="275"/>
      <c r="AC165" s="230"/>
      <c r="AD165" s="275"/>
      <c r="AE165" s="275"/>
      <c r="AF165" s="275"/>
      <c r="AG165" s="275"/>
      <c r="AH165" s="310"/>
      <c r="AI165" s="309"/>
      <c r="AJ165" s="310"/>
      <c r="AK165" s="43" t="s">
        <v>307</v>
      </c>
      <c r="AL165" s="43" t="s">
        <v>307</v>
      </c>
      <c r="AM165" s="43">
        <v>1</v>
      </c>
      <c r="AN165" s="144">
        <v>2.4390243902439025E-2</v>
      </c>
      <c r="AO165" s="43">
        <v>1</v>
      </c>
      <c r="AP165" s="43"/>
      <c r="AQ165" s="43"/>
      <c r="AR165" s="43"/>
      <c r="AS165" s="43">
        <f t="shared" si="17"/>
        <v>1</v>
      </c>
      <c r="AT165" s="43">
        <f t="shared" si="18"/>
        <v>1</v>
      </c>
      <c r="AU165" s="43">
        <f t="shared" si="19"/>
        <v>2.4390243902439025E-2</v>
      </c>
      <c r="AV165" s="430"/>
      <c r="AW165" s="21">
        <v>44562</v>
      </c>
      <c r="AX165" s="21">
        <v>44926</v>
      </c>
      <c r="AY165" s="42">
        <v>365</v>
      </c>
      <c r="AZ165" s="46">
        <v>1065570</v>
      </c>
      <c r="BA165" s="35"/>
      <c r="BB165" s="43" t="s">
        <v>328</v>
      </c>
      <c r="BC165" s="35" t="s">
        <v>398</v>
      </c>
      <c r="BD165" s="367"/>
      <c r="BE165" s="378"/>
      <c r="BF165" s="367"/>
      <c r="BG165" s="223"/>
      <c r="BH165" s="223"/>
      <c r="BI165" s="378"/>
      <c r="BJ165" s="378"/>
      <c r="BK165" s="378"/>
      <c r="BL165" s="378"/>
      <c r="BM165" s="378"/>
      <c r="BN165" s="378"/>
      <c r="BO165" s="378"/>
      <c r="BP165" s="378"/>
      <c r="BQ165" s="378"/>
      <c r="BR165" s="378"/>
      <c r="BS165" s="378"/>
      <c r="BT165" s="378"/>
      <c r="BU165" s="378"/>
      <c r="BV165" s="378"/>
      <c r="BW165" s="378"/>
      <c r="BX165" s="378"/>
      <c r="BY165" s="378"/>
      <c r="BZ165" s="378"/>
      <c r="CA165" s="378"/>
      <c r="CB165" s="378"/>
      <c r="CC165" s="378"/>
      <c r="CD165" s="103"/>
      <c r="CE165" s="103"/>
      <c r="CF165" s="378"/>
      <c r="CG165" s="378"/>
      <c r="CH165" s="378"/>
      <c r="CI165" s="378"/>
      <c r="CJ165" s="378"/>
      <c r="CK165" s="378"/>
      <c r="CL165" s="378"/>
      <c r="CM165" s="378"/>
      <c r="CN165" s="466"/>
      <c r="CO165" s="466"/>
      <c r="CP165" s="466"/>
      <c r="CQ165" s="466"/>
      <c r="CR165" s="466"/>
      <c r="CS165" s="378"/>
      <c r="CT165" s="103"/>
      <c r="CU165" s="103"/>
      <c r="DA165" s="35"/>
    </row>
    <row r="166" spans="2:105" ht="69" customHeight="1">
      <c r="B166" s="303"/>
      <c r="C166" s="245"/>
      <c r="D166" s="35"/>
      <c r="E166" s="35"/>
      <c r="F166" s="35"/>
      <c r="G166" s="35"/>
      <c r="H166" s="35"/>
      <c r="I166" s="35"/>
      <c r="J166" s="303"/>
      <c r="K166" s="303"/>
      <c r="L166" s="281"/>
      <c r="M166" s="281"/>
      <c r="N166" s="306"/>
      <c r="O166" s="515"/>
      <c r="P166" s="236"/>
      <c r="Q166" s="236"/>
      <c r="R166" s="236"/>
      <c r="S166" s="276"/>
      <c r="T166" s="276"/>
      <c r="U166" s="275"/>
      <c r="V166" s="275"/>
      <c r="W166" s="275"/>
      <c r="X166" s="275"/>
      <c r="Y166" s="275"/>
      <c r="Z166" s="275"/>
      <c r="AA166" s="275"/>
      <c r="AB166" s="275"/>
      <c r="AC166" s="230"/>
      <c r="AD166" s="275"/>
      <c r="AE166" s="275"/>
      <c r="AF166" s="275"/>
      <c r="AG166" s="275"/>
      <c r="AH166" s="310"/>
      <c r="AI166" s="309"/>
      <c r="AJ166" s="310"/>
      <c r="AK166" s="66" t="s">
        <v>308</v>
      </c>
      <c r="AL166" s="66" t="s">
        <v>308</v>
      </c>
      <c r="AM166" s="85">
        <v>1</v>
      </c>
      <c r="AN166" s="144">
        <v>2.4390243902439025E-2</v>
      </c>
      <c r="AO166" s="85">
        <v>1</v>
      </c>
      <c r="AP166" s="85"/>
      <c r="AQ166" s="85"/>
      <c r="AR166" s="85"/>
      <c r="AS166" s="43">
        <f t="shared" si="17"/>
        <v>1</v>
      </c>
      <c r="AT166" s="43">
        <f t="shared" si="18"/>
        <v>1</v>
      </c>
      <c r="AU166" s="43">
        <f t="shared" si="19"/>
        <v>2.4390243902439025E-2</v>
      </c>
      <c r="AV166" s="430"/>
      <c r="AW166" s="21">
        <v>44562</v>
      </c>
      <c r="AX166" s="21">
        <v>44926</v>
      </c>
      <c r="AY166" s="42">
        <v>365</v>
      </c>
      <c r="AZ166" s="46">
        <v>1065570</v>
      </c>
      <c r="BA166" s="35"/>
      <c r="BB166" s="43" t="s">
        <v>328</v>
      </c>
      <c r="BC166" s="35" t="s">
        <v>398</v>
      </c>
      <c r="BD166" s="367"/>
      <c r="BE166" s="378"/>
      <c r="BF166" s="367"/>
      <c r="BG166" s="223"/>
      <c r="BH166" s="223"/>
      <c r="BI166" s="378"/>
      <c r="BJ166" s="378"/>
      <c r="BK166" s="378"/>
      <c r="BL166" s="378"/>
      <c r="BM166" s="378"/>
      <c r="BN166" s="378"/>
      <c r="BO166" s="378"/>
      <c r="BP166" s="378"/>
      <c r="BQ166" s="378"/>
      <c r="BR166" s="378"/>
      <c r="BS166" s="378"/>
      <c r="BT166" s="378"/>
      <c r="BU166" s="378"/>
      <c r="BV166" s="378"/>
      <c r="BW166" s="378"/>
      <c r="BX166" s="378"/>
      <c r="BY166" s="378"/>
      <c r="BZ166" s="378"/>
      <c r="CA166" s="378"/>
      <c r="CB166" s="378"/>
      <c r="CC166" s="378"/>
      <c r="CD166" s="103"/>
      <c r="CE166" s="103"/>
      <c r="CF166" s="378"/>
      <c r="CG166" s="378"/>
      <c r="CH166" s="378"/>
      <c r="CI166" s="378"/>
      <c r="CJ166" s="378"/>
      <c r="CK166" s="378"/>
      <c r="CL166" s="378"/>
      <c r="CM166" s="378"/>
      <c r="CN166" s="466"/>
      <c r="CO166" s="466"/>
      <c r="CP166" s="466"/>
      <c r="CQ166" s="466"/>
      <c r="CR166" s="466"/>
      <c r="CS166" s="378"/>
      <c r="CT166" s="103"/>
      <c r="CU166" s="103"/>
      <c r="DA166" s="35"/>
    </row>
    <row r="167" spans="2:105" ht="45">
      <c r="B167" s="303"/>
      <c r="C167" s="245"/>
      <c r="D167" s="35"/>
      <c r="E167" s="35"/>
      <c r="F167" s="35"/>
      <c r="G167" s="35"/>
      <c r="H167" s="35"/>
      <c r="I167" s="35"/>
      <c r="J167" s="303"/>
      <c r="K167" s="303"/>
      <c r="L167" s="281"/>
      <c r="M167" s="281"/>
      <c r="N167" s="306"/>
      <c r="O167" s="515"/>
      <c r="P167" s="236"/>
      <c r="Q167" s="236"/>
      <c r="R167" s="236"/>
      <c r="S167" s="276"/>
      <c r="T167" s="276"/>
      <c r="U167" s="275"/>
      <c r="V167" s="275"/>
      <c r="W167" s="275"/>
      <c r="X167" s="275"/>
      <c r="Y167" s="275"/>
      <c r="Z167" s="275"/>
      <c r="AA167" s="275"/>
      <c r="AB167" s="275"/>
      <c r="AC167" s="230"/>
      <c r="AD167" s="275"/>
      <c r="AE167" s="275"/>
      <c r="AF167" s="275"/>
      <c r="AG167" s="275"/>
      <c r="AH167" s="310"/>
      <c r="AI167" s="309"/>
      <c r="AJ167" s="310"/>
      <c r="AK167" s="66" t="s">
        <v>309</v>
      </c>
      <c r="AL167" s="66" t="s">
        <v>309</v>
      </c>
      <c r="AM167" s="66">
        <v>3</v>
      </c>
      <c r="AN167" s="144">
        <v>2.4390243902439025E-2</v>
      </c>
      <c r="AO167" s="66">
        <f>14/100</f>
        <v>0.14000000000000001</v>
      </c>
      <c r="AP167" s="66"/>
      <c r="AQ167" s="66"/>
      <c r="AR167" s="66"/>
      <c r="AS167" s="43">
        <f t="shared" si="17"/>
        <v>0.14000000000000001</v>
      </c>
      <c r="AT167" s="139">
        <f t="shared" si="18"/>
        <v>4.6666666666666669E-2</v>
      </c>
      <c r="AU167" s="43">
        <f t="shared" si="19"/>
        <v>1.1382113821138211E-3</v>
      </c>
      <c r="AV167" s="430"/>
      <c r="AW167" s="21">
        <v>44562</v>
      </c>
      <c r="AX167" s="21">
        <v>44926</v>
      </c>
      <c r="AY167" s="42">
        <v>365</v>
      </c>
      <c r="AZ167" s="46">
        <v>1065570</v>
      </c>
      <c r="BA167" s="35"/>
      <c r="BB167" s="43" t="s">
        <v>328</v>
      </c>
      <c r="BC167" s="35" t="s">
        <v>398</v>
      </c>
      <c r="BD167" s="367"/>
      <c r="BE167" s="378"/>
      <c r="BF167" s="367"/>
      <c r="BG167" s="223"/>
      <c r="BH167" s="223"/>
      <c r="BI167" s="378"/>
      <c r="BJ167" s="378"/>
      <c r="BK167" s="378"/>
      <c r="BL167" s="378"/>
      <c r="BM167" s="378"/>
      <c r="BN167" s="378"/>
      <c r="BO167" s="378"/>
      <c r="BP167" s="378"/>
      <c r="BQ167" s="378"/>
      <c r="BR167" s="378"/>
      <c r="BS167" s="378"/>
      <c r="BT167" s="378"/>
      <c r="BU167" s="378"/>
      <c r="BV167" s="378"/>
      <c r="BW167" s="378"/>
      <c r="BX167" s="378"/>
      <c r="BY167" s="378"/>
      <c r="BZ167" s="378"/>
      <c r="CA167" s="378"/>
      <c r="CB167" s="378"/>
      <c r="CC167" s="378"/>
      <c r="CD167" s="103"/>
      <c r="CE167" s="103"/>
      <c r="CF167" s="378"/>
      <c r="CG167" s="378"/>
      <c r="CH167" s="378"/>
      <c r="CI167" s="378"/>
      <c r="CJ167" s="378"/>
      <c r="CK167" s="378"/>
      <c r="CL167" s="378"/>
      <c r="CM167" s="378"/>
      <c r="CN167" s="466"/>
      <c r="CO167" s="466"/>
      <c r="CP167" s="466"/>
      <c r="CQ167" s="466"/>
      <c r="CR167" s="466"/>
      <c r="CS167" s="378"/>
      <c r="CT167" s="103"/>
      <c r="CU167" s="103"/>
      <c r="DA167" s="35"/>
    </row>
    <row r="168" spans="2:105" ht="60">
      <c r="B168" s="303"/>
      <c r="C168" s="245"/>
      <c r="D168" s="35"/>
      <c r="E168" s="35"/>
      <c r="F168" s="35"/>
      <c r="G168" s="35"/>
      <c r="H168" s="35"/>
      <c r="I168" s="35"/>
      <c r="J168" s="303"/>
      <c r="K168" s="303"/>
      <c r="L168" s="281"/>
      <c r="M168" s="281"/>
      <c r="N168" s="306"/>
      <c r="O168" s="515"/>
      <c r="P168" s="236"/>
      <c r="Q168" s="236"/>
      <c r="R168" s="236"/>
      <c r="S168" s="276"/>
      <c r="T168" s="276"/>
      <c r="U168" s="275"/>
      <c r="V168" s="275"/>
      <c r="W168" s="275"/>
      <c r="X168" s="275"/>
      <c r="Y168" s="275"/>
      <c r="Z168" s="275"/>
      <c r="AA168" s="275"/>
      <c r="AB168" s="275"/>
      <c r="AC168" s="230"/>
      <c r="AD168" s="275"/>
      <c r="AE168" s="275"/>
      <c r="AF168" s="275"/>
      <c r="AG168" s="275"/>
      <c r="AH168" s="310"/>
      <c r="AI168" s="309"/>
      <c r="AJ168" s="310"/>
      <c r="AK168" s="66" t="s">
        <v>310</v>
      </c>
      <c r="AL168" s="66" t="s">
        <v>310</v>
      </c>
      <c r="AM168" s="66">
        <v>1</v>
      </c>
      <c r="AN168" s="144">
        <v>2.4390243902439025E-2</v>
      </c>
      <c r="AO168" s="66">
        <v>0</v>
      </c>
      <c r="AP168" s="66"/>
      <c r="AQ168" s="66"/>
      <c r="AR168" s="66"/>
      <c r="AS168" s="43">
        <f t="shared" si="17"/>
        <v>0</v>
      </c>
      <c r="AT168" s="43">
        <f t="shared" si="18"/>
        <v>0</v>
      </c>
      <c r="AU168" s="43">
        <f t="shared" si="19"/>
        <v>0</v>
      </c>
      <c r="AV168" s="430"/>
      <c r="AW168" s="21">
        <v>44562</v>
      </c>
      <c r="AX168" s="21">
        <v>44926</v>
      </c>
      <c r="AY168" s="42">
        <v>365</v>
      </c>
      <c r="AZ168" s="46">
        <v>1065570</v>
      </c>
      <c r="BA168" s="35"/>
      <c r="BB168" s="43" t="s">
        <v>328</v>
      </c>
      <c r="BC168" s="35" t="s">
        <v>398</v>
      </c>
      <c r="BD168" s="367"/>
      <c r="BE168" s="378"/>
      <c r="BF168" s="367"/>
      <c r="BG168" s="223"/>
      <c r="BH168" s="223"/>
      <c r="BI168" s="378"/>
      <c r="BJ168" s="378"/>
      <c r="BK168" s="378"/>
      <c r="BL168" s="378"/>
      <c r="BM168" s="378"/>
      <c r="BN168" s="378"/>
      <c r="BO168" s="378"/>
      <c r="BP168" s="378"/>
      <c r="BQ168" s="378"/>
      <c r="BR168" s="378"/>
      <c r="BS168" s="378"/>
      <c r="BT168" s="378"/>
      <c r="BU168" s="378"/>
      <c r="BV168" s="378"/>
      <c r="BW168" s="378"/>
      <c r="BX168" s="378"/>
      <c r="BY168" s="378"/>
      <c r="BZ168" s="378"/>
      <c r="CA168" s="378"/>
      <c r="CB168" s="378"/>
      <c r="CC168" s="378"/>
      <c r="CD168" s="103"/>
      <c r="CE168" s="103"/>
      <c r="CF168" s="378"/>
      <c r="CG168" s="378"/>
      <c r="CH168" s="378"/>
      <c r="CI168" s="378"/>
      <c r="CJ168" s="378"/>
      <c r="CK168" s="378"/>
      <c r="CL168" s="378"/>
      <c r="CM168" s="378"/>
      <c r="CN168" s="466"/>
      <c r="CO168" s="466"/>
      <c r="CP168" s="466"/>
      <c r="CQ168" s="466"/>
      <c r="CR168" s="466"/>
      <c r="CS168" s="378"/>
      <c r="CT168" s="103"/>
      <c r="CU168" s="103"/>
      <c r="DA168" s="35"/>
    </row>
    <row r="169" spans="2:105" ht="105" customHeight="1">
      <c r="B169" s="303"/>
      <c r="C169" s="245"/>
      <c r="D169" s="35"/>
      <c r="E169" s="35"/>
      <c r="F169" s="35"/>
      <c r="G169" s="35"/>
      <c r="H169" s="35"/>
      <c r="I169" s="35"/>
      <c r="J169" s="303"/>
      <c r="K169" s="303"/>
      <c r="L169" s="87" t="s">
        <v>187</v>
      </c>
      <c r="M169" s="281" t="s">
        <v>369</v>
      </c>
      <c r="N169" s="281" t="s">
        <v>364</v>
      </c>
      <c r="O169" s="492" t="s">
        <v>187</v>
      </c>
      <c r="P169" s="281"/>
      <c r="Q169" s="281" t="s">
        <v>370</v>
      </c>
      <c r="R169" s="281" t="s">
        <v>386</v>
      </c>
      <c r="S169" s="276">
        <v>1</v>
      </c>
      <c r="T169" s="516">
        <v>1</v>
      </c>
      <c r="U169" s="275">
        <v>1</v>
      </c>
      <c r="V169" s="275">
        <v>0</v>
      </c>
      <c r="W169" s="311">
        <v>0.51700000000000002</v>
      </c>
      <c r="X169" s="275"/>
      <c r="Y169" s="275"/>
      <c r="Z169" s="436">
        <f>+V169+W169+X169+Y169</f>
        <v>0.51700000000000002</v>
      </c>
      <c r="AA169" s="275">
        <f>+Z169+U169</f>
        <v>1.5169999999999999</v>
      </c>
      <c r="AB169" s="230">
        <f>+Z169/T169</f>
        <v>0.51700000000000002</v>
      </c>
      <c r="AC169" s="230">
        <v>1</v>
      </c>
      <c r="AD169" s="319" t="s">
        <v>444</v>
      </c>
      <c r="AE169" s="319" t="s">
        <v>445</v>
      </c>
      <c r="AF169" s="319" t="s">
        <v>448</v>
      </c>
      <c r="AG169" s="319" t="s">
        <v>450</v>
      </c>
      <c r="AH169" s="310" t="s">
        <v>205</v>
      </c>
      <c r="AI169" s="309">
        <v>2021130010001</v>
      </c>
      <c r="AJ169" s="310" t="s">
        <v>220</v>
      </c>
      <c r="AK169" s="58" t="s">
        <v>311</v>
      </c>
      <c r="AL169" s="43" t="s">
        <v>508</v>
      </c>
      <c r="AM169" s="138">
        <v>12</v>
      </c>
      <c r="AN169" s="144">
        <v>7.1428571428571438E-2</v>
      </c>
      <c r="AO169" s="138">
        <v>3</v>
      </c>
      <c r="AP169" s="182">
        <v>6</v>
      </c>
      <c r="AQ169" s="59"/>
      <c r="AR169" s="59"/>
      <c r="AS169" s="138">
        <f>+AO169+AP169+AQ169+AR169</f>
        <v>9</v>
      </c>
      <c r="AT169" s="59">
        <f>+AS169/AM169</f>
        <v>0.75</v>
      </c>
      <c r="AU169" s="143">
        <f>+AT169*AN169</f>
        <v>5.3571428571428575E-2</v>
      </c>
      <c r="AV169" s="439">
        <f>+SUM(AU169:AU182)</f>
        <v>6.3419260112647233</v>
      </c>
      <c r="AW169" s="21">
        <v>44562</v>
      </c>
      <c r="AX169" s="21">
        <v>44926</v>
      </c>
      <c r="AY169" s="42">
        <v>365</v>
      </c>
      <c r="AZ169" s="46">
        <v>1065570</v>
      </c>
      <c r="BA169" s="35"/>
      <c r="BB169" s="43" t="s">
        <v>328</v>
      </c>
      <c r="BC169" s="42" t="s">
        <v>395</v>
      </c>
      <c r="BD169" s="379" t="s">
        <v>407</v>
      </c>
      <c r="BE169" s="379">
        <v>245300000</v>
      </c>
      <c r="BF169" s="379" t="s">
        <v>407</v>
      </c>
      <c r="BG169" s="402" t="s">
        <v>416</v>
      </c>
      <c r="BH169" s="364" t="s">
        <v>417</v>
      </c>
      <c r="BI169" s="379"/>
      <c r="BJ169" s="379"/>
      <c r="BK169" s="379"/>
      <c r="BL169" s="379"/>
      <c r="BM169" s="379"/>
      <c r="BN169" s="379"/>
      <c r="BO169" s="379"/>
      <c r="BP169" s="379"/>
      <c r="BQ169" s="379"/>
      <c r="BR169" s="379"/>
      <c r="BS169" s="379"/>
      <c r="BT169" s="379"/>
      <c r="BU169" s="379"/>
      <c r="BV169" s="379"/>
      <c r="BW169" s="379"/>
      <c r="BX169" s="379"/>
      <c r="BY169" s="379"/>
      <c r="BZ169" s="379"/>
      <c r="CA169" s="379"/>
      <c r="CB169" s="379">
        <v>245300000</v>
      </c>
      <c r="CC169" s="379"/>
      <c r="CD169" s="125"/>
      <c r="CE169" s="125"/>
      <c r="CF169" s="379">
        <v>242000000</v>
      </c>
      <c r="CG169" s="379"/>
      <c r="CH169" s="379"/>
      <c r="CI169" s="379"/>
      <c r="CJ169" s="379">
        <v>34600000</v>
      </c>
      <c r="CK169" s="379"/>
      <c r="CL169" s="379"/>
      <c r="CM169" s="379"/>
      <c r="CN169" s="468">
        <f>+CF169/CB169</f>
        <v>0.98654708520179368</v>
      </c>
      <c r="CO169" s="468"/>
      <c r="CP169" s="468"/>
      <c r="CQ169" s="468"/>
      <c r="CR169" s="468">
        <f>+CJ169/CB169</f>
        <v>0.14105177333876887</v>
      </c>
      <c r="CS169" s="379"/>
      <c r="CT169" s="125"/>
      <c r="CU169" s="125"/>
      <c r="DA169" s="35"/>
    </row>
    <row r="170" spans="2:105" ht="30">
      <c r="B170" s="303"/>
      <c r="C170" s="245"/>
      <c r="D170" s="35"/>
      <c r="E170" s="35"/>
      <c r="F170" s="35"/>
      <c r="G170" s="35"/>
      <c r="H170" s="35"/>
      <c r="I170" s="35"/>
      <c r="J170" s="303"/>
      <c r="K170" s="303"/>
      <c r="L170" s="87"/>
      <c r="M170" s="281"/>
      <c r="N170" s="281"/>
      <c r="O170" s="492"/>
      <c r="P170" s="281"/>
      <c r="Q170" s="281"/>
      <c r="R170" s="281"/>
      <c r="S170" s="276"/>
      <c r="T170" s="516"/>
      <c r="U170" s="275"/>
      <c r="V170" s="275"/>
      <c r="W170" s="311"/>
      <c r="X170" s="275"/>
      <c r="Y170" s="275"/>
      <c r="Z170" s="436"/>
      <c r="AA170" s="275"/>
      <c r="AB170" s="230"/>
      <c r="AC170" s="230"/>
      <c r="AD170" s="275"/>
      <c r="AE170" s="275"/>
      <c r="AF170" s="275"/>
      <c r="AG170" s="275"/>
      <c r="AH170" s="310"/>
      <c r="AI170" s="309"/>
      <c r="AJ170" s="310"/>
      <c r="AK170" s="58" t="s">
        <v>312</v>
      </c>
      <c r="AL170" s="43" t="s">
        <v>509</v>
      </c>
      <c r="AM170" s="139">
        <v>1</v>
      </c>
      <c r="AN170" s="144">
        <v>7.1428571428571438E-2</v>
      </c>
      <c r="AO170" s="139">
        <v>0.51700000000000002</v>
      </c>
      <c r="AP170" s="183">
        <v>71.099999999999994</v>
      </c>
      <c r="AQ170" s="43"/>
      <c r="AR170" s="43"/>
      <c r="AS170" s="139">
        <f t="shared" ref="AS170:AS182" si="20">+AO170+AP170+AQ170+AR170</f>
        <v>71.61699999999999</v>
      </c>
      <c r="AT170" s="59">
        <f t="shared" ref="AT170:AT182" si="21">+AS170/AM170</f>
        <v>71.61699999999999</v>
      </c>
      <c r="AU170" s="143">
        <f t="shared" ref="AU170:AU182" si="22">+AT170*AN170</f>
        <v>5.1154999999999999</v>
      </c>
      <c r="AV170" s="310"/>
      <c r="AW170" s="21">
        <v>44562</v>
      </c>
      <c r="AX170" s="21">
        <v>44926</v>
      </c>
      <c r="AY170" s="42">
        <v>365</v>
      </c>
      <c r="AZ170" s="46">
        <v>1065570</v>
      </c>
      <c r="BA170" s="35"/>
      <c r="BB170" s="43" t="s">
        <v>328</v>
      </c>
      <c r="BC170" s="42" t="s">
        <v>395</v>
      </c>
      <c r="BD170" s="379"/>
      <c r="BE170" s="379"/>
      <c r="BF170" s="379"/>
      <c r="BG170" s="403"/>
      <c r="BH170" s="365"/>
      <c r="BI170" s="379"/>
      <c r="BJ170" s="379"/>
      <c r="BK170" s="379"/>
      <c r="BL170" s="379"/>
      <c r="BM170" s="379"/>
      <c r="BN170" s="379"/>
      <c r="BO170" s="379"/>
      <c r="BP170" s="379"/>
      <c r="BQ170" s="379"/>
      <c r="BR170" s="379"/>
      <c r="BS170" s="379"/>
      <c r="BT170" s="379"/>
      <c r="BU170" s="379"/>
      <c r="BV170" s="379"/>
      <c r="BW170" s="379"/>
      <c r="BX170" s="379"/>
      <c r="BY170" s="379"/>
      <c r="BZ170" s="379"/>
      <c r="CA170" s="379"/>
      <c r="CB170" s="379"/>
      <c r="CC170" s="379"/>
      <c r="CD170" s="125"/>
      <c r="CE170" s="125"/>
      <c r="CF170" s="379"/>
      <c r="CG170" s="379"/>
      <c r="CH170" s="379"/>
      <c r="CI170" s="379"/>
      <c r="CJ170" s="379"/>
      <c r="CK170" s="379"/>
      <c r="CL170" s="379"/>
      <c r="CM170" s="379"/>
      <c r="CN170" s="468"/>
      <c r="CO170" s="468"/>
      <c r="CP170" s="468"/>
      <c r="CQ170" s="468"/>
      <c r="CR170" s="468"/>
      <c r="CS170" s="379"/>
      <c r="CT170" s="125"/>
      <c r="CU170" s="125"/>
      <c r="DA170" s="35"/>
    </row>
    <row r="171" spans="2:105" ht="43.5" customHeight="1">
      <c r="B171" s="303"/>
      <c r="C171" s="245"/>
      <c r="D171" s="35"/>
      <c r="E171" s="35"/>
      <c r="F171" s="35"/>
      <c r="G171" s="35"/>
      <c r="H171" s="35"/>
      <c r="I171" s="35"/>
      <c r="J171" s="303"/>
      <c r="K171" s="303"/>
      <c r="L171" s="87"/>
      <c r="M171" s="47"/>
      <c r="N171" s="47"/>
      <c r="O171" s="47"/>
      <c r="P171" s="47"/>
      <c r="Q171" s="47"/>
      <c r="R171" s="47"/>
      <c r="S171" s="89"/>
      <c r="T171" s="56"/>
      <c r="U171" s="88"/>
      <c r="V171" s="88"/>
      <c r="W171" s="186"/>
      <c r="X171" s="88"/>
      <c r="Y171" s="88"/>
      <c r="Z171" s="88"/>
      <c r="AA171" s="88"/>
      <c r="AB171" s="88"/>
      <c r="AC171" s="88"/>
      <c r="AD171" s="88"/>
      <c r="AE171" s="88"/>
      <c r="AF171" s="88"/>
      <c r="AG171" s="88"/>
      <c r="AH171" s="310"/>
      <c r="AI171" s="309"/>
      <c r="AJ171" s="310"/>
      <c r="AK171" s="180" t="s">
        <v>510</v>
      </c>
      <c r="AL171" s="43" t="s">
        <v>511</v>
      </c>
      <c r="AM171" s="138">
        <v>12</v>
      </c>
      <c r="AN171" s="144">
        <v>7.1428571428571438E-2</v>
      </c>
      <c r="AO171" s="138">
        <v>3</v>
      </c>
      <c r="AP171" s="183">
        <v>6</v>
      </c>
      <c r="AQ171" s="43"/>
      <c r="AR171" s="43"/>
      <c r="AS171" s="138">
        <f t="shared" si="20"/>
        <v>9</v>
      </c>
      <c r="AT171" s="59">
        <f t="shared" si="21"/>
        <v>0.75</v>
      </c>
      <c r="AU171" s="143">
        <f t="shared" si="22"/>
        <v>5.3571428571428575E-2</v>
      </c>
      <c r="AV171" s="310"/>
      <c r="AW171" s="21"/>
      <c r="AX171" s="21"/>
      <c r="AY171" s="42"/>
      <c r="AZ171" s="46"/>
      <c r="BA171" s="35"/>
      <c r="BB171" s="43"/>
      <c r="BC171" s="42"/>
      <c r="BD171" s="379"/>
      <c r="BE171" s="379"/>
      <c r="BF171" s="379"/>
      <c r="BG171" s="403"/>
      <c r="BH171" s="365"/>
      <c r="BI171" s="379"/>
      <c r="BJ171" s="379"/>
      <c r="BK171" s="379"/>
      <c r="BL171" s="379"/>
      <c r="BM171" s="379"/>
      <c r="BN171" s="379"/>
      <c r="BO171" s="379"/>
      <c r="BP171" s="379"/>
      <c r="BQ171" s="379"/>
      <c r="BR171" s="379"/>
      <c r="BS171" s="379"/>
      <c r="BT171" s="379"/>
      <c r="BU171" s="379"/>
      <c r="BV171" s="379"/>
      <c r="BW171" s="379"/>
      <c r="BX171" s="379"/>
      <c r="BY171" s="379"/>
      <c r="BZ171" s="379"/>
      <c r="CA171" s="379"/>
      <c r="CB171" s="379"/>
      <c r="CC171" s="379"/>
      <c r="CD171" s="125"/>
      <c r="CE171" s="125"/>
      <c r="CF171" s="379"/>
      <c r="CG171" s="379"/>
      <c r="CH171" s="379"/>
      <c r="CI171" s="379"/>
      <c r="CJ171" s="379"/>
      <c r="CK171" s="379"/>
      <c r="CL171" s="379"/>
      <c r="CM171" s="379"/>
      <c r="CN171" s="468"/>
      <c r="CO171" s="468"/>
      <c r="CP171" s="468"/>
      <c r="CQ171" s="468"/>
      <c r="CR171" s="468"/>
      <c r="CS171" s="379"/>
      <c r="CT171" s="125"/>
      <c r="CU171" s="125"/>
      <c r="DA171" s="35"/>
    </row>
    <row r="172" spans="2:105" ht="67.5" customHeight="1">
      <c r="B172" s="303"/>
      <c r="C172" s="245"/>
      <c r="D172" s="35"/>
      <c r="E172" s="35"/>
      <c r="F172" s="35"/>
      <c r="G172" s="35"/>
      <c r="H172" s="35"/>
      <c r="I172" s="35"/>
      <c r="J172" s="303"/>
      <c r="K172" s="303"/>
      <c r="L172" s="281" t="s">
        <v>188</v>
      </c>
      <c r="M172" s="281" t="s">
        <v>367</v>
      </c>
      <c r="N172" s="281" t="s">
        <v>365</v>
      </c>
      <c r="O172" s="492" t="s">
        <v>188</v>
      </c>
      <c r="P172" s="281"/>
      <c r="Q172" s="281" t="s">
        <v>370</v>
      </c>
      <c r="R172" s="281" t="s">
        <v>389</v>
      </c>
      <c r="S172" s="276">
        <v>3</v>
      </c>
      <c r="T172" s="270">
        <v>3</v>
      </c>
      <c r="U172" s="275">
        <v>3</v>
      </c>
      <c r="V172" s="275">
        <v>3</v>
      </c>
      <c r="W172" s="275">
        <v>3</v>
      </c>
      <c r="X172" s="275"/>
      <c r="Y172" s="275"/>
      <c r="Z172" s="275">
        <v>3</v>
      </c>
      <c r="AA172" s="275">
        <v>3</v>
      </c>
      <c r="AB172" s="230">
        <f>+Z172/T172</f>
        <v>1</v>
      </c>
      <c r="AC172" s="230">
        <f>+AA172/S172</f>
        <v>1</v>
      </c>
      <c r="AD172" s="319" t="s">
        <v>444</v>
      </c>
      <c r="AE172" s="319" t="s">
        <v>445</v>
      </c>
      <c r="AF172" s="319" t="s">
        <v>448</v>
      </c>
      <c r="AG172" s="319" t="s">
        <v>450</v>
      </c>
      <c r="AH172" s="310"/>
      <c r="AI172" s="309"/>
      <c r="AJ172" s="310"/>
      <c r="AK172" s="58" t="s">
        <v>313</v>
      </c>
      <c r="AL172" s="86" t="s">
        <v>512</v>
      </c>
      <c r="AM172" s="43">
        <v>300</v>
      </c>
      <c r="AN172" s="144">
        <v>7.1428571428571438E-2</v>
      </c>
      <c r="AO172" s="43">
        <v>20</v>
      </c>
      <c r="AP172" s="183">
        <v>189</v>
      </c>
      <c r="AQ172" s="43"/>
      <c r="AR172" s="43"/>
      <c r="AS172" s="138">
        <f t="shared" si="20"/>
        <v>209</v>
      </c>
      <c r="AT172" s="59">
        <f t="shared" si="21"/>
        <v>0.69666666666666666</v>
      </c>
      <c r="AU172" s="143">
        <f t="shared" si="22"/>
        <v>4.9761904761904771E-2</v>
      </c>
      <c r="AV172" s="310"/>
      <c r="AW172" s="21">
        <v>44562</v>
      </c>
      <c r="AX172" s="21">
        <v>44926</v>
      </c>
      <c r="AY172" s="42">
        <v>365</v>
      </c>
      <c r="AZ172" s="46">
        <v>1065570</v>
      </c>
      <c r="BA172" s="35"/>
      <c r="BB172" s="43" t="s">
        <v>328</v>
      </c>
      <c r="BC172" s="42" t="s">
        <v>395</v>
      </c>
      <c r="BD172" s="379"/>
      <c r="BE172" s="379"/>
      <c r="BF172" s="379"/>
      <c r="BG172" s="403"/>
      <c r="BH172" s="365"/>
      <c r="BI172" s="379"/>
      <c r="BJ172" s="379"/>
      <c r="BK172" s="379"/>
      <c r="BL172" s="379"/>
      <c r="BM172" s="379"/>
      <c r="BN172" s="379"/>
      <c r="BO172" s="379"/>
      <c r="BP172" s="379"/>
      <c r="BQ172" s="379"/>
      <c r="BR172" s="379"/>
      <c r="BS172" s="379"/>
      <c r="BT172" s="379"/>
      <c r="BU172" s="379"/>
      <c r="BV172" s="379"/>
      <c r="BW172" s="379"/>
      <c r="BX172" s="379"/>
      <c r="BY172" s="379"/>
      <c r="BZ172" s="379"/>
      <c r="CA172" s="379"/>
      <c r="CB172" s="379"/>
      <c r="CC172" s="379"/>
      <c r="CD172" s="125"/>
      <c r="CE172" s="125"/>
      <c r="CF172" s="379"/>
      <c r="CG172" s="379"/>
      <c r="CH172" s="379"/>
      <c r="CI172" s="379"/>
      <c r="CJ172" s="379"/>
      <c r="CK172" s="379"/>
      <c r="CL172" s="379"/>
      <c r="CM172" s="379"/>
      <c r="CN172" s="468"/>
      <c r="CO172" s="468"/>
      <c r="CP172" s="468"/>
      <c r="CQ172" s="468"/>
      <c r="CR172" s="468"/>
      <c r="CS172" s="379"/>
      <c r="CT172" s="125"/>
      <c r="CU172" s="125"/>
      <c r="DA172" s="35"/>
    </row>
    <row r="173" spans="2:105" ht="81" customHeight="1">
      <c r="B173" s="303"/>
      <c r="C173" s="245"/>
      <c r="D173" s="35"/>
      <c r="E173" s="35"/>
      <c r="F173" s="35"/>
      <c r="G173" s="35"/>
      <c r="H173" s="35"/>
      <c r="I173" s="35"/>
      <c r="J173" s="303"/>
      <c r="K173" s="303"/>
      <c r="L173" s="281"/>
      <c r="M173" s="281"/>
      <c r="N173" s="281"/>
      <c r="O173" s="492"/>
      <c r="P173" s="281"/>
      <c r="Q173" s="281"/>
      <c r="R173" s="281"/>
      <c r="S173" s="276"/>
      <c r="T173" s="270"/>
      <c r="U173" s="275"/>
      <c r="V173" s="275"/>
      <c r="W173" s="275"/>
      <c r="X173" s="275"/>
      <c r="Y173" s="275"/>
      <c r="Z173" s="275"/>
      <c r="AA173" s="275"/>
      <c r="AB173" s="230"/>
      <c r="AC173" s="230"/>
      <c r="AD173" s="275"/>
      <c r="AE173" s="275"/>
      <c r="AF173" s="275"/>
      <c r="AG173" s="275"/>
      <c r="AH173" s="310"/>
      <c r="AI173" s="309"/>
      <c r="AJ173" s="310"/>
      <c r="AK173" s="58" t="s">
        <v>314</v>
      </c>
      <c r="AL173" s="86" t="s">
        <v>513</v>
      </c>
      <c r="AM173" s="43">
        <v>1</v>
      </c>
      <c r="AN173" s="144">
        <v>7.1428571428571438E-2</v>
      </c>
      <c r="AO173" s="43">
        <v>0</v>
      </c>
      <c r="AP173" s="183">
        <v>0</v>
      </c>
      <c r="AQ173" s="59"/>
      <c r="AR173" s="59"/>
      <c r="AS173" s="138">
        <f t="shared" si="20"/>
        <v>0</v>
      </c>
      <c r="AT173" s="59">
        <f t="shared" si="21"/>
        <v>0</v>
      </c>
      <c r="AU173" s="143">
        <f t="shared" si="22"/>
        <v>0</v>
      </c>
      <c r="AV173" s="310"/>
      <c r="AW173" s="21">
        <v>44562</v>
      </c>
      <c r="AX173" s="21">
        <v>44926</v>
      </c>
      <c r="AY173" s="42">
        <v>365</v>
      </c>
      <c r="AZ173" s="46">
        <v>1065570</v>
      </c>
      <c r="BA173" s="35"/>
      <c r="BB173" s="43" t="s">
        <v>328</v>
      </c>
      <c r="BC173" s="42" t="s">
        <v>395</v>
      </c>
      <c r="BD173" s="379"/>
      <c r="BE173" s="379"/>
      <c r="BF173" s="379"/>
      <c r="BG173" s="403"/>
      <c r="BH173" s="365"/>
      <c r="BI173" s="379"/>
      <c r="BJ173" s="379"/>
      <c r="BK173" s="379"/>
      <c r="BL173" s="379"/>
      <c r="BM173" s="379"/>
      <c r="BN173" s="379"/>
      <c r="BO173" s="379"/>
      <c r="BP173" s="379"/>
      <c r="BQ173" s="379"/>
      <c r="BR173" s="379"/>
      <c r="BS173" s="379"/>
      <c r="BT173" s="379"/>
      <c r="BU173" s="379"/>
      <c r="BV173" s="379"/>
      <c r="BW173" s="379"/>
      <c r="BX173" s="379"/>
      <c r="BY173" s="379"/>
      <c r="BZ173" s="379"/>
      <c r="CA173" s="379"/>
      <c r="CB173" s="379"/>
      <c r="CC173" s="379"/>
      <c r="CD173" s="125"/>
      <c r="CE173" s="125"/>
      <c r="CF173" s="379"/>
      <c r="CG173" s="379"/>
      <c r="CH173" s="379"/>
      <c r="CI173" s="379"/>
      <c r="CJ173" s="379"/>
      <c r="CK173" s="379"/>
      <c r="CL173" s="379"/>
      <c r="CM173" s="379"/>
      <c r="CN173" s="468"/>
      <c r="CO173" s="468"/>
      <c r="CP173" s="468"/>
      <c r="CQ173" s="468"/>
      <c r="CR173" s="468"/>
      <c r="CS173" s="379"/>
      <c r="CT173" s="125"/>
      <c r="CU173" s="125"/>
      <c r="DA173" s="35"/>
    </row>
    <row r="174" spans="2:105" ht="45">
      <c r="B174" s="303"/>
      <c r="C174" s="245"/>
      <c r="D174" s="35"/>
      <c r="E174" s="35"/>
      <c r="F174" s="35"/>
      <c r="G174" s="35"/>
      <c r="H174" s="35"/>
      <c r="I174" s="35"/>
      <c r="J174" s="303"/>
      <c r="K174" s="303"/>
      <c r="L174" s="281"/>
      <c r="M174" s="281"/>
      <c r="N174" s="281"/>
      <c r="O174" s="492"/>
      <c r="P174" s="281"/>
      <c r="Q174" s="281"/>
      <c r="R174" s="281"/>
      <c r="S174" s="276"/>
      <c r="T174" s="270"/>
      <c r="U174" s="275"/>
      <c r="V174" s="275"/>
      <c r="W174" s="275"/>
      <c r="X174" s="275"/>
      <c r="Y174" s="275"/>
      <c r="Z174" s="275"/>
      <c r="AA174" s="275"/>
      <c r="AB174" s="230"/>
      <c r="AC174" s="230"/>
      <c r="AD174" s="275"/>
      <c r="AE174" s="275"/>
      <c r="AF174" s="275"/>
      <c r="AG174" s="275"/>
      <c r="AH174" s="310"/>
      <c r="AI174" s="309"/>
      <c r="AJ174" s="310"/>
      <c r="AK174" s="58" t="s">
        <v>315</v>
      </c>
      <c r="AL174" s="140" t="s">
        <v>514</v>
      </c>
      <c r="AM174" s="59">
        <v>1</v>
      </c>
      <c r="AN174" s="144">
        <v>7.1428571428571438E-2</v>
      </c>
      <c r="AO174" s="59">
        <v>1</v>
      </c>
      <c r="AP174" s="188">
        <v>1</v>
      </c>
      <c r="AQ174" s="59"/>
      <c r="AR174" s="59"/>
      <c r="AS174" s="139">
        <f>+AO174+AP174+AQ174+AR174</f>
        <v>2</v>
      </c>
      <c r="AT174" s="59">
        <f t="shared" si="21"/>
        <v>2</v>
      </c>
      <c r="AU174" s="143">
        <f t="shared" si="22"/>
        <v>0.14285714285714288</v>
      </c>
      <c r="AV174" s="310"/>
      <c r="AW174" s="21">
        <v>44562</v>
      </c>
      <c r="AX174" s="21">
        <v>44926</v>
      </c>
      <c r="AY174" s="42">
        <v>365</v>
      </c>
      <c r="AZ174" s="46">
        <v>1065570</v>
      </c>
      <c r="BA174" s="35"/>
      <c r="BB174" s="43" t="s">
        <v>328</v>
      </c>
      <c r="BC174" s="42" t="s">
        <v>395</v>
      </c>
      <c r="BD174" s="379"/>
      <c r="BE174" s="379"/>
      <c r="BF174" s="379"/>
      <c r="BG174" s="403"/>
      <c r="BH174" s="365"/>
      <c r="BI174" s="379"/>
      <c r="BJ174" s="379"/>
      <c r="BK174" s="379"/>
      <c r="BL174" s="379"/>
      <c r="BM174" s="379"/>
      <c r="BN174" s="379"/>
      <c r="BO174" s="379"/>
      <c r="BP174" s="379"/>
      <c r="BQ174" s="379"/>
      <c r="BR174" s="379"/>
      <c r="BS174" s="379"/>
      <c r="BT174" s="379"/>
      <c r="BU174" s="379"/>
      <c r="BV174" s="379"/>
      <c r="BW174" s="379"/>
      <c r="BX174" s="379"/>
      <c r="BY174" s="379"/>
      <c r="BZ174" s="379"/>
      <c r="CA174" s="379"/>
      <c r="CB174" s="379"/>
      <c r="CC174" s="379"/>
      <c r="CD174" s="125"/>
      <c r="CE174" s="125"/>
      <c r="CF174" s="379"/>
      <c r="CG174" s="379"/>
      <c r="CH174" s="379"/>
      <c r="CI174" s="379"/>
      <c r="CJ174" s="379"/>
      <c r="CK174" s="379"/>
      <c r="CL174" s="379"/>
      <c r="CM174" s="379"/>
      <c r="CN174" s="468"/>
      <c r="CO174" s="468"/>
      <c r="CP174" s="468"/>
      <c r="CQ174" s="468"/>
      <c r="CR174" s="468"/>
      <c r="CS174" s="379"/>
      <c r="CT174" s="125"/>
      <c r="CU174" s="125"/>
      <c r="DA174" s="35"/>
    </row>
    <row r="175" spans="2:105" ht="45" customHeight="1">
      <c r="B175" s="303"/>
      <c r="C175" s="245"/>
      <c r="D175" s="35"/>
      <c r="E175" s="35"/>
      <c r="F175" s="35"/>
      <c r="G175" s="35"/>
      <c r="H175" s="35"/>
      <c r="I175" s="35"/>
      <c r="J175" s="303"/>
      <c r="K175" s="303"/>
      <c r="L175" s="281"/>
      <c r="M175" s="281"/>
      <c r="N175" s="281"/>
      <c r="O175" s="492"/>
      <c r="P175" s="281"/>
      <c r="Q175" s="281"/>
      <c r="R175" s="281"/>
      <c r="S175" s="276"/>
      <c r="T175" s="270"/>
      <c r="U175" s="275"/>
      <c r="V175" s="275"/>
      <c r="W175" s="275"/>
      <c r="X175" s="275"/>
      <c r="Y175" s="275"/>
      <c r="Z175" s="275"/>
      <c r="AA175" s="275"/>
      <c r="AB175" s="230"/>
      <c r="AC175" s="230"/>
      <c r="AD175" s="275"/>
      <c r="AE175" s="275"/>
      <c r="AF175" s="275"/>
      <c r="AG175" s="275"/>
      <c r="AH175" s="310"/>
      <c r="AI175" s="309"/>
      <c r="AJ175" s="310"/>
      <c r="AK175" s="58" t="s">
        <v>316</v>
      </c>
      <c r="AL175" s="58" t="s">
        <v>515</v>
      </c>
      <c r="AM175" s="43">
        <v>1</v>
      </c>
      <c r="AN175" s="144">
        <v>7.1428571428571438E-2</v>
      </c>
      <c r="AO175" s="43">
        <v>0.2</v>
      </c>
      <c r="AP175" s="188">
        <v>0.4</v>
      </c>
      <c r="AQ175" s="59"/>
      <c r="AR175" s="59"/>
      <c r="AS175" s="138">
        <f t="shared" si="20"/>
        <v>0.60000000000000009</v>
      </c>
      <c r="AT175" s="59">
        <f t="shared" si="21"/>
        <v>0.60000000000000009</v>
      </c>
      <c r="AU175" s="143">
        <f t="shared" si="22"/>
        <v>4.2857142857142871E-2</v>
      </c>
      <c r="AV175" s="310"/>
      <c r="AW175" s="21">
        <v>44562</v>
      </c>
      <c r="AX175" s="21">
        <v>44926</v>
      </c>
      <c r="AY175" s="42">
        <v>365</v>
      </c>
      <c r="AZ175" s="46">
        <v>1065570</v>
      </c>
      <c r="BA175" s="35"/>
      <c r="BB175" s="43" t="s">
        <v>328</v>
      </c>
      <c r="BC175" s="42" t="s">
        <v>395</v>
      </c>
      <c r="BD175" s="379"/>
      <c r="BE175" s="379"/>
      <c r="BF175" s="379"/>
      <c r="BG175" s="403"/>
      <c r="BH175" s="365"/>
      <c r="BI175" s="379"/>
      <c r="BJ175" s="379"/>
      <c r="BK175" s="379"/>
      <c r="BL175" s="379"/>
      <c r="BM175" s="379"/>
      <c r="BN175" s="379"/>
      <c r="BO175" s="379"/>
      <c r="BP175" s="379"/>
      <c r="BQ175" s="379"/>
      <c r="BR175" s="379"/>
      <c r="BS175" s="379"/>
      <c r="BT175" s="379"/>
      <c r="BU175" s="379"/>
      <c r="BV175" s="379"/>
      <c r="BW175" s="379"/>
      <c r="BX175" s="379"/>
      <c r="BY175" s="379"/>
      <c r="BZ175" s="379"/>
      <c r="CA175" s="379"/>
      <c r="CB175" s="379"/>
      <c r="CC175" s="379"/>
      <c r="CD175" s="125"/>
      <c r="CE175" s="125"/>
      <c r="CF175" s="379"/>
      <c r="CG175" s="379"/>
      <c r="CH175" s="379"/>
      <c r="CI175" s="379"/>
      <c r="CJ175" s="379"/>
      <c r="CK175" s="379"/>
      <c r="CL175" s="379"/>
      <c r="CM175" s="379"/>
      <c r="CN175" s="468"/>
      <c r="CO175" s="468"/>
      <c r="CP175" s="468"/>
      <c r="CQ175" s="468"/>
      <c r="CR175" s="468"/>
      <c r="CS175" s="379"/>
      <c r="CT175" s="125"/>
      <c r="CU175" s="125"/>
      <c r="DA175" s="35"/>
    </row>
    <row r="176" spans="2:105" ht="70.5" customHeight="1">
      <c r="B176" s="303"/>
      <c r="C176" s="245"/>
      <c r="D176" s="35"/>
      <c r="E176" s="35"/>
      <c r="F176" s="35"/>
      <c r="G176" s="35"/>
      <c r="H176" s="35"/>
      <c r="I176" s="35"/>
      <c r="J176" s="303"/>
      <c r="K176" s="303"/>
      <c r="L176" s="281"/>
      <c r="M176" s="281"/>
      <c r="N176" s="281"/>
      <c r="O176" s="492"/>
      <c r="P176" s="281"/>
      <c r="Q176" s="281"/>
      <c r="R176" s="281"/>
      <c r="S176" s="276"/>
      <c r="T176" s="270"/>
      <c r="U176" s="275"/>
      <c r="V176" s="275"/>
      <c r="W176" s="275"/>
      <c r="X176" s="275"/>
      <c r="Y176" s="275"/>
      <c r="Z176" s="275"/>
      <c r="AA176" s="275"/>
      <c r="AB176" s="230"/>
      <c r="AC176" s="230"/>
      <c r="AD176" s="275"/>
      <c r="AE176" s="275"/>
      <c r="AF176" s="275"/>
      <c r="AG176" s="275"/>
      <c r="AH176" s="310"/>
      <c r="AI176" s="309"/>
      <c r="AJ176" s="310"/>
      <c r="AK176" s="58" t="s">
        <v>317</v>
      </c>
      <c r="AL176" s="58" t="s">
        <v>516</v>
      </c>
      <c r="AM176" s="59">
        <v>1</v>
      </c>
      <c r="AN176" s="144">
        <v>7.1428571428571438E-2</v>
      </c>
      <c r="AO176" s="59">
        <v>1</v>
      </c>
      <c r="AP176" s="188">
        <v>1</v>
      </c>
      <c r="AQ176" s="43"/>
      <c r="AR176" s="43"/>
      <c r="AS176" s="139">
        <f t="shared" si="20"/>
        <v>2</v>
      </c>
      <c r="AT176" s="59">
        <f t="shared" si="21"/>
        <v>2</v>
      </c>
      <c r="AU176" s="143">
        <f t="shared" si="22"/>
        <v>0.14285714285714288</v>
      </c>
      <c r="AV176" s="310"/>
      <c r="AW176" s="21">
        <v>44562</v>
      </c>
      <c r="AX176" s="21">
        <v>44926</v>
      </c>
      <c r="AY176" s="42">
        <v>365</v>
      </c>
      <c r="AZ176" s="46">
        <v>1065570</v>
      </c>
      <c r="BA176" s="35"/>
      <c r="BB176" s="43" t="s">
        <v>328</v>
      </c>
      <c r="BC176" s="42" t="s">
        <v>395</v>
      </c>
      <c r="BD176" s="395" t="s">
        <v>408</v>
      </c>
      <c r="BE176" s="398">
        <v>420000000</v>
      </c>
      <c r="BF176" s="395" t="s">
        <v>408</v>
      </c>
      <c r="BG176" s="403"/>
      <c r="BH176" s="365"/>
      <c r="BI176" s="398"/>
      <c r="BJ176" s="398"/>
      <c r="BK176" s="398"/>
      <c r="BL176" s="398"/>
      <c r="BM176" s="398"/>
      <c r="BN176" s="398"/>
      <c r="BO176" s="398"/>
      <c r="BP176" s="398"/>
      <c r="BQ176" s="398"/>
      <c r="BR176" s="398"/>
      <c r="BS176" s="398"/>
      <c r="BT176" s="398"/>
      <c r="BU176" s="398"/>
      <c r="BV176" s="398"/>
      <c r="BW176" s="398"/>
      <c r="BX176" s="398"/>
      <c r="BY176" s="398"/>
      <c r="BZ176" s="398"/>
      <c r="CA176" s="398"/>
      <c r="CB176" s="398">
        <v>420000000</v>
      </c>
      <c r="CC176" s="398"/>
      <c r="CD176" s="126"/>
      <c r="CE176" s="126"/>
      <c r="CF176" s="398">
        <v>183000000</v>
      </c>
      <c r="CG176" s="398"/>
      <c r="CH176" s="398"/>
      <c r="CI176" s="398"/>
      <c r="CJ176" s="398">
        <v>39000000</v>
      </c>
      <c r="CK176" s="398"/>
      <c r="CL176" s="398"/>
      <c r="CM176" s="398"/>
      <c r="CN176" s="469">
        <f>+CF176/CB176</f>
        <v>0.43571428571428572</v>
      </c>
      <c r="CO176" s="469"/>
      <c r="CP176" s="469"/>
      <c r="CQ176" s="469"/>
      <c r="CR176" s="469">
        <f>+CJ176/CB176</f>
        <v>9.285714285714286E-2</v>
      </c>
      <c r="CS176" s="398"/>
      <c r="CT176" s="126"/>
      <c r="CU176" s="126"/>
      <c r="DA176" s="35"/>
    </row>
    <row r="177" spans="2:105" ht="85.5" customHeight="1">
      <c r="B177" s="303"/>
      <c r="C177" s="245"/>
      <c r="D177" s="35"/>
      <c r="E177" s="35"/>
      <c r="F177" s="35"/>
      <c r="G177" s="35"/>
      <c r="H177" s="35"/>
      <c r="I177" s="35"/>
      <c r="J177" s="303"/>
      <c r="K177" s="303"/>
      <c r="L177" s="281"/>
      <c r="M177" s="281"/>
      <c r="N177" s="281"/>
      <c r="O177" s="492"/>
      <c r="P177" s="281"/>
      <c r="Q177" s="281"/>
      <c r="R177" s="281"/>
      <c r="S177" s="276"/>
      <c r="T177" s="270"/>
      <c r="U177" s="275"/>
      <c r="V177" s="275"/>
      <c r="W177" s="275"/>
      <c r="X177" s="275"/>
      <c r="Y177" s="275"/>
      <c r="Z177" s="275"/>
      <c r="AA177" s="275"/>
      <c r="AB177" s="230"/>
      <c r="AC177" s="230"/>
      <c r="AD177" s="275"/>
      <c r="AE177" s="275"/>
      <c r="AF177" s="275"/>
      <c r="AG177" s="275"/>
      <c r="AH177" s="310"/>
      <c r="AI177" s="309"/>
      <c r="AJ177" s="310"/>
      <c r="AK177" s="142" t="s">
        <v>517</v>
      </c>
      <c r="AL177" s="81" t="s">
        <v>518</v>
      </c>
      <c r="AM177" s="59">
        <v>1</v>
      </c>
      <c r="AN177" s="144">
        <v>7.1428571428571438E-2</v>
      </c>
      <c r="AO177" s="59">
        <v>1</v>
      </c>
      <c r="AP177" s="188">
        <v>1</v>
      </c>
      <c r="AQ177" s="43"/>
      <c r="AR177" s="43"/>
      <c r="AS177" s="139">
        <f t="shared" si="20"/>
        <v>2</v>
      </c>
      <c r="AT177" s="59">
        <f t="shared" si="21"/>
        <v>2</v>
      </c>
      <c r="AU177" s="143">
        <f t="shared" si="22"/>
        <v>0.14285714285714288</v>
      </c>
      <c r="AV177" s="310"/>
      <c r="AW177" s="21"/>
      <c r="AX177" s="21"/>
      <c r="AY177" s="42"/>
      <c r="AZ177" s="46"/>
      <c r="BA177" s="35"/>
      <c r="BB177" s="43"/>
      <c r="BC177" s="42"/>
      <c r="BD177" s="396"/>
      <c r="BE177" s="399"/>
      <c r="BF177" s="396"/>
      <c r="BG177" s="403"/>
      <c r="BH177" s="365"/>
      <c r="BI177" s="399"/>
      <c r="BJ177" s="399"/>
      <c r="BK177" s="399"/>
      <c r="BL177" s="399"/>
      <c r="BM177" s="399"/>
      <c r="BN177" s="399"/>
      <c r="BO177" s="399"/>
      <c r="BP177" s="399"/>
      <c r="BQ177" s="399"/>
      <c r="BR177" s="399"/>
      <c r="BS177" s="399"/>
      <c r="BT177" s="399"/>
      <c r="BU177" s="399"/>
      <c r="BV177" s="399"/>
      <c r="BW177" s="399"/>
      <c r="BX177" s="399"/>
      <c r="BY177" s="399"/>
      <c r="BZ177" s="399"/>
      <c r="CA177" s="399"/>
      <c r="CB177" s="399"/>
      <c r="CC177" s="399"/>
      <c r="CD177" s="141"/>
      <c r="CE177" s="141"/>
      <c r="CF177" s="399"/>
      <c r="CG177" s="399"/>
      <c r="CH177" s="399"/>
      <c r="CI177" s="399"/>
      <c r="CJ177" s="399"/>
      <c r="CK177" s="399"/>
      <c r="CL177" s="399"/>
      <c r="CM177" s="399"/>
      <c r="CN177" s="470"/>
      <c r="CO177" s="470"/>
      <c r="CP177" s="470"/>
      <c r="CQ177" s="470"/>
      <c r="CR177" s="470"/>
      <c r="CS177" s="399"/>
      <c r="CT177" s="141"/>
      <c r="CU177" s="141"/>
      <c r="DA177" s="35"/>
    </row>
    <row r="178" spans="2:105" ht="30">
      <c r="B178" s="303"/>
      <c r="C178" s="245"/>
      <c r="D178" s="35"/>
      <c r="E178" s="35"/>
      <c r="F178" s="35"/>
      <c r="G178" s="35"/>
      <c r="H178" s="35"/>
      <c r="I178" s="35"/>
      <c r="J178" s="303"/>
      <c r="K178" s="303"/>
      <c r="L178" s="281"/>
      <c r="M178" s="281"/>
      <c r="N178" s="281"/>
      <c r="O178" s="492"/>
      <c r="P178" s="281"/>
      <c r="Q178" s="281"/>
      <c r="R178" s="281"/>
      <c r="S178" s="276"/>
      <c r="T178" s="270"/>
      <c r="U178" s="275"/>
      <c r="V178" s="275"/>
      <c r="W178" s="275"/>
      <c r="X178" s="275"/>
      <c r="Y178" s="275"/>
      <c r="Z178" s="275"/>
      <c r="AA178" s="275"/>
      <c r="AB178" s="230"/>
      <c r="AC178" s="230"/>
      <c r="AD178" s="275"/>
      <c r="AE178" s="275"/>
      <c r="AF178" s="275"/>
      <c r="AG178" s="275"/>
      <c r="AH178" s="310"/>
      <c r="AI178" s="309"/>
      <c r="AJ178" s="310"/>
      <c r="AK178" s="452" t="s">
        <v>318</v>
      </c>
      <c r="AL178" s="86" t="s">
        <v>519</v>
      </c>
      <c r="AM178" s="59">
        <v>0.9</v>
      </c>
      <c r="AN178" s="144">
        <v>7.1428571428571438E-2</v>
      </c>
      <c r="AO178" s="59">
        <v>0.79</v>
      </c>
      <c r="AP178" s="189">
        <f>208/310</f>
        <v>0.67096774193548392</v>
      </c>
      <c r="AQ178" s="43"/>
      <c r="AR178" s="43"/>
      <c r="AS178" s="139">
        <f>+AO178+AP178+AQ178+AR178</f>
        <v>1.4609677419354838</v>
      </c>
      <c r="AT178" s="59">
        <f t="shared" si="21"/>
        <v>1.6232974910394264</v>
      </c>
      <c r="AU178" s="143">
        <f t="shared" si="22"/>
        <v>0.11594982078853047</v>
      </c>
      <c r="AV178" s="310"/>
      <c r="AW178" s="21"/>
      <c r="AX178" s="21"/>
      <c r="AY178" s="42"/>
      <c r="AZ178" s="46"/>
      <c r="BA178" s="35"/>
      <c r="BB178" s="43"/>
      <c r="BC178" s="42"/>
      <c r="BD178" s="396"/>
      <c r="BE178" s="399"/>
      <c r="BF178" s="396"/>
      <c r="BG178" s="403"/>
      <c r="BH178" s="365"/>
      <c r="BI178" s="399"/>
      <c r="BJ178" s="399"/>
      <c r="BK178" s="399"/>
      <c r="BL178" s="399"/>
      <c r="BM178" s="399"/>
      <c r="BN178" s="399"/>
      <c r="BO178" s="399"/>
      <c r="BP178" s="399"/>
      <c r="BQ178" s="399"/>
      <c r="BR178" s="399"/>
      <c r="BS178" s="399"/>
      <c r="BT178" s="399"/>
      <c r="BU178" s="399"/>
      <c r="BV178" s="399"/>
      <c r="BW178" s="399"/>
      <c r="BX178" s="399"/>
      <c r="BY178" s="399"/>
      <c r="BZ178" s="399"/>
      <c r="CA178" s="399"/>
      <c r="CB178" s="399"/>
      <c r="CC178" s="399"/>
      <c r="CD178" s="141"/>
      <c r="CE178" s="141"/>
      <c r="CF178" s="399"/>
      <c r="CG178" s="399"/>
      <c r="CH178" s="399"/>
      <c r="CI178" s="399"/>
      <c r="CJ178" s="399"/>
      <c r="CK178" s="399"/>
      <c r="CL178" s="399"/>
      <c r="CM178" s="399"/>
      <c r="CN178" s="470"/>
      <c r="CO178" s="470"/>
      <c r="CP178" s="470"/>
      <c r="CQ178" s="470"/>
      <c r="CR178" s="470"/>
      <c r="CS178" s="399"/>
      <c r="CT178" s="141"/>
      <c r="CU178" s="141"/>
      <c r="DA178" s="35"/>
    </row>
    <row r="179" spans="2:105" ht="90">
      <c r="B179" s="303"/>
      <c r="C179" s="245"/>
      <c r="D179" s="35"/>
      <c r="E179" s="35"/>
      <c r="F179" s="35"/>
      <c r="G179" s="35"/>
      <c r="H179" s="35"/>
      <c r="I179" s="35"/>
      <c r="J179" s="303"/>
      <c r="K179" s="303"/>
      <c r="L179" s="281"/>
      <c r="M179" s="281"/>
      <c r="N179" s="281"/>
      <c r="O179" s="492"/>
      <c r="P179" s="281"/>
      <c r="Q179" s="281"/>
      <c r="R179" s="281"/>
      <c r="S179" s="276"/>
      <c r="T179" s="270"/>
      <c r="U179" s="275"/>
      <c r="V179" s="275"/>
      <c r="W179" s="275"/>
      <c r="X179" s="275"/>
      <c r="Y179" s="275"/>
      <c r="Z179" s="275"/>
      <c r="AA179" s="275"/>
      <c r="AB179" s="230"/>
      <c r="AC179" s="230"/>
      <c r="AD179" s="275"/>
      <c r="AE179" s="275"/>
      <c r="AF179" s="275"/>
      <c r="AG179" s="275"/>
      <c r="AH179" s="310"/>
      <c r="AI179" s="309"/>
      <c r="AJ179" s="310"/>
      <c r="AK179" s="453"/>
      <c r="AL179" s="43" t="s">
        <v>520</v>
      </c>
      <c r="AM179" s="43">
        <v>12</v>
      </c>
      <c r="AN179" s="144">
        <v>7.1428571428571438E-2</v>
      </c>
      <c r="AO179" s="43">
        <v>3</v>
      </c>
      <c r="AP179" s="184">
        <v>6</v>
      </c>
      <c r="AQ179" s="43"/>
      <c r="AR179" s="43"/>
      <c r="AS179" s="138">
        <f t="shared" si="20"/>
        <v>9</v>
      </c>
      <c r="AT179" s="59">
        <f t="shared" si="21"/>
        <v>0.75</v>
      </c>
      <c r="AU179" s="143">
        <f t="shared" si="22"/>
        <v>5.3571428571428575E-2</v>
      </c>
      <c r="AV179" s="310"/>
      <c r="AW179" s="21">
        <v>44562</v>
      </c>
      <c r="AX179" s="21">
        <v>44926</v>
      </c>
      <c r="AY179" s="42">
        <v>365</v>
      </c>
      <c r="AZ179" s="46">
        <v>1065570</v>
      </c>
      <c r="BA179" s="35"/>
      <c r="BB179" s="43" t="s">
        <v>328</v>
      </c>
      <c r="BC179" s="42" t="s">
        <v>395</v>
      </c>
      <c r="BD179" s="397"/>
      <c r="BE179" s="400"/>
      <c r="BF179" s="397"/>
      <c r="BG179" s="404"/>
      <c r="BH179" s="366"/>
      <c r="BI179" s="400"/>
      <c r="BJ179" s="400"/>
      <c r="BK179" s="400"/>
      <c r="BL179" s="400"/>
      <c r="BM179" s="400"/>
      <c r="BN179" s="400"/>
      <c r="BO179" s="400"/>
      <c r="BP179" s="400"/>
      <c r="BQ179" s="400"/>
      <c r="BR179" s="400"/>
      <c r="BS179" s="400"/>
      <c r="BT179" s="400"/>
      <c r="BU179" s="400"/>
      <c r="BV179" s="400"/>
      <c r="BW179" s="400"/>
      <c r="BX179" s="400"/>
      <c r="BY179" s="400"/>
      <c r="BZ179" s="400"/>
      <c r="CA179" s="400"/>
      <c r="CB179" s="400"/>
      <c r="CC179" s="400"/>
      <c r="CD179" s="127"/>
      <c r="CE179" s="127"/>
      <c r="CF179" s="400"/>
      <c r="CG179" s="400"/>
      <c r="CH179" s="400"/>
      <c r="CI179" s="400"/>
      <c r="CJ179" s="400"/>
      <c r="CK179" s="400"/>
      <c r="CL179" s="400"/>
      <c r="CM179" s="400"/>
      <c r="CN179" s="471"/>
      <c r="CO179" s="471"/>
      <c r="CP179" s="471"/>
      <c r="CQ179" s="471"/>
      <c r="CR179" s="471"/>
      <c r="CS179" s="400"/>
      <c r="CT179" s="127"/>
      <c r="CU179" s="127"/>
      <c r="DA179" s="35"/>
    </row>
    <row r="180" spans="2:105" ht="96" customHeight="1">
      <c r="B180" s="303"/>
      <c r="C180" s="245"/>
      <c r="D180" s="35"/>
      <c r="E180" s="35"/>
      <c r="F180" s="35"/>
      <c r="G180" s="35"/>
      <c r="H180" s="35"/>
      <c r="I180" s="35"/>
      <c r="J180" s="303"/>
      <c r="K180" s="303"/>
      <c r="L180" s="281" t="s">
        <v>189</v>
      </c>
      <c r="M180" s="281"/>
      <c r="N180" s="281" t="s">
        <v>366</v>
      </c>
      <c r="O180" s="514" t="s">
        <v>189</v>
      </c>
      <c r="P180" s="281"/>
      <c r="Q180" s="281" t="s">
        <v>370</v>
      </c>
      <c r="R180" s="281"/>
      <c r="S180" s="276">
        <v>5</v>
      </c>
      <c r="T180" s="270">
        <v>2</v>
      </c>
      <c r="U180" s="517">
        <v>3</v>
      </c>
      <c r="V180" s="513">
        <v>0.15</v>
      </c>
      <c r="W180" s="230">
        <v>0.35</v>
      </c>
      <c r="X180" s="275"/>
      <c r="Y180" s="275"/>
      <c r="Z180" s="230">
        <f>+V180+W180+X180+Y180</f>
        <v>0.5</v>
      </c>
      <c r="AA180" s="436">
        <f>+Z180+U180</f>
        <v>3.5</v>
      </c>
      <c r="AB180" s="230">
        <f>+Z180/T180</f>
        <v>0.25</v>
      </c>
      <c r="AC180" s="513">
        <v>1</v>
      </c>
      <c r="AD180" s="319" t="s">
        <v>444</v>
      </c>
      <c r="AE180" s="319" t="s">
        <v>445</v>
      </c>
      <c r="AF180" s="319" t="s">
        <v>448</v>
      </c>
      <c r="AG180" s="319" t="s">
        <v>450</v>
      </c>
      <c r="AH180" s="310"/>
      <c r="AI180" s="309"/>
      <c r="AJ180" s="310"/>
      <c r="AK180" s="58" t="s">
        <v>319</v>
      </c>
      <c r="AL180" s="43" t="s">
        <v>521</v>
      </c>
      <c r="AM180" s="43">
        <v>1</v>
      </c>
      <c r="AN180" s="144">
        <v>7.1428571428571438E-2</v>
      </c>
      <c r="AO180" s="43">
        <v>1</v>
      </c>
      <c r="AP180" s="190">
        <v>1</v>
      </c>
      <c r="AQ180" s="43"/>
      <c r="AR180" s="43"/>
      <c r="AS180" s="138">
        <f t="shared" si="20"/>
        <v>2</v>
      </c>
      <c r="AT180" s="59">
        <f t="shared" si="21"/>
        <v>2</v>
      </c>
      <c r="AU180" s="143">
        <f t="shared" si="22"/>
        <v>0.14285714285714288</v>
      </c>
      <c r="AV180" s="310"/>
      <c r="AW180" s="21">
        <v>44562</v>
      </c>
      <c r="AX180" s="21">
        <v>44926</v>
      </c>
      <c r="AY180" s="42">
        <v>365</v>
      </c>
      <c r="AZ180" s="46">
        <v>1065570</v>
      </c>
      <c r="BA180" s="35"/>
      <c r="BB180" s="43" t="s">
        <v>328</v>
      </c>
      <c r="BC180" s="42" t="s">
        <v>395</v>
      </c>
      <c r="BD180" s="281" t="s">
        <v>407</v>
      </c>
      <c r="BE180" s="401">
        <v>300000000</v>
      </c>
      <c r="BF180" s="281" t="s">
        <v>407</v>
      </c>
      <c r="BG180" s="402" t="s">
        <v>418</v>
      </c>
      <c r="BH180" s="364" t="s">
        <v>419</v>
      </c>
      <c r="BI180" s="401"/>
      <c r="BJ180" s="401"/>
      <c r="BK180" s="401"/>
      <c r="BL180" s="401"/>
      <c r="BM180" s="401"/>
      <c r="BN180" s="401"/>
      <c r="BO180" s="401"/>
      <c r="BP180" s="401"/>
      <c r="BQ180" s="401"/>
      <c r="BR180" s="401"/>
      <c r="BS180" s="401"/>
      <c r="BT180" s="401"/>
      <c r="BU180" s="401"/>
      <c r="BV180" s="401"/>
      <c r="BW180" s="401"/>
      <c r="BX180" s="401"/>
      <c r="BY180" s="401"/>
      <c r="BZ180" s="401"/>
      <c r="CA180" s="401"/>
      <c r="CB180" s="401">
        <v>300000000</v>
      </c>
      <c r="CC180" s="401"/>
      <c r="CD180" s="104"/>
      <c r="CE180" s="104"/>
      <c r="CF180" s="401">
        <v>0</v>
      </c>
      <c r="CG180" s="401"/>
      <c r="CH180" s="401"/>
      <c r="CI180" s="401"/>
      <c r="CJ180" s="401">
        <v>0</v>
      </c>
      <c r="CK180" s="401"/>
      <c r="CL180" s="401"/>
      <c r="CM180" s="401"/>
      <c r="CN180" s="472">
        <v>0</v>
      </c>
      <c r="CO180" s="472"/>
      <c r="CP180" s="472"/>
      <c r="CQ180" s="472"/>
      <c r="CR180" s="472">
        <v>0</v>
      </c>
      <c r="CS180" s="401"/>
      <c r="CT180" s="104"/>
      <c r="CU180" s="104"/>
      <c r="DA180" s="35"/>
    </row>
    <row r="181" spans="2:105" ht="45">
      <c r="B181" s="303"/>
      <c r="C181" s="245"/>
      <c r="D181" s="35"/>
      <c r="E181" s="35"/>
      <c r="F181" s="35"/>
      <c r="G181" s="35"/>
      <c r="H181" s="35"/>
      <c r="I181" s="35"/>
      <c r="J181" s="303"/>
      <c r="K181" s="303"/>
      <c r="L181" s="281"/>
      <c r="M181" s="281"/>
      <c r="N181" s="281"/>
      <c r="O181" s="514"/>
      <c r="P181" s="281"/>
      <c r="Q181" s="281"/>
      <c r="R181" s="281"/>
      <c r="S181" s="276"/>
      <c r="T181" s="270"/>
      <c r="U181" s="517"/>
      <c r="V181" s="513"/>
      <c r="W181" s="230"/>
      <c r="X181" s="275"/>
      <c r="Y181" s="275"/>
      <c r="Z181" s="230"/>
      <c r="AA181" s="436"/>
      <c r="AB181" s="230"/>
      <c r="AC181" s="513"/>
      <c r="AD181" s="275"/>
      <c r="AE181" s="275"/>
      <c r="AF181" s="275"/>
      <c r="AG181" s="275"/>
      <c r="AH181" s="310"/>
      <c r="AI181" s="309"/>
      <c r="AJ181" s="310"/>
      <c r="AK181" s="81" t="s">
        <v>320</v>
      </c>
      <c r="AL181" s="81" t="s">
        <v>522</v>
      </c>
      <c r="AM181" s="139">
        <v>1</v>
      </c>
      <c r="AN181" s="144">
        <v>7.1428571428571438E-2</v>
      </c>
      <c r="AO181" s="139">
        <v>1</v>
      </c>
      <c r="AP181" s="191">
        <v>1</v>
      </c>
      <c r="AQ181" s="43"/>
      <c r="AR181" s="43"/>
      <c r="AS181" s="139">
        <f>+AO181+AP181+AQ181+AR181</f>
        <v>2</v>
      </c>
      <c r="AT181" s="59">
        <f t="shared" si="21"/>
        <v>2</v>
      </c>
      <c r="AU181" s="143">
        <f t="shared" si="22"/>
        <v>0.14285714285714288</v>
      </c>
      <c r="AV181" s="310"/>
      <c r="AW181" s="21">
        <v>44562</v>
      </c>
      <c r="AX181" s="21">
        <v>44926</v>
      </c>
      <c r="AY181" s="42">
        <v>365</v>
      </c>
      <c r="AZ181" s="46">
        <v>1065570</v>
      </c>
      <c r="BA181" s="35"/>
      <c r="BB181" s="43" t="s">
        <v>328</v>
      </c>
      <c r="BC181" s="42" t="s">
        <v>395</v>
      </c>
      <c r="BD181" s="281"/>
      <c r="BE181" s="401"/>
      <c r="BF181" s="281"/>
      <c r="BG181" s="403"/>
      <c r="BH181" s="365"/>
      <c r="BI181" s="401"/>
      <c r="BJ181" s="401"/>
      <c r="BK181" s="401"/>
      <c r="BL181" s="401"/>
      <c r="BM181" s="401"/>
      <c r="BN181" s="401"/>
      <c r="BO181" s="401"/>
      <c r="BP181" s="401"/>
      <c r="BQ181" s="401"/>
      <c r="BR181" s="401"/>
      <c r="BS181" s="401"/>
      <c r="BT181" s="401"/>
      <c r="BU181" s="401"/>
      <c r="BV181" s="401"/>
      <c r="BW181" s="401"/>
      <c r="BX181" s="401"/>
      <c r="BY181" s="401"/>
      <c r="BZ181" s="401"/>
      <c r="CA181" s="401"/>
      <c r="CB181" s="401"/>
      <c r="CC181" s="401"/>
      <c r="CD181" s="104"/>
      <c r="CE181" s="104"/>
      <c r="CF181" s="401"/>
      <c r="CG181" s="401"/>
      <c r="CH181" s="401"/>
      <c r="CI181" s="401"/>
      <c r="CJ181" s="401"/>
      <c r="CK181" s="401"/>
      <c r="CL181" s="401"/>
      <c r="CM181" s="401"/>
      <c r="CN181" s="472"/>
      <c r="CO181" s="472"/>
      <c r="CP181" s="472"/>
      <c r="CQ181" s="472"/>
      <c r="CR181" s="472"/>
      <c r="CS181" s="401"/>
      <c r="CT181" s="104"/>
      <c r="CU181" s="104"/>
      <c r="DA181" s="35"/>
    </row>
    <row r="182" spans="2:105" ht="60">
      <c r="B182" s="303"/>
      <c r="C182" s="245"/>
      <c r="D182" s="35"/>
      <c r="E182" s="35"/>
      <c r="F182" s="35"/>
      <c r="G182" s="35"/>
      <c r="H182" s="35"/>
      <c r="I182" s="35"/>
      <c r="J182" s="303"/>
      <c r="K182" s="303"/>
      <c r="L182" s="281"/>
      <c r="M182" s="281"/>
      <c r="N182" s="281"/>
      <c r="O182" s="514"/>
      <c r="P182" s="281"/>
      <c r="Q182" s="281"/>
      <c r="R182" s="281"/>
      <c r="S182" s="276"/>
      <c r="T182" s="270"/>
      <c r="U182" s="517"/>
      <c r="V182" s="513"/>
      <c r="W182" s="230"/>
      <c r="X182" s="275"/>
      <c r="Y182" s="275"/>
      <c r="Z182" s="230"/>
      <c r="AA182" s="436"/>
      <c r="AB182" s="230"/>
      <c r="AC182" s="513"/>
      <c r="AD182" s="275"/>
      <c r="AE182" s="275"/>
      <c r="AF182" s="275"/>
      <c r="AG182" s="275"/>
      <c r="AH182" s="310"/>
      <c r="AI182" s="309"/>
      <c r="AJ182" s="310"/>
      <c r="AK182" s="81" t="s">
        <v>321</v>
      </c>
      <c r="AL182" s="81" t="s">
        <v>523</v>
      </c>
      <c r="AM182" s="59">
        <v>1</v>
      </c>
      <c r="AN182" s="144">
        <v>7.1428571428571438E-2</v>
      </c>
      <c r="AO182" s="59">
        <v>1</v>
      </c>
      <c r="AP182" s="192">
        <v>1</v>
      </c>
      <c r="AQ182" s="59"/>
      <c r="AR182" s="59"/>
      <c r="AS182" s="139">
        <f t="shared" si="20"/>
        <v>2</v>
      </c>
      <c r="AT182" s="59">
        <f t="shared" si="21"/>
        <v>2</v>
      </c>
      <c r="AU182" s="143">
        <f t="shared" si="22"/>
        <v>0.14285714285714288</v>
      </c>
      <c r="AV182" s="310"/>
      <c r="AW182" s="21">
        <v>44562</v>
      </c>
      <c r="AX182" s="21">
        <v>44926</v>
      </c>
      <c r="AY182" s="42">
        <v>365</v>
      </c>
      <c r="AZ182" s="46">
        <v>1065570</v>
      </c>
      <c r="BA182" s="35"/>
      <c r="BB182" s="43" t="s">
        <v>328</v>
      </c>
      <c r="BC182" s="42" t="s">
        <v>395</v>
      </c>
      <c r="BD182" s="281"/>
      <c r="BE182" s="401"/>
      <c r="BF182" s="281"/>
      <c r="BG182" s="404"/>
      <c r="BH182" s="366"/>
      <c r="BI182" s="401"/>
      <c r="BJ182" s="401"/>
      <c r="BK182" s="401"/>
      <c r="BL182" s="401"/>
      <c r="BM182" s="401"/>
      <c r="BN182" s="401"/>
      <c r="BO182" s="401"/>
      <c r="BP182" s="401"/>
      <c r="BQ182" s="401"/>
      <c r="BR182" s="401"/>
      <c r="BS182" s="401"/>
      <c r="BT182" s="401"/>
      <c r="BU182" s="401"/>
      <c r="BV182" s="401"/>
      <c r="BW182" s="401"/>
      <c r="BX182" s="401"/>
      <c r="BY182" s="401"/>
      <c r="BZ182" s="401"/>
      <c r="CA182" s="401"/>
      <c r="CB182" s="401"/>
      <c r="CC182" s="401"/>
      <c r="CD182" s="104"/>
      <c r="CE182" s="104"/>
      <c r="CF182" s="401"/>
      <c r="CG182" s="401"/>
      <c r="CH182" s="401"/>
      <c r="CI182" s="401"/>
      <c r="CJ182" s="401"/>
      <c r="CK182" s="401"/>
      <c r="CL182" s="401"/>
      <c r="CM182" s="401"/>
      <c r="CN182" s="472"/>
      <c r="CO182" s="472"/>
      <c r="CP182" s="472"/>
      <c r="CQ182" s="472"/>
      <c r="CR182" s="472"/>
      <c r="CS182" s="401"/>
      <c r="CT182" s="104"/>
      <c r="CU182" s="104"/>
      <c r="DA182" s="35"/>
    </row>
    <row r="183" spans="2:105">
      <c r="B183" s="63"/>
      <c r="C183" s="245"/>
      <c r="D183" s="35"/>
      <c r="E183" s="35"/>
      <c r="F183" s="35"/>
      <c r="G183" s="35"/>
      <c r="H183" s="35"/>
      <c r="I183" s="35"/>
      <c r="J183" s="63"/>
      <c r="K183" s="247" t="s">
        <v>503</v>
      </c>
      <c r="L183" s="248"/>
      <c r="M183" s="248"/>
      <c r="N183" s="248"/>
      <c r="O183" s="248"/>
      <c r="P183" s="248"/>
      <c r="Q183" s="248"/>
      <c r="R183" s="248"/>
      <c r="S183" s="248"/>
      <c r="T183" s="248"/>
      <c r="U183" s="248"/>
      <c r="V183" s="248"/>
      <c r="W183" s="248"/>
      <c r="X183" s="248"/>
      <c r="Y183" s="248"/>
      <c r="Z183" s="248"/>
      <c r="AA183" s="249"/>
      <c r="AB183" s="151">
        <f>+AVERAGE(AB128:AB182)</f>
        <v>0.65188888888888885</v>
      </c>
      <c r="AC183" s="151">
        <f>+AVERAGE(AC128:AC182)</f>
        <v>0.88777777777777778</v>
      </c>
      <c r="AD183" s="88"/>
      <c r="AE183" s="88"/>
      <c r="AF183" s="88"/>
      <c r="AG183" s="88"/>
      <c r="AH183" s="112"/>
      <c r="AI183" s="114"/>
      <c r="AJ183" s="112"/>
      <c r="AK183" s="81"/>
      <c r="AL183" s="81"/>
      <c r="AM183" s="59"/>
      <c r="AN183" s="59"/>
      <c r="AO183" s="59"/>
      <c r="AP183" s="59"/>
      <c r="AQ183" s="59"/>
      <c r="AR183" s="59"/>
      <c r="AS183" s="59"/>
      <c r="AT183" s="59"/>
      <c r="AU183" s="59"/>
      <c r="AV183" s="112"/>
      <c r="AW183" s="21"/>
      <c r="AX183" s="21"/>
      <c r="AY183" s="42"/>
      <c r="AZ183" s="46"/>
      <c r="BA183" s="35"/>
      <c r="BB183" s="43"/>
      <c r="BC183" s="42"/>
      <c r="BD183" s="47"/>
      <c r="BE183" s="104"/>
      <c r="BF183" s="47"/>
      <c r="BG183" s="105"/>
      <c r="BH183" s="106"/>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73"/>
      <c r="CD183" s="104"/>
      <c r="CE183" s="104"/>
      <c r="CF183" s="104"/>
      <c r="CG183" s="104"/>
      <c r="CH183" s="104"/>
      <c r="CI183" s="104"/>
      <c r="CJ183" s="104"/>
      <c r="CK183" s="104"/>
      <c r="CL183" s="104"/>
      <c r="CM183" s="104"/>
      <c r="CN183" s="163"/>
      <c r="CO183" s="163"/>
      <c r="CP183" s="163"/>
      <c r="CQ183" s="163"/>
      <c r="CR183" s="163"/>
      <c r="CS183" s="173"/>
      <c r="CT183" s="104"/>
      <c r="CU183" s="104"/>
      <c r="DA183" s="35"/>
    </row>
    <row r="184" spans="2:105" ht="135" customHeight="1">
      <c r="B184" s="223" t="s">
        <v>144</v>
      </c>
      <c r="C184" s="245"/>
      <c r="D184" s="35"/>
      <c r="E184" s="35"/>
      <c r="F184" s="35"/>
      <c r="G184" s="35"/>
      <c r="H184" s="35"/>
      <c r="I184" s="35"/>
      <c r="J184" s="223"/>
      <c r="K184" s="223" t="s">
        <v>159</v>
      </c>
      <c r="L184" s="47" t="s">
        <v>348</v>
      </c>
      <c r="M184" s="47" t="s">
        <v>367</v>
      </c>
      <c r="N184" s="47">
        <v>0</v>
      </c>
      <c r="O184" s="47" t="s">
        <v>190</v>
      </c>
      <c r="P184" s="47"/>
      <c r="Q184" s="47" t="s">
        <v>370</v>
      </c>
      <c r="R184" s="47" t="s">
        <v>388</v>
      </c>
      <c r="S184" s="89">
        <v>5</v>
      </c>
      <c r="T184" s="56">
        <v>2</v>
      </c>
      <c r="U184" s="88">
        <v>3</v>
      </c>
      <c r="V184" s="88">
        <v>0.3</v>
      </c>
      <c r="W184" s="88">
        <v>1</v>
      </c>
      <c r="X184" s="88"/>
      <c r="Y184" s="88"/>
      <c r="Z184" s="508">
        <v>1</v>
      </c>
      <c r="AA184" s="157">
        <f>+U184+Z184</f>
        <v>4</v>
      </c>
      <c r="AB184" s="73">
        <f>+Z184/T184</f>
        <v>0.5</v>
      </c>
      <c r="AC184" s="508">
        <f>+AA184/S184</f>
        <v>0.8</v>
      </c>
      <c r="AD184" s="92" t="s">
        <v>444</v>
      </c>
      <c r="AE184" s="92" t="s">
        <v>445</v>
      </c>
      <c r="AF184" s="92" t="s">
        <v>448</v>
      </c>
      <c r="AG184" s="92" t="s">
        <v>450</v>
      </c>
      <c r="AH184" s="223" t="s">
        <v>206</v>
      </c>
      <c r="AI184" s="311">
        <v>2021130010177</v>
      </c>
      <c r="AJ184" s="223" t="s">
        <v>221</v>
      </c>
      <c r="AK184" s="66" t="s">
        <v>322</v>
      </c>
      <c r="AL184" s="66" t="s">
        <v>322</v>
      </c>
      <c r="AM184" s="66">
        <v>10</v>
      </c>
      <c r="AN184" s="145">
        <v>0.16669999999999999</v>
      </c>
      <c r="AO184" s="66">
        <v>10</v>
      </c>
      <c r="AP184" s="66"/>
      <c r="AQ184" s="66"/>
      <c r="AR184" s="66"/>
      <c r="AS184" s="66">
        <f>+AO184+AP184+AQ184+AR184</f>
        <v>10</v>
      </c>
      <c r="AT184" s="145">
        <f>+AS184/AM184</f>
        <v>1</v>
      </c>
      <c r="AU184" s="66">
        <f>+AT184*AN184</f>
        <v>0.16669999999999999</v>
      </c>
      <c r="AV184" s="440">
        <f>+SUM(AU184:AU189)</f>
        <v>0.58345000000000002</v>
      </c>
      <c r="AW184" s="21">
        <v>44562</v>
      </c>
      <c r="AX184" s="21">
        <v>44926</v>
      </c>
      <c r="AY184" s="42">
        <v>365</v>
      </c>
      <c r="AZ184" s="46">
        <v>1065570</v>
      </c>
      <c r="BA184" s="35"/>
      <c r="BB184" s="43" t="s">
        <v>328</v>
      </c>
      <c r="BC184" s="35" t="s">
        <v>394</v>
      </c>
      <c r="BD184" s="394" t="s">
        <v>407</v>
      </c>
      <c r="BE184" s="378">
        <v>300000000</v>
      </c>
      <c r="BF184" s="394" t="s">
        <v>407</v>
      </c>
      <c r="BG184" s="384" t="s">
        <v>414</v>
      </c>
      <c r="BH184" s="394" t="s">
        <v>415</v>
      </c>
      <c r="BI184" s="378"/>
      <c r="BJ184" s="378"/>
      <c r="BK184" s="378"/>
      <c r="BL184" s="378"/>
      <c r="BM184" s="378"/>
      <c r="BN184" s="378"/>
      <c r="BO184" s="378"/>
      <c r="BP184" s="378"/>
      <c r="BQ184" s="378"/>
      <c r="BR184" s="378"/>
      <c r="BS184" s="378"/>
      <c r="BT184" s="378"/>
      <c r="BU184" s="378"/>
      <c r="BV184" s="378"/>
      <c r="BW184" s="378"/>
      <c r="BX184" s="378"/>
      <c r="BY184" s="378"/>
      <c r="BZ184" s="378"/>
      <c r="CA184" s="378"/>
      <c r="CB184" s="378">
        <v>300000000</v>
      </c>
      <c r="CC184" s="378"/>
      <c r="CD184" s="103"/>
      <c r="CE184" s="103"/>
      <c r="CF184" s="378">
        <v>176500000</v>
      </c>
      <c r="CG184" s="378"/>
      <c r="CH184" s="378"/>
      <c r="CI184" s="378"/>
      <c r="CJ184" s="378">
        <v>15500000</v>
      </c>
      <c r="CK184" s="378"/>
      <c r="CL184" s="378"/>
      <c r="CM184" s="378"/>
      <c r="CN184" s="466">
        <f>+CF184/CB184</f>
        <v>0.58833333333333337</v>
      </c>
      <c r="CO184" s="466"/>
      <c r="CP184" s="466"/>
      <c r="CQ184" s="466"/>
      <c r="CR184" s="466">
        <f>+CJ184/CB184</f>
        <v>5.1666666666666666E-2</v>
      </c>
      <c r="CS184" s="378"/>
      <c r="CT184" s="103"/>
      <c r="CU184" s="103"/>
      <c r="DA184" s="58" t="s">
        <v>541</v>
      </c>
    </row>
    <row r="185" spans="2:105" ht="105" customHeight="1">
      <c r="B185" s="223"/>
      <c r="C185" s="245"/>
      <c r="D185" s="35"/>
      <c r="E185" s="35"/>
      <c r="F185" s="35"/>
      <c r="G185" s="35"/>
      <c r="H185" s="35"/>
      <c r="I185" s="35"/>
      <c r="J185" s="223"/>
      <c r="K185" s="223"/>
      <c r="L185" s="281" t="s">
        <v>349</v>
      </c>
      <c r="M185" s="281" t="s">
        <v>367</v>
      </c>
      <c r="N185" s="281">
        <v>0</v>
      </c>
      <c r="O185" s="492" t="s">
        <v>191</v>
      </c>
      <c r="P185" s="281"/>
      <c r="Q185" s="281" t="s">
        <v>370</v>
      </c>
      <c r="R185" s="281" t="s">
        <v>388</v>
      </c>
      <c r="S185" s="276">
        <v>5</v>
      </c>
      <c r="T185" s="270">
        <v>2</v>
      </c>
      <c r="U185" s="275">
        <v>3</v>
      </c>
      <c r="V185" s="433">
        <v>0.3</v>
      </c>
      <c r="W185" s="275">
        <v>1</v>
      </c>
      <c r="X185" s="275"/>
      <c r="Y185" s="275"/>
      <c r="Z185" s="275">
        <f>+V185+W185+X185+Y185</f>
        <v>1.3</v>
      </c>
      <c r="AA185" s="275">
        <f>+Z185+U185</f>
        <v>4.3</v>
      </c>
      <c r="AB185" s="230">
        <f>+Z185/T185</f>
        <v>0.65</v>
      </c>
      <c r="AC185" s="230">
        <f>+AA185/S185</f>
        <v>0.86</v>
      </c>
      <c r="AD185" s="319" t="s">
        <v>444</v>
      </c>
      <c r="AE185" s="319" t="s">
        <v>445</v>
      </c>
      <c r="AF185" s="319" t="s">
        <v>448</v>
      </c>
      <c r="AG185" s="319" t="s">
        <v>450</v>
      </c>
      <c r="AH185" s="223"/>
      <c r="AI185" s="311"/>
      <c r="AJ185" s="223"/>
      <c r="AK185" s="66" t="s">
        <v>323</v>
      </c>
      <c r="AL185" s="66" t="s">
        <v>323</v>
      </c>
      <c r="AM185" s="66">
        <v>5</v>
      </c>
      <c r="AN185" s="145">
        <v>0.16669999999999999</v>
      </c>
      <c r="AO185" s="66">
        <v>5</v>
      </c>
      <c r="AP185" s="66"/>
      <c r="AQ185" s="66"/>
      <c r="AR185" s="66"/>
      <c r="AS185" s="66">
        <f t="shared" ref="AS185:AS189" si="23">+AO185+AP185+AQ185+AR185</f>
        <v>5</v>
      </c>
      <c r="AT185" s="145">
        <f t="shared" ref="AT185:AT189" si="24">+AS185/AM185</f>
        <v>1</v>
      </c>
      <c r="AU185" s="66">
        <f t="shared" ref="AU185:AU189" si="25">+AT185*AN185</f>
        <v>0.16669999999999999</v>
      </c>
      <c r="AV185" s="440"/>
      <c r="AW185" s="21">
        <v>44562</v>
      </c>
      <c r="AX185" s="21">
        <v>44926</v>
      </c>
      <c r="AY185" s="42">
        <v>365</v>
      </c>
      <c r="AZ185" s="46">
        <v>1065570</v>
      </c>
      <c r="BA185" s="35"/>
      <c r="BB185" s="43" t="s">
        <v>328</v>
      </c>
      <c r="BC185" s="35" t="s">
        <v>394</v>
      </c>
      <c r="BD185" s="394"/>
      <c r="BE185" s="378"/>
      <c r="BF185" s="394"/>
      <c r="BG185" s="384"/>
      <c r="BH185" s="394"/>
      <c r="BI185" s="378"/>
      <c r="BJ185" s="378"/>
      <c r="BK185" s="378"/>
      <c r="BL185" s="378"/>
      <c r="BM185" s="378"/>
      <c r="BN185" s="378"/>
      <c r="BO185" s="378"/>
      <c r="BP185" s="378"/>
      <c r="BQ185" s="378"/>
      <c r="BR185" s="378"/>
      <c r="BS185" s="378"/>
      <c r="BT185" s="378"/>
      <c r="BU185" s="378"/>
      <c r="BV185" s="378"/>
      <c r="BW185" s="378"/>
      <c r="BX185" s="378"/>
      <c r="BY185" s="378"/>
      <c r="BZ185" s="378"/>
      <c r="CA185" s="378"/>
      <c r="CB185" s="378"/>
      <c r="CC185" s="378"/>
      <c r="CD185" s="103"/>
      <c r="CE185" s="103"/>
      <c r="CF185" s="378"/>
      <c r="CG185" s="378"/>
      <c r="CH185" s="378"/>
      <c r="CI185" s="378"/>
      <c r="CJ185" s="378"/>
      <c r="CK185" s="378"/>
      <c r="CL185" s="378"/>
      <c r="CM185" s="378"/>
      <c r="CN185" s="466"/>
      <c r="CO185" s="466"/>
      <c r="CP185" s="466"/>
      <c r="CQ185" s="466"/>
      <c r="CR185" s="466"/>
      <c r="CS185" s="378"/>
      <c r="CT185" s="103"/>
      <c r="CU185" s="103"/>
      <c r="DA185" s="58" t="s">
        <v>542</v>
      </c>
    </row>
    <row r="186" spans="2:105" ht="60">
      <c r="B186" s="223"/>
      <c r="C186" s="245"/>
      <c r="D186" s="35"/>
      <c r="E186" s="35"/>
      <c r="F186" s="35"/>
      <c r="G186" s="35"/>
      <c r="H186" s="35"/>
      <c r="I186" s="35"/>
      <c r="J186" s="223"/>
      <c r="K186" s="223"/>
      <c r="L186" s="281"/>
      <c r="M186" s="281"/>
      <c r="N186" s="281"/>
      <c r="O186" s="492"/>
      <c r="P186" s="281"/>
      <c r="Q186" s="281"/>
      <c r="R186" s="281"/>
      <c r="S186" s="276"/>
      <c r="T186" s="270"/>
      <c r="U186" s="275"/>
      <c r="V186" s="433"/>
      <c r="W186" s="275"/>
      <c r="X186" s="275"/>
      <c r="Y186" s="275"/>
      <c r="Z186" s="275"/>
      <c r="AA186" s="275"/>
      <c r="AB186" s="230"/>
      <c r="AC186" s="230"/>
      <c r="AD186" s="275"/>
      <c r="AE186" s="275"/>
      <c r="AF186" s="275"/>
      <c r="AG186" s="275"/>
      <c r="AH186" s="223"/>
      <c r="AI186" s="311"/>
      <c r="AJ186" s="223"/>
      <c r="AK186" s="66" t="s">
        <v>324</v>
      </c>
      <c r="AL186" s="66" t="s">
        <v>324</v>
      </c>
      <c r="AM186" s="66">
        <v>1</v>
      </c>
      <c r="AN186" s="145">
        <v>0.16669999999999999</v>
      </c>
      <c r="AO186" s="66">
        <v>0.5</v>
      </c>
      <c r="AP186" s="66"/>
      <c r="AQ186" s="66"/>
      <c r="AR186" s="66"/>
      <c r="AS186" s="66">
        <f t="shared" si="23"/>
        <v>0.5</v>
      </c>
      <c r="AT186" s="145">
        <f t="shared" si="24"/>
        <v>0.5</v>
      </c>
      <c r="AU186" s="66">
        <f t="shared" si="25"/>
        <v>8.3349999999999994E-2</v>
      </c>
      <c r="AV186" s="440"/>
      <c r="AW186" s="21">
        <v>44562</v>
      </c>
      <c r="AX186" s="21">
        <v>44926</v>
      </c>
      <c r="AY186" s="42">
        <v>365</v>
      </c>
      <c r="AZ186" s="46">
        <v>1065570</v>
      </c>
      <c r="BA186" s="35"/>
      <c r="BB186" s="43" t="s">
        <v>328</v>
      </c>
      <c r="BC186" s="35" t="s">
        <v>394</v>
      </c>
      <c r="BD186" s="394"/>
      <c r="BE186" s="378"/>
      <c r="BF186" s="394"/>
      <c r="BG186" s="384"/>
      <c r="BH186" s="394"/>
      <c r="BI186" s="378"/>
      <c r="BJ186" s="378"/>
      <c r="BK186" s="378"/>
      <c r="BL186" s="378"/>
      <c r="BM186" s="378"/>
      <c r="BN186" s="378"/>
      <c r="BO186" s="378"/>
      <c r="BP186" s="378"/>
      <c r="BQ186" s="378"/>
      <c r="BR186" s="378"/>
      <c r="BS186" s="378"/>
      <c r="BT186" s="378"/>
      <c r="BU186" s="378"/>
      <c r="BV186" s="378"/>
      <c r="BW186" s="378"/>
      <c r="BX186" s="378"/>
      <c r="BY186" s="378"/>
      <c r="BZ186" s="378"/>
      <c r="CA186" s="378"/>
      <c r="CB186" s="378"/>
      <c r="CC186" s="378"/>
      <c r="CD186" s="103"/>
      <c r="CE186" s="103"/>
      <c r="CF186" s="378"/>
      <c r="CG186" s="378"/>
      <c r="CH186" s="378"/>
      <c r="CI186" s="378"/>
      <c r="CJ186" s="378"/>
      <c r="CK186" s="378"/>
      <c r="CL186" s="378"/>
      <c r="CM186" s="378"/>
      <c r="CN186" s="466"/>
      <c r="CO186" s="466"/>
      <c r="CP186" s="466"/>
      <c r="CQ186" s="466"/>
      <c r="CR186" s="466"/>
      <c r="CS186" s="378"/>
      <c r="CT186" s="103"/>
      <c r="CU186" s="103"/>
      <c r="DA186" s="58" t="s">
        <v>543</v>
      </c>
    </row>
    <row r="187" spans="2:105" ht="45">
      <c r="B187" s="223"/>
      <c r="C187" s="245"/>
      <c r="D187" s="35"/>
      <c r="E187" s="35"/>
      <c r="F187" s="35"/>
      <c r="G187" s="35"/>
      <c r="H187" s="35"/>
      <c r="I187" s="35"/>
      <c r="J187" s="223"/>
      <c r="K187" s="223"/>
      <c r="L187" s="281"/>
      <c r="M187" s="281"/>
      <c r="N187" s="281"/>
      <c r="O187" s="492"/>
      <c r="P187" s="281"/>
      <c r="Q187" s="281"/>
      <c r="R187" s="281"/>
      <c r="S187" s="276"/>
      <c r="T187" s="270"/>
      <c r="U187" s="275"/>
      <c r="V187" s="433"/>
      <c r="W187" s="275"/>
      <c r="X187" s="275"/>
      <c r="Y187" s="275"/>
      <c r="Z187" s="275"/>
      <c r="AA187" s="275"/>
      <c r="AB187" s="230"/>
      <c r="AC187" s="230"/>
      <c r="AD187" s="275"/>
      <c r="AE187" s="275"/>
      <c r="AF187" s="275"/>
      <c r="AG187" s="275"/>
      <c r="AH187" s="223"/>
      <c r="AI187" s="311"/>
      <c r="AJ187" s="223"/>
      <c r="AK187" s="66" t="s">
        <v>325</v>
      </c>
      <c r="AL187" s="66" t="s">
        <v>325</v>
      </c>
      <c r="AM187" s="66">
        <v>1</v>
      </c>
      <c r="AN187" s="145">
        <v>0.16669999999999999</v>
      </c>
      <c r="AO187" s="66">
        <v>0.5</v>
      </c>
      <c r="AP187" s="66"/>
      <c r="AQ187" s="66"/>
      <c r="AR187" s="66"/>
      <c r="AS187" s="66">
        <f t="shared" si="23"/>
        <v>0.5</v>
      </c>
      <c r="AT187" s="145">
        <f t="shared" si="24"/>
        <v>0.5</v>
      </c>
      <c r="AU187" s="66">
        <f t="shared" si="25"/>
        <v>8.3349999999999994E-2</v>
      </c>
      <c r="AV187" s="440"/>
      <c r="AW187" s="21">
        <v>44562</v>
      </c>
      <c r="AX187" s="21">
        <v>44926</v>
      </c>
      <c r="AY187" s="42">
        <v>365</v>
      </c>
      <c r="AZ187" s="46">
        <v>1065570</v>
      </c>
      <c r="BA187" s="35"/>
      <c r="BB187" s="43" t="s">
        <v>328</v>
      </c>
      <c r="BC187" s="35" t="s">
        <v>394</v>
      </c>
      <c r="BD187" s="394"/>
      <c r="BE187" s="378"/>
      <c r="BF187" s="394"/>
      <c r="BG187" s="384"/>
      <c r="BH187" s="394"/>
      <c r="BI187" s="378"/>
      <c r="BJ187" s="378"/>
      <c r="BK187" s="378"/>
      <c r="BL187" s="378"/>
      <c r="BM187" s="378"/>
      <c r="BN187" s="378"/>
      <c r="BO187" s="378"/>
      <c r="BP187" s="378"/>
      <c r="BQ187" s="378"/>
      <c r="BR187" s="378"/>
      <c r="BS187" s="378"/>
      <c r="BT187" s="378"/>
      <c r="BU187" s="378"/>
      <c r="BV187" s="378"/>
      <c r="BW187" s="378"/>
      <c r="BX187" s="378"/>
      <c r="BY187" s="378"/>
      <c r="BZ187" s="378"/>
      <c r="CA187" s="378"/>
      <c r="CB187" s="378"/>
      <c r="CC187" s="378"/>
      <c r="CD187" s="103"/>
      <c r="CE187" s="103"/>
      <c r="CF187" s="378"/>
      <c r="CG187" s="378"/>
      <c r="CH187" s="378"/>
      <c r="CI187" s="378"/>
      <c r="CJ187" s="378"/>
      <c r="CK187" s="378"/>
      <c r="CL187" s="378"/>
      <c r="CM187" s="378"/>
      <c r="CN187" s="466"/>
      <c r="CO187" s="466"/>
      <c r="CP187" s="466"/>
      <c r="CQ187" s="466"/>
      <c r="CR187" s="466"/>
      <c r="CS187" s="378"/>
      <c r="CT187" s="103"/>
      <c r="CU187" s="103"/>
      <c r="DA187" s="58" t="s">
        <v>544</v>
      </c>
    </row>
    <row r="188" spans="2:105" ht="60">
      <c r="B188" s="223"/>
      <c r="C188" s="245"/>
      <c r="D188" s="35"/>
      <c r="E188" s="35"/>
      <c r="F188" s="35"/>
      <c r="G188" s="35"/>
      <c r="H188" s="35"/>
      <c r="I188" s="35"/>
      <c r="J188" s="223"/>
      <c r="K188" s="223"/>
      <c r="L188" s="281"/>
      <c r="M188" s="281"/>
      <c r="N188" s="281"/>
      <c r="O188" s="492"/>
      <c r="P188" s="281"/>
      <c r="Q188" s="281"/>
      <c r="R188" s="281"/>
      <c r="S188" s="276"/>
      <c r="T188" s="270"/>
      <c r="U188" s="275"/>
      <c r="V188" s="433"/>
      <c r="W188" s="275"/>
      <c r="X188" s="275"/>
      <c r="Y188" s="275"/>
      <c r="Z188" s="275"/>
      <c r="AA188" s="275"/>
      <c r="AB188" s="230"/>
      <c r="AC188" s="230"/>
      <c r="AD188" s="275"/>
      <c r="AE188" s="275"/>
      <c r="AF188" s="275"/>
      <c r="AG188" s="275"/>
      <c r="AH188" s="223"/>
      <c r="AI188" s="311"/>
      <c r="AJ188" s="223"/>
      <c r="AK188" s="66" t="s">
        <v>326</v>
      </c>
      <c r="AL188" s="66" t="s">
        <v>326</v>
      </c>
      <c r="AM188" s="66">
        <v>1</v>
      </c>
      <c r="AN188" s="145">
        <v>0.16669999999999999</v>
      </c>
      <c r="AO188" s="66">
        <v>0.5</v>
      </c>
      <c r="AP188" s="66"/>
      <c r="AQ188" s="66"/>
      <c r="AR188" s="66"/>
      <c r="AS188" s="66">
        <f t="shared" si="23"/>
        <v>0.5</v>
      </c>
      <c r="AT188" s="145">
        <f t="shared" si="24"/>
        <v>0.5</v>
      </c>
      <c r="AU188" s="66">
        <f t="shared" si="25"/>
        <v>8.3349999999999994E-2</v>
      </c>
      <c r="AV188" s="440"/>
      <c r="AW188" s="21">
        <v>44562</v>
      </c>
      <c r="AX188" s="21">
        <v>44926</v>
      </c>
      <c r="AY188" s="42">
        <v>365</v>
      </c>
      <c r="AZ188" s="46">
        <v>1065570</v>
      </c>
      <c r="BA188" s="35"/>
      <c r="BB188" s="43" t="s">
        <v>328</v>
      </c>
      <c r="BC188" s="35" t="s">
        <v>394</v>
      </c>
      <c r="BD188" s="394"/>
      <c r="BE188" s="378"/>
      <c r="BF188" s="394"/>
      <c r="BG188" s="384"/>
      <c r="BH188" s="394"/>
      <c r="BI188" s="378"/>
      <c r="BJ188" s="378"/>
      <c r="BK188" s="378"/>
      <c r="BL188" s="378"/>
      <c r="BM188" s="378"/>
      <c r="BN188" s="378"/>
      <c r="BO188" s="378"/>
      <c r="BP188" s="378"/>
      <c r="BQ188" s="378"/>
      <c r="BR188" s="378"/>
      <c r="BS188" s="378"/>
      <c r="BT188" s="378"/>
      <c r="BU188" s="378"/>
      <c r="BV188" s="378"/>
      <c r="BW188" s="378"/>
      <c r="BX188" s="378"/>
      <c r="BY188" s="378"/>
      <c r="BZ188" s="378"/>
      <c r="CA188" s="378"/>
      <c r="CB188" s="378"/>
      <c r="CC188" s="378"/>
      <c r="CD188" s="103"/>
      <c r="CE188" s="103"/>
      <c r="CF188" s="378"/>
      <c r="CG188" s="378"/>
      <c r="CH188" s="378"/>
      <c r="CI188" s="378"/>
      <c r="CJ188" s="378"/>
      <c r="CK188" s="378"/>
      <c r="CL188" s="378"/>
      <c r="CM188" s="378"/>
      <c r="CN188" s="466"/>
      <c r="CO188" s="466"/>
      <c r="CP188" s="466"/>
      <c r="CQ188" s="466"/>
      <c r="CR188" s="466"/>
      <c r="CS188" s="378"/>
      <c r="CT188" s="103"/>
      <c r="CU188" s="103"/>
      <c r="DA188" s="35"/>
    </row>
    <row r="189" spans="2:105" ht="45">
      <c r="B189" s="223"/>
      <c r="C189" s="246"/>
      <c r="D189" s="35"/>
      <c r="E189" s="35"/>
      <c r="F189" s="35"/>
      <c r="G189" s="35"/>
      <c r="H189" s="35"/>
      <c r="I189" s="35"/>
      <c r="J189" s="223"/>
      <c r="K189" s="223"/>
      <c r="L189" s="281"/>
      <c r="M189" s="281"/>
      <c r="N189" s="281"/>
      <c r="O189" s="492"/>
      <c r="P189" s="281"/>
      <c r="Q189" s="281"/>
      <c r="R189" s="281"/>
      <c r="S189" s="276"/>
      <c r="T189" s="270"/>
      <c r="U189" s="275"/>
      <c r="V189" s="433"/>
      <c r="W189" s="275"/>
      <c r="X189" s="275"/>
      <c r="Y189" s="275"/>
      <c r="Z189" s="275"/>
      <c r="AA189" s="275"/>
      <c r="AB189" s="230"/>
      <c r="AC189" s="230"/>
      <c r="AD189" s="275"/>
      <c r="AE189" s="275"/>
      <c r="AF189" s="275"/>
      <c r="AG189" s="275"/>
      <c r="AH189" s="223"/>
      <c r="AI189" s="311"/>
      <c r="AJ189" s="223"/>
      <c r="AK189" s="66" t="s">
        <v>327</v>
      </c>
      <c r="AL189" s="66" t="s">
        <v>327</v>
      </c>
      <c r="AM189" s="66">
        <v>1</v>
      </c>
      <c r="AN189" s="145">
        <v>0.16669999999999999</v>
      </c>
      <c r="AO189" s="66">
        <v>0</v>
      </c>
      <c r="AP189" s="66"/>
      <c r="AQ189" s="66"/>
      <c r="AR189" s="66"/>
      <c r="AS189" s="66">
        <f t="shared" si="23"/>
        <v>0</v>
      </c>
      <c r="AT189" s="145">
        <f t="shared" si="24"/>
        <v>0</v>
      </c>
      <c r="AU189" s="66">
        <f t="shared" si="25"/>
        <v>0</v>
      </c>
      <c r="AV189" s="440"/>
      <c r="AW189" s="21">
        <v>44562</v>
      </c>
      <c r="AX189" s="21">
        <v>44926</v>
      </c>
      <c r="AY189" s="42">
        <v>365</v>
      </c>
      <c r="AZ189" s="46">
        <v>1065570</v>
      </c>
      <c r="BA189" s="35"/>
      <c r="BB189" s="43" t="s">
        <v>328</v>
      </c>
      <c r="BC189" s="35" t="s">
        <v>394</v>
      </c>
      <c r="BD189" s="394"/>
      <c r="BE189" s="378"/>
      <c r="BF189" s="394"/>
      <c r="BG189" s="384"/>
      <c r="BH189" s="394"/>
      <c r="BI189" s="378"/>
      <c r="BJ189" s="378"/>
      <c r="BK189" s="378"/>
      <c r="BL189" s="378"/>
      <c r="BM189" s="378"/>
      <c r="BN189" s="378"/>
      <c r="BO189" s="378"/>
      <c r="BP189" s="378"/>
      <c r="BQ189" s="378"/>
      <c r="BR189" s="378"/>
      <c r="BS189" s="378"/>
      <c r="BT189" s="378"/>
      <c r="BU189" s="378"/>
      <c r="BV189" s="378"/>
      <c r="BW189" s="378"/>
      <c r="BX189" s="378"/>
      <c r="BY189" s="378"/>
      <c r="BZ189" s="378"/>
      <c r="CA189" s="378"/>
      <c r="CB189" s="378"/>
      <c r="CC189" s="378"/>
      <c r="CD189" s="103"/>
      <c r="CE189" s="103"/>
      <c r="CF189" s="378"/>
      <c r="CG189" s="378"/>
      <c r="CH189" s="378"/>
      <c r="CI189" s="378"/>
      <c r="CJ189" s="378"/>
      <c r="CK189" s="378"/>
      <c r="CL189" s="378"/>
      <c r="CM189" s="378"/>
      <c r="CN189" s="466"/>
      <c r="CO189" s="466"/>
      <c r="CP189" s="466"/>
      <c r="CQ189" s="466"/>
      <c r="CR189" s="466"/>
      <c r="CS189" s="378"/>
      <c r="CT189" s="103"/>
      <c r="CU189" s="103"/>
      <c r="DA189" s="35"/>
    </row>
    <row r="190" spans="2:105" ht="18.75" customHeight="1">
      <c r="L190" s="216" t="s">
        <v>504</v>
      </c>
      <c r="M190" s="216"/>
      <c r="N190" s="216"/>
      <c r="O190" s="216"/>
      <c r="P190" s="216"/>
      <c r="Q190" s="216"/>
      <c r="R190" s="216"/>
      <c r="S190" s="216"/>
      <c r="T190" s="216"/>
      <c r="U190" s="216"/>
      <c r="V190" s="216"/>
      <c r="W190" s="216"/>
      <c r="X190" s="216"/>
      <c r="Y190" s="216"/>
      <c r="Z190" s="216"/>
      <c r="AA190" s="216"/>
      <c r="AB190" s="153">
        <f>+AVERAGE(AB184:AB189)</f>
        <v>0.57499999999999996</v>
      </c>
      <c r="AC190" s="154">
        <f>+AVERAGE(AC184:AC189)</f>
        <v>0.83000000000000007</v>
      </c>
      <c r="AM190" s="91"/>
    </row>
    <row r="191" spans="2:105">
      <c r="AB191" s="170">
        <f>+(AB190+AB183)/2</f>
        <v>0.61344444444444446</v>
      </c>
      <c r="AC191" s="170">
        <f>+(AC190+AC183)/2</f>
        <v>0.85888888888888892</v>
      </c>
    </row>
    <row r="193" spans="22:96" ht="51.75" customHeight="1">
      <c r="V193" s="221" t="s">
        <v>538</v>
      </c>
      <c r="W193" s="221"/>
      <c r="X193" s="221"/>
      <c r="Y193" s="221"/>
      <c r="Z193" s="221"/>
      <c r="AA193" s="221"/>
      <c r="AB193" s="156">
        <v>0.2</v>
      </c>
      <c r="AC193" s="156">
        <v>0.73</v>
      </c>
      <c r="AU193" s="147" t="s">
        <v>537</v>
      </c>
      <c r="AV193" s="148">
        <f>+AVERAGE(AV9:AV189)</f>
        <v>0.83263676658442043</v>
      </c>
      <c r="CB193" s="172">
        <f>SUM(CB9:CB192)</f>
        <v>22369880643</v>
      </c>
      <c r="CF193" s="172">
        <f>SUM(CF9:CF192)</f>
        <v>7965347169</v>
      </c>
      <c r="CJ193" s="172">
        <f>SUM(CJ9:CJ192)</f>
        <v>858540000</v>
      </c>
      <c r="CN193" s="171">
        <f>+CF193/CB193</f>
        <v>0.35607463875729362</v>
      </c>
      <c r="CO193" s="171"/>
      <c r="CP193" s="171"/>
      <c r="CQ193" s="171"/>
      <c r="CR193" s="171">
        <f>+CJ193/CB193</f>
        <v>3.8379283899695506E-2</v>
      </c>
    </row>
  </sheetData>
  <mergeCells count="1927">
    <mergeCell ref="CS169:CS175"/>
    <mergeCell ref="CS176:CS179"/>
    <mergeCell ref="CS180:CS182"/>
    <mergeCell ref="CS184:CS189"/>
    <mergeCell ref="CC98:CC102"/>
    <mergeCell ref="CC103:CC106"/>
    <mergeCell ref="CC107:CC110"/>
    <mergeCell ref="CC112:CC116"/>
    <mergeCell ref="CC120:CC121"/>
    <mergeCell ref="CC123:CC124"/>
    <mergeCell ref="CC128:CC139"/>
    <mergeCell ref="CC140:CC153"/>
    <mergeCell ref="CC154:CC168"/>
    <mergeCell ref="CC169:CC175"/>
    <mergeCell ref="CC176:CC179"/>
    <mergeCell ref="CC180:CC182"/>
    <mergeCell ref="CC184:CC189"/>
    <mergeCell ref="CS120:CS121"/>
    <mergeCell ref="CS123:CS124"/>
    <mergeCell ref="CF184:CF189"/>
    <mergeCell ref="CG184:CG189"/>
    <mergeCell ref="CH184:CH189"/>
    <mergeCell ref="CI184:CI189"/>
    <mergeCell ref="CJ184:CJ189"/>
    <mergeCell ref="CK184:CK189"/>
    <mergeCell ref="CL184:CL189"/>
    <mergeCell ref="CM184:CM189"/>
    <mergeCell ref="CN184:CN189"/>
    <mergeCell ref="CO184:CO189"/>
    <mergeCell ref="CS9:CS10"/>
    <mergeCell ref="CS11:CS12"/>
    <mergeCell ref="CS15:CS16"/>
    <mergeCell ref="CS17:CS18"/>
    <mergeCell ref="CS19:CS20"/>
    <mergeCell ref="CS21:CS22"/>
    <mergeCell ref="CS23:CS28"/>
    <mergeCell ref="CS30:CS49"/>
    <mergeCell ref="CS50:CS73"/>
    <mergeCell ref="CS75:CS77"/>
    <mergeCell ref="CS81:CS84"/>
    <mergeCell ref="CS85:CS88"/>
    <mergeCell ref="CS89:CS97"/>
    <mergeCell ref="CS98:CS102"/>
    <mergeCell ref="CS103:CS106"/>
    <mergeCell ref="CS107:CS110"/>
    <mergeCell ref="CS112:CS116"/>
    <mergeCell ref="CC17:CC18"/>
    <mergeCell ref="CC19:CC20"/>
    <mergeCell ref="CC21:CC22"/>
    <mergeCell ref="CC23:CC28"/>
    <mergeCell ref="CC30:CC49"/>
    <mergeCell ref="CC50:CC73"/>
    <mergeCell ref="CC75:CC77"/>
    <mergeCell ref="CC81:CC84"/>
    <mergeCell ref="CC85:CC88"/>
    <mergeCell ref="CC89:CC97"/>
    <mergeCell ref="DA98:DA110"/>
    <mergeCell ref="CF180:CF182"/>
    <mergeCell ref="CG180:CG182"/>
    <mergeCell ref="CH180:CH182"/>
    <mergeCell ref="CI180:CI182"/>
    <mergeCell ref="CJ180:CJ182"/>
    <mergeCell ref="CK180:CK182"/>
    <mergeCell ref="CL180:CL182"/>
    <mergeCell ref="CM180:CM182"/>
    <mergeCell ref="CN180:CN182"/>
    <mergeCell ref="CO180:CO182"/>
    <mergeCell ref="CP180:CP182"/>
    <mergeCell ref="CQ180:CQ182"/>
    <mergeCell ref="CR180:CR182"/>
    <mergeCell ref="CF140:CF153"/>
    <mergeCell ref="CG140:CG153"/>
    <mergeCell ref="CH140:CH153"/>
    <mergeCell ref="CI140:CI153"/>
    <mergeCell ref="CJ140:CJ153"/>
    <mergeCell ref="CS128:CS139"/>
    <mergeCell ref="CS140:CS153"/>
    <mergeCell ref="CS154:CS168"/>
    <mergeCell ref="CP184:CP189"/>
    <mergeCell ref="CQ184:CQ189"/>
    <mergeCell ref="CR184:CR189"/>
    <mergeCell ref="CF169:CF175"/>
    <mergeCell ref="CG169:CG175"/>
    <mergeCell ref="CH169:CH175"/>
    <mergeCell ref="CI169:CI175"/>
    <mergeCell ref="CJ169:CJ175"/>
    <mergeCell ref="CK169:CK175"/>
    <mergeCell ref="CL169:CL175"/>
    <mergeCell ref="CM169:CM175"/>
    <mergeCell ref="CN169:CN175"/>
    <mergeCell ref="CO169:CO175"/>
    <mergeCell ref="CP169:CP175"/>
    <mergeCell ref="CQ169:CQ175"/>
    <mergeCell ref="CR169:CR175"/>
    <mergeCell ref="CF176:CF179"/>
    <mergeCell ref="CG176:CG179"/>
    <mergeCell ref="CH176:CH179"/>
    <mergeCell ref="CI176:CI179"/>
    <mergeCell ref="CJ176:CJ179"/>
    <mergeCell ref="CK176:CK179"/>
    <mergeCell ref="CL176:CL179"/>
    <mergeCell ref="CM176:CM179"/>
    <mergeCell ref="CN176:CN179"/>
    <mergeCell ref="CO176:CO179"/>
    <mergeCell ref="CP176:CP179"/>
    <mergeCell ref="CQ176:CQ179"/>
    <mergeCell ref="CR176:CR179"/>
    <mergeCell ref="CK140:CK153"/>
    <mergeCell ref="CL140:CL153"/>
    <mergeCell ref="CM140:CM153"/>
    <mergeCell ref="CN140:CN153"/>
    <mergeCell ref="CO140:CO153"/>
    <mergeCell ref="CP140:CP153"/>
    <mergeCell ref="CQ140:CQ153"/>
    <mergeCell ref="CR140:CR153"/>
    <mergeCell ref="CF154:CF168"/>
    <mergeCell ref="CG154:CG168"/>
    <mergeCell ref="CH154:CH168"/>
    <mergeCell ref="CI154:CI168"/>
    <mergeCell ref="CJ154:CJ168"/>
    <mergeCell ref="CK154:CK168"/>
    <mergeCell ref="CL154:CL168"/>
    <mergeCell ref="CM154:CM168"/>
    <mergeCell ref="CN154:CN168"/>
    <mergeCell ref="CO154:CO168"/>
    <mergeCell ref="CP154:CP168"/>
    <mergeCell ref="CQ154:CQ168"/>
    <mergeCell ref="CR154:CR168"/>
    <mergeCell ref="CF123:CF124"/>
    <mergeCell ref="CG123:CG124"/>
    <mergeCell ref="CH123:CH124"/>
    <mergeCell ref="CI123:CI124"/>
    <mergeCell ref="CJ123:CJ124"/>
    <mergeCell ref="CK123:CK124"/>
    <mergeCell ref="CL123:CL124"/>
    <mergeCell ref="CM123:CM124"/>
    <mergeCell ref="CN123:CN124"/>
    <mergeCell ref="CO123:CO124"/>
    <mergeCell ref="CP123:CP124"/>
    <mergeCell ref="CQ123:CQ124"/>
    <mergeCell ref="CR123:CR124"/>
    <mergeCell ref="CF128:CF139"/>
    <mergeCell ref="CG128:CG139"/>
    <mergeCell ref="CH128:CH139"/>
    <mergeCell ref="CI128:CI139"/>
    <mergeCell ref="CJ128:CJ139"/>
    <mergeCell ref="CK128:CK139"/>
    <mergeCell ref="CL128:CL139"/>
    <mergeCell ref="CM128:CM139"/>
    <mergeCell ref="CN128:CN139"/>
    <mergeCell ref="CO128:CO139"/>
    <mergeCell ref="CP128:CP139"/>
    <mergeCell ref="CQ128:CQ139"/>
    <mergeCell ref="CR128:CR139"/>
    <mergeCell ref="CF112:CF116"/>
    <mergeCell ref="CG112:CG116"/>
    <mergeCell ref="CH112:CH116"/>
    <mergeCell ref="CI112:CI116"/>
    <mergeCell ref="CJ112:CJ116"/>
    <mergeCell ref="CK112:CK116"/>
    <mergeCell ref="CL112:CL116"/>
    <mergeCell ref="CM112:CM116"/>
    <mergeCell ref="CN112:CN116"/>
    <mergeCell ref="CO112:CO116"/>
    <mergeCell ref="CP112:CP116"/>
    <mergeCell ref="CQ112:CQ116"/>
    <mergeCell ref="CR112:CR116"/>
    <mergeCell ref="CF120:CF121"/>
    <mergeCell ref="CG120:CG121"/>
    <mergeCell ref="CH120:CH121"/>
    <mergeCell ref="CI120:CI121"/>
    <mergeCell ref="CJ120:CJ121"/>
    <mergeCell ref="CK120:CK121"/>
    <mergeCell ref="CL120:CL121"/>
    <mergeCell ref="CM120:CM121"/>
    <mergeCell ref="CN120:CN121"/>
    <mergeCell ref="CO120:CO121"/>
    <mergeCell ref="CP120:CP121"/>
    <mergeCell ref="CQ120:CQ121"/>
    <mergeCell ref="CR120:CR121"/>
    <mergeCell ref="CF103:CF106"/>
    <mergeCell ref="CG103:CG106"/>
    <mergeCell ref="CH103:CH106"/>
    <mergeCell ref="CI103:CI106"/>
    <mergeCell ref="CJ103:CJ106"/>
    <mergeCell ref="CK103:CK106"/>
    <mergeCell ref="CL103:CL106"/>
    <mergeCell ref="CM103:CM106"/>
    <mergeCell ref="CN103:CN106"/>
    <mergeCell ref="CO103:CO106"/>
    <mergeCell ref="CP103:CP106"/>
    <mergeCell ref="CQ103:CQ106"/>
    <mergeCell ref="CR103:CR106"/>
    <mergeCell ref="CF107:CF110"/>
    <mergeCell ref="CG107:CG110"/>
    <mergeCell ref="CH107:CH110"/>
    <mergeCell ref="CI107:CI110"/>
    <mergeCell ref="CJ107:CJ110"/>
    <mergeCell ref="CK107:CK110"/>
    <mergeCell ref="CL107:CL110"/>
    <mergeCell ref="CM107:CM110"/>
    <mergeCell ref="CN107:CN110"/>
    <mergeCell ref="CO107:CO110"/>
    <mergeCell ref="CP107:CP110"/>
    <mergeCell ref="CQ107:CQ110"/>
    <mergeCell ref="CR107:CR110"/>
    <mergeCell ref="CF89:CF97"/>
    <mergeCell ref="CG89:CG97"/>
    <mergeCell ref="CH89:CH97"/>
    <mergeCell ref="CI89:CI97"/>
    <mergeCell ref="CJ89:CJ97"/>
    <mergeCell ref="CK89:CK97"/>
    <mergeCell ref="CL89:CL97"/>
    <mergeCell ref="CM89:CM97"/>
    <mergeCell ref="CN89:CN97"/>
    <mergeCell ref="CO89:CO97"/>
    <mergeCell ref="CP89:CP97"/>
    <mergeCell ref="CQ89:CQ97"/>
    <mergeCell ref="CR89:CR97"/>
    <mergeCell ref="CF98:CF102"/>
    <mergeCell ref="CG98:CG102"/>
    <mergeCell ref="CH98:CH102"/>
    <mergeCell ref="CI98:CI102"/>
    <mergeCell ref="CJ98:CJ102"/>
    <mergeCell ref="CK98:CK102"/>
    <mergeCell ref="CL98:CL102"/>
    <mergeCell ref="CM98:CM102"/>
    <mergeCell ref="CN98:CN102"/>
    <mergeCell ref="CO98:CO102"/>
    <mergeCell ref="CP98:CP102"/>
    <mergeCell ref="CQ98:CQ102"/>
    <mergeCell ref="CR98:CR102"/>
    <mergeCell ref="CF81:CF84"/>
    <mergeCell ref="CG81:CG84"/>
    <mergeCell ref="CH81:CH84"/>
    <mergeCell ref="CI81:CI84"/>
    <mergeCell ref="CJ81:CJ84"/>
    <mergeCell ref="CK81:CK84"/>
    <mergeCell ref="CL81:CL84"/>
    <mergeCell ref="CM81:CM84"/>
    <mergeCell ref="CN81:CN84"/>
    <mergeCell ref="CO81:CO84"/>
    <mergeCell ref="CP81:CP84"/>
    <mergeCell ref="CQ81:CQ84"/>
    <mergeCell ref="CR81:CR84"/>
    <mergeCell ref="CF85:CF88"/>
    <mergeCell ref="CG85:CG88"/>
    <mergeCell ref="CH85:CH88"/>
    <mergeCell ref="CI85:CI88"/>
    <mergeCell ref="CJ85:CJ88"/>
    <mergeCell ref="CK85:CK88"/>
    <mergeCell ref="CL85:CL88"/>
    <mergeCell ref="CM85:CM88"/>
    <mergeCell ref="CN85:CN88"/>
    <mergeCell ref="CO85:CO88"/>
    <mergeCell ref="CP85:CP88"/>
    <mergeCell ref="CQ85:CQ88"/>
    <mergeCell ref="CR85:CR88"/>
    <mergeCell ref="CF50:CF73"/>
    <mergeCell ref="CG50:CG73"/>
    <mergeCell ref="CH50:CH73"/>
    <mergeCell ref="CI50:CI73"/>
    <mergeCell ref="CJ50:CJ73"/>
    <mergeCell ref="CK50:CK73"/>
    <mergeCell ref="CL50:CL73"/>
    <mergeCell ref="CM50:CM73"/>
    <mergeCell ref="CN50:CN73"/>
    <mergeCell ref="CO50:CO73"/>
    <mergeCell ref="CP50:CP73"/>
    <mergeCell ref="CQ50:CQ73"/>
    <mergeCell ref="CR50:CR73"/>
    <mergeCell ref="CF75:CF77"/>
    <mergeCell ref="CG75:CG77"/>
    <mergeCell ref="CH75:CH77"/>
    <mergeCell ref="CI75:CI77"/>
    <mergeCell ref="CJ75:CJ77"/>
    <mergeCell ref="CK75:CK77"/>
    <mergeCell ref="CL75:CL77"/>
    <mergeCell ref="CM75:CM77"/>
    <mergeCell ref="CN75:CN77"/>
    <mergeCell ref="CO75:CO77"/>
    <mergeCell ref="CP75:CP77"/>
    <mergeCell ref="CQ75:CQ77"/>
    <mergeCell ref="CR75:CR77"/>
    <mergeCell ref="CF23:CF28"/>
    <mergeCell ref="CG23:CG28"/>
    <mergeCell ref="CH23:CH28"/>
    <mergeCell ref="CI23:CI28"/>
    <mergeCell ref="CJ23:CJ28"/>
    <mergeCell ref="CK23:CK28"/>
    <mergeCell ref="CL23:CL28"/>
    <mergeCell ref="CM23:CM28"/>
    <mergeCell ref="CN23:CN28"/>
    <mergeCell ref="CO23:CO28"/>
    <mergeCell ref="CP23:CP28"/>
    <mergeCell ref="CQ23:CQ28"/>
    <mergeCell ref="CR23:CR28"/>
    <mergeCell ref="CF30:CF49"/>
    <mergeCell ref="CG30:CG49"/>
    <mergeCell ref="CH30:CH49"/>
    <mergeCell ref="CI30:CI49"/>
    <mergeCell ref="CJ30:CJ49"/>
    <mergeCell ref="CK30:CK49"/>
    <mergeCell ref="CL30:CL49"/>
    <mergeCell ref="CM30:CM49"/>
    <mergeCell ref="CN30:CN49"/>
    <mergeCell ref="CO30:CO49"/>
    <mergeCell ref="CP30:CP49"/>
    <mergeCell ref="CQ30:CQ49"/>
    <mergeCell ref="CR30:CR49"/>
    <mergeCell ref="CF19:CF20"/>
    <mergeCell ref="CG19:CG20"/>
    <mergeCell ref="CH19:CH20"/>
    <mergeCell ref="CI19:CI20"/>
    <mergeCell ref="CJ19:CJ20"/>
    <mergeCell ref="CK19:CK20"/>
    <mergeCell ref="CL19:CL20"/>
    <mergeCell ref="CM19:CM20"/>
    <mergeCell ref="CN19:CN20"/>
    <mergeCell ref="CO19:CO20"/>
    <mergeCell ref="CP19:CP20"/>
    <mergeCell ref="CQ19:CQ20"/>
    <mergeCell ref="CR19:CR20"/>
    <mergeCell ref="CF21:CF22"/>
    <mergeCell ref="CG21:CG22"/>
    <mergeCell ref="CH21:CH22"/>
    <mergeCell ref="CI21:CI22"/>
    <mergeCell ref="CJ21:CJ22"/>
    <mergeCell ref="CK21:CK22"/>
    <mergeCell ref="CL21:CL22"/>
    <mergeCell ref="CM21:CM22"/>
    <mergeCell ref="CN21:CN22"/>
    <mergeCell ref="CO21:CO22"/>
    <mergeCell ref="CP21:CP22"/>
    <mergeCell ref="CQ21:CQ22"/>
    <mergeCell ref="CR21:CR22"/>
    <mergeCell ref="CB154:CB168"/>
    <mergeCell ref="CB169:CB175"/>
    <mergeCell ref="CB176:CB179"/>
    <mergeCell ref="CB180:CB182"/>
    <mergeCell ref="CB184:CB189"/>
    <mergeCell ref="CF11:CF12"/>
    <mergeCell ref="CG11:CG12"/>
    <mergeCell ref="CH11:CH12"/>
    <mergeCell ref="CI11:CI12"/>
    <mergeCell ref="CJ11:CJ12"/>
    <mergeCell ref="CK11:CK12"/>
    <mergeCell ref="CL11:CL12"/>
    <mergeCell ref="CM11:CM12"/>
    <mergeCell ref="CN11:CN12"/>
    <mergeCell ref="CO11:CO12"/>
    <mergeCell ref="CP11:CP12"/>
    <mergeCell ref="CQ11:CQ12"/>
    <mergeCell ref="CF15:CF16"/>
    <mergeCell ref="CG15:CG16"/>
    <mergeCell ref="CH15:CH16"/>
    <mergeCell ref="CI15:CI16"/>
    <mergeCell ref="CJ15:CJ16"/>
    <mergeCell ref="CK15:CK16"/>
    <mergeCell ref="CL15:CL16"/>
    <mergeCell ref="CM15:CM16"/>
    <mergeCell ref="CN15:CN16"/>
    <mergeCell ref="CO15:CO16"/>
    <mergeCell ref="CP15:CP16"/>
    <mergeCell ref="CQ15:CQ16"/>
    <mergeCell ref="CF17:CF18"/>
    <mergeCell ref="CG17:CG18"/>
    <mergeCell ref="CH17:CH18"/>
    <mergeCell ref="CB19:CB20"/>
    <mergeCell ref="CB21:CB22"/>
    <mergeCell ref="CB23:CB28"/>
    <mergeCell ref="CB30:CB49"/>
    <mergeCell ref="CB50:CB73"/>
    <mergeCell ref="CB75:CB77"/>
    <mergeCell ref="CB81:CB84"/>
    <mergeCell ref="CB85:CB88"/>
    <mergeCell ref="CB89:CB97"/>
    <mergeCell ref="CB98:CB102"/>
    <mergeCell ref="CB103:CB106"/>
    <mergeCell ref="CB107:CB110"/>
    <mergeCell ref="CB112:CB116"/>
    <mergeCell ref="CB120:CB121"/>
    <mergeCell ref="CB123:CB124"/>
    <mergeCell ref="CB128:CB139"/>
    <mergeCell ref="CB140:CB153"/>
    <mergeCell ref="CB9:CB10"/>
    <mergeCell ref="CF9:CF10"/>
    <mergeCell ref="CG9:CG10"/>
    <mergeCell ref="CH9:CH10"/>
    <mergeCell ref="CI9:CI10"/>
    <mergeCell ref="CJ9:CJ10"/>
    <mergeCell ref="CK9:CK10"/>
    <mergeCell ref="CL9:CL10"/>
    <mergeCell ref="CM9:CM10"/>
    <mergeCell ref="CN9:CN10"/>
    <mergeCell ref="CO9:CO10"/>
    <mergeCell ref="CP9:CP10"/>
    <mergeCell ref="CQ9:CQ10"/>
    <mergeCell ref="CR9:CR10"/>
    <mergeCell ref="CB11:CB12"/>
    <mergeCell ref="CB15:CB16"/>
    <mergeCell ref="CB17:CB18"/>
    <mergeCell ref="CR11:CR12"/>
    <mergeCell ref="CR15:CR16"/>
    <mergeCell ref="CI17:CI18"/>
    <mergeCell ref="CJ17:CJ18"/>
    <mergeCell ref="CK17:CK18"/>
    <mergeCell ref="CL17:CL18"/>
    <mergeCell ref="CM17:CM18"/>
    <mergeCell ref="CN17:CN18"/>
    <mergeCell ref="CO17:CO18"/>
    <mergeCell ref="CP17:CP18"/>
    <mergeCell ref="CQ17:CQ18"/>
    <mergeCell ref="CR17:CR18"/>
    <mergeCell ref="CC9:CC10"/>
    <mergeCell ref="CC11:CC12"/>
    <mergeCell ref="CC15:CC16"/>
    <mergeCell ref="AV81:AV88"/>
    <mergeCell ref="AK178:AK179"/>
    <mergeCell ref="CB7:CB8"/>
    <mergeCell ref="CC7:CC8"/>
    <mergeCell ref="CD7:CD8"/>
    <mergeCell ref="CE7:CE8"/>
    <mergeCell ref="CF7:CF8"/>
    <mergeCell ref="CG7:CG8"/>
    <mergeCell ref="CH7:CH8"/>
    <mergeCell ref="CI7:CI8"/>
    <mergeCell ref="CJ7:CJ8"/>
    <mergeCell ref="CK7:CK8"/>
    <mergeCell ref="CL7:CL8"/>
    <mergeCell ref="CM7:CM8"/>
    <mergeCell ref="CN7:CN8"/>
    <mergeCell ref="CO7:CO8"/>
    <mergeCell ref="CP7:CP8"/>
    <mergeCell ref="CA81:CA84"/>
    <mergeCell ref="CA85:CA88"/>
    <mergeCell ref="CA89:CA97"/>
    <mergeCell ref="CA98:CA102"/>
    <mergeCell ref="CA103:CA106"/>
    <mergeCell ref="CA107:CA110"/>
    <mergeCell ref="CA112:CA116"/>
    <mergeCell ref="CA120:CA121"/>
    <mergeCell ref="CA123:CA124"/>
    <mergeCell ref="BY176:BY179"/>
    <mergeCell ref="BW112:BW116"/>
    <mergeCell ref="BW120:BW121"/>
    <mergeCell ref="BW9:BW10"/>
    <mergeCell ref="BW11:BW12"/>
    <mergeCell ref="BW15:BW16"/>
    <mergeCell ref="CQ7:CQ8"/>
    <mergeCell ref="CR7:CR8"/>
    <mergeCell ref="CS7:CS8"/>
    <mergeCell ref="CT7:CT8"/>
    <mergeCell ref="CU7:CU8"/>
    <mergeCell ref="C128:C189"/>
    <mergeCell ref="C81:C118"/>
    <mergeCell ref="C120:C126"/>
    <mergeCell ref="B120:B127"/>
    <mergeCell ref="K123:K125"/>
    <mergeCell ref="CA128:CA139"/>
    <mergeCell ref="CA140:CA153"/>
    <mergeCell ref="CA154:CA168"/>
    <mergeCell ref="CA169:CA175"/>
    <mergeCell ref="CA176:CA179"/>
    <mergeCell ref="CA180:CA182"/>
    <mergeCell ref="CA184:CA189"/>
    <mergeCell ref="BZ154:BZ168"/>
    <mergeCell ref="BZ169:BZ175"/>
    <mergeCell ref="BZ176:BZ179"/>
    <mergeCell ref="BZ180:BZ182"/>
    <mergeCell ref="BZ184:BZ189"/>
    <mergeCell ref="CA9:CA10"/>
    <mergeCell ref="CA11:CA12"/>
    <mergeCell ref="CA15:CA16"/>
    <mergeCell ref="CA17:CA18"/>
    <mergeCell ref="CA19:CA20"/>
    <mergeCell ref="CA21:CA22"/>
    <mergeCell ref="CA23:CA28"/>
    <mergeCell ref="CA30:CA49"/>
    <mergeCell ref="CA50:CA73"/>
    <mergeCell ref="CA75:CA77"/>
    <mergeCell ref="BY180:BY182"/>
    <mergeCell ref="BY184:BY189"/>
    <mergeCell ref="BZ9:BZ10"/>
    <mergeCell ref="BZ11:BZ12"/>
    <mergeCell ref="BZ15:BZ16"/>
    <mergeCell ref="BZ17:BZ18"/>
    <mergeCell ref="BZ19:BZ20"/>
    <mergeCell ref="BZ21:BZ22"/>
    <mergeCell ref="BZ23:BZ28"/>
    <mergeCell ref="BZ30:BZ49"/>
    <mergeCell ref="BZ50:BZ73"/>
    <mergeCell ref="BZ75:BZ77"/>
    <mergeCell ref="BZ81:BZ84"/>
    <mergeCell ref="BZ85:BZ88"/>
    <mergeCell ref="BZ89:BZ97"/>
    <mergeCell ref="BZ98:BZ102"/>
    <mergeCell ref="BZ103:BZ106"/>
    <mergeCell ref="BZ107:BZ110"/>
    <mergeCell ref="BZ112:BZ116"/>
    <mergeCell ref="BZ120:BZ121"/>
    <mergeCell ref="BZ123:BZ124"/>
    <mergeCell ref="BZ128:BZ139"/>
    <mergeCell ref="BZ140:BZ153"/>
    <mergeCell ref="BX184:BX189"/>
    <mergeCell ref="BY9:BY10"/>
    <mergeCell ref="BY11:BY12"/>
    <mergeCell ref="BY15:BY16"/>
    <mergeCell ref="BY17:BY18"/>
    <mergeCell ref="BY19:BY20"/>
    <mergeCell ref="BY21:BY22"/>
    <mergeCell ref="BY23:BY28"/>
    <mergeCell ref="BY30:BY49"/>
    <mergeCell ref="BY50:BY73"/>
    <mergeCell ref="BY75:BY77"/>
    <mergeCell ref="BY81:BY84"/>
    <mergeCell ref="BY85:BY88"/>
    <mergeCell ref="BY89:BY97"/>
    <mergeCell ref="BY98:BY102"/>
    <mergeCell ref="BY103:BY106"/>
    <mergeCell ref="BY107:BY110"/>
    <mergeCell ref="BY112:BY116"/>
    <mergeCell ref="BY120:BY121"/>
    <mergeCell ref="BY123:BY124"/>
    <mergeCell ref="BY128:BY139"/>
    <mergeCell ref="BY140:BY153"/>
    <mergeCell ref="BY154:BY168"/>
    <mergeCell ref="BY169:BY175"/>
    <mergeCell ref="BX112:BX116"/>
    <mergeCell ref="BX120:BX121"/>
    <mergeCell ref="BX123:BX124"/>
    <mergeCell ref="BX128:BX139"/>
    <mergeCell ref="BX140:BX153"/>
    <mergeCell ref="BX154:BX168"/>
    <mergeCell ref="BX169:BX175"/>
    <mergeCell ref="BX176:BX179"/>
    <mergeCell ref="BX180:BX182"/>
    <mergeCell ref="BW123:BW124"/>
    <mergeCell ref="BW128:BW139"/>
    <mergeCell ref="BW140:BW153"/>
    <mergeCell ref="BW154:BW168"/>
    <mergeCell ref="BW169:BW175"/>
    <mergeCell ref="BW176:BW179"/>
    <mergeCell ref="BW180:BW182"/>
    <mergeCell ref="BW184:BW189"/>
    <mergeCell ref="BX9:BX10"/>
    <mergeCell ref="BX11:BX12"/>
    <mergeCell ref="BX15:BX16"/>
    <mergeCell ref="BX17:BX18"/>
    <mergeCell ref="BX19:BX20"/>
    <mergeCell ref="BX21:BX22"/>
    <mergeCell ref="BX23:BX28"/>
    <mergeCell ref="BX30:BX49"/>
    <mergeCell ref="BX50:BX73"/>
    <mergeCell ref="BX75:BX77"/>
    <mergeCell ref="BX81:BX84"/>
    <mergeCell ref="BX85:BX88"/>
    <mergeCell ref="BX89:BX97"/>
    <mergeCell ref="BX98:BX102"/>
    <mergeCell ref="BX103:BX106"/>
    <mergeCell ref="BX107:BX110"/>
    <mergeCell ref="BW75:BW77"/>
    <mergeCell ref="BW81:BW84"/>
    <mergeCell ref="BW85:BW88"/>
    <mergeCell ref="BW89:BW97"/>
    <mergeCell ref="BW98:BW102"/>
    <mergeCell ref="BW103:BW106"/>
    <mergeCell ref="BW107:BW110"/>
    <mergeCell ref="BV112:BV116"/>
    <mergeCell ref="BW17:BW18"/>
    <mergeCell ref="BW19:BW20"/>
    <mergeCell ref="BW21:BW22"/>
    <mergeCell ref="BW23:BW28"/>
    <mergeCell ref="BW30:BW49"/>
    <mergeCell ref="BW50:BW73"/>
    <mergeCell ref="BV120:BV121"/>
    <mergeCell ref="BV123:BV124"/>
    <mergeCell ref="BV128:BV139"/>
    <mergeCell ref="BV140:BV153"/>
    <mergeCell ref="BV154:BV168"/>
    <mergeCell ref="BV169:BV175"/>
    <mergeCell ref="BV176:BV179"/>
    <mergeCell ref="BV180:BV182"/>
    <mergeCell ref="BV184:BV189"/>
    <mergeCell ref="BU128:BU139"/>
    <mergeCell ref="BU140:BU153"/>
    <mergeCell ref="BU154:BU168"/>
    <mergeCell ref="BU169:BU175"/>
    <mergeCell ref="BU176:BU179"/>
    <mergeCell ref="BU180:BU182"/>
    <mergeCell ref="BU184:BU189"/>
    <mergeCell ref="BU11:BU12"/>
    <mergeCell ref="BU15:BU16"/>
    <mergeCell ref="BU17:BU18"/>
    <mergeCell ref="BU19:BU20"/>
    <mergeCell ref="BU21:BU22"/>
    <mergeCell ref="BU23:BU28"/>
    <mergeCell ref="BU30:BU49"/>
    <mergeCell ref="BU50:BU73"/>
    <mergeCell ref="BU75:BU77"/>
    <mergeCell ref="BU81:BU84"/>
    <mergeCell ref="BU85:BU88"/>
    <mergeCell ref="BU89:BU97"/>
    <mergeCell ref="BU98:BU102"/>
    <mergeCell ref="BU103:BU106"/>
    <mergeCell ref="BU107:BU110"/>
    <mergeCell ref="BU112:BU116"/>
    <mergeCell ref="BV9:BV10"/>
    <mergeCell ref="BV11:BV12"/>
    <mergeCell ref="BV15:BV16"/>
    <mergeCell ref="BV17:BV18"/>
    <mergeCell ref="BV19:BV20"/>
    <mergeCell ref="BV21:BV22"/>
    <mergeCell ref="BV23:BV28"/>
    <mergeCell ref="BV30:BV49"/>
    <mergeCell ref="BV50:BV73"/>
    <mergeCell ref="BV75:BV77"/>
    <mergeCell ref="BV81:BV84"/>
    <mergeCell ref="BV85:BV88"/>
    <mergeCell ref="BV89:BV97"/>
    <mergeCell ref="BV98:BV102"/>
    <mergeCell ref="BV103:BV106"/>
    <mergeCell ref="BV107:BV110"/>
    <mergeCell ref="BS176:BS179"/>
    <mergeCell ref="BS180:BS182"/>
    <mergeCell ref="BS184:BS189"/>
    <mergeCell ref="BT120:BT121"/>
    <mergeCell ref="BT123:BT124"/>
    <mergeCell ref="BT128:BT139"/>
    <mergeCell ref="BT140:BT153"/>
    <mergeCell ref="BT154:BT168"/>
    <mergeCell ref="BT169:BT175"/>
    <mergeCell ref="BT176:BT179"/>
    <mergeCell ref="BT180:BT182"/>
    <mergeCell ref="BT184:BT189"/>
    <mergeCell ref="BU120:BU121"/>
    <mergeCell ref="BU123:BU124"/>
    <mergeCell ref="BT9:BT10"/>
    <mergeCell ref="BT11:BT12"/>
    <mergeCell ref="BT15:BT16"/>
    <mergeCell ref="BT17:BT18"/>
    <mergeCell ref="BT19:BT20"/>
    <mergeCell ref="BT21:BT22"/>
    <mergeCell ref="BT23:BT28"/>
    <mergeCell ref="BT30:BT49"/>
    <mergeCell ref="BT50:BT73"/>
    <mergeCell ref="BT75:BT77"/>
    <mergeCell ref="BT81:BT84"/>
    <mergeCell ref="BT85:BT88"/>
    <mergeCell ref="BT89:BT97"/>
    <mergeCell ref="BT98:BT102"/>
    <mergeCell ref="BT103:BT106"/>
    <mergeCell ref="BT107:BT110"/>
    <mergeCell ref="BT112:BT116"/>
    <mergeCell ref="BU9:BU10"/>
    <mergeCell ref="BR184:BR189"/>
    <mergeCell ref="BS9:BS10"/>
    <mergeCell ref="BS11:BS12"/>
    <mergeCell ref="BS15:BS16"/>
    <mergeCell ref="BS17:BS18"/>
    <mergeCell ref="BS19:BS20"/>
    <mergeCell ref="BS21:BS22"/>
    <mergeCell ref="BS23:BS28"/>
    <mergeCell ref="BS30:BS49"/>
    <mergeCell ref="BS50:BS73"/>
    <mergeCell ref="BS75:BS77"/>
    <mergeCell ref="BS81:BS84"/>
    <mergeCell ref="BS85:BS88"/>
    <mergeCell ref="BS89:BS97"/>
    <mergeCell ref="BS98:BS102"/>
    <mergeCell ref="BS103:BS106"/>
    <mergeCell ref="BS107:BS110"/>
    <mergeCell ref="BS112:BS116"/>
    <mergeCell ref="BS120:BS121"/>
    <mergeCell ref="BS123:BS124"/>
    <mergeCell ref="BS128:BS139"/>
    <mergeCell ref="BS140:BS153"/>
    <mergeCell ref="BS154:BS168"/>
    <mergeCell ref="BS169:BS175"/>
    <mergeCell ref="BR112:BR116"/>
    <mergeCell ref="BR120:BR121"/>
    <mergeCell ref="BR123:BR124"/>
    <mergeCell ref="BR128:BR139"/>
    <mergeCell ref="BR140:BR153"/>
    <mergeCell ref="BR154:BR168"/>
    <mergeCell ref="BR169:BR175"/>
    <mergeCell ref="BR176:BR179"/>
    <mergeCell ref="BR180:BR182"/>
    <mergeCell ref="BQ123:BQ124"/>
    <mergeCell ref="BQ128:BQ139"/>
    <mergeCell ref="BQ140:BQ153"/>
    <mergeCell ref="BQ154:BQ168"/>
    <mergeCell ref="BQ169:BQ175"/>
    <mergeCell ref="BQ176:BQ179"/>
    <mergeCell ref="BQ180:BQ182"/>
    <mergeCell ref="BQ184:BQ189"/>
    <mergeCell ref="BR9:BR10"/>
    <mergeCell ref="BR11:BR12"/>
    <mergeCell ref="BR15:BR16"/>
    <mergeCell ref="BR17:BR18"/>
    <mergeCell ref="BR19:BR20"/>
    <mergeCell ref="BR21:BR22"/>
    <mergeCell ref="BR23:BR28"/>
    <mergeCell ref="BR30:BR49"/>
    <mergeCell ref="BR50:BR73"/>
    <mergeCell ref="BR75:BR77"/>
    <mergeCell ref="BR81:BR84"/>
    <mergeCell ref="BR85:BR88"/>
    <mergeCell ref="BR89:BR97"/>
    <mergeCell ref="BR98:BR102"/>
    <mergeCell ref="BR103:BR106"/>
    <mergeCell ref="BR107:BR110"/>
    <mergeCell ref="BQ75:BQ77"/>
    <mergeCell ref="BQ81:BQ84"/>
    <mergeCell ref="BQ85:BQ88"/>
    <mergeCell ref="BQ89:BQ97"/>
    <mergeCell ref="BQ98:BQ102"/>
    <mergeCell ref="BQ103:BQ106"/>
    <mergeCell ref="BQ107:BQ110"/>
    <mergeCell ref="BQ112:BQ116"/>
    <mergeCell ref="BQ120:BQ121"/>
    <mergeCell ref="BQ9:BQ10"/>
    <mergeCell ref="BQ11:BQ12"/>
    <mergeCell ref="BQ15:BQ16"/>
    <mergeCell ref="BQ17:BQ18"/>
    <mergeCell ref="BQ19:BQ20"/>
    <mergeCell ref="BQ21:BQ22"/>
    <mergeCell ref="BQ23:BQ28"/>
    <mergeCell ref="BQ30:BQ49"/>
    <mergeCell ref="BQ50:BQ73"/>
    <mergeCell ref="BP120:BP121"/>
    <mergeCell ref="BP123:BP124"/>
    <mergeCell ref="BP128:BP139"/>
    <mergeCell ref="BP140:BP153"/>
    <mergeCell ref="BP154:BP168"/>
    <mergeCell ref="BP169:BP175"/>
    <mergeCell ref="BP176:BP179"/>
    <mergeCell ref="BP180:BP182"/>
    <mergeCell ref="BP184:BP189"/>
    <mergeCell ref="BO128:BO139"/>
    <mergeCell ref="BO140:BO153"/>
    <mergeCell ref="BO154:BO168"/>
    <mergeCell ref="BO169:BO175"/>
    <mergeCell ref="BO176:BO179"/>
    <mergeCell ref="BO180:BO182"/>
    <mergeCell ref="BO184:BO189"/>
    <mergeCell ref="BP9:BP10"/>
    <mergeCell ref="BP11:BP12"/>
    <mergeCell ref="BP15:BP16"/>
    <mergeCell ref="BP17:BP18"/>
    <mergeCell ref="BP19:BP20"/>
    <mergeCell ref="BP21:BP22"/>
    <mergeCell ref="BP23:BP28"/>
    <mergeCell ref="BP30:BP49"/>
    <mergeCell ref="BP50:BP73"/>
    <mergeCell ref="BP75:BP77"/>
    <mergeCell ref="BP81:BP84"/>
    <mergeCell ref="BP85:BP88"/>
    <mergeCell ref="BP89:BP97"/>
    <mergeCell ref="BP98:BP102"/>
    <mergeCell ref="BP103:BP106"/>
    <mergeCell ref="BP107:BP110"/>
    <mergeCell ref="BP112:BP116"/>
    <mergeCell ref="BN154:BN168"/>
    <mergeCell ref="BN169:BN175"/>
    <mergeCell ref="BN176:BN179"/>
    <mergeCell ref="BN180:BN182"/>
    <mergeCell ref="BN184:BN189"/>
    <mergeCell ref="BO9:BO10"/>
    <mergeCell ref="BO11:BO12"/>
    <mergeCell ref="BO15:BO16"/>
    <mergeCell ref="BO17:BO18"/>
    <mergeCell ref="BO19:BO20"/>
    <mergeCell ref="BO21:BO22"/>
    <mergeCell ref="BO23:BO28"/>
    <mergeCell ref="BO30:BO49"/>
    <mergeCell ref="BO50:BO73"/>
    <mergeCell ref="BO75:BO77"/>
    <mergeCell ref="BO81:BO84"/>
    <mergeCell ref="BO85:BO88"/>
    <mergeCell ref="BO89:BO97"/>
    <mergeCell ref="BO98:BO102"/>
    <mergeCell ref="BO103:BO106"/>
    <mergeCell ref="BO107:BO110"/>
    <mergeCell ref="BO112:BO116"/>
    <mergeCell ref="BO120:BO121"/>
    <mergeCell ref="BO123:BO124"/>
    <mergeCell ref="BN9:BN10"/>
    <mergeCell ref="BN11:BN12"/>
    <mergeCell ref="BN15:BN16"/>
    <mergeCell ref="BN17:BN18"/>
    <mergeCell ref="BN19:BN20"/>
    <mergeCell ref="BN21:BN22"/>
    <mergeCell ref="BN23:BN28"/>
    <mergeCell ref="BN30:BN49"/>
    <mergeCell ref="BL9:BL10"/>
    <mergeCell ref="BL11:BL12"/>
    <mergeCell ref="BN50:BN73"/>
    <mergeCell ref="BN75:BN77"/>
    <mergeCell ref="BN81:BN84"/>
    <mergeCell ref="BN85:BN88"/>
    <mergeCell ref="BN89:BN97"/>
    <mergeCell ref="BN98:BN102"/>
    <mergeCell ref="BN103:BN106"/>
    <mergeCell ref="BN107:BN110"/>
    <mergeCell ref="BN112:BN116"/>
    <mergeCell ref="BM120:BM121"/>
    <mergeCell ref="BM123:BM124"/>
    <mergeCell ref="BM128:BM139"/>
    <mergeCell ref="BM140:BM153"/>
    <mergeCell ref="BN120:BN121"/>
    <mergeCell ref="BN123:BN124"/>
    <mergeCell ref="BN128:BN139"/>
    <mergeCell ref="BN140:BN153"/>
    <mergeCell ref="BM9:BM10"/>
    <mergeCell ref="BM11:BM12"/>
    <mergeCell ref="BM15:BM16"/>
    <mergeCell ref="BM17:BM18"/>
    <mergeCell ref="BM19:BM20"/>
    <mergeCell ref="BM21:BM22"/>
    <mergeCell ref="BM23:BM28"/>
    <mergeCell ref="BM30:BM49"/>
    <mergeCell ref="BM50:BM73"/>
    <mergeCell ref="BM75:BM77"/>
    <mergeCell ref="BM81:BM84"/>
    <mergeCell ref="BM85:BM88"/>
    <mergeCell ref="BM89:BM97"/>
    <mergeCell ref="BM98:BM102"/>
    <mergeCell ref="BM103:BM106"/>
    <mergeCell ref="BM107:BM110"/>
    <mergeCell ref="BM112:BM116"/>
    <mergeCell ref="BK107:BK110"/>
    <mergeCell ref="BK23:BK28"/>
    <mergeCell ref="BK30:BK49"/>
    <mergeCell ref="BK50:BK73"/>
    <mergeCell ref="BM154:BM168"/>
    <mergeCell ref="BM169:BM175"/>
    <mergeCell ref="BL112:BL116"/>
    <mergeCell ref="BL120:BL121"/>
    <mergeCell ref="BL123:BL124"/>
    <mergeCell ref="BL128:BL139"/>
    <mergeCell ref="BL140:BL153"/>
    <mergeCell ref="BL154:BL168"/>
    <mergeCell ref="BL169:BL175"/>
    <mergeCell ref="BK85:BK88"/>
    <mergeCell ref="BK89:BK97"/>
    <mergeCell ref="BK98:BK102"/>
    <mergeCell ref="BK103:BK106"/>
    <mergeCell ref="BL176:BL179"/>
    <mergeCell ref="BM176:BM179"/>
    <mergeCell ref="BM180:BM182"/>
    <mergeCell ref="BM184:BM189"/>
    <mergeCell ref="BJ169:BJ175"/>
    <mergeCell ref="BL180:BL182"/>
    <mergeCell ref="BK123:BK124"/>
    <mergeCell ref="BK128:BK139"/>
    <mergeCell ref="BK140:BK153"/>
    <mergeCell ref="BK154:BK168"/>
    <mergeCell ref="BK169:BK175"/>
    <mergeCell ref="BK176:BK179"/>
    <mergeCell ref="BK180:BK182"/>
    <mergeCell ref="BJ184:BJ189"/>
    <mergeCell ref="BK184:BK189"/>
    <mergeCell ref="BL184:BL189"/>
    <mergeCell ref="BL15:BL16"/>
    <mergeCell ref="BL17:BL18"/>
    <mergeCell ref="BL19:BL20"/>
    <mergeCell ref="BL21:BL22"/>
    <mergeCell ref="BL23:BL28"/>
    <mergeCell ref="BL30:BL49"/>
    <mergeCell ref="BL50:BL73"/>
    <mergeCell ref="BL75:BL77"/>
    <mergeCell ref="BL81:BL84"/>
    <mergeCell ref="BL85:BL88"/>
    <mergeCell ref="BL89:BL97"/>
    <mergeCell ref="BL98:BL102"/>
    <mergeCell ref="BL103:BL106"/>
    <mergeCell ref="BL107:BL110"/>
    <mergeCell ref="BK75:BK77"/>
    <mergeCell ref="BK81:BK84"/>
    <mergeCell ref="BI140:BI153"/>
    <mergeCell ref="BI154:BI168"/>
    <mergeCell ref="BI169:BI175"/>
    <mergeCell ref="BI176:BI179"/>
    <mergeCell ref="BI180:BI182"/>
    <mergeCell ref="BI184:BI189"/>
    <mergeCell ref="BJ9:BJ10"/>
    <mergeCell ref="BJ11:BJ12"/>
    <mergeCell ref="BJ15:BJ16"/>
    <mergeCell ref="BJ17:BJ18"/>
    <mergeCell ref="BJ19:BJ20"/>
    <mergeCell ref="BJ21:BJ22"/>
    <mergeCell ref="BJ23:BJ28"/>
    <mergeCell ref="BJ30:BJ49"/>
    <mergeCell ref="BJ50:BJ73"/>
    <mergeCell ref="BJ75:BJ77"/>
    <mergeCell ref="BJ81:BJ84"/>
    <mergeCell ref="BJ85:BJ88"/>
    <mergeCell ref="BJ89:BJ97"/>
    <mergeCell ref="BJ98:BJ102"/>
    <mergeCell ref="BJ103:BJ106"/>
    <mergeCell ref="BJ107:BJ110"/>
    <mergeCell ref="BJ112:BJ116"/>
    <mergeCell ref="BI107:BI110"/>
    <mergeCell ref="BI112:BI116"/>
    <mergeCell ref="BI120:BI121"/>
    <mergeCell ref="BI123:BI124"/>
    <mergeCell ref="BJ120:BJ121"/>
    <mergeCell ref="BJ123:BJ124"/>
    <mergeCell ref="BJ128:BJ139"/>
    <mergeCell ref="BJ140:BJ153"/>
    <mergeCell ref="BJ154:BJ168"/>
    <mergeCell ref="BK9:BK10"/>
    <mergeCell ref="BK11:BK12"/>
    <mergeCell ref="BK15:BK16"/>
    <mergeCell ref="BK17:BK18"/>
    <mergeCell ref="BK19:BK20"/>
    <mergeCell ref="BK21:BK22"/>
    <mergeCell ref="AE169:AE170"/>
    <mergeCell ref="AE172:AE179"/>
    <mergeCell ref="AE180:AE182"/>
    <mergeCell ref="AE185:AE189"/>
    <mergeCell ref="AF9:AF12"/>
    <mergeCell ref="AF16:AF18"/>
    <mergeCell ref="AV120:AV121"/>
    <mergeCell ref="AV123:AV124"/>
    <mergeCell ref="AV128:AV168"/>
    <mergeCell ref="AV169:AV182"/>
    <mergeCell ref="AV184:AV189"/>
    <mergeCell ref="BI9:BI10"/>
    <mergeCell ref="BI11:BI12"/>
    <mergeCell ref="BI15:BI16"/>
    <mergeCell ref="BI17:BI18"/>
    <mergeCell ref="BI19:BI20"/>
    <mergeCell ref="BI21:BI22"/>
    <mergeCell ref="BI23:BI28"/>
    <mergeCell ref="BI30:BI49"/>
    <mergeCell ref="BI50:BI73"/>
    <mergeCell ref="BI75:BI77"/>
    <mergeCell ref="BI81:BI84"/>
    <mergeCell ref="BI85:BI88"/>
    <mergeCell ref="BI89:BI97"/>
    <mergeCell ref="BI98:BI102"/>
    <mergeCell ref="BI103:BI106"/>
    <mergeCell ref="AV9:AV12"/>
    <mergeCell ref="BI128:BI139"/>
    <mergeCell ref="AA115:AA116"/>
    <mergeCell ref="AA123:AA124"/>
    <mergeCell ref="AA128:AA133"/>
    <mergeCell ref="AA134:AA149"/>
    <mergeCell ref="AA152:AA162"/>
    <mergeCell ref="AB180:AB182"/>
    <mergeCell ref="AB185:AB189"/>
    <mergeCell ref="AC9:AC12"/>
    <mergeCell ref="AC16:AC18"/>
    <mergeCell ref="AC19:AC20"/>
    <mergeCell ref="AC23:AC28"/>
    <mergeCell ref="AC30:AC73"/>
    <mergeCell ref="AC75:AC77"/>
    <mergeCell ref="AC81:AC82"/>
    <mergeCell ref="AC84:AC85"/>
    <mergeCell ref="AC86:AC88"/>
    <mergeCell ref="AC89:AC96"/>
    <mergeCell ref="AC98:AC110"/>
    <mergeCell ref="AC112:AC114"/>
    <mergeCell ref="AC115:AC116"/>
    <mergeCell ref="AC123:AC124"/>
    <mergeCell ref="AC128:AC133"/>
    <mergeCell ref="AC134:AC149"/>
    <mergeCell ref="AC152:AC162"/>
    <mergeCell ref="AC163:AC168"/>
    <mergeCell ref="AC169:AC170"/>
    <mergeCell ref="AC172:AC179"/>
    <mergeCell ref="AC180:AC182"/>
    <mergeCell ref="AC185:AC189"/>
    <mergeCell ref="AV23:AV28"/>
    <mergeCell ref="Z152:Z162"/>
    <mergeCell ref="Z163:Z168"/>
    <mergeCell ref="Z169:Z170"/>
    <mergeCell ref="Z172:Z179"/>
    <mergeCell ref="Z180:Z182"/>
    <mergeCell ref="AA169:AA170"/>
    <mergeCell ref="AA172:AA179"/>
    <mergeCell ref="AA180:AA182"/>
    <mergeCell ref="AA185:AA189"/>
    <mergeCell ref="AB9:AB12"/>
    <mergeCell ref="AB16:AB18"/>
    <mergeCell ref="AB19:AB20"/>
    <mergeCell ref="AB23:AB28"/>
    <mergeCell ref="AB30:AB73"/>
    <mergeCell ref="AB75:AB77"/>
    <mergeCell ref="AB81:AB82"/>
    <mergeCell ref="AB84:AB85"/>
    <mergeCell ref="AB86:AB88"/>
    <mergeCell ref="AB89:AB96"/>
    <mergeCell ref="AB98:AB110"/>
    <mergeCell ref="AB112:AB114"/>
    <mergeCell ref="AB115:AB116"/>
    <mergeCell ref="AB123:AB124"/>
    <mergeCell ref="AB128:AB133"/>
    <mergeCell ref="AB134:AB149"/>
    <mergeCell ref="AB152:AB162"/>
    <mergeCell ref="AB163:AB168"/>
    <mergeCell ref="AB169:AB170"/>
    <mergeCell ref="AB172:AB179"/>
    <mergeCell ref="AA89:AA96"/>
    <mergeCell ref="AA98:AA110"/>
    <mergeCell ref="AA112:AA114"/>
    <mergeCell ref="Z185:Z189"/>
    <mergeCell ref="Y115:Y116"/>
    <mergeCell ref="Y123:Y124"/>
    <mergeCell ref="Y128:Y133"/>
    <mergeCell ref="Y134:Y149"/>
    <mergeCell ref="Y152:Y162"/>
    <mergeCell ref="Y163:Y168"/>
    <mergeCell ref="Y169:Y170"/>
    <mergeCell ref="Y172:Y179"/>
    <mergeCell ref="Y180:Y182"/>
    <mergeCell ref="Y23:Y28"/>
    <mergeCell ref="Y30:Y73"/>
    <mergeCell ref="Y75:Y77"/>
    <mergeCell ref="Y81:Y82"/>
    <mergeCell ref="Y84:Y85"/>
    <mergeCell ref="Y86:Y88"/>
    <mergeCell ref="Y89:Y96"/>
    <mergeCell ref="Y98:Y110"/>
    <mergeCell ref="Y112:Y114"/>
    <mergeCell ref="Y185:Y189"/>
    <mergeCell ref="Z23:Z28"/>
    <mergeCell ref="Z30:Z73"/>
    <mergeCell ref="Z75:Z77"/>
    <mergeCell ref="Z81:Z82"/>
    <mergeCell ref="Z84:Z85"/>
    <mergeCell ref="Z86:Z88"/>
    <mergeCell ref="Z89:Z96"/>
    <mergeCell ref="Z98:Z110"/>
    <mergeCell ref="Z112:Z114"/>
    <mergeCell ref="Z115:Z116"/>
    <mergeCell ref="Z123:Z124"/>
    <mergeCell ref="Z128:Z133"/>
    <mergeCell ref="X180:X182"/>
    <mergeCell ref="X185:X189"/>
    <mergeCell ref="V180:V182"/>
    <mergeCell ref="V185:V189"/>
    <mergeCell ref="W9:W12"/>
    <mergeCell ref="W16:W18"/>
    <mergeCell ref="W19:W20"/>
    <mergeCell ref="W23:W28"/>
    <mergeCell ref="W30:W73"/>
    <mergeCell ref="W75:W77"/>
    <mergeCell ref="W81:W82"/>
    <mergeCell ref="W84:W85"/>
    <mergeCell ref="W86:W88"/>
    <mergeCell ref="W89:W96"/>
    <mergeCell ref="W98:W110"/>
    <mergeCell ref="W112:W114"/>
    <mergeCell ref="W115:W116"/>
    <mergeCell ref="W123:W124"/>
    <mergeCell ref="W128:W133"/>
    <mergeCell ref="W134:W149"/>
    <mergeCell ref="W152:W162"/>
    <mergeCell ref="W163:W168"/>
    <mergeCell ref="W169:W170"/>
    <mergeCell ref="W172:W179"/>
    <mergeCell ref="W180:W182"/>
    <mergeCell ref="V163:V168"/>
    <mergeCell ref="V169:V170"/>
    <mergeCell ref="V172:V179"/>
    <mergeCell ref="Y9:Y12"/>
    <mergeCell ref="Y16:Y18"/>
    <mergeCell ref="BS7:BS8"/>
    <mergeCell ref="AF169:AF170"/>
    <mergeCell ref="AE134:AE149"/>
    <mergeCell ref="AE152:AE162"/>
    <mergeCell ref="AE163:AE168"/>
    <mergeCell ref="AE9:AE12"/>
    <mergeCell ref="AE16:AE18"/>
    <mergeCell ref="AE19:AE20"/>
    <mergeCell ref="AE23:AE28"/>
    <mergeCell ref="AE30:AE73"/>
    <mergeCell ref="AE75:AE77"/>
    <mergeCell ref="AE81:AE82"/>
    <mergeCell ref="AE84:AE85"/>
    <mergeCell ref="AE86:AE88"/>
    <mergeCell ref="AF19:AF20"/>
    <mergeCell ref="AF23:AF28"/>
    <mergeCell ref="AA163:AA168"/>
    <mergeCell ref="AA9:AA12"/>
    <mergeCell ref="AA16:AA18"/>
    <mergeCell ref="AA19:AA20"/>
    <mergeCell ref="AA23:AA28"/>
    <mergeCell ref="AA30:AA73"/>
    <mergeCell ref="AA75:AA77"/>
    <mergeCell ref="AA81:AA82"/>
    <mergeCell ref="AA84:AA85"/>
    <mergeCell ref="AA86:AA88"/>
    <mergeCell ref="Z9:Z12"/>
    <mergeCell ref="Z16:Z18"/>
    <mergeCell ref="Z19:Z20"/>
    <mergeCell ref="Z134:Z149"/>
    <mergeCell ref="J75:J77"/>
    <mergeCell ref="L98:L110"/>
    <mergeCell ref="L19:L20"/>
    <mergeCell ref="L23:L28"/>
    <mergeCell ref="L81:L82"/>
    <mergeCell ref="L84:L85"/>
    <mergeCell ref="L123:L124"/>
    <mergeCell ref="L9:L12"/>
    <mergeCell ref="X123:X124"/>
    <mergeCell ref="X128:X133"/>
    <mergeCell ref="X134:X149"/>
    <mergeCell ref="X152:X162"/>
    <mergeCell ref="X163:X168"/>
    <mergeCell ref="X169:X170"/>
    <mergeCell ref="X172:X179"/>
    <mergeCell ref="Q19:Q20"/>
    <mergeCell ref="R19:R20"/>
    <mergeCell ref="S9:S12"/>
    <mergeCell ref="M9:M12"/>
    <mergeCell ref="M16:M18"/>
    <mergeCell ref="M19:M20"/>
    <mergeCell ref="M23:M28"/>
    <mergeCell ref="N169:N170"/>
    <mergeCell ref="N172:N179"/>
    <mergeCell ref="L172:L179"/>
    <mergeCell ref="L150:L168"/>
    <mergeCell ref="N163:N168"/>
    <mergeCell ref="N9:N12"/>
    <mergeCell ref="L16:L18"/>
    <mergeCell ref="N16:N18"/>
    <mergeCell ref="BT7:BT8"/>
    <mergeCell ref="BU7:BU8"/>
    <mergeCell ref="BV7:BV8"/>
    <mergeCell ref="BW7:BW8"/>
    <mergeCell ref="BX7:BX8"/>
    <mergeCell ref="BY7:BY8"/>
    <mergeCell ref="BZ7:BZ8"/>
    <mergeCell ref="W185:W189"/>
    <mergeCell ref="J120:J121"/>
    <mergeCell ref="J123:J124"/>
    <mergeCell ref="J128:J182"/>
    <mergeCell ref="J184:J189"/>
    <mergeCell ref="V9:V12"/>
    <mergeCell ref="V16:V18"/>
    <mergeCell ref="V19:V20"/>
    <mergeCell ref="V23:V28"/>
    <mergeCell ref="V30:V73"/>
    <mergeCell ref="V75:V77"/>
    <mergeCell ref="V81:V82"/>
    <mergeCell ref="V84:V85"/>
    <mergeCell ref="V86:V88"/>
    <mergeCell ref="V89:V96"/>
    <mergeCell ref="V98:V110"/>
    <mergeCell ref="V112:V114"/>
    <mergeCell ref="V115:V116"/>
    <mergeCell ref="V123:V124"/>
    <mergeCell ref="V128:V133"/>
    <mergeCell ref="V134:V149"/>
    <mergeCell ref="V152:V162"/>
    <mergeCell ref="AV112:AV116"/>
    <mergeCell ref="AV15:AV18"/>
    <mergeCell ref="AV19:AV22"/>
    <mergeCell ref="AV30:AV73"/>
    <mergeCell ref="AV75:AV77"/>
    <mergeCell ref="AV89:AV97"/>
    <mergeCell ref="AV98:AV110"/>
    <mergeCell ref="BJ176:BJ179"/>
    <mergeCell ref="BJ180:BJ182"/>
    <mergeCell ref="BK112:BK116"/>
    <mergeCell ref="BK120:BK121"/>
    <mergeCell ref="J81:J88"/>
    <mergeCell ref="J89:J97"/>
    <mergeCell ref="J98:J110"/>
    <mergeCell ref="J112:J116"/>
    <mergeCell ref="X9:X12"/>
    <mergeCell ref="X16:X18"/>
    <mergeCell ref="X19:X20"/>
    <mergeCell ref="X23:X28"/>
    <mergeCell ref="X30:X73"/>
    <mergeCell ref="X75:X77"/>
    <mergeCell ref="X81:X82"/>
    <mergeCell ref="X84:X85"/>
    <mergeCell ref="X86:X88"/>
    <mergeCell ref="X89:X96"/>
    <mergeCell ref="X98:X110"/>
    <mergeCell ref="X112:X114"/>
    <mergeCell ref="X115:X116"/>
    <mergeCell ref="O81:O82"/>
    <mergeCell ref="O84:O85"/>
    <mergeCell ref="O86:O88"/>
    <mergeCell ref="AF180:AF182"/>
    <mergeCell ref="AF163:AF168"/>
    <mergeCell ref="AD152:AD162"/>
    <mergeCell ref="AD163:AD168"/>
    <mergeCell ref="BJ7:BJ8"/>
    <mergeCell ref="BK7:BK8"/>
    <mergeCell ref="BL7:BL8"/>
    <mergeCell ref="BM7:BM8"/>
    <mergeCell ref="BN7:BN8"/>
    <mergeCell ref="BO7:BO8"/>
    <mergeCell ref="BP7:BP8"/>
    <mergeCell ref="BQ7:BQ8"/>
    <mergeCell ref="BR7:BR8"/>
    <mergeCell ref="AO7:AO8"/>
    <mergeCell ref="AP7:AP8"/>
    <mergeCell ref="AQ7:AQ8"/>
    <mergeCell ref="AR7:AR8"/>
    <mergeCell ref="AS7:AS8"/>
    <mergeCell ref="AT7:AT8"/>
    <mergeCell ref="AU7:AU8"/>
    <mergeCell ref="AV7:AV8"/>
    <mergeCell ref="BI7:BI8"/>
    <mergeCell ref="AF185:AF189"/>
    <mergeCell ref="AG9:AG12"/>
    <mergeCell ref="AG16:AG18"/>
    <mergeCell ref="AG19:AG20"/>
    <mergeCell ref="AG23:AG28"/>
    <mergeCell ref="AG30:AG73"/>
    <mergeCell ref="AG75:AG77"/>
    <mergeCell ref="AG81:AG82"/>
    <mergeCell ref="AG84:AG85"/>
    <mergeCell ref="AG86:AG88"/>
    <mergeCell ref="AG89:AG96"/>
    <mergeCell ref="AG98:AG110"/>
    <mergeCell ref="AG112:AG114"/>
    <mergeCell ref="AG115:AG116"/>
    <mergeCell ref="AG123:AG124"/>
    <mergeCell ref="AG128:AG133"/>
    <mergeCell ref="AG134:AG149"/>
    <mergeCell ref="AG152:AG162"/>
    <mergeCell ref="AG163:AG168"/>
    <mergeCell ref="AG169:AG170"/>
    <mergeCell ref="AG172:AG179"/>
    <mergeCell ref="AG180:AG182"/>
    <mergeCell ref="AG185:AG189"/>
    <mergeCell ref="AF86:AF88"/>
    <mergeCell ref="AF89:AF96"/>
    <mergeCell ref="AF98:AF110"/>
    <mergeCell ref="AF112:AF114"/>
    <mergeCell ref="AF115:AF116"/>
    <mergeCell ref="AF123:AF124"/>
    <mergeCell ref="AF128:AF133"/>
    <mergeCell ref="AF134:AF149"/>
    <mergeCell ref="AF152:AF162"/>
    <mergeCell ref="AD169:AD170"/>
    <mergeCell ref="J7:J8"/>
    <mergeCell ref="V7:V8"/>
    <mergeCell ref="W7:W8"/>
    <mergeCell ref="X7:X8"/>
    <mergeCell ref="Y7:Y8"/>
    <mergeCell ref="Z7:Z8"/>
    <mergeCell ref="AA7:AA8"/>
    <mergeCell ref="AB7:AB8"/>
    <mergeCell ref="AC7:AC8"/>
    <mergeCell ref="AE128:AE133"/>
    <mergeCell ref="S81:S82"/>
    <mergeCell ref="S89:S96"/>
    <mergeCell ref="P9:P12"/>
    <mergeCell ref="Q9:Q12"/>
    <mergeCell ref="R9:R12"/>
    <mergeCell ref="P16:P18"/>
    <mergeCell ref="Q16:Q18"/>
    <mergeCell ref="R16:R18"/>
    <mergeCell ref="P19:P20"/>
    <mergeCell ref="AD9:AD12"/>
    <mergeCell ref="AD16:AD18"/>
    <mergeCell ref="AD19:AD20"/>
    <mergeCell ref="AD23:AD28"/>
    <mergeCell ref="AD30:AD73"/>
    <mergeCell ref="AD75:AD77"/>
    <mergeCell ref="K30:K73"/>
    <mergeCell ref="AD86:AD88"/>
    <mergeCell ref="AD89:AD96"/>
    <mergeCell ref="AD98:AD110"/>
    <mergeCell ref="J15:J28"/>
    <mergeCell ref="J30:J73"/>
    <mergeCell ref="AD172:AD179"/>
    <mergeCell ref="AD180:AD182"/>
    <mergeCell ref="AD185:AD189"/>
    <mergeCell ref="BE112:BE116"/>
    <mergeCell ref="BG112:BG116"/>
    <mergeCell ref="BF112:BF116"/>
    <mergeCell ref="BH112:BH116"/>
    <mergeCell ref="BD112:BD116"/>
    <mergeCell ref="BD123:BD124"/>
    <mergeCell ref="BE123:BE124"/>
    <mergeCell ref="BF123:BF124"/>
    <mergeCell ref="BG123:BG124"/>
    <mergeCell ref="BH123:BH124"/>
    <mergeCell ref="BD184:BD189"/>
    <mergeCell ref="BE184:BE189"/>
    <mergeCell ref="BF184:BF189"/>
    <mergeCell ref="BG184:BG189"/>
    <mergeCell ref="BH184:BH189"/>
    <mergeCell ref="BE169:BE175"/>
    <mergeCell ref="BF169:BF175"/>
    <mergeCell ref="BD169:BD175"/>
    <mergeCell ref="BD176:BD179"/>
    <mergeCell ref="BE176:BE179"/>
    <mergeCell ref="BF176:BF179"/>
    <mergeCell ref="BD180:BD182"/>
    <mergeCell ref="BE180:BE182"/>
    <mergeCell ref="AF172:AF179"/>
    <mergeCell ref="AE112:AE114"/>
    <mergeCell ref="AE115:AE116"/>
    <mergeCell ref="BF180:BF182"/>
    <mergeCell ref="BG169:BG179"/>
    <mergeCell ref="BG180:BG182"/>
    <mergeCell ref="BG103:BG106"/>
    <mergeCell ref="BF103:BF106"/>
    <mergeCell ref="BH103:BH106"/>
    <mergeCell ref="BD103:BD106"/>
    <mergeCell ref="BD75:BD77"/>
    <mergeCell ref="BE75:BE77"/>
    <mergeCell ref="BF75:BF77"/>
    <mergeCell ref="BG75:BG77"/>
    <mergeCell ref="BH75:BH77"/>
    <mergeCell ref="BD98:BD102"/>
    <mergeCell ref="BE98:BE102"/>
    <mergeCell ref="BF98:BF102"/>
    <mergeCell ref="BG98:BG102"/>
    <mergeCell ref="BH98:BH102"/>
    <mergeCell ref="BE89:BE97"/>
    <mergeCell ref="BG89:BG97"/>
    <mergeCell ref="BF89:BF97"/>
    <mergeCell ref="BH89:BH97"/>
    <mergeCell ref="BD89:BD97"/>
    <mergeCell ref="BD50:BD73"/>
    <mergeCell ref="BE50:BE73"/>
    <mergeCell ref="BG50:BG73"/>
    <mergeCell ref="BH50:BH73"/>
    <mergeCell ref="BF50:BF73"/>
    <mergeCell ref="BD21:BD22"/>
    <mergeCell ref="BE21:BE22"/>
    <mergeCell ref="BF21:BF22"/>
    <mergeCell ref="BG19:BG22"/>
    <mergeCell ref="BH19:BH22"/>
    <mergeCell ref="BD30:BD49"/>
    <mergeCell ref="BE30:BE49"/>
    <mergeCell ref="BF30:BF49"/>
    <mergeCell ref="BG30:BG49"/>
    <mergeCell ref="BH30:BH49"/>
    <mergeCell ref="BF23:BF28"/>
    <mergeCell ref="BG23:BG28"/>
    <mergeCell ref="BH23:BH28"/>
    <mergeCell ref="BE23:BE28"/>
    <mergeCell ref="BD23:BD28"/>
    <mergeCell ref="BF17:BF18"/>
    <mergeCell ref="BG17:BG18"/>
    <mergeCell ref="BE17:BE18"/>
    <mergeCell ref="BD15:BD16"/>
    <mergeCell ref="BD17:BD18"/>
    <mergeCell ref="BH15:BH18"/>
    <mergeCell ref="BD19:BD20"/>
    <mergeCell ref="BE19:BE20"/>
    <mergeCell ref="BF19:BF20"/>
    <mergeCell ref="BE9:BE10"/>
    <mergeCell ref="BF9:BF10"/>
    <mergeCell ref="BE11:BE12"/>
    <mergeCell ref="BF11:BF12"/>
    <mergeCell ref="BD9:BD10"/>
    <mergeCell ref="BD11:BD12"/>
    <mergeCell ref="BG9:BG12"/>
    <mergeCell ref="BH9:BH12"/>
    <mergeCell ref="BG15:BG16"/>
    <mergeCell ref="BE15:BE16"/>
    <mergeCell ref="BF15:BF16"/>
    <mergeCell ref="BH169:BH179"/>
    <mergeCell ref="BH180:BH182"/>
    <mergeCell ref="BD140:BD153"/>
    <mergeCell ref="BD154:BD168"/>
    <mergeCell ref="BG81:BG88"/>
    <mergeCell ref="BH81:BH88"/>
    <mergeCell ref="BF81:BF84"/>
    <mergeCell ref="BF85:BF88"/>
    <mergeCell ref="BD81:BD84"/>
    <mergeCell ref="BD85:BD88"/>
    <mergeCell ref="BE81:BE84"/>
    <mergeCell ref="BE85:BE88"/>
    <mergeCell ref="BD120:BD121"/>
    <mergeCell ref="BE120:BE121"/>
    <mergeCell ref="BF120:BF121"/>
    <mergeCell ref="BG120:BG121"/>
    <mergeCell ref="BH120:BH121"/>
    <mergeCell ref="BD128:BD139"/>
    <mergeCell ref="BG128:BG168"/>
    <mergeCell ref="BH128:BH168"/>
    <mergeCell ref="BE128:BE139"/>
    <mergeCell ref="BF128:BF139"/>
    <mergeCell ref="BE140:BE153"/>
    <mergeCell ref="BF140:BF153"/>
    <mergeCell ref="BE154:BE168"/>
    <mergeCell ref="BF154:BF168"/>
    <mergeCell ref="BD107:BD110"/>
    <mergeCell ref="BE107:BE110"/>
    <mergeCell ref="BF107:BF110"/>
    <mergeCell ref="BG107:BG110"/>
    <mergeCell ref="BH107:BH110"/>
    <mergeCell ref="BE103:BE106"/>
    <mergeCell ref="A7:A8"/>
    <mergeCell ref="AD7:AD8"/>
    <mergeCell ref="AE7:AE8"/>
    <mergeCell ref="A6:U6"/>
    <mergeCell ref="AD6:AG6"/>
    <mergeCell ref="AZ6:BD6"/>
    <mergeCell ref="AH6:AY6"/>
    <mergeCell ref="BE6:DA6"/>
    <mergeCell ref="CW7:CW8"/>
    <mergeCell ref="CX7:CX8"/>
    <mergeCell ref="CY7:CY8"/>
    <mergeCell ref="CZ7:CZ8"/>
    <mergeCell ref="DA7:DA8"/>
    <mergeCell ref="CV7:CV8"/>
    <mergeCell ref="AX7:AX8"/>
    <mergeCell ref="AY7:AY8"/>
    <mergeCell ref="AZ7:AZ8"/>
    <mergeCell ref="BA7:BA8"/>
    <mergeCell ref="BB7:BB8"/>
    <mergeCell ref="BC7:BC8"/>
    <mergeCell ref="BD7:BD8"/>
    <mergeCell ref="BE7:BE8"/>
    <mergeCell ref="BF7:BF8"/>
    <mergeCell ref="BG7:BG8"/>
    <mergeCell ref="P7:Q7"/>
    <mergeCell ref="H7:H8"/>
    <mergeCell ref="B7:B8"/>
    <mergeCell ref="C7:C8"/>
    <mergeCell ref="D7:D8"/>
    <mergeCell ref="E7:E8"/>
    <mergeCell ref="F7:F8"/>
    <mergeCell ref="CA7:CA8"/>
    <mergeCell ref="B5:C5"/>
    <mergeCell ref="D5:CW5"/>
    <mergeCell ref="D1:CV1"/>
    <mergeCell ref="D2:CV2"/>
    <mergeCell ref="D3:CV3"/>
    <mergeCell ref="D4:CV4"/>
    <mergeCell ref="B1:C4"/>
    <mergeCell ref="DB7:DB8"/>
    <mergeCell ref="DC7:DC8"/>
    <mergeCell ref="DB6:DC6"/>
    <mergeCell ref="AW7:AW8"/>
    <mergeCell ref="R7:R8"/>
    <mergeCell ref="S7:S8"/>
    <mergeCell ref="T7:T8"/>
    <mergeCell ref="U7:U8"/>
    <mergeCell ref="AH7:AH8"/>
    <mergeCell ref="AF7:AF8"/>
    <mergeCell ref="AG7:AG8"/>
    <mergeCell ref="AJ7:AJ8"/>
    <mergeCell ref="AK7:AK8"/>
    <mergeCell ref="AL7:AL8"/>
    <mergeCell ref="AM7:AM8"/>
    <mergeCell ref="AN7:AN8"/>
    <mergeCell ref="BH7:BH8"/>
    <mergeCell ref="G7:G8"/>
    <mergeCell ref="I7:I8"/>
    <mergeCell ref="AI7:AI8"/>
    <mergeCell ref="K7:K8"/>
    <mergeCell ref="L7:L8"/>
    <mergeCell ref="M7:M8"/>
    <mergeCell ref="N7:N8"/>
    <mergeCell ref="O7:O8"/>
    <mergeCell ref="B128:B182"/>
    <mergeCell ref="B184:B189"/>
    <mergeCell ref="AH128:AH168"/>
    <mergeCell ref="AH169:AH182"/>
    <mergeCell ref="K128:K182"/>
    <mergeCell ref="K184:K189"/>
    <mergeCell ref="O9:O12"/>
    <mergeCell ref="O16:O18"/>
    <mergeCell ref="O19:O20"/>
    <mergeCell ref="O23:O28"/>
    <mergeCell ref="O30:O73"/>
    <mergeCell ref="O75:O77"/>
    <mergeCell ref="O89:O96"/>
    <mergeCell ref="O98:O110"/>
    <mergeCell ref="O123:O124"/>
    <mergeCell ref="O128:O133"/>
    <mergeCell ref="O134:O149"/>
    <mergeCell ref="O150:O168"/>
    <mergeCell ref="O169:O170"/>
    <mergeCell ref="K9:K12"/>
    <mergeCell ref="K15:K28"/>
    <mergeCell ref="AH184:AH189"/>
    <mergeCell ref="AD123:AD124"/>
    <mergeCell ref="AD128:AD133"/>
    <mergeCell ref="AD134:AD149"/>
    <mergeCell ref="N19:N20"/>
    <mergeCell ref="L134:L149"/>
    <mergeCell ref="N134:N149"/>
    <mergeCell ref="AH112:AH116"/>
    <mergeCell ref="AH120:AH121"/>
    <mergeCell ref="AH123:AH124"/>
    <mergeCell ref="AD81:AD82"/>
    <mergeCell ref="AI9:AI12"/>
    <mergeCell ref="AJ9:AJ12"/>
    <mergeCell ref="AI15:AI18"/>
    <mergeCell ref="AJ15:AJ18"/>
    <mergeCell ref="AI19:AI22"/>
    <mergeCell ref="AJ19:AJ22"/>
    <mergeCell ref="AI23:AI28"/>
    <mergeCell ref="AJ23:AJ28"/>
    <mergeCell ref="AI30:AI73"/>
    <mergeCell ref="AJ30:AJ73"/>
    <mergeCell ref="AI75:AI77"/>
    <mergeCell ref="AJ75:AJ77"/>
    <mergeCell ref="AI81:AI88"/>
    <mergeCell ref="AJ81:AJ88"/>
    <mergeCell ref="AI89:AI97"/>
    <mergeCell ref="AH9:AH12"/>
    <mergeCell ref="AH15:AH18"/>
    <mergeCell ref="AH19:AH22"/>
    <mergeCell ref="AH23:AH28"/>
    <mergeCell ref="AH30:AH73"/>
    <mergeCell ref="AH75:AH77"/>
    <mergeCell ref="AH89:AH97"/>
    <mergeCell ref="L30:L73"/>
    <mergeCell ref="N30:N73"/>
    <mergeCell ref="L75:L77"/>
    <mergeCell ref="N75:N77"/>
    <mergeCell ref="L86:L88"/>
    <mergeCell ref="L89:L96"/>
    <mergeCell ref="AI169:AI182"/>
    <mergeCell ref="AJ169:AJ182"/>
    <mergeCell ref="AI184:AI189"/>
    <mergeCell ref="AJ184:AJ189"/>
    <mergeCell ref="AK30:AK35"/>
    <mergeCell ref="AK36:AK39"/>
    <mergeCell ref="AK40:AK43"/>
    <mergeCell ref="AK44:AK48"/>
    <mergeCell ref="AK49:AK53"/>
    <mergeCell ref="AK54:AK57"/>
    <mergeCell ref="AK59:AK63"/>
    <mergeCell ref="AK64:AK68"/>
    <mergeCell ref="AK69:AK73"/>
    <mergeCell ref="AK81:AK82"/>
    <mergeCell ref="AK89:AK90"/>
    <mergeCell ref="AK91:AK92"/>
    <mergeCell ref="AI120:AI121"/>
    <mergeCell ref="AJ120:AJ121"/>
    <mergeCell ref="AI123:AI124"/>
    <mergeCell ref="AJ123:AJ124"/>
    <mergeCell ref="AI128:AI168"/>
    <mergeCell ref="AJ128:AJ168"/>
    <mergeCell ref="AJ89:AJ97"/>
    <mergeCell ref="AI98:AI110"/>
    <mergeCell ref="AK123:AK124"/>
    <mergeCell ref="AK93:AK94"/>
    <mergeCell ref="N128:N133"/>
    <mergeCell ref="M115:M116"/>
    <mergeCell ref="M123:M124"/>
    <mergeCell ref="M128:M133"/>
    <mergeCell ref="P128:P133"/>
    <mergeCell ref="Q128:Q133"/>
    <mergeCell ref="R128:R133"/>
    <mergeCell ref="P112:P114"/>
    <mergeCell ref="Q112:Q114"/>
    <mergeCell ref="R112:R114"/>
    <mergeCell ref="AH98:AH110"/>
    <mergeCell ref="AF30:AF73"/>
    <mergeCell ref="AF75:AF77"/>
    <mergeCell ref="AF81:AF82"/>
    <mergeCell ref="AF84:AF85"/>
    <mergeCell ref="M30:M73"/>
    <mergeCell ref="M75:M77"/>
    <mergeCell ref="M81:M82"/>
    <mergeCell ref="M84:M85"/>
    <mergeCell ref="M86:M88"/>
    <mergeCell ref="M89:M96"/>
    <mergeCell ref="M98:M110"/>
    <mergeCell ref="M112:M114"/>
    <mergeCell ref="AD112:AD114"/>
    <mergeCell ref="AD115:AD116"/>
    <mergeCell ref="N86:N88"/>
    <mergeCell ref="T75:T77"/>
    <mergeCell ref="U81:U82"/>
    <mergeCell ref="U128:U133"/>
    <mergeCell ref="M169:M170"/>
    <mergeCell ref="L180:L182"/>
    <mergeCell ref="N180:N182"/>
    <mergeCell ref="L185:L189"/>
    <mergeCell ref="N185:N189"/>
    <mergeCell ref="R86:R88"/>
    <mergeCell ref="R84:R85"/>
    <mergeCell ref="R81:R82"/>
    <mergeCell ref="Q81:Q82"/>
    <mergeCell ref="Q84:Q85"/>
    <mergeCell ref="M180:M182"/>
    <mergeCell ref="M185:M189"/>
    <mergeCell ref="N81:N82"/>
    <mergeCell ref="M134:M149"/>
    <mergeCell ref="N152:N162"/>
    <mergeCell ref="M150:M168"/>
    <mergeCell ref="M172:M179"/>
    <mergeCell ref="O112:O114"/>
    <mergeCell ref="O115:O116"/>
    <mergeCell ref="Q123:Q124"/>
    <mergeCell ref="N123:N124"/>
    <mergeCell ref="N98:N110"/>
    <mergeCell ref="N112:N116"/>
    <mergeCell ref="N84:N85"/>
    <mergeCell ref="N89:N96"/>
    <mergeCell ref="O172:O179"/>
    <mergeCell ref="O180:O182"/>
    <mergeCell ref="O185:O189"/>
    <mergeCell ref="R123:R124"/>
    <mergeCell ref="L112:L114"/>
    <mergeCell ref="L115:L116"/>
    <mergeCell ref="L128:L133"/>
    <mergeCell ref="S16:S18"/>
    <mergeCell ref="S19:S20"/>
    <mergeCell ref="S23:S28"/>
    <mergeCell ref="P180:P182"/>
    <mergeCell ref="Q180:Q182"/>
    <mergeCell ref="R180:R182"/>
    <mergeCell ref="P185:P189"/>
    <mergeCell ref="Q185:Q189"/>
    <mergeCell ref="R185:R189"/>
    <mergeCell ref="P169:P170"/>
    <mergeCell ref="Q169:Q170"/>
    <mergeCell ref="R169:R170"/>
    <mergeCell ref="P172:P179"/>
    <mergeCell ref="Q172:Q179"/>
    <mergeCell ref="R172:R179"/>
    <mergeCell ref="P134:P149"/>
    <mergeCell ref="Q134:Q149"/>
    <mergeCell ref="R134:R149"/>
    <mergeCell ref="P150:P168"/>
    <mergeCell ref="Q150:Q168"/>
    <mergeCell ref="R150:R168"/>
    <mergeCell ref="P123:P124"/>
    <mergeCell ref="AL40:AL43"/>
    <mergeCell ref="AD84:AD85"/>
    <mergeCell ref="U84:U85"/>
    <mergeCell ref="U86:U88"/>
    <mergeCell ref="U115:U116"/>
    <mergeCell ref="U89:U96"/>
    <mergeCell ref="U98:U110"/>
    <mergeCell ref="U112:U114"/>
    <mergeCell ref="AK95:AK96"/>
    <mergeCell ref="AK98:AK101"/>
    <mergeCell ref="AK102:AK105"/>
    <mergeCell ref="N23:N28"/>
    <mergeCell ref="P30:P73"/>
    <mergeCell ref="Q30:Q73"/>
    <mergeCell ref="R30:R73"/>
    <mergeCell ref="P75:P77"/>
    <mergeCell ref="Q75:Q77"/>
    <mergeCell ref="R75:R77"/>
    <mergeCell ref="P23:P28"/>
    <mergeCell ref="Q23:Q28"/>
    <mergeCell ref="S112:S114"/>
    <mergeCell ref="S115:S116"/>
    <mergeCell ref="S75:S77"/>
    <mergeCell ref="S30:S73"/>
    <mergeCell ref="AI112:AI116"/>
    <mergeCell ref="AJ112:AJ116"/>
    <mergeCell ref="C9:C14"/>
    <mergeCell ref="J9:J13"/>
    <mergeCell ref="K13:AA13"/>
    <mergeCell ref="J14:AA14"/>
    <mergeCell ref="K29:AA29"/>
    <mergeCell ref="K74:AA74"/>
    <mergeCell ref="K75:K78"/>
    <mergeCell ref="L78:AA78"/>
    <mergeCell ref="C15:C79"/>
    <mergeCell ref="J79:AA79"/>
    <mergeCell ref="U169:U170"/>
    <mergeCell ref="U172:U179"/>
    <mergeCell ref="U180:U182"/>
    <mergeCell ref="T185:T189"/>
    <mergeCell ref="U123:U124"/>
    <mergeCell ref="U30:U73"/>
    <mergeCell ref="T30:T73"/>
    <mergeCell ref="T81:T82"/>
    <mergeCell ref="T84:T85"/>
    <mergeCell ref="T86:T88"/>
    <mergeCell ref="T89:T96"/>
    <mergeCell ref="U185:U189"/>
    <mergeCell ref="T180:T182"/>
    <mergeCell ref="T172:T179"/>
    <mergeCell ref="T169:T170"/>
    <mergeCell ref="S185:S189"/>
    <mergeCell ref="S180:S182"/>
    <mergeCell ref="S172:S179"/>
    <mergeCell ref="S169:S170"/>
    <mergeCell ref="S163:S168"/>
    <mergeCell ref="S123:S124"/>
    <mergeCell ref="S128:S133"/>
    <mergeCell ref="AM44:AM48"/>
    <mergeCell ref="AM49:AM53"/>
    <mergeCell ref="AL95:AL96"/>
    <mergeCell ref="AL98:AL101"/>
    <mergeCell ref="AL102:AL105"/>
    <mergeCell ref="AL106:AL110"/>
    <mergeCell ref="AM30:AM35"/>
    <mergeCell ref="AM36:AM39"/>
    <mergeCell ref="AM40:AM43"/>
    <mergeCell ref="S134:S149"/>
    <mergeCell ref="U19:U20"/>
    <mergeCell ref="AK106:AK110"/>
    <mergeCell ref="AJ98:AJ110"/>
    <mergeCell ref="AE89:AE96"/>
    <mergeCell ref="AE98:AE110"/>
    <mergeCell ref="AE123:AE124"/>
    <mergeCell ref="AM89:AM90"/>
    <mergeCell ref="AM91:AM92"/>
    <mergeCell ref="AM93:AM94"/>
    <mergeCell ref="AM95:AM96"/>
    <mergeCell ref="AM98:AM101"/>
    <mergeCell ref="AM54:AM57"/>
    <mergeCell ref="AM59:AM63"/>
    <mergeCell ref="AM64:AM68"/>
    <mergeCell ref="AM69:AM73"/>
    <mergeCell ref="AM81:AM82"/>
    <mergeCell ref="AL123:AL124"/>
    <mergeCell ref="AM102:AM105"/>
    <mergeCell ref="AM106:AM110"/>
    <mergeCell ref="AM123:AM124"/>
    <mergeCell ref="AL30:AL35"/>
    <mergeCell ref="AL36:AL39"/>
    <mergeCell ref="U163:U168"/>
    <mergeCell ref="T163:T168"/>
    <mergeCell ref="T152:T162"/>
    <mergeCell ref="T134:T149"/>
    <mergeCell ref="T123:T124"/>
    <mergeCell ref="T128:T133"/>
    <mergeCell ref="T98:T110"/>
    <mergeCell ref="T112:T114"/>
    <mergeCell ref="T115:T116"/>
    <mergeCell ref="Y19:Y20"/>
    <mergeCell ref="P89:P96"/>
    <mergeCell ref="Q89:Q96"/>
    <mergeCell ref="R89:R96"/>
    <mergeCell ref="P98:P110"/>
    <mergeCell ref="Q98:Q110"/>
    <mergeCell ref="R98:R110"/>
    <mergeCell ref="P115:P116"/>
    <mergeCell ref="Q115:Q116"/>
    <mergeCell ref="R115:R116"/>
    <mergeCell ref="U75:U77"/>
    <mergeCell ref="T23:T28"/>
    <mergeCell ref="R23:R28"/>
    <mergeCell ref="U134:U149"/>
    <mergeCell ref="U152:U162"/>
    <mergeCell ref="S98:S110"/>
    <mergeCell ref="S86:S88"/>
    <mergeCell ref="S84:S85"/>
    <mergeCell ref="S152:S162"/>
    <mergeCell ref="B9:B80"/>
    <mergeCell ref="C80:AA80"/>
    <mergeCell ref="K81:K111"/>
    <mergeCell ref="L111:AA111"/>
    <mergeCell ref="K112:K117"/>
    <mergeCell ref="L117:AA117"/>
    <mergeCell ref="J118:AA118"/>
    <mergeCell ref="B81:B119"/>
    <mergeCell ref="C119:AA119"/>
    <mergeCell ref="K120:K122"/>
    <mergeCell ref="L122:AA122"/>
    <mergeCell ref="L125:AA125"/>
    <mergeCell ref="J126:AA126"/>
    <mergeCell ref="C127:AA127"/>
    <mergeCell ref="K183:AA183"/>
    <mergeCell ref="L190:AA190"/>
    <mergeCell ref="AL44:AL48"/>
    <mergeCell ref="AL49:AL53"/>
    <mergeCell ref="AL54:AL57"/>
    <mergeCell ref="AL59:AL63"/>
    <mergeCell ref="AL64:AL68"/>
    <mergeCell ref="AL69:AL73"/>
    <mergeCell ref="AL81:AL82"/>
    <mergeCell ref="AL89:AL90"/>
    <mergeCell ref="AL91:AL92"/>
    <mergeCell ref="AL93:AL94"/>
    <mergeCell ref="U9:U12"/>
    <mergeCell ref="T9:T12"/>
    <mergeCell ref="U16:U18"/>
    <mergeCell ref="T16:T18"/>
    <mergeCell ref="T19:T20"/>
    <mergeCell ref="U23:U28"/>
    <mergeCell ref="AO44:AO48"/>
    <mergeCell ref="AO49:AO53"/>
    <mergeCell ref="AO54:AO57"/>
    <mergeCell ref="AO59:AO63"/>
    <mergeCell ref="AO64:AO68"/>
    <mergeCell ref="AO69:AO73"/>
    <mergeCell ref="AO81:AO82"/>
    <mergeCell ref="AO89:AO90"/>
    <mergeCell ref="AO91:AO92"/>
    <mergeCell ref="AO93:AO94"/>
    <mergeCell ref="AO95:AO96"/>
    <mergeCell ref="AO98:AO101"/>
    <mergeCell ref="AO102:AO105"/>
    <mergeCell ref="AO106:AO110"/>
    <mergeCell ref="AO123:AO124"/>
    <mergeCell ref="AN30:AN35"/>
    <mergeCell ref="AO30:AO35"/>
    <mergeCell ref="AN36:AN39"/>
    <mergeCell ref="AO36:AO39"/>
    <mergeCell ref="AN40:AN43"/>
    <mergeCell ref="AO40:AO43"/>
    <mergeCell ref="AN44:AN48"/>
    <mergeCell ref="AN49:AN53"/>
    <mergeCell ref="AN54:AN57"/>
    <mergeCell ref="AN59:AN63"/>
    <mergeCell ref="AN64:AN68"/>
    <mergeCell ref="AN69:AN73"/>
    <mergeCell ref="AN81:AN82"/>
    <mergeCell ref="AN89:AN90"/>
    <mergeCell ref="AN91:AN92"/>
    <mergeCell ref="AN93:AN94"/>
    <mergeCell ref="AN95:AN96"/>
    <mergeCell ref="AP49:AP53"/>
    <mergeCell ref="AP54:AP57"/>
    <mergeCell ref="AP59:AP63"/>
    <mergeCell ref="AP64:AP68"/>
    <mergeCell ref="AP69:AP73"/>
    <mergeCell ref="AP81:AP82"/>
    <mergeCell ref="AP89:AP90"/>
    <mergeCell ref="AP91:AP92"/>
    <mergeCell ref="AP93:AP94"/>
    <mergeCell ref="AP95:AP96"/>
    <mergeCell ref="AP98:AP101"/>
    <mergeCell ref="AP102:AP105"/>
    <mergeCell ref="AP106:AP110"/>
    <mergeCell ref="AN98:AN101"/>
    <mergeCell ref="AN102:AN105"/>
    <mergeCell ref="AN106:AN110"/>
    <mergeCell ref="AN123:AN124"/>
    <mergeCell ref="AR69:AR73"/>
    <mergeCell ref="AR81:AR82"/>
    <mergeCell ref="AR89:AR90"/>
    <mergeCell ref="AR91:AR92"/>
    <mergeCell ref="AR93:AR94"/>
    <mergeCell ref="AR95:AR96"/>
    <mergeCell ref="AR98:AR101"/>
    <mergeCell ref="AR102:AR105"/>
    <mergeCell ref="AR106:AR110"/>
    <mergeCell ref="AP123:AP124"/>
    <mergeCell ref="AQ30:AQ35"/>
    <mergeCell ref="AQ36:AQ39"/>
    <mergeCell ref="AQ40:AQ43"/>
    <mergeCell ref="AQ44:AQ48"/>
    <mergeCell ref="AQ49:AQ53"/>
    <mergeCell ref="AQ54:AQ57"/>
    <mergeCell ref="AQ59:AQ63"/>
    <mergeCell ref="AQ64:AQ68"/>
    <mergeCell ref="AQ69:AQ73"/>
    <mergeCell ref="AQ81:AQ82"/>
    <mergeCell ref="AQ89:AQ90"/>
    <mergeCell ref="AQ91:AQ92"/>
    <mergeCell ref="AQ93:AQ94"/>
    <mergeCell ref="AQ95:AQ96"/>
    <mergeCell ref="AQ98:AQ101"/>
    <mergeCell ref="AQ102:AQ105"/>
    <mergeCell ref="AQ106:AQ110"/>
    <mergeCell ref="AQ123:AQ124"/>
    <mergeCell ref="AP30:AP35"/>
    <mergeCell ref="AP36:AP39"/>
    <mergeCell ref="AP40:AP43"/>
    <mergeCell ref="AP44:AP48"/>
    <mergeCell ref="AT93:AT94"/>
    <mergeCell ref="AT95:AT96"/>
    <mergeCell ref="AT98:AT101"/>
    <mergeCell ref="AT102:AT105"/>
    <mergeCell ref="AT106:AT110"/>
    <mergeCell ref="AR123:AR124"/>
    <mergeCell ref="AS30:AS35"/>
    <mergeCell ref="AS36:AS39"/>
    <mergeCell ref="AS40:AS43"/>
    <mergeCell ref="AS44:AS48"/>
    <mergeCell ref="AS49:AS53"/>
    <mergeCell ref="AS54:AS57"/>
    <mergeCell ref="AS59:AS63"/>
    <mergeCell ref="AS64:AS68"/>
    <mergeCell ref="AS69:AS73"/>
    <mergeCell ref="AS81:AS82"/>
    <mergeCell ref="AS89:AS90"/>
    <mergeCell ref="AS91:AS92"/>
    <mergeCell ref="AS93:AS94"/>
    <mergeCell ref="AS95:AS96"/>
    <mergeCell ref="AS98:AS101"/>
    <mergeCell ref="AS102:AS105"/>
    <mergeCell ref="AS106:AS110"/>
    <mergeCell ref="AS123:AS124"/>
    <mergeCell ref="AR30:AR35"/>
    <mergeCell ref="AR36:AR39"/>
    <mergeCell ref="AR40:AR43"/>
    <mergeCell ref="AR44:AR48"/>
    <mergeCell ref="AR49:AR53"/>
    <mergeCell ref="AR54:AR57"/>
    <mergeCell ref="AR59:AR63"/>
    <mergeCell ref="AR64:AR68"/>
    <mergeCell ref="V193:AA193"/>
    <mergeCell ref="AT123:AT124"/>
    <mergeCell ref="AU30:AU35"/>
    <mergeCell ref="AU36:AU39"/>
    <mergeCell ref="AU40:AU43"/>
    <mergeCell ref="AU44:AU48"/>
    <mergeCell ref="AU49:AU53"/>
    <mergeCell ref="AU54:AU57"/>
    <mergeCell ref="AU59:AU63"/>
    <mergeCell ref="AU64:AU68"/>
    <mergeCell ref="AU69:AU73"/>
    <mergeCell ref="AU81:AU82"/>
    <mergeCell ref="AU89:AU90"/>
    <mergeCell ref="AU91:AU92"/>
    <mergeCell ref="AU93:AU94"/>
    <mergeCell ref="AU95:AU96"/>
    <mergeCell ref="AU98:AU101"/>
    <mergeCell ref="AU102:AU105"/>
    <mergeCell ref="AU106:AU110"/>
    <mergeCell ref="AU123:AU124"/>
    <mergeCell ref="AT30:AT35"/>
    <mergeCell ref="AT36:AT39"/>
    <mergeCell ref="AT40:AT43"/>
    <mergeCell ref="AT44:AT48"/>
    <mergeCell ref="AT49:AT53"/>
    <mergeCell ref="AT54:AT57"/>
    <mergeCell ref="AT59:AT63"/>
    <mergeCell ref="AT64:AT68"/>
    <mergeCell ref="AT69:AT73"/>
    <mergeCell ref="AT81:AT82"/>
    <mergeCell ref="AT89:AT90"/>
    <mergeCell ref="AT91:AT92"/>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60" zoomScaleNormal="60" workbookViewId="0">
      <selection activeCell="B3" sqref="B3:F3"/>
    </sheetView>
  </sheetViews>
  <sheetFormatPr baseColWidth="10" defaultColWidth="10.7109375" defaultRowHeight="1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s>
  <sheetData>
    <row r="1" spans="1:7" ht="44.25" customHeight="1">
      <c r="A1" s="473" t="s">
        <v>58</v>
      </c>
      <c r="B1" s="474"/>
      <c r="C1" s="474"/>
      <c r="D1" s="474"/>
      <c r="E1" s="474"/>
      <c r="F1" s="474"/>
      <c r="G1" s="475"/>
    </row>
    <row r="2" spans="1:7" s="26" customFormat="1" ht="43.5" customHeight="1">
      <c r="A2" s="41" t="s">
        <v>59</v>
      </c>
      <c r="B2" s="476" t="s">
        <v>60</v>
      </c>
      <c r="C2" s="476"/>
      <c r="D2" s="476"/>
      <c r="E2" s="476"/>
      <c r="F2" s="476"/>
      <c r="G2" s="28" t="s">
        <v>61</v>
      </c>
    </row>
    <row r="3" spans="1:7" ht="45" customHeight="1">
      <c r="A3" s="21" t="s">
        <v>136</v>
      </c>
      <c r="B3" s="477" t="s">
        <v>139</v>
      </c>
      <c r="C3" s="478"/>
      <c r="D3" s="478"/>
      <c r="E3" s="478"/>
      <c r="F3" s="479"/>
      <c r="G3" s="16" t="s">
        <v>140</v>
      </c>
    </row>
    <row r="4" spans="1:7" ht="45" customHeight="1">
      <c r="A4" s="17"/>
      <c r="B4" s="480"/>
      <c r="C4" s="481"/>
      <c r="D4" s="481"/>
      <c r="E4" s="481"/>
      <c r="F4" s="482"/>
      <c r="G4" s="18"/>
    </row>
    <row r="5" spans="1:7" ht="45" customHeight="1">
      <c r="A5" s="17"/>
      <c r="B5" s="480"/>
      <c r="C5" s="481"/>
      <c r="D5" s="481"/>
      <c r="E5" s="481"/>
      <c r="F5" s="482"/>
      <c r="G5" s="18"/>
    </row>
    <row r="6" spans="1:7" ht="45" customHeight="1" thickBot="1">
      <c r="A6" s="19"/>
      <c r="B6" s="484"/>
      <c r="C6" s="484"/>
      <c r="D6" s="484"/>
      <c r="E6" s="484"/>
      <c r="F6" s="484"/>
      <c r="G6" s="20"/>
    </row>
    <row r="7" spans="1:7" ht="45" customHeight="1" thickBot="1">
      <c r="A7" s="485"/>
      <c r="B7" s="485"/>
      <c r="C7" s="485"/>
      <c r="D7" s="485"/>
      <c r="E7" s="485"/>
      <c r="F7" s="485"/>
      <c r="G7" s="485"/>
    </row>
    <row r="8" spans="1:7" s="26" customFormat="1" ht="45" customHeight="1">
      <c r="A8" s="24"/>
      <c r="B8" s="486" t="s">
        <v>62</v>
      </c>
      <c r="C8" s="486"/>
      <c r="D8" s="486" t="s">
        <v>63</v>
      </c>
      <c r="E8" s="486"/>
      <c r="F8" s="37" t="s">
        <v>59</v>
      </c>
      <c r="G8" s="25" t="s">
        <v>64</v>
      </c>
    </row>
    <row r="9" spans="1:7" ht="45" customHeight="1">
      <c r="A9" s="27" t="s">
        <v>65</v>
      </c>
      <c r="B9" s="487" t="s">
        <v>134</v>
      </c>
      <c r="C9" s="487"/>
      <c r="D9" s="483" t="s">
        <v>135</v>
      </c>
      <c r="E9" s="483"/>
      <c r="F9" s="21" t="s">
        <v>136</v>
      </c>
      <c r="G9" s="22"/>
    </row>
    <row r="10" spans="1:7" ht="45" customHeight="1">
      <c r="A10" s="27" t="s">
        <v>66</v>
      </c>
      <c r="B10" s="483" t="s">
        <v>137</v>
      </c>
      <c r="C10" s="483"/>
      <c r="D10" s="483" t="s">
        <v>138</v>
      </c>
      <c r="E10" s="483"/>
      <c r="F10" s="21" t="s">
        <v>136</v>
      </c>
      <c r="G10" s="22"/>
    </row>
    <row r="11" spans="1:7" ht="45" customHeight="1" thickBot="1">
      <c r="A11" s="40" t="s">
        <v>67</v>
      </c>
      <c r="B11" s="483" t="s">
        <v>137</v>
      </c>
      <c r="C11" s="483"/>
      <c r="D11" s="483" t="s">
        <v>138</v>
      </c>
      <c r="E11" s="483"/>
      <c r="F11" s="21" t="s">
        <v>136</v>
      </c>
      <c r="G11" s="23"/>
    </row>
    <row r="12" spans="1:7" ht="45" customHeight="1"/>
    <row r="13" spans="1:7" ht="45" customHeight="1"/>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sheetData>
  <mergeCells count="15">
    <mergeCell ref="B10:C10"/>
    <mergeCell ref="D10:E10"/>
    <mergeCell ref="B11:C11"/>
    <mergeCell ref="D11:E11"/>
    <mergeCell ref="B6:F6"/>
    <mergeCell ref="A7:G7"/>
    <mergeCell ref="B8:C8"/>
    <mergeCell ref="D8:E8"/>
    <mergeCell ref="B9:C9"/>
    <mergeCell ref="D9:E9"/>
    <mergeCell ref="A1:G1"/>
    <mergeCell ref="B2:F2"/>
    <mergeCell ref="B3:F3"/>
    <mergeCell ref="B4:F4"/>
    <mergeCell ref="B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PLAN DE ACCIÓN</vt:lpstr>
      <vt:lpstr>CONTROL DE CAMBIOS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HP</cp:lastModifiedBy>
  <dcterms:created xsi:type="dcterms:W3CDTF">2022-12-26T20:23:47Z</dcterms:created>
  <dcterms:modified xsi:type="dcterms:W3CDTF">2023-07-28T04:11:05Z</dcterms:modified>
</cp:coreProperties>
</file>