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Luz Marlene\Documents\PLAN DE ACCION 2023\SEGUIMIENTOS Y EVALUACION PLANES DE ACCION POR DEPENDENCIAS\"/>
    </mc:Choice>
  </mc:AlternateContent>
  <xr:revisionPtr revIDLastSave="0" documentId="13_ncr:1_{AADB932D-3384-47B0-BC62-F14D2EB3C377}" xr6:coauthVersionLast="47" xr6:coauthVersionMax="47" xr10:uidLastSave="{00000000-0000-0000-0000-000000000000}"/>
  <bookViews>
    <workbookView xWindow="-120" yWindow="-120" windowWidth="20730" windowHeight="11160" activeTab="1" xr2:uid="{00000000-000D-0000-FFFF-FFFF00000000}"/>
  </bookViews>
  <sheets>
    <sheet name="INSTRUCTIVO" sheetId="3" r:id="rId1"/>
    <sheet name="PLAN DE ACCIÓN" sheetId="1" r:id="rId2"/>
    <sheet name="CONTROL DE CAMBIOS "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8" i="1" l="1"/>
  <c r="AL33" i="1"/>
  <c r="AL32" i="1"/>
  <c r="AL35" i="1" s="1"/>
  <c r="AL30" i="1"/>
  <c r="AL29" i="1"/>
  <c r="AL31" i="1" s="1"/>
  <c r="AL28" i="1"/>
  <c r="AL27" i="1"/>
  <c r="AL26" i="1"/>
  <c r="AL25" i="1"/>
  <c r="AL24" i="1"/>
  <c r="AL23" i="1"/>
  <c r="AL22" i="1"/>
  <c r="AL21" i="1"/>
  <c r="AL15" i="1"/>
  <c r="AL12" i="1"/>
  <c r="AL11" i="1"/>
  <c r="AL9" i="1"/>
  <c r="AL20" i="1" s="1"/>
  <c r="AL39" i="1" s="1"/>
  <c r="AU38" i="1" l="1"/>
  <c r="BA38" i="1"/>
  <c r="AZ38" i="1"/>
  <c r="AY38" i="1"/>
  <c r="BA35" i="1"/>
  <c r="AZ35" i="1"/>
  <c r="AU35" i="1"/>
  <c r="AY35" i="1"/>
  <c r="AU31" i="1"/>
  <c r="BA31" i="1"/>
  <c r="AZ31" i="1"/>
  <c r="AY30" i="1"/>
  <c r="AY29" i="1"/>
  <c r="AU28" i="1"/>
  <c r="BA28" i="1"/>
  <c r="AZ28" i="1"/>
  <c r="AY27" i="1"/>
  <c r="AY28" i="1" s="1"/>
  <c r="BA24" i="1"/>
  <c r="AZ24" i="1"/>
  <c r="AY24" i="1"/>
  <c r="BB21" i="1"/>
  <c r="AU20" i="1"/>
  <c r="BA20" i="1"/>
  <c r="BA39" i="1" s="1"/>
  <c r="AZ20" i="1"/>
  <c r="AZ39" i="1" s="1"/>
  <c r="AY9" i="1"/>
  <c r="AY11" i="1"/>
  <c r="BB11" i="1" s="1"/>
  <c r="W38" i="1"/>
  <c r="X35" i="1"/>
  <c r="W35" i="1"/>
  <c r="X31" i="1"/>
  <c r="W31" i="1"/>
  <c r="W28" i="1"/>
  <c r="X24" i="1"/>
  <c r="X36" i="1"/>
  <c r="X38" i="1" s="1"/>
  <c r="AY20" i="1" l="1"/>
  <c r="BB20" i="1" s="1"/>
  <c r="BB9" i="1"/>
  <c r="BB24" i="1"/>
  <c r="BB28" i="1"/>
  <c r="AY31" i="1"/>
  <c r="BB31" i="1" s="1"/>
  <c r="BB35" i="1"/>
  <c r="BB38" i="1"/>
  <c r="X25" i="1"/>
  <c r="X28" i="1" s="1"/>
  <c r="X39" i="1" s="1"/>
  <c r="W21" i="1"/>
  <c r="W12" i="1"/>
  <c r="W9" i="1"/>
  <c r="AY39" i="1" l="1"/>
  <c r="BB39" i="1" s="1"/>
  <c r="W24" i="1"/>
  <c r="W3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35" authorId="0" shapeId="0" xr:uid="{00000000-0006-0000-0000-000001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37" authorId="0" shapeId="0" xr:uid="{00000000-0006-0000-0000-000002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Usuario de Windows</author>
    <author>Luz Marlene Andrade</author>
    <author>JOHANA VIELLAR</author>
  </authors>
  <commentList>
    <comment ref="O7" authorId="0" shapeId="0" xr:uid="{00000000-0006-0000-0100-000001000000}">
      <text>
        <r>
          <rPr>
            <b/>
            <sz val="9"/>
            <color indexed="81"/>
            <rFont val="Tahoma"/>
            <family val="2"/>
          </rPr>
          <t>USUARIO:
1. BIEN
2. SERVICIO</t>
        </r>
        <r>
          <rPr>
            <sz val="9"/>
            <color indexed="81"/>
            <rFont val="Tahoma"/>
            <family val="2"/>
          </rPr>
          <t xml:space="preserve">
</t>
        </r>
      </text>
    </comment>
    <comment ref="W7" authorId="1" shapeId="0" xr:uid="{00000000-0006-0000-0100-000002000000}">
      <text>
        <r>
          <rPr>
            <b/>
            <sz val="9"/>
            <color indexed="81"/>
            <rFont val="Tahoma"/>
            <family val="2"/>
          </rPr>
          <t xml:space="preserve">VALOR EN PORCENTAJE
</t>
        </r>
      </text>
    </comment>
    <comment ref="X7" authorId="1" shapeId="0" xr:uid="{00000000-0006-0000-0100-000003000000}">
      <text>
        <r>
          <rPr>
            <b/>
            <sz val="9"/>
            <color indexed="81"/>
            <rFont val="Tahoma"/>
            <family val="2"/>
          </rPr>
          <t xml:space="preserve">VALOR EN PORCENTAJE
</t>
        </r>
      </text>
    </comment>
    <comment ref="AG7" authorId="0" shapeId="0" xr:uid="{00000000-0006-0000-0100-000004000000}">
      <text>
        <r>
          <rPr>
            <b/>
            <sz val="9"/>
            <color indexed="81"/>
            <rFont val="Tahoma"/>
            <family val="2"/>
          </rPr>
          <t xml:space="preserve">USUARIO:
</t>
        </r>
        <r>
          <rPr>
            <sz val="9"/>
            <color indexed="81"/>
            <rFont val="Tahoma"/>
            <family val="2"/>
          </rPr>
          <t>Hitos intermedios que evidencian el avance en la generacion de un producto en el tiempo
PRODUCTO TANGIBLE DE LA ACTIVIDAD</t>
        </r>
      </text>
    </comment>
    <comment ref="AI7" authorId="0" shapeId="0" xr:uid="{00000000-0006-0000-0100-000005000000}">
      <text>
        <r>
          <rPr>
            <b/>
            <sz val="9"/>
            <color indexed="81"/>
            <rFont val="Tahoma"/>
            <family val="2"/>
          </rPr>
          <t xml:space="preserve">USUARIO:
</t>
        </r>
        <r>
          <rPr>
            <sz val="9"/>
            <color indexed="81"/>
            <rFont val="Tahoma"/>
            <family val="2"/>
          </rPr>
          <t xml:space="preserve">La dependencia determinará el valor porcentual asignado a la actividad dentro del proyecto
</t>
        </r>
      </text>
    </comment>
    <comment ref="AV7" authorId="2" shapeId="0" xr:uid="{00000000-0006-0000-0100-000006000000}">
      <text>
        <r>
          <rPr>
            <b/>
            <sz val="9"/>
            <color indexed="81"/>
            <rFont val="Tahoma"/>
            <family val="2"/>
          </rPr>
          <t>Luz Marlene Andrade:</t>
        </r>
        <r>
          <rPr>
            <sz val="9"/>
            <color indexed="81"/>
            <rFont val="Tahoma"/>
            <family val="2"/>
          </rPr>
          <t xml:space="preserve">
1. Recursos Propios - ICLD
2. SGP
3. Donaciones
</t>
        </r>
      </text>
    </comment>
    <comment ref="BE7" authorId="3" shapeId="0" xr:uid="{00000000-0006-0000-0100-000007000000}">
      <text>
        <r>
          <rPr>
            <sz val="9"/>
            <color indexed="81"/>
            <rFont val="Tahoma"/>
            <family val="2"/>
          </rPr>
          <t xml:space="preserve">VER ANEXO 1
</t>
        </r>
      </text>
    </comment>
    <comment ref="BF7" authorId="3" shapeId="0" xr:uid="{00000000-0006-0000-0100-000008000000}">
      <text>
        <r>
          <rPr>
            <b/>
            <sz val="9"/>
            <color indexed="81"/>
            <rFont val="Tahoma"/>
            <family val="2"/>
          </rPr>
          <t>VER ANEXO 1</t>
        </r>
        <r>
          <rPr>
            <sz val="9"/>
            <color indexed="81"/>
            <rFont val="Tahoma"/>
            <family val="2"/>
          </rPr>
          <t xml:space="preserve">
</t>
        </r>
      </text>
    </comment>
  </commentList>
</comments>
</file>

<file path=xl/sharedStrings.xml><?xml version="1.0" encoding="utf-8"?>
<sst xmlns="http://schemas.openxmlformats.org/spreadsheetml/2006/main" count="472" uniqueCount="297">
  <si>
    <t>INSTRUCTIVO PARA EL DILIGENCIAMIENTO DEL PLAN DE ACCION VIGENCIA 2023</t>
  </si>
  <si>
    <t>PLANTEAMIENTO ESTRATÉGICO PLAN DE DESARROLLO</t>
  </si>
  <si>
    <t>Objetivo de Desarrollo Sostenible</t>
  </si>
  <si>
    <t>Colocar en esta casilla el ODS con que se articula el programa de su competencia, lo encuentra en el acuerdo 027 PDD Salvemos Juntos a Cartagena</t>
  </si>
  <si>
    <t>PILAR</t>
  </si>
  <si>
    <t xml:space="preserve">Colocar en esta casilla el Pilar con el que se articula el programa de su competencia en el PDD Salvemos juntos a Cartagena. </t>
  </si>
  <si>
    <t>LINEA ESTRATEGICA</t>
  </si>
  <si>
    <t>Colocar en esta casilla la linea estrategica  con el que se articula el programa de su competencia en el PDD Salvemos juntos a Cartagena.  Cada producto formulado en el plan de accion debera asociasrse a un objetivo institucional.</t>
  </si>
  <si>
    <t>INDICADOR DE BIENESTAR</t>
  </si>
  <si>
    <t>Colocar en esta casilla es el indicador definido para cumplir la meta de bienestar en el plan de desarrollo, acuerdo 027 Salvemos Juntos a Cartagena</t>
  </si>
  <si>
    <t>LINEA BASE INDICADOR DE BIENESTAR A 2019</t>
  </si>
  <si>
    <t>Colocar en esta casilla el valor que se encuentra en el acuerdo 027 como punto de partida para definir el alcance de la meta de bienestar .</t>
  </si>
  <si>
    <t>DESCRIPCION META DE BIENESTAR 2020-2023</t>
  </si>
  <si>
    <t xml:space="preserve">Colocar en esta casilla  lo que persigue el indicador en el cuatrenio, se encuentra plasmado en el acuerdo 027 salvemos junstos a Cartagena. </t>
  </si>
  <si>
    <t xml:space="preserve"> META DE BIENESTAR 2020-2023</t>
  </si>
  <si>
    <t>Colocar en esta casilla la  cuantificación numérica o porcentual de la meta de bienestar.</t>
  </si>
  <si>
    <t>UNIDAD DE MEDIDA META DE BIENESTAR</t>
  </si>
  <si>
    <t>Colocar en esta casilla la  cifra numérica o porcentual nominativo de la meta.</t>
  </si>
  <si>
    <t>PROGRAMACION META BIENESTAR 2023</t>
  </si>
  <si>
    <t>Colocar en esta casilla  la programación de la meta de bienestar según Plan indicativo.</t>
  </si>
  <si>
    <t>PROGRAMA</t>
  </si>
  <si>
    <t xml:space="preserve">Colocar en esta casilla el nombre de los programas de su competencia articulados con el ODS, Pilar, Linea estrategica, meta de bienestar, en ralacion al acuerdo 027 PDD Salvemos Juntos a Cartagena </t>
  </si>
  <si>
    <t>INDICADOR DE PRODUCTO SEGÚN PDD</t>
  </si>
  <si>
    <t>Colocar en este casilla  el indicador definido para cumplir la meta en el plan de desarrollo según el acuerdo 027 PDD Salvemos juntos a Cartagena.</t>
  </si>
  <si>
    <t>UNIDAD DE MEDIDA DEL INDICADOR DE PRODUCTO</t>
  </si>
  <si>
    <t>Colocar en esta casilla la expresion fisica con que se mostrara el resultado de la meta propuesta ejemplo, numero, porcentaje, kilometro.</t>
  </si>
  <si>
    <t>LINEA BASE 2019 
SEGUN PDD</t>
  </si>
  <si>
    <t xml:space="preserve">Colocar en esta casilla el valor que se encuentra en el acuerdo 027 como punto de partida para definir el alcance de la meta producto.  </t>
  </si>
  <si>
    <t>DESCRIPCION DE LA META PRODUCTO 2020-2023</t>
  </si>
  <si>
    <t xml:space="preserve">Colocar en esta casilla  lo que persigue el indicador en el cuatrenio, se encuentra plasmado en el acuerdo 027 salvemos juntos a Cartagena. </t>
  </si>
  <si>
    <t>DENOMINACION DEL PRODUCTO (bien o servicio)</t>
  </si>
  <si>
    <t>Identificar con una x el  nombre que caracteriza la categoría del producto Bien o servicio y determina puntualmente el tema que se va a desarrollar. Por su esencia misma, los ¿bienes difieren de los servicios en su comportamiento y consecuente formulación.</t>
  </si>
  <si>
    <t>ENTREGABLE
INDICADOR DE PRODUCTO SEGÚN CATALOGO DE PRODUCTO</t>
  </si>
  <si>
    <t>Colocar en esta casilla el producto que se pretende alcanzar identificado en el PDD, homologado al catalogo de productos del DNP.</t>
  </si>
  <si>
    <t>VALOR DE LA META PRODUCTO 2020-2023</t>
  </si>
  <si>
    <t>Colocar en esta casilla el numero de la meta a alcanzar al finalizar el cuatrienio, este se encuentra inmerso en la descripcion de la meta producto  identificado en el PDD.</t>
  </si>
  <si>
    <t>PROGRAMACIÓN META PRODUCTO A 2023</t>
  </si>
  <si>
    <t>Colocar en esta casilla , la cantidad de la meta propuesta para la actual vigencia, relacionada con el plan indicativo.</t>
  </si>
  <si>
    <t>ACUMULADO DE META PRODUCTO 2020- 2022</t>
  </si>
  <si>
    <t>Colocar en esta casilla la cantidad de producto alcanzado en lo que va corrido del cuatrienio.</t>
  </si>
  <si>
    <t>ARTICULACION CON EL MODELO INTEGRADO DE PLANEACION Y GESTION MIPG</t>
  </si>
  <si>
    <t xml:space="preserve"> El objetivo principal del Modelo Integrado de Planeación y Gestión - MIPG es dinamizar la gestión de las organizaciones públicas para generar bienes y servicios que resuelvan efectivamente las necesidades de la ciudadanía en el marco de la integralidad y la legalidad y la promoción de acciones que contribuyan a la  lucha contra la corrupcion. Por lo que el  principal beneficio del actual Modelo Integrado de Planeación y Gestión - MIPG es su contribución al fortalecimiento de las capacidades de las organizaciones, ya que se focaliza en las prácticas y procesos clave que ellas adelantan para convertir insumos en resultados, apuntando a transformar el Estado Colombiano, de un Estado legislativo a un Estado prestador de servicios.   
En relacion a lo anterior pretendemos que se identifique desde su dependencia como se relaciona el trabajo que se efectua para lograr lo propuesto.</t>
  </si>
  <si>
    <t>Dimensiones del MIPG</t>
  </si>
  <si>
    <t>Colocar en esta casilla la dimension identificada.
Articular desde la competencia de la dependencia con que dimension se  identifican de las 7 que componen el modelo. Como son:
1. Telento humano.
2. Direccionamiento estrategico.
3. Gestion con valores por resultados.
4. Evaluacion de resultados.
5. Informacion y comunicacion 
6. Gestion del conocimiento.
7. Control interno.</t>
  </si>
  <si>
    <t>Políticas de Gestión y Desempeño Institucional</t>
  </si>
  <si>
    <t>La operación del MIPG se desarrolla mediante el lineamiento de 16 políticas, categorizadas en siete (7) dimensiones soportadas en los principios de la integridad y la legalidad. Por lo que se necesita articular desde la competencia la politica que se desarrollara con la dimension identificada. si no esta inmerso en una de las dimensiones y politicas especificas.  coloca aqui la dimension y la politica institucional con la que te alineastes el proceso cuando lo diseñastes, en el marco de la GESTION POR PROCESO</t>
  </si>
  <si>
    <t>Proceso asociado</t>
  </si>
  <si>
    <t>Cada politica de gestion y desempeño institucional se desarrolla en la dimension escogida mediante un proceso que ha sido documentado de acuerdo al trabajo misional de la dependencia. Por lo que se requiere colocar en esta casilla la descripcion del proceso a partir del cual se desarrolla la politica que su vez pone en funcionamiento la dimension.</t>
  </si>
  <si>
    <t>Objetivo Institucional</t>
  </si>
  <si>
    <t>Coloca aquí el objetivo colocado  en el proceso con el que te articulas. En la gestion por proceso</t>
  </si>
  <si>
    <t>PLAN DE ACCION -INFORMACION DE ACTIVIDADES</t>
  </si>
  <si>
    <t>PROYECTO DE INVERSIÓN</t>
  </si>
  <si>
    <t>Colocar en esta casilla el nombre del proyecto a partir del cual se desarrollara el programa con el que se articula.</t>
  </si>
  <si>
    <t>CÓDIGO DE PROYECTO BPIN</t>
  </si>
  <si>
    <t>Colocar en esta casilla el numero BPIN del proyecto a partir del cual se desarrollara el programa con el que se articula.</t>
  </si>
  <si>
    <t>OBJETIVO DEL PROYECTO</t>
  </si>
  <si>
    <t>Colocar en esta casilla el fin  del proyecto a partir del cual se desarrollara el programa con el que se articula.</t>
  </si>
  <si>
    <t>ACTIVIDADES DE PROYECTO DE INVERSION VIABILIZADAS EN SUIFP
( HITOS )</t>
  </si>
  <si>
    <t>Colocar en esta casilla el listado de actividades  del proyecto a partir del cual se desarrollara el programa con el que se articula. Es importante que este listado de actividades coincida al 100% con las viabilizadas en SUIFP</t>
  </si>
  <si>
    <t>ENTREGABLE</t>
  </si>
  <si>
    <t>Colocar en esta casilla el producto resultante de cada actividad de proyecto a relizar</t>
  </si>
  <si>
    <t xml:space="preserve">PROGRAMACION NUMERICA DE LA ACTIVIDAD PROYECTO 2023
</t>
  </si>
  <si>
    <t>Colocar en esta casilla el numero o pocentaje que se pretende alcanzar con cada actividad del proyecto durante la vigencia.</t>
  </si>
  <si>
    <t>PONDERACION DE LAS ACTIVIDADES (HITOS) DE PROYECTO</t>
  </si>
  <si>
    <t>Colocar en esta casilla el valor porcentual de cada actividad que llevara a conseguir el 100% de la meta propuesta.</t>
  </si>
  <si>
    <t>FECHA DE INICIO DE LA ACTIVIDAD O ENTREGABLE</t>
  </si>
  <si>
    <t>Colocar en esta casilla la fecha de inicio de la actividad en la vigencia 2023</t>
  </si>
  <si>
    <t>FECHA DE TERMINACIÓN DEL ENTREGABLE</t>
  </si>
  <si>
    <t>Colocar en esta casilla la fecha de terminacion  de la actividad en la vigencia 2023</t>
  </si>
  <si>
    <t>TIEMPO DE EJECUCIÓN
(número de días)</t>
  </si>
  <si>
    <t>Colocar en esta casilla el numero de dias que requiere el desarrollo de la actividad en la vigencia 2023</t>
  </si>
  <si>
    <t>PROGRAMACIÓN PRESUPUESTAL</t>
  </si>
  <si>
    <t>BENEFICIARIOS PROGRAMADOS</t>
  </si>
  <si>
    <t>Colocar en esta casilla el numero de personas en la ciudad programadas para recibir beneficio de la actividad programada en el proyecto</t>
  </si>
  <si>
    <t>BENEFICIARIOS CUBIERTOS</t>
  </si>
  <si>
    <t>Colocar en esta casilla el numero de personas en la ciudad que realmente recibieron el beneficio de la actividad programada en el proyecto.  Esta casilla se diligencia con el reporte del trimestre</t>
  </si>
  <si>
    <t>DEPENDENCIA RESPONSABLE</t>
  </si>
  <si>
    <t xml:space="preserve">Nombre de la dependencian responsable </t>
  </si>
  <si>
    <t>NOMBRE DEL RESPONSABLE</t>
  </si>
  <si>
    <t>Nombre de la personaa encargada de supervisar las actividades del proyecto encaminadas a conseguir la meta propuesta.</t>
  </si>
  <si>
    <t>FUENTE DE FINANCIACIÓN</t>
  </si>
  <si>
    <t>Nombre de la fuente de recursos con lo que financiara la actividad</t>
  </si>
  <si>
    <t>PLAN GENERAL DE COMPRAS</t>
  </si>
  <si>
    <t>APROPIACIÓN INICIAL
(en pesos)</t>
  </si>
  <si>
    <t>Valor numerico en pesos  del Plan Operativo anual de inversion asignado al rubro presupuestal.</t>
  </si>
  <si>
    <t>FUENTE PRESUPUESTAL</t>
  </si>
  <si>
    <t xml:space="preserve">Nombre de la fuente origen de los recursos
1. Recursos Propios - ICLD
2. SGP
3. Donaciones
</t>
  </si>
  <si>
    <t>RUBRO PRESUPUESTAL</t>
  </si>
  <si>
    <t>Mencionar el rubro del presupuesto que abarca el sector de su competencia.</t>
  </si>
  <si>
    <t>CODIGO RUBRO PRESUPUESTAL</t>
  </si>
  <si>
    <t>Mencionar el Código numérico que identifica el concepto del Gasto (Funcionamiento, Deuda Inversión) y el cual es definido en el Decreto de Liquidación.</t>
  </si>
  <si>
    <t>¿REQUIERE CONTRATACIÓN?</t>
  </si>
  <si>
    <t>En esta casilla colocar si es necesaria la contratacion</t>
  </si>
  <si>
    <t>DESCRIPCION DE PROCESO DE CONTRATACIÓN</t>
  </si>
  <si>
    <t>Si es necesario la contrtacion descripcion el medio por el cual se hará</t>
  </si>
  <si>
    <t>MODALIDAD DE SELECCIÓN</t>
  </si>
  <si>
    <t>Mencionar la modalidad de contratacion selecionada. Licitacion Publica, concurso de meritos, selección abreviada, minima cuatia, contrtacion directa.</t>
  </si>
  <si>
    <t>FUENTE DE RECURSOS</t>
  </si>
  <si>
    <t>CADA FUENTE ASIGNADA POR EL ACUERDO DE PRESUPUESTO</t>
  </si>
  <si>
    <t>FECHA DE INICIO DE CONTRATACIÓN</t>
  </si>
  <si>
    <t>Fecha tentativa de incio del proceso de contratacion.</t>
  </si>
  <si>
    <t>OBSERVACION O RELACIÓN DE EVIDENCIA</t>
  </si>
  <si>
    <t>Indicar el avance cualitativo de la meta y relación de la evidencia aportada para la verificación de cada reporte</t>
  </si>
  <si>
    <t xml:space="preserve">POLITICA DE ADMINISTRACION DE RIESGOS.
“Función Pública se compromete a administrar adecuadamente los riesgos de
gestión, de corrupción y de seguridad digital, asociados a los objetivos
estratégicos, planes, proyectos y procesos institucionales, acatando la
metodología propia para su gestión, determinando las acciones de control
detectives y preventivas oportunas para evitar la materialización y la actuación
correctiva inmediata ante las eventualidades para mitigar las posibles
consecuencias a fin de mantener los niveles de riesgo aceptables” </t>
  </si>
  <si>
    <t xml:space="preserve">RIESGOS ASOCIADOS AL PROCESO </t>
  </si>
  <si>
    <t xml:space="preserve">Colocar en esta casilla cada uno de los riesgos identificados en el proceso definido, COLOCADO EN LA  COLUMNA W y desarrollado en la caracterizacion de la gestion por proceso.  asociado a las actividades del proyecto. </t>
  </si>
  <si>
    <t>CONTROLES ESTABLECIDOS PARA LOS RIESGOS</t>
  </si>
  <si>
    <t>Colocar en esta casilla cada uno de los controles formulados para cada riesgo identificado en el proceso definido asociado a las actividades del proyecto.</t>
  </si>
  <si>
    <t xml:space="preserve">
</t>
  </si>
  <si>
    <t>ALCALDIA DISTRITAL DE CARTAGENA DE INDIAS</t>
  </si>
  <si>
    <t>Código:PTDGI01-F001</t>
  </si>
  <si>
    <t>MACROPROCESO: PLANEACIÓN TERRITORIAL Y DIRECCIONAMIENTO ESTRATEGICO</t>
  </si>
  <si>
    <t>Versión: 1.0</t>
  </si>
  <si>
    <t>PROCESO / SUBPROCESO: GESTIÓN DE LA INVERSIÓN PUBLICA / GESTIÓN DEL PLAN DE DESARROLLO Y SUS INSTRUMENTOS DE EJECUCIÓN</t>
  </si>
  <si>
    <t>Fecha: 29-12-2022</t>
  </si>
  <si>
    <t xml:space="preserve">FORMATO PLAN DE ACCIÓN </t>
  </si>
  <si>
    <t>Página: 1 de 1</t>
  </si>
  <si>
    <t xml:space="preserve">DEPENDENCIA : </t>
  </si>
  <si>
    <t xml:space="preserve">ARTICULACION </t>
  </si>
  <si>
    <t>POLICA DE ADMINISTRACION DE RIESGOS</t>
  </si>
  <si>
    <t xml:space="preserve">PROGRAMA </t>
  </si>
  <si>
    <t xml:space="preserve">DENOMINACION DEL PRODUCTO
</t>
  </si>
  <si>
    <t>1. BIEN</t>
  </si>
  <si>
    <t>2- SERVICIO</t>
  </si>
  <si>
    <t>CONTROL DE CAMBIOS</t>
  </si>
  <si>
    <t>FECHA</t>
  </si>
  <si>
    <t>DESCRIPCIÓN DEL CAMBIO</t>
  </si>
  <si>
    <t>VERSIÓN</t>
  </si>
  <si>
    <t>Diciembre 29-2022</t>
  </si>
  <si>
    <t>Diseño y Elaboración del formato de captura de información para reporte de avance de plan de desarrollo vigencia 2023</t>
  </si>
  <si>
    <t>1.0</t>
  </si>
  <si>
    <t>CARGO</t>
  </si>
  <si>
    <t>NOMBRE</t>
  </si>
  <si>
    <t>FIRMA</t>
  </si>
  <si>
    <t>ELABORÓ</t>
  </si>
  <si>
    <t>Profesional Especializado codigo 222 grado 41</t>
  </si>
  <si>
    <t>María Bernarda Pérez Carmona</t>
  </si>
  <si>
    <t>REVISÓ</t>
  </si>
  <si>
    <t>Secretario de Planeación Distrital</t>
  </si>
  <si>
    <t>Franklin Amador Hawkins</t>
  </si>
  <si>
    <t>APROBÓ</t>
  </si>
  <si>
    <t>ND</t>
  </si>
  <si>
    <t>PORCENTAJE DE LA POBLACION AFRO, NEGRA, RAIZAL, PALENQUERA E INDIGENA QUE HABIATA EL DISTRITO DE CARTAGENA CON RECONOCIMIENTO DE SUS DERECHOS, DIVERSIDAD ETNICA Y CULTURAL COMO UN PRINCIPIO FUNDAMENTAL DEL ESTADO SOCIAL Y DEMOCRATICO DE DERECHO.</t>
  </si>
  <si>
    <t>EJE TRANSVERSAL: CARTAGENA CON ATENCION Y GARANTIA DE DERECHOS A POBLACIÓN DIFERENCIAL.</t>
  </si>
  <si>
    <t>PLAN DE ORDENAMIENTO TERRITORIAL</t>
  </si>
  <si>
    <t>SALVEMOS JUNTOS NUESTRO PATRIMONIO NATURAL</t>
  </si>
  <si>
    <t>CONSTUCCION DE CANALES DE LA CIUDAD</t>
  </si>
  <si>
    <t>% ESTUDIOS Y DISEÑOS DE LA INGENIERIA DE DETALLE DE LOS CANALES DE LA CIUDAD</t>
  </si>
  <si>
    <t>% DE COBERTURA DE VIAS URBANAS Y RURALES PARA EL TRANSPORTE Y LA MOVILIDAD CONSTRUIDAS, REHABILITADAS O MEJORADAS EN LA CIUDAD DE CARTAGENA</t>
  </si>
  <si>
    <t>DESARROLLO URBANO</t>
  </si>
  <si>
    <t>CARTAGENA RESILIENTE</t>
  </si>
  <si>
    <t>LLEVAR AL 74% EL PORCENTAJE DE COBERTURA DE LAS VIAS URBANAS Y RURALES</t>
  </si>
  <si>
    <t>AUMENTAR EN UN 7.5% HASTA ALCANZAR EL 12.3% DE CONSTRUCCION DE CANALES PLUVIALES DE LA CIUDAD</t>
  </si>
  <si>
    <t>AUMENTAR EN UN 9% HASTA ALCANZAR EL 48% DELOS ESTUDIOS Y DISEÑOS DE LA INGENIERIA DE DETALLE DE LOS CANALES DE LA CIUDAD</t>
  </si>
  <si>
    <t>EJECUTAR 100% LAS ESTRATEGIAS DEL PLAN DE NORMALIZACION URBANISTICA</t>
  </si>
  <si>
    <t>LOGRAR QUE EL 100% LA POBLACION AFRO, NEGRA, RAIZAL, PALENQUERA E INDIGENA QUE HABIATA EL DISTRITO DE CARTAGENA CON RECONOCIMIENTO DE SUS DERECHOS, DIVERSIDAD ETNICA Y CULTURAL COMO UN PRINCIPIO FUNDAMENTAL DEL ESTADO SOCIAL Y DEMOCRATICO DE DERECHO.</t>
  </si>
  <si>
    <t>CARTAGENA SE MUEVE</t>
  </si>
  <si>
    <t>SISTEMA HIDRICO Y PLAN MAESTRO DE ALCANTARILLADO PLUVIAL EN LA CIUDAD PARA SALVAR EL HABITAD</t>
  </si>
  <si>
    <t>PROGRAMA INTEGRAL DE CAÑOS, LAGOS Y CIENAGAS DE CARTAGENA</t>
  </si>
  <si>
    <t>ORDENACIÓN TERRITORIAL, RECUPERACIÓN SOCIAL, AMBIENTAL Y URBANA DE LA CIÉNAGA DE LA VIRGEN</t>
  </si>
  <si>
    <t>PROMOCION, PREVENCION Y ATENCION EN SALUD PARA LA POBLACIÓN NEGRA, AFROCOLOMBIANA, RAIZAL Y PALENQUERA EN EL DISTRITO DE CARTAGENA</t>
  </si>
  <si>
    <t>KILOMETROS CARRIL DE VIAS URBANAS Y RURALES CONSTRUIDOS, REHABILITADOS Y/O MEJORADOS</t>
  </si>
  <si>
    <t>KILOMETROS CARRIL</t>
  </si>
  <si>
    <t>CONSTRUIR, REHABILITAR Y/O MEJROAR 32 KILOMETROS CARRIL URBANAS Y RURALES</t>
  </si>
  <si>
    <t>NUMEROS DE ESTUDIOS, DISEÑOS E INGENIERIAS DE DETALLE DE LOS TRAMOS FALTANTES CON RESPECTO AL TOTAL</t>
  </si>
  <si>
    <t xml:space="preserve">UNIDAD </t>
  </si>
  <si>
    <t>ELABORAR 8 ESTUDIOS, DISEÑOS DE INGENIERIA DE DETALLES DE LOS TRAMOS FALTANTES</t>
  </si>
  <si>
    <t>NUMEROS DE OBRAS CONTINGENTES DERIVADAS DE SENTENCIAS JUDICIALES Y OBRAS DE EMERGENCIA EN INFRAESTRUCTURA DIFERENTES A VIAS CONTRUIDAS</t>
  </si>
  <si>
    <t>UNIDAD</t>
  </si>
  <si>
    <t>N/D</t>
  </si>
  <si>
    <t xml:space="preserve">REALIZAR HASTA 8 OBRAS CONTINGENTES  DERIVADAS DE SENTENCIAS JUDICIALES Y OBRAS DE EMERGENCIA EN INFRAESTRUCTURA DIFERENTES A VIAS </t>
  </si>
  <si>
    <t>METROS CUBICOS DE RESIDUOS SOLIDOS RETIRADOS DE LOS CANALES PLUVIALES RETIDADOS ANUALMENTE</t>
  </si>
  <si>
    <t>METROS CUBICOS</t>
  </si>
  <si>
    <t>226.297.1 METROS CUBICOS</t>
  </si>
  <si>
    <t>RETIRAR 520.212 METROS CUBICOS DE RESIDUOS SOLIDOS DE LOS CANALES PLUVIALES</t>
  </si>
  <si>
    <t>KILOMETROS LINEALES DE CANALES PLUVIALES CONSTRUIDOS O RECTIFICADOS</t>
  </si>
  <si>
    <t>KILOMETROS LINEALES</t>
  </si>
  <si>
    <t>10,25 KM LINEALES</t>
  </si>
  <si>
    <t>CONSTRUIR Y/O RECTIFICAR 6.3 KM, HASTA ALCALZAR 10.3 KILOMETROS LINEALES DE CANALES</t>
  </si>
  <si>
    <t>AVANZAR EN LA EJECUCION DE LA ETAPA 1 DEL PROGRAMA INTEGRAL DE CANALES, CAÑOS, LAGOS, LAGUNAS Y CIENAGAS DE CARTAGENA</t>
  </si>
  <si>
    <t>PORCENTAJE</t>
  </si>
  <si>
    <t>0% EJECUCION</t>
  </si>
  <si>
    <t>EJECUCION 20% DE LA ETAPA 1 (CON IMPACTO DE INDICADORES COMO METROS LINEALES DE CAÑOS Y LAGUNAS INTERVENIDOS CON RELIMPIAS Y DRAGADOS; RUTA DE TRANSPORTE ACUATICO IMPLEMENTADA; M2 DE ESPACIO PUBLICO Y METROS LINEALES DE VIAS Y PUENTES INTERVENIDOS Y/O GENERADOS; ESTUDIO SOCIECONOMICOS DEL TERRITORIO)</t>
  </si>
  <si>
    <t>ESTUDIOS Y DISEÑOS AJUSTADOS PARA LA CONSTRUCCION DEL TRAMO ESTE DE LA VIA PERIMETRAL CON CALLES DE SERVICIO Y ACCESO</t>
  </si>
  <si>
    <t>3.4 KILOMETROS CONSTRUIDOS</t>
  </si>
  <si>
    <t>ESTUDIOS Y DISEÑOS AJUSTADOS PARA LA CONSTRUCCION 14,2 KM DEL TRAMO ESTE DE LA VIA PERIMETRAL CON CALLES DE SERVICIO Y ACCESO</t>
  </si>
  <si>
    <t>KILOMETROS DE CANBALES SECUNDARIOS REHABILITADOS</t>
  </si>
  <si>
    <t>KILOMETROS DE CANALES</t>
  </si>
  <si>
    <t>REHABILITAR 3,5 KILOMETROS CANALES SECUNDARIOS</t>
  </si>
  <si>
    <t>KILOMETROS DE CANALES BAJO CALLE CONSTRUIDOS</t>
  </si>
  <si>
    <t>CONSTRUIR 7 KILOMETROS DE CANALES BAJO CALLE</t>
  </si>
  <si>
    <t>ADECUACION DE CENTROS DE SALUD COMUNIDAD ETNICA</t>
  </si>
  <si>
    <t>ADECUACION DE 26 CENTROS DE SALUD EN TERRIORIOS DE CONSEJOS COMUNITARIOS</t>
  </si>
  <si>
    <t>GESTION CON VALORES PARA RESULTADOS</t>
  </si>
  <si>
    <t>1-SERVICIO AL CIUDADANO.                                               2- FORTALECIMIENTO INSTITUCIONAL Y SIMPLIFICACIÓN DE PROCESOS</t>
  </si>
  <si>
    <t>GESTIÓN DE PROYECTOS DE OBRAS PUBLICAS</t>
  </si>
  <si>
    <t>Promover, planear, recaudar las contribuciones por valorización, ejecutar los procesos de contratación de obras civiles, en las áreas de malla vial, puentes, canales, cuerpos de agua,  centros de salud  de afrodescendientes  y apoyo técnico en la construcción de parques, instituciones educativas y edificaciones en general en el Distrito de cartagena, para satisfacer las necesidades de la ciudadania cartagenera y mejorar su calidad de vida.</t>
  </si>
  <si>
    <t>ESTUDIOS Y DISEÑOS CONSTRUCCION, MEJORAMIENTO Y REHABILITACION DE VIAS PARA EL TRANSPORTE Y LA MOVILIDAD EN EL DISTRITO DE CARTAGENA</t>
  </si>
  <si>
    <t>MEJORAR LOS NIVELES DE MOVILIDAD EN EL TRÁNSITO VEHICULAR EN EL DISTRITO DE CARTAGENA DE INDIAS.</t>
  </si>
  <si>
    <t>REALIZAR MEJORAMIENTO, CONSTRUCCION, REHABILITACION DE VIAS PARA OBRAS DEL SECTOR TRANSPORTE EN EL DISTRITO DE CARTAGENA DE INDIAS</t>
  </si>
  <si>
    <t>REALIZAR ESTUDIOS Y DISEÑOS DE INGENIERIA</t>
  </si>
  <si>
    <t>PERSONAL DE APOYO</t>
  </si>
  <si>
    <t>REALIZAR APOYO LOGISTICO</t>
  </si>
  <si>
    <t>ESTUDIOS TECNICOS, DISEÑOS Y OBRAS CONTINGENTES DERIVADAS DE SENTENCIAS JUDICIALES Y OBRAS DE EMERGENCIA EN INFRESTRUCTURA DIFERENTES A VIAS EN EL DISTRITO DE CARTAGENA DE INDIAS</t>
  </si>
  <si>
    <t>REALIZAR INVERSIÓN EN OBRAS DE INFRAESTRUCTURA CONTINGENTES Y DE EMERGENCIA DERIVADAS DE SENTENCIAS JUDICIALES DIFERENTES A VÍAS EN EL DISTRITO DE CARTAGENA DE INDIAS.</t>
  </si>
  <si>
    <t>REALIZAR OBRAS DE INFRAESTRUCTURA DE SENTENCIAS JUDICIALES DIFERENTES A VIAS</t>
  </si>
  <si>
    <t>CONSTRUCCION RECTIFICACION Y RECUPERACION DEL SISTEMA HIDRICO Y PLAN MAESTRO DE ALCANTARILLADO PLUVIAL PARA
SALVAR EL HABITAT EN EL DISTRITO DE CARTAGENA DE INDIAS</t>
  </si>
  <si>
    <t>MEJORAR LA CAPACIDAD HIDRICA Y DISMINUIR LOS ALTOS NIVELES DE CONTAMINACIÓN DEL SISTEMA HIDRICO Y CANALES PLUVIALES DEL DISTRITO DE CARTAGENA DE INDIAS</t>
  </si>
  <si>
    <t>REALIZAR LIMPIEZA INICIAL DE CANALES Y DISPOSICION DE MATERIAL EN RELLENO SANITARIO</t>
  </si>
  <si>
    <t>REALIZAR REHABILITACION Y/O RECTIFICACION DE LOS CANALES DEL
DISTRITO DE CARTAGENA DE INDIAS.</t>
  </si>
  <si>
    <t>VINCULAR PERSONAL DE APOYO</t>
  </si>
  <si>
    <t>RECUPERACION Y APROVECHAMIENTO INTEGRAL DEL SISTEMA INTEGRAL DE CAÑOS, LAGOS Y CIENAGAS DEL DISTRITO DE CARTAGENA DE INDIAS</t>
  </si>
  <si>
    <t>APROVECHAR DE MANERA EFICIENTE LOS CUERPOS DE AGUA (CAÑOS, LAGOS Y CIÉNAGAS DEL DISTRITO DE CARTAGENA.</t>
  </si>
  <si>
    <t>EJECUTAR EL 20% DE LA ETAPA 1 DEL PROGRAMA</t>
  </si>
  <si>
    <t>CONTRATAR PERSONAL DE APOYO</t>
  </si>
  <si>
    <t>ELABORACIÓN DE ESTUDIOS Y DISEÑOS AJUSTADOS DE LA VÍA PERIMETRAL EN EL MARCO DEL PROGRAMA ORDENACIÓN TERRITORIAL Y RECUPERACIÓN SOCIAL, AMBIENTAL Y URBANA DE LA CIÉNAGA DE LA VIRGEN, EN EL DISTRITO DE CARTAGENA DE INDIAS.</t>
  </si>
  <si>
    <t>Mejorar las condiciones para el desarrollo urbano, turístico, social y la recuperación ambiental del borde de la Ciénaga de la Virgen.</t>
  </si>
  <si>
    <t>ADECUACIÓN DE CENTROS DE SALUD PARA LA POBLACIÓN NEGRA, AFROCOLOMBIANA, RAIZAL Y PALENQUERA EN EL DISTRITO DE CARTAGENA DE INDIAS</t>
  </si>
  <si>
    <t>*REALIZAR PRELIMINARES *REALIZAR MURO DE CERRAMIENTO POSTERIOR Y LATERAL DERECHO.</t>
  </si>
  <si>
    <t>ACTIVIDADES DE PROYECTO DE INVERSION VIABILIZADAS EN SUIFP
( HITOS )</t>
  </si>
  <si>
    <t xml:space="preserve">* REALIZAR DISEÑOS. </t>
  </si>
  <si>
    <t xml:space="preserve">*REALIZAE ESTUDIOS TECNICOS.                                                            </t>
  </si>
  <si>
    <t>ENERO</t>
  </si>
  <si>
    <t>DICIEMBRE</t>
  </si>
  <si>
    <t>ESTUDIOS DE PREINVERSION</t>
  </si>
  <si>
    <t>NA</t>
  </si>
  <si>
    <t>SECRETARIA DE INFRAESTRUCTURA</t>
  </si>
  <si>
    <t>LUIS ALBERTO VILLADIEGO CARCAMO</t>
  </si>
  <si>
    <t>INVERSION</t>
  </si>
  <si>
    <t>ICLD</t>
  </si>
  <si>
    <t>DIVIDENDOS SOCIEDAD PORTUARIA</t>
  </si>
  <si>
    <t>VIAS</t>
  </si>
  <si>
    <t>TASA AEROPORTUARIA - SACSA</t>
  </si>
  <si>
    <t>SI</t>
  </si>
  <si>
    <t>DISEÑOS</t>
  </si>
  <si>
    <t>ADECUACIONES</t>
  </si>
  <si>
    <t>LIMPIEZA</t>
  </si>
  <si>
    <t>OBRA</t>
  </si>
  <si>
    <t>CANAL RECTIFICADO</t>
  </si>
  <si>
    <t>1) Posibilidad de pérdida económica y reputacional  por no realizar un cronograma de actividades, debido a la falta de planificación de las obras                                                               2) Posibilidad de pérdida económica y reputacional por falta de supervisiones adecuadas, debido a que no se cuenta con los profesionales suficientes e idóneos para la supervisión de las obras.</t>
  </si>
  <si>
    <t>1) Hacer seguimiento a las metas proyectadas en el plan de desarrollo, cada vez que se vayan a publicar los procesos a contratar. En caso que estos procesos no estén incluidos dentro de las metas,no se publican hasta que el líder del proceso gestione la consecución de los recursos para su ejecución. Este seguimiento se evidencia en el plan de acción.                                                                                                                                                                                                                                                                                                                                                           2) Fortalecer el grupo de profesionales de la SID, previo análisis de los requerimientos y disponibilidades,cada vez que se requiera. Nombrando  profesionales idoneos y suficientes, que cumplan con los requisitos necesarios para realizar la supervisión de las obras. Con este grupo de profesionales se van a realizar las supervisones de las obras una manera eficiente y efectiva, y que estas cumplan con lo pactado en el contrato de obra. En caso que los postulantes no cumplan con los requisitos necesarios  , no se contratará. Esto se puede evidenciar con los certificados de estudios y los certificados de experiencia profesional,presentados por el postulante, actas de supervisiones de las obras si son contratados, actas de inicio, actas de finalización</t>
  </si>
  <si>
    <t>ADECUACIÓN DE CENTROS DE SALUD PARA LA POBLACIÓN
NEGRA AFROCOLOMBIANA RAIZAL Y PALENQUERA EN EL
DISTRITO DE CARTAGENA DE INDIAS</t>
  </si>
  <si>
    <t>ESTUDIOS Y DISEÑOS, CONSTRUCCION, MEJORAMIENTO Y
REHABILITACION DE VIAS PARA EL TRANSPORTE Y LA
MOVILIDAD EN EL DISTRITO DE CARTAGENA DE INDIAS</t>
  </si>
  <si>
    <t>CONSTRUCCION, RECTIFICACION Y RECUPERACION DEL SISTEMA HIDRICO Y PLAN MAESTRO DE ALCANTARILLADO PLUVIAL PARA SALVAR EL HABITAT EN EL DISTRITO DE CARTAGENA DE INDIAS</t>
  </si>
  <si>
    <t>RECUPERACION Y APROVECHAMIENTO INTEGRAL DEL SISTEMA
INTEGRAL DE CAÑOS, LAGOS Y CIENAGAS DEL DISTRITO DE
CARTAGENA DE INDIAS</t>
  </si>
  <si>
    <t>ESTUDIOS TECNICOS, DISEÑOS Y OBRAS CONTINGENTES
DERIVADAS DE SENTENCIAS JUDICIALES Y OBRAS DE
EMERGENCIA EN INFRAESTRUCTURA DIFERENTES A VIAS EN
EL DISTRITO DE CARTAGENA DE INDIAS</t>
  </si>
  <si>
    <t>ELABORACIÓN DE ESTUDIOS Y DISEÑOS AJUSTADOS DE LA VÍA
PERIMETRAL EN EL MARCO DEL PROGRAMA ORDENACIÓN
TERRITORIAL Y RECUPERACIÓN SOCIAL AMBIENTAL Y URBANA
DE LA CIÉNAGA DE LA VIRGEN EN EL DISTRITO DE CARTAGENA
DE INDIAS</t>
  </si>
  <si>
    <t>02-138-06-00-00-00-308-202</t>
  </si>
  <si>
    <t>02-001-06-00-00-00-351-202</t>
  </si>
  <si>
    <t>02-001-06-00-00-00-308-202</t>
  </si>
  <si>
    <t>ADECUACION DE CENTROS DE SALUD PARA LA POBLACIÓN NEGRA, AFROCOLOMBIANA, RAIZAL Y PALENQUERA EN EL DISTRITO DE CARTAGENA DE INDIAS</t>
  </si>
  <si>
    <t>02-001-06-00-00-00-141-202</t>
  </si>
  <si>
    <t>02-138-06-00-00-00-141-202</t>
  </si>
  <si>
    <t>02-138-06-00-00-00-234-202</t>
  </si>
  <si>
    <t>02-001-06-00-00-00-234-202</t>
  </si>
  <si>
    <t>02-001-06-00-00-00-232-202</t>
  </si>
  <si>
    <t>02-138-06-00-00-00-232-202</t>
  </si>
  <si>
    <t>02-001-06-00-00-00-179-202</t>
  </si>
  <si>
    <t>02-183-06-00-00-00-179-202</t>
  </si>
  <si>
    <t>X</t>
  </si>
  <si>
    <t>Ciudades y asentamientos humanos inclusivos, seguros y
sostenibles. Pilar CARTAGENA RESILIENTE generará las condiciones para un territorio
ordenado, planificado y en armonía con el ambiente por ello desde el habita!, los servicios
públicos, y las infraestructuras se consolidarán los barrios o asentamientos humanos que
se encuentra por fuera de las condiciones óptimas del desarrollo de la ciudad.</t>
  </si>
  <si>
    <t>3.5</t>
  </si>
  <si>
    <t>20% ETAPA 1</t>
  </si>
  <si>
    <t>ACUMULADO DE META PRODUCTO MARZO 2023</t>
  </si>
  <si>
    <t>85%                                                              15%</t>
  </si>
  <si>
    <t>CONTRATACION DE OBRA DE MALLA VIAL, EJECUCION E INTERVERVENCION DEL CONTRATO DENOMINADO FASE III</t>
  </si>
  <si>
    <t>ELABORACION DE DE ESTUDIO</t>
  </si>
  <si>
    <t>CALLE 30C ENTRE CARRERAS 71 Y 78 (SHOPPING CENTER LA PLAZUELA) DEL DISTRITO DE CARTAGENA DE INDIAS</t>
  </si>
  <si>
    <t>REHABILITACION DE LA MALLA BIAL FASE III</t>
  </si>
  <si>
    <t>ACUMULADO DE META PRODUCTO JUNIO 2024</t>
  </si>
  <si>
    <t>Avance meta producto 2023 (%)</t>
  </si>
  <si>
    <t>Avance meta producto en el cuatrienio (%)</t>
  </si>
  <si>
    <t>AVANCE DEL PROGRAMA CARTAGENA SE MUEVE</t>
  </si>
  <si>
    <t>AVANCE DEL PROGRAMA SISTEMA HIDRICO Y PLAN MAESTRO DE ALCANTARILLADO PLUVIAL EN LA CIUDAD PARA SALVAR EL HABITAD</t>
  </si>
  <si>
    <t>AVANCE DEL PROGRAMA  INTEGRAL DE CAÑOS, LAGOS Y CIENAGAS DE CARTAGENA</t>
  </si>
  <si>
    <t>AVANCE DEL PROGRAMA ORDENACIÓN TERRITORIAL, RECUPERACIÓN SOCIAL, AMBIENTAL Y URBANA DE LA CIÉNAGA DE LA VIRGEN</t>
  </si>
  <si>
    <t>AVANCE DEL PROGRAMA PROMOCION, PREVENCION Y ATENCION EN SALUD PARA LA POBLACIÓN NEGRA, AFROCOLOMBIANA, RAIZAL Y PALENQUERA EN EL DISTRITO DE CARTAGENA</t>
  </si>
  <si>
    <t>AVANCE DEL PROYECTO ESTUDIOS Y DISEÑOS CONSTRUCCION, MEJORAMIENTO Y REHABILITACION DE VIAS PARA EL TRANSPORTE Y LA MOVILIDAD EN EL DISTRITO DE CARTAGENA DEL PROGRAMA CARTAGENA SE MUEVE</t>
  </si>
  <si>
    <t>AVANCE  DEL PROYECTO ESTUDIOS TECNICOS, DISEÑOS Y OBRAS CONTINGENTES DERIVADAS DE SENTENCIAS JUDICIALES Y OBRAS DE EMERGENCIA EN INFRESTRUCTURA DIFERENTES A VIAS EN EL DISTRITO DE CARTAGENA DE INDIAS DEL PROGRAMA CARTAGENA SE MUEVE</t>
  </si>
  <si>
    <t>AVANCE DEL PROYECTO  CONSTRUCCION RECTIFICACION Y RECUPERACION DEL SISTEMA HIDRICO Y PLAN MAESTRO DE ALCANTARILLADO PLUVIAL PARA
SALVAR EL HABITAT EN EL DISTRITO DE CARTAGENA DE INDIAS</t>
  </si>
  <si>
    <t>AVANCE DEL PROYECTO RECUPERACION Y APROVECHAMIENTO INTEGRAL DEL SISTEMA INTEGRAL DE CAÑOS, LAGOS Y CIENAGAS DEL DISTRITO DE CARTAGENA DE INDIAS</t>
  </si>
  <si>
    <t>AVANCE DEL PROYECTO ELABORACIÓN DE ESTUDIOS Y DISEÑOS AJUSTADOS DE LA VÍA PERIMETRAL EN EL MARCO DEL PROGRAMA ORDENACIÓN TERRITORIAL Y RECUPERACIÓN SOCIAL, AMBIENTAL Y URBANA DE LA CIÉNAGA DE LA VIRGEN, EN EL DISTRITO DE CARTAGENA DE INDIAS.</t>
  </si>
  <si>
    <t>AVANCE DEL PROYECTO ADECUACION DE CENTROS DE SALUD PARA LA POBLACIÓN NEGRA, AFROCOLOMBIANA, RAIZAL Y PALENQUERA EN EL DISTRITO DE CARTAGENA DE INDIAS</t>
  </si>
  <si>
    <t>AVANCE PRESUPUESTAL DEL PROYECTO</t>
  </si>
  <si>
    <t>APROPIACIÓNDEFINITIVA
(en pesos)</t>
  </si>
  <si>
    <t>EJECUCION PRESUPUESTAL COMPROMISOS</t>
  </si>
  <si>
    <t>EJECUCION PRESUPUESTAL GIROS</t>
  </si>
  <si>
    <t>EJECUCION PRESUPUESTAL</t>
  </si>
  <si>
    <t>ICLD
DIVIDENDOS ACUACAR</t>
  </si>
  <si>
    <t>ICLD
SOBRETASA ALCANTARILLADO</t>
  </si>
  <si>
    <t>DIVIDENDOS SOCIEDAD PORTUARIA
CONTRAPRESATCIONES PORTUARIAS
DIVIDENDOS ACUACAR</t>
  </si>
  <si>
    <t>% AVANCE ACTIVIDAD</t>
  </si>
  <si>
    <t>AVANCE PRESUPUESTAL  JUNIO 2023</t>
  </si>
  <si>
    <t>AVANCE ACTIVIDAD
MARZO 2023</t>
  </si>
  <si>
    <t>AVANCE ACTIVIDAD
JUNIO 2023</t>
  </si>
  <si>
    <t>AVANCE PLAN DE ACCION JUNIO 2023</t>
  </si>
  <si>
    <t>AVANCE DEL PLAN DE DESARROLLO A JUNIO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</si>
</sst>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4" formatCode="_-&quot;$&quot;\ * #,##0.00_-;\-&quot;$&quot;\ * #,##0.00_-;_-&quot;$&quot;\ * &quot;-&quot;??_-;_-@_-"/>
    <numFmt numFmtId="164" formatCode="_-&quot;$&quot;* #,##0.00_-;\-&quot;$&quot;* #,##0.00_-;_-&quot;$&quot;* &quot;-&quot;??_-;_-@_-"/>
    <numFmt numFmtId="165" formatCode="0;[Red]0"/>
    <numFmt numFmtId="166" formatCode="&quot;$&quot;\ #,##0.00"/>
  </numFmts>
  <fonts count="46" x14ac:knownFonts="1">
    <font>
      <sz val="11"/>
      <color theme="1"/>
      <name val="Calibri"/>
      <family val="2"/>
      <scheme val="minor"/>
    </font>
    <font>
      <b/>
      <sz val="20"/>
      <color theme="1"/>
      <name val="Calibri"/>
      <family val="2"/>
      <scheme val="minor"/>
    </font>
    <font>
      <b/>
      <sz val="16"/>
      <color theme="1"/>
      <name val="Calibri"/>
      <family val="2"/>
      <scheme val="minor"/>
    </font>
    <font>
      <b/>
      <sz val="11"/>
      <color theme="1"/>
      <name val="Arial"/>
      <family val="2"/>
    </font>
    <font>
      <b/>
      <sz val="12"/>
      <color theme="1" tint="4.9989318521683403E-2"/>
      <name val="Arial"/>
      <family val="2"/>
    </font>
    <font>
      <b/>
      <sz val="11"/>
      <name val="Arial"/>
      <family val="2"/>
    </font>
    <font>
      <sz val="11"/>
      <color theme="1"/>
      <name val="Arial"/>
      <family val="2"/>
    </font>
    <font>
      <sz val="14"/>
      <color theme="1"/>
      <name val="Calibri"/>
      <family val="2"/>
      <scheme val="minor"/>
    </font>
    <font>
      <sz val="11"/>
      <color theme="1" tint="4.9989318521683403E-2"/>
      <name val="Calibri"/>
      <family val="2"/>
      <scheme val="minor"/>
    </font>
    <font>
      <sz val="12"/>
      <color theme="1" tint="4.9989318521683403E-2"/>
      <name val="Calibri"/>
      <family val="2"/>
      <scheme val="minor"/>
    </font>
    <font>
      <sz val="11"/>
      <color theme="1" tint="4.9989318521683403E-2"/>
      <name val="Arial"/>
      <family val="2"/>
    </font>
    <font>
      <sz val="11"/>
      <name val="Calibri"/>
      <family val="2"/>
      <scheme val="minor"/>
    </font>
    <font>
      <b/>
      <sz val="9"/>
      <color indexed="81"/>
      <name val="Tahoma"/>
      <family val="2"/>
    </font>
    <font>
      <sz val="9"/>
      <color indexed="81"/>
      <name val="Tahoma"/>
      <family val="2"/>
    </font>
    <font>
      <b/>
      <sz val="10"/>
      <color theme="1"/>
      <name val="Verdana"/>
      <family val="2"/>
    </font>
    <font>
      <sz val="10"/>
      <color theme="1"/>
      <name val="Verdana"/>
      <family val="2"/>
    </font>
    <font>
      <b/>
      <sz val="20"/>
      <color rgb="FFFF0000"/>
      <name val="Calibri"/>
      <family val="2"/>
      <scheme val="minor"/>
    </font>
    <font>
      <sz val="10"/>
      <name val="Arial"/>
      <family val="2"/>
    </font>
    <font>
      <b/>
      <sz val="12"/>
      <color theme="1"/>
      <name val="Arial"/>
      <family val="2"/>
    </font>
    <font>
      <b/>
      <sz val="12"/>
      <name val="Arial"/>
      <family val="2"/>
    </font>
    <font>
      <sz val="12"/>
      <name val="Arial"/>
      <family val="2"/>
    </font>
    <font>
      <b/>
      <sz val="14"/>
      <name val="Arial"/>
      <family val="2"/>
    </font>
    <font>
      <b/>
      <sz val="15"/>
      <color theme="1"/>
      <name val="Arial"/>
      <family val="2"/>
    </font>
    <font>
      <b/>
      <sz val="11"/>
      <color theme="1"/>
      <name val="Calibri"/>
      <family val="2"/>
      <scheme val="minor"/>
    </font>
    <font>
      <b/>
      <sz val="12"/>
      <color theme="1"/>
      <name val="Calibri"/>
      <family val="2"/>
      <scheme val="minor"/>
    </font>
    <font>
      <b/>
      <sz val="14"/>
      <color theme="1"/>
      <name val="Calibri"/>
      <family val="2"/>
      <scheme val="minor"/>
    </font>
    <font>
      <sz val="15"/>
      <color theme="1"/>
      <name val="Arial"/>
      <family val="2"/>
    </font>
    <font>
      <b/>
      <sz val="11"/>
      <name val="Calibri"/>
      <family val="2"/>
      <scheme val="minor"/>
    </font>
    <font>
      <sz val="9"/>
      <color theme="1"/>
      <name val="Calibri"/>
      <family val="2"/>
      <scheme val="minor"/>
    </font>
    <font>
      <sz val="9"/>
      <color theme="1" tint="4.9989318521683403E-2"/>
      <name val="Calibri"/>
      <family val="2"/>
      <scheme val="minor"/>
    </font>
    <font>
      <sz val="9"/>
      <color theme="1" tint="4.9989318521683403E-2"/>
      <name val="Arial"/>
      <family val="2"/>
    </font>
    <font>
      <sz val="8"/>
      <color theme="1"/>
      <name val="Arial"/>
      <family val="2"/>
    </font>
    <font>
      <sz val="8"/>
      <name val="Calibri"/>
      <family val="2"/>
      <scheme val="minor"/>
    </font>
    <font>
      <sz val="9"/>
      <name val="Calibri"/>
      <family val="2"/>
      <scheme val="minor"/>
    </font>
    <font>
      <sz val="11"/>
      <color theme="1"/>
      <name val="Calibri"/>
      <family val="2"/>
      <scheme val="minor"/>
    </font>
    <font>
      <b/>
      <sz val="9"/>
      <color rgb="FFFF0000"/>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6"/>
      <color rgb="FFFF0000"/>
      <name val="Calibri"/>
      <family val="2"/>
      <scheme val="minor"/>
    </font>
    <font>
      <b/>
      <sz val="18"/>
      <color rgb="FFFF0000"/>
      <name val="Calibri"/>
      <family val="2"/>
      <scheme val="minor"/>
    </font>
    <font>
      <b/>
      <sz val="9"/>
      <color rgb="FFFF0000"/>
      <name val="Arial"/>
      <family val="2"/>
    </font>
    <font>
      <sz val="10"/>
      <color rgb="FFFF0000"/>
      <name val="Arial"/>
      <family val="2"/>
    </font>
    <font>
      <b/>
      <sz val="11"/>
      <color rgb="FFFF0000"/>
      <name val="Arial"/>
      <family val="2"/>
    </font>
    <font>
      <b/>
      <sz val="10"/>
      <color rgb="FFFF0000"/>
      <name val="Arial"/>
      <family val="2"/>
    </font>
    <font>
      <b/>
      <sz val="8"/>
      <color rgb="FFFF0000"/>
      <name val="Calibri"/>
      <family val="2"/>
      <scheme val="minor"/>
    </font>
  </fonts>
  <fills count="8">
    <fill>
      <patternFill patternType="none"/>
    </fill>
    <fill>
      <patternFill patternType="gray125"/>
    </fill>
    <fill>
      <patternFill patternType="solid">
        <fgColor rgb="FFDBE5F1"/>
        <bgColor indexed="64"/>
      </patternFill>
    </fill>
    <fill>
      <patternFill patternType="solid">
        <fgColor theme="9" tint="0.79998168889431442"/>
        <bgColor indexed="64"/>
      </patternFill>
    </fill>
    <fill>
      <patternFill patternType="solid">
        <fgColor rgb="FFE2EFDA"/>
        <bgColor indexed="64"/>
      </patternFill>
    </fill>
    <fill>
      <patternFill patternType="solid">
        <fgColor rgb="FF6699FF"/>
        <bgColor indexed="64"/>
      </patternFill>
    </fill>
    <fill>
      <patternFill patternType="solid">
        <fgColor theme="0"/>
        <bgColor indexed="64"/>
      </patternFill>
    </fill>
    <fill>
      <patternFill patternType="solid">
        <fgColor rgb="FFFF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0" fontId="14" fillId="2" borderId="0" applyNumberFormat="0" applyBorder="0" applyProtection="0">
      <alignment horizontal="center" vertical="center"/>
    </xf>
    <xf numFmtId="49" fontId="15" fillId="0" borderId="0" applyFill="0" applyBorder="0" applyProtection="0">
      <alignment horizontal="left" vertical="center"/>
    </xf>
    <xf numFmtId="3" fontId="15" fillId="0" borderId="0" applyFill="0" applyBorder="0" applyProtection="0">
      <alignment horizontal="right" vertical="center"/>
    </xf>
    <xf numFmtId="0" fontId="17" fillId="0" borderId="0"/>
    <xf numFmtId="9" fontId="34" fillId="0" borderId="0" applyFont="0" applyFill="0" applyBorder="0" applyAlignment="0" applyProtection="0"/>
    <xf numFmtId="164" fontId="34" fillId="0" borderId="0" applyFont="0" applyFill="0" applyBorder="0" applyAlignment="0" applyProtection="0"/>
  </cellStyleXfs>
  <cellXfs count="322">
    <xf numFmtId="0" fontId="0" fillId="0" borderId="0" xfId="0"/>
    <xf numFmtId="0" fontId="6" fillId="0" borderId="0" xfId="0" applyFont="1"/>
    <xf numFmtId="0" fontId="0" fillId="0" borderId="0" xfId="0" applyAlignment="1">
      <alignment horizontal="center" vertical="center"/>
    </xf>
    <xf numFmtId="0" fontId="7" fillId="0" borderId="0" xfId="0" applyFont="1" applyAlignment="1">
      <alignment horizontal="center" vertical="center"/>
    </xf>
    <xf numFmtId="0" fontId="8" fillId="0" borderId="0" xfId="0" applyFont="1" applyAlignment="1">
      <alignment horizontal="center"/>
    </xf>
    <xf numFmtId="1" fontId="0" fillId="0" borderId="0" xfId="0" applyNumberFormat="1" applyAlignment="1">
      <alignment horizontal="center" vertical="center"/>
    </xf>
    <xf numFmtId="0" fontId="9" fillId="0" borderId="0" xfId="0" applyFont="1" applyAlignment="1">
      <alignment horizontal="center"/>
    </xf>
    <xf numFmtId="0" fontId="10" fillId="0" borderId="0" xfId="0" applyFont="1" applyAlignment="1">
      <alignment horizontal="center" vertical="center" wrapText="1"/>
    </xf>
    <xf numFmtId="165" fontId="6" fillId="0" borderId="0" xfId="0" applyNumberFormat="1" applyFont="1" applyAlignment="1">
      <alignment horizontal="center" vertical="center"/>
    </xf>
    <xf numFmtId="0" fontId="11" fillId="0" borderId="0" xfId="0" applyFont="1" applyAlignment="1">
      <alignment horizontal="center"/>
    </xf>
    <xf numFmtId="0" fontId="11" fillId="0" borderId="0" xfId="0" applyFont="1" applyAlignment="1">
      <alignment horizontal="center" vertical="center"/>
    </xf>
    <xf numFmtId="0" fontId="0" fillId="0" borderId="0" xfId="0" applyAlignment="1">
      <alignment horizontal="center" vertical="center" wrapText="1"/>
    </xf>
    <xf numFmtId="42" fontId="0" fillId="0" borderId="0" xfId="0" applyNumberFormat="1" applyAlignment="1">
      <alignment horizontal="center" vertical="center" wrapText="1"/>
    </xf>
    <xf numFmtId="0" fontId="0" fillId="0" borderId="0" xfId="0" applyAlignment="1">
      <alignment horizontal="center"/>
    </xf>
    <xf numFmtId="0" fontId="18" fillId="0" borderId="1" xfId="4" applyFont="1" applyBorder="1" applyAlignment="1">
      <alignment horizontal="left" vertical="center"/>
    </xf>
    <xf numFmtId="0" fontId="20" fillId="0" borderId="10" xfId="4" applyFont="1" applyBorder="1" applyAlignment="1">
      <alignment horizontal="center" vertical="center"/>
    </xf>
    <xf numFmtId="14" fontId="20" fillId="0" borderId="2" xfId="4" applyNumberFormat="1" applyFont="1" applyBorder="1"/>
    <xf numFmtId="0" fontId="20" fillId="0" borderId="15" xfId="4" applyFont="1" applyBorder="1" applyAlignment="1">
      <alignment horizontal="center" vertical="center"/>
    </xf>
    <xf numFmtId="14" fontId="20" fillId="0" borderId="16" xfId="4" applyNumberFormat="1" applyFont="1" applyBorder="1"/>
    <xf numFmtId="0" fontId="20" fillId="0" borderId="11" xfId="4" applyFont="1" applyBorder="1" applyAlignment="1">
      <alignment horizontal="center" vertical="center"/>
    </xf>
    <xf numFmtId="14" fontId="0" fillId="0" borderId="1" xfId="0" applyNumberFormat="1" applyBorder="1" applyAlignment="1">
      <alignment horizontal="center" vertical="center"/>
    </xf>
    <xf numFmtId="0" fontId="20" fillId="0" borderId="10" xfId="4" applyFont="1" applyBorder="1"/>
    <xf numFmtId="0" fontId="20" fillId="0" borderId="11" xfId="4" applyFont="1" applyBorder="1"/>
    <xf numFmtId="0" fontId="19" fillId="4" borderId="12" xfId="4" applyFont="1" applyFill="1" applyBorder="1" applyAlignment="1">
      <alignment horizontal="center" vertical="center"/>
    </xf>
    <xf numFmtId="0" fontId="19" fillId="4" borderId="9" xfId="4" applyFont="1" applyFill="1" applyBorder="1" applyAlignment="1">
      <alignment horizontal="center" vertical="center"/>
    </xf>
    <xf numFmtId="0" fontId="0" fillId="0" borderId="0" xfId="0" applyAlignment="1">
      <alignment vertical="center"/>
    </xf>
    <xf numFmtId="0" fontId="19" fillId="4" borderId="14" xfId="4" applyFont="1" applyFill="1" applyBorder="1" applyAlignment="1">
      <alignment vertical="center"/>
    </xf>
    <xf numFmtId="0" fontId="19" fillId="4" borderId="10" xfId="4" applyFont="1" applyFill="1" applyBorder="1" applyAlignment="1">
      <alignment horizontal="center" vertical="center"/>
    </xf>
    <xf numFmtId="0" fontId="6" fillId="0" borderId="0" xfId="0" applyFont="1" applyAlignment="1">
      <alignment horizontal="center" vertical="center" wrapText="1"/>
    </xf>
    <xf numFmtId="0" fontId="3" fillId="3" borderId="0" xfId="0" applyFont="1" applyFill="1" applyAlignment="1">
      <alignment horizontal="center" vertical="center" wrapText="1"/>
    </xf>
    <xf numFmtId="0" fontId="22" fillId="5" borderId="0" xfId="0" applyFont="1" applyFill="1" applyAlignment="1">
      <alignment horizontal="center" vertical="center" wrapText="1"/>
    </xf>
    <xf numFmtId="0" fontId="3" fillId="0" borderId="0" xfId="0" applyFont="1" applyAlignment="1">
      <alignment horizontal="center" vertical="center" wrapText="1"/>
    </xf>
    <xf numFmtId="0" fontId="4" fillId="3" borderId="0" xfId="0" applyFont="1" applyFill="1" applyAlignment="1">
      <alignment horizontal="center" vertical="center" wrapText="1"/>
    </xf>
    <xf numFmtId="0" fontId="5" fillId="0" borderId="0" xfId="0" applyFont="1" applyAlignment="1">
      <alignment horizontal="center" vertical="center" wrapText="1"/>
    </xf>
    <xf numFmtId="0" fontId="0" fillId="0" borderId="1" xfId="0" applyBorder="1"/>
    <xf numFmtId="0" fontId="23" fillId="0" borderId="1" xfId="0" applyFont="1" applyBorder="1" applyAlignment="1">
      <alignment horizontal="left" vertical="center"/>
    </xf>
    <xf numFmtId="0" fontId="19" fillId="4" borderId="13" xfId="4" applyFont="1" applyFill="1" applyBorder="1" applyAlignment="1">
      <alignment horizontal="center" vertical="center"/>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19" fillId="4" borderId="16" xfId="4" applyFont="1" applyFill="1" applyBorder="1" applyAlignment="1">
      <alignment vertical="center"/>
    </xf>
    <xf numFmtId="0" fontId="19" fillId="4" borderId="14" xfId="4" applyFont="1" applyFill="1" applyBorder="1" applyAlignment="1">
      <alignment horizontal="center" vertical="center"/>
    </xf>
    <xf numFmtId="0" fontId="3"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28" fillId="0" borderId="1" xfId="0" applyFont="1" applyBorder="1" applyAlignment="1">
      <alignment horizontal="center" vertical="center" wrapText="1"/>
    </xf>
    <xf numFmtId="0" fontId="28" fillId="0" borderId="8" xfId="0" applyFont="1" applyBorder="1" applyAlignment="1">
      <alignment horizontal="center" vertical="center"/>
    </xf>
    <xf numFmtId="0" fontId="28" fillId="0" borderId="8"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0" xfId="0" applyFont="1" applyAlignment="1">
      <alignment horizontal="center" vertical="center"/>
    </xf>
    <xf numFmtId="0" fontId="32"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28" fillId="6" borderId="1" xfId="0" applyFont="1" applyFill="1" applyBorder="1" applyAlignment="1">
      <alignment horizontal="center" vertical="center" wrapText="1"/>
    </xf>
    <xf numFmtId="0" fontId="28" fillId="6" borderId="1" xfId="0" applyFont="1" applyFill="1" applyBorder="1" applyAlignment="1">
      <alignment vertical="center" wrapText="1"/>
    </xf>
    <xf numFmtId="0" fontId="33" fillId="0" borderId="1" xfId="0" applyFont="1" applyBorder="1" applyAlignment="1">
      <alignment vertical="center" wrapText="1"/>
    </xf>
    <xf numFmtId="166" fontId="0" fillId="0" borderId="0" xfId="0" applyNumberFormat="1"/>
    <xf numFmtId="0" fontId="17" fillId="0" borderId="1" xfId="0" applyFont="1" applyBorder="1" applyAlignment="1">
      <alignment horizontal="center" vertical="center" wrapText="1"/>
    </xf>
    <xf numFmtId="0" fontId="0" fillId="0" borderId="1" xfId="0" applyBorder="1" applyAlignment="1">
      <alignment horizontal="center" vertical="center"/>
    </xf>
    <xf numFmtId="0" fontId="33" fillId="6" borderId="1" xfId="0" applyFont="1" applyFill="1" applyBorder="1" applyAlignment="1">
      <alignment horizontal="center" vertical="center" wrapText="1"/>
    </xf>
    <xf numFmtId="0" fontId="0" fillId="6" borderId="0" xfId="0" applyFill="1"/>
    <xf numFmtId="0" fontId="28" fillId="6" borderId="8" xfId="0" applyFont="1" applyFill="1" applyBorder="1" applyAlignment="1">
      <alignment horizontal="center" vertical="center" wrapText="1"/>
    </xf>
    <xf numFmtId="0" fontId="32" fillId="0" borderId="8" xfId="0" applyFont="1" applyBorder="1" applyAlignment="1">
      <alignment horizontal="center" vertical="center" wrapText="1"/>
    </xf>
    <xf numFmtId="0" fontId="33" fillId="0" borderId="8" xfId="0" applyFont="1" applyBorder="1" applyAlignment="1">
      <alignment horizontal="center" vertical="center" wrapText="1"/>
    </xf>
    <xf numFmtId="0" fontId="33" fillId="6" borderId="8" xfId="0" applyFont="1" applyFill="1" applyBorder="1" applyAlignment="1">
      <alignment horizontal="center" vertical="center" wrapText="1"/>
    </xf>
    <xf numFmtId="0" fontId="0" fillId="0" borderId="8" xfId="0" applyBorder="1" applyAlignment="1">
      <alignment horizontal="center" vertical="center"/>
    </xf>
    <xf numFmtId="0" fontId="11" fillId="6" borderId="1" xfId="0" applyFont="1" applyFill="1" applyBorder="1" applyAlignment="1">
      <alignment horizontal="center" vertical="center" wrapText="1"/>
    </xf>
    <xf numFmtId="3" fontId="28" fillId="0" borderId="1" xfId="0" applyNumberFormat="1" applyFont="1" applyBorder="1" applyAlignment="1">
      <alignment horizontal="center" vertical="center" wrapText="1"/>
    </xf>
    <xf numFmtId="9" fontId="33" fillId="0" borderId="1" xfId="0" applyNumberFormat="1" applyFont="1" applyBorder="1" applyAlignment="1">
      <alignment horizontal="center" vertical="center" wrapText="1"/>
    </xf>
    <xf numFmtId="0" fontId="2" fillId="0" borderId="4" xfId="0" applyFont="1" applyBorder="1" applyAlignment="1">
      <alignment horizontal="center" vertical="center"/>
    </xf>
    <xf numFmtId="9" fontId="32" fillId="0" borderId="1" xfId="0" applyNumberFormat="1" applyFont="1" applyBorder="1" applyAlignment="1">
      <alignment horizontal="center" vertical="center" wrapText="1"/>
    </xf>
    <xf numFmtId="9" fontId="33" fillId="6" borderId="1" xfId="0" applyNumberFormat="1" applyFont="1" applyFill="1" applyBorder="1" applyAlignment="1">
      <alignment horizontal="center" vertical="center" wrapText="1"/>
    </xf>
    <xf numFmtId="9" fontId="28" fillId="6" borderId="1" xfId="0" applyNumberFormat="1" applyFont="1" applyFill="1" applyBorder="1" applyAlignment="1">
      <alignment horizontal="center" vertical="center" wrapText="1"/>
    </xf>
    <xf numFmtId="0" fontId="27" fillId="0" borderId="1" xfId="0" applyFont="1" applyBorder="1" applyAlignment="1">
      <alignment horizontal="center" vertical="center" wrapText="1"/>
    </xf>
    <xf numFmtId="9" fontId="23" fillId="0" borderId="1" xfId="0" applyNumberFormat="1" applyFont="1" applyBorder="1" applyAlignment="1">
      <alignment horizontal="center" vertical="center"/>
    </xf>
    <xf numFmtId="0" fontId="23" fillId="0" borderId="22" xfId="0" applyFont="1" applyBorder="1" applyAlignment="1">
      <alignment horizontal="center" vertical="center" wrapText="1"/>
    </xf>
    <xf numFmtId="0" fontId="23"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44" fontId="23" fillId="0" borderId="3" xfId="0" applyNumberFormat="1"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28" fillId="0" borderId="22" xfId="0" applyFont="1" applyBorder="1" applyAlignment="1">
      <alignment horizontal="center" vertical="center"/>
    </xf>
    <xf numFmtId="9" fontId="23" fillId="0" borderId="1" xfId="0" applyNumberFormat="1" applyFont="1" applyBorder="1" applyAlignment="1">
      <alignment horizontal="center" vertical="center" wrapText="1"/>
    </xf>
    <xf numFmtId="0" fontId="32" fillId="0" borderId="3" xfId="0" applyFont="1" applyBorder="1" applyAlignment="1">
      <alignment horizontal="center" vertical="center" wrapText="1"/>
    </xf>
    <xf numFmtId="0" fontId="28" fillId="6" borderId="3" xfId="0" applyFont="1" applyFill="1" applyBorder="1" applyAlignment="1">
      <alignment horizontal="center" vertical="center" wrapText="1"/>
    </xf>
    <xf numFmtId="0" fontId="32" fillId="0" borderId="24" xfId="0" applyFont="1" applyBorder="1" applyAlignment="1">
      <alignment horizontal="center" vertical="center" wrapText="1"/>
    </xf>
    <xf numFmtId="0" fontId="28" fillId="6" borderId="24" xfId="0" applyFont="1" applyFill="1" applyBorder="1" applyAlignment="1">
      <alignment horizontal="center" vertical="center" wrapText="1"/>
    </xf>
    <xf numFmtId="166" fontId="33" fillId="0" borderId="22" xfId="0" applyNumberFormat="1" applyFont="1" applyBorder="1" applyAlignment="1">
      <alignment horizontal="center" vertical="center" wrapText="1"/>
    </xf>
    <xf numFmtId="9" fontId="28" fillId="0" borderId="22" xfId="5" applyFont="1" applyBorder="1" applyAlignment="1">
      <alignment horizontal="center" vertical="center" wrapText="1"/>
    </xf>
    <xf numFmtId="9" fontId="28" fillId="0" borderId="1" xfId="0" applyNumberFormat="1" applyFont="1" applyBorder="1" applyAlignment="1">
      <alignment horizontal="center" vertical="center" wrapText="1"/>
    </xf>
    <xf numFmtId="9" fontId="28" fillId="0" borderId="1" xfId="5" applyFont="1" applyBorder="1" applyAlignment="1">
      <alignment horizontal="center" vertical="center" wrapText="1"/>
    </xf>
    <xf numFmtId="0" fontId="28" fillId="7" borderId="1" xfId="0" applyFont="1" applyFill="1" applyBorder="1" applyAlignment="1">
      <alignment horizontal="center" vertical="center" wrapText="1"/>
    </xf>
    <xf numFmtId="0" fontId="28" fillId="7" borderId="22" xfId="0" applyFont="1" applyFill="1" applyBorder="1" applyAlignment="1">
      <alignment horizontal="center" vertical="center" wrapText="1"/>
    </xf>
    <xf numFmtId="9" fontId="28" fillId="0" borderId="22" xfId="0" applyNumberFormat="1" applyFont="1" applyBorder="1" applyAlignment="1">
      <alignment horizontal="center" vertical="center" wrapText="1"/>
    </xf>
    <xf numFmtId="9" fontId="35" fillId="0" borderId="22" xfId="0" applyNumberFormat="1" applyFont="1" applyBorder="1" applyAlignment="1">
      <alignment horizontal="center" vertical="center" wrapText="1"/>
    </xf>
    <xf numFmtId="9" fontId="36" fillId="0" borderId="3" xfId="5" applyFont="1" applyBorder="1" applyAlignment="1">
      <alignment horizontal="center" vertical="center" wrapText="1"/>
    </xf>
    <xf numFmtId="9" fontId="37" fillId="0" borderId="3" xfId="0" applyNumberFormat="1" applyFont="1" applyBorder="1" applyAlignment="1">
      <alignment horizontal="center" vertical="center" wrapText="1"/>
    </xf>
    <xf numFmtId="9" fontId="36" fillId="0" borderId="1" xfId="0" applyNumberFormat="1" applyFont="1" applyBorder="1" applyAlignment="1">
      <alignment horizontal="center" vertical="center" wrapText="1"/>
    </xf>
    <xf numFmtId="9" fontId="36" fillId="0" borderId="1" xfId="5" applyFont="1" applyBorder="1" applyAlignment="1">
      <alignment horizontal="center" vertical="center"/>
    </xf>
    <xf numFmtId="164" fontId="0" fillId="0" borderId="1" xfId="6" applyFont="1" applyBorder="1" applyAlignment="1">
      <alignment horizontal="left" wrapText="1"/>
    </xf>
    <xf numFmtId="164" fontId="0" fillId="0" borderId="22" xfId="0" applyNumberFormat="1" applyBorder="1" applyAlignment="1">
      <alignment horizontal="center" vertical="center" wrapText="1"/>
    </xf>
    <xf numFmtId="10" fontId="36" fillId="0" borderId="22" xfId="5" applyNumberFormat="1" applyFont="1" applyBorder="1" applyAlignment="1">
      <alignment horizontal="center" vertical="center" wrapText="1"/>
    </xf>
    <xf numFmtId="164" fontId="0" fillId="0" borderId="3" xfId="0" applyNumberFormat="1" applyBorder="1" applyAlignment="1">
      <alignment horizontal="center" vertical="center" wrapText="1"/>
    </xf>
    <xf numFmtId="10" fontId="36" fillId="0" borderId="3" xfId="5"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10" fontId="44" fillId="0" borderId="1" xfId="5" applyNumberFormat="1" applyFont="1" applyBorder="1" applyAlignment="1">
      <alignment horizontal="center" vertical="center" wrapText="1"/>
    </xf>
    <xf numFmtId="164" fontId="11" fillId="6" borderId="1" xfId="0" applyNumberFormat="1" applyFont="1" applyFill="1" applyBorder="1" applyAlignment="1">
      <alignment horizontal="center" vertical="center" wrapText="1"/>
    </xf>
    <xf numFmtId="10" fontId="36" fillId="6" borderId="1" xfId="5" applyNumberFormat="1" applyFont="1" applyFill="1" applyBorder="1" applyAlignment="1">
      <alignment horizontal="center" vertical="center" wrapText="1"/>
    </xf>
    <xf numFmtId="164" fontId="0" fillId="0" borderId="1" xfId="6" applyFont="1" applyBorder="1" applyAlignment="1">
      <alignment horizontal="left" vertical="center" wrapText="1"/>
    </xf>
    <xf numFmtId="164" fontId="0" fillId="0" borderId="1" xfId="6" applyFont="1" applyBorder="1" applyAlignment="1">
      <alignment horizontal="center" vertical="center" wrapText="1"/>
    </xf>
    <xf numFmtId="164" fontId="0" fillId="0" borderId="1" xfId="0" applyNumberFormat="1" applyBorder="1" applyAlignment="1">
      <alignment horizontal="center" vertical="center"/>
    </xf>
    <xf numFmtId="10" fontId="36" fillId="0" borderId="1" xfId="5" applyNumberFormat="1" applyFont="1" applyBorder="1" applyAlignment="1">
      <alignment horizontal="center" vertical="center"/>
    </xf>
    <xf numFmtId="164" fontId="0" fillId="0" borderId="0" xfId="0" applyNumberFormat="1"/>
    <xf numFmtId="164" fontId="0" fillId="0" borderId="1" xfId="0" applyNumberFormat="1" applyBorder="1"/>
    <xf numFmtId="44" fontId="23" fillId="0" borderId="3" xfId="6" applyNumberFormat="1" applyFont="1" applyFill="1" applyBorder="1" applyAlignment="1">
      <alignment horizontal="center" wrapText="1"/>
    </xf>
    <xf numFmtId="9" fontId="45" fillId="0" borderId="1" xfId="0" applyNumberFormat="1" applyFont="1" applyBorder="1" applyAlignment="1">
      <alignment horizontal="center" vertical="center" wrapText="1"/>
    </xf>
    <xf numFmtId="9" fontId="36" fillId="0" borderId="1" xfId="5" applyFont="1" applyBorder="1" applyAlignment="1">
      <alignment horizontal="center" vertical="center" wrapText="1"/>
    </xf>
    <xf numFmtId="9" fontId="35"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6" fillId="0" borderId="1" xfId="0" applyFont="1" applyBorder="1" applyAlignment="1">
      <alignment horizontal="left" vertical="center" wrapText="1"/>
    </xf>
    <xf numFmtId="0" fontId="22" fillId="0" borderId="6" xfId="0" applyFont="1" applyBorder="1" applyAlignment="1">
      <alignment horizontal="justify" vertical="center" wrapText="1"/>
    </xf>
    <xf numFmtId="0" fontId="22" fillId="0" borderId="7" xfId="0" applyFont="1" applyBorder="1" applyAlignment="1">
      <alignment horizontal="justify" vertical="center" wrapText="1"/>
    </xf>
    <xf numFmtId="0" fontId="22" fillId="0" borderId="8" xfId="0" applyFont="1" applyBorder="1" applyAlignment="1">
      <alignment horizontal="justify" vertic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7" xfId="0" applyBorder="1" applyAlignment="1">
      <alignment horizontal="center" vertical="center"/>
    </xf>
    <xf numFmtId="0" fontId="3"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4" fillId="3" borderId="1" xfId="0" applyFont="1" applyFill="1" applyBorder="1" applyAlignment="1">
      <alignment vertical="center" wrapText="1"/>
    </xf>
    <xf numFmtId="0" fontId="2" fillId="0" borderId="1" xfId="0" applyFont="1" applyBorder="1" applyAlignment="1">
      <alignment horizontal="center" vertical="center" wrapText="1"/>
    </xf>
    <xf numFmtId="0" fontId="3" fillId="0" borderId="1" xfId="0" applyFont="1" applyBorder="1" applyAlignment="1">
      <alignment vertical="center" wrapText="1"/>
    </xf>
    <xf numFmtId="0" fontId="3"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24" fillId="0" borderId="1" xfId="0" applyFont="1" applyBorder="1" applyAlignment="1">
      <alignment horizontal="center" vertical="center"/>
    </xf>
    <xf numFmtId="0" fontId="0" fillId="0" borderId="4" xfId="0" applyBorder="1" applyAlignment="1">
      <alignment horizontal="center"/>
    </xf>
    <xf numFmtId="0" fontId="22" fillId="0" borderId="1" xfId="0" applyFont="1" applyBorder="1" applyAlignment="1">
      <alignment horizontal="center" vertical="center" wrapText="1"/>
    </xf>
    <xf numFmtId="0" fontId="5" fillId="0" borderId="1" xfId="0" applyFont="1" applyBorder="1" applyAlignment="1">
      <alignment vertical="center" wrapText="1"/>
    </xf>
    <xf numFmtId="0" fontId="23" fillId="0" borderId="0" xfId="0" applyFont="1" applyAlignment="1">
      <alignment horizontal="center" vertical="center"/>
    </xf>
    <xf numFmtId="0" fontId="3" fillId="0" borderId="1" xfId="0" applyFont="1" applyBorder="1" applyAlignment="1">
      <alignment horizontal="left" vertical="center" wrapText="1"/>
    </xf>
    <xf numFmtId="1" fontId="41" fillId="0" borderId="6" xfId="0" applyNumberFormat="1" applyFont="1" applyBorder="1" applyAlignment="1">
      <alignment horizontal="center" vertical="center" wrapText="1"/>
    </xf>
    <xf numFmtId="1" fontId="41" fillId="0" borderId="7" xfId="0" applyNumberFormat="1" applyFont="1" applyBorder="1" applyAlignment="1">
      <alignment horizontal="center" vertical="center" wrapText="1"/>
    </xf>
    <xf numFmtId="1" fontId="41" fillId="0" borderId="8" xfId="0" applyNumberFormat="1" applyFont="1" applyBorder="1" applyAlignment="1">
      <alignment horizontal="center" vertical="center" wrapText="1"/>
    </xf>
    <xf numFmtId="0" fontId="28" fillId="0" borderId="19" xfId="0" applyFont="1" applyBorder="1" applyAlignment="1">
      <alignment horizontal="center" vertical="center" wrapText="1"/>
    </xf>
    <xf numFmtId="0" fontId="28" fillId="0" borderId="3" xfId="0" applyFont="1" applyBorder="1" applyAlignment="1">
      <alignment horizontal="center" vertical="center" wrapText="1"/>
    </xf>
    <xf numFmtId="0" fontId="4" fillId="3" borderId="1" xfId="0" applyFont="1" applyFill="1" applyBorder="1" applyAlignment="1">
      <alignment horizontal="center" vertical="center" wrapText="1"/>
    </xf>
    <xf numFmtId="164" fontId="0" fillId="0" borderId="19" xfId="6" applyFont="1" applyBorder="1" applyAlignment="1">
      <alignment horizontal="center" vertical="center" wrapText="1"/>
    </xf>
    <xf numFmtId="164" fontId="0" fillId="0" borderId="3" xfId="6" applyFont="1" applyBorder="1" applyAlignment="1">
      <alignment horizontal="center" vertical="center" wrapText="1"/>
    </xf>
    <xf numFmtId="0" fontId="37" fillId="0" borderId="1" xfId="0" applyFont="1" applyBorder="1" applyAlignment="1">
      <alignment horizontal="center" vertical="center"/>
    </xf>
    <xf numFmtId="0" fontId="32" fillId="0" borderId="1" xfId="0" applyFont="1" applyBorder="1" applyAlignment="1">
      <alignment horizontal="center" vertical="center" wrapText="1"/>
    </xf>
    <xf numFmtId="1" fontId="30" fillId="0" borderId="1" xfId="0" applyNumberFormat="1" applyFont="1" applyBorder="1" applyAlignment="1">
      <alignment horizontal="center" vertical="center" wrapText="1"/>
    </xf>
    <xf numFmtId="165" fontId="31" fillId="0" borderId="1" xfId="0" applyNumberFormat="1" applyFont="1" applyBorder="1" applyAlignment="1">
      <alignment horizontal="center" vertical="center" wrapText="1"/>
    </xf>
    <xf numFmtId="0" fontId="28" fillId="6" borderId="1" xfId="0" applyFont="1" applyFill="1" applyBorder="1" applyAlignment="1">
      <alignment horizontal="center" vertical="center" wrapText="1"/>
    </xf>
    <xf numFmtId="0" fontId="32" fillId="0" borderId="19"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22" xfId="0" applyFont="1" applyBorder="1" applyAlignment="1">
      <alignment horizontal="center" vertical="center" wrapText="1"/>
    </xf>
    <xf numFmtId="9" fontId="33" fillId="0" borderId="19" xfId="0" applyNumberFormat="1" applyFont="1" applyBorder="1" applyAlignment="1">
      <alignment horizontal="center" vertical="center" wrapText="1"/>
    </xf>
    <xf numFmtId="9" fontId="33" fillId="0" borderId="3" xfId="0" applyNumberFormat="1" applyFont="1" applyBorder="1" applyAlignment="1">
      <alignment horizontal="center" vertical="center" wrapText="1"/>
    </xf>
    <xf numFmtId="9" fontId="28" fillId="0" borderId="19" xfId="5" applyFont="1" applyFill="1" applyBorder="1" applyAlignment="1">
      <alignment horizontal="center" vertical="center" wrapText="1"/>
    </xf>
    <xf numFmtId="9" fontId="28" fillId="0" borderId="3" xfId="5" applyFont="1" applyFill="1" applyBorder="1" applyAlignment="1">
      <alignment horizontal="center" vertical="center" wrapText="1"/>
    </xf>
    <xf numFmtId="0" fontId="32" fillId="0" borderId="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8" xfId="0" applyFont="1" applyBorder="1" applyAlignment="1">
      <alignment horizontal="center" vertical="center" wrapText="1"/>
    </xf>
    <xf numFmtId="0" fontId="28" fillId="6" borderId="5" xfId="0" applyFont="1" applyFill="1" applyBorder="1" applyAlignment="1">
      <alignment horizontal="center" vertical="center" wrapText="1"/>
    </xf>
    <xf numFmtId="0" fontId="28" fillId="6" borderId="24" xfId="0" applyFont="1" applyFill="1" applyBorder="1" applyAlignment="1">
      <alignment horizontal="center" vertical="center" wrapText="1"/>
    </xf>
    <xf numFmtId="0" fontId="33" fillId="0" borderId="19" xfId="0" applyFont="1" applyBorder="1" applyAlignment="1">
      <alignment horizontal="center" vertical="center" wrapText="1"/>
    </xf>
    <xf numFmtId="0" fontId="33" fillId="0" borderId="3" xfId="0" applyFont="1" applyBorder="1" applyAlignment="1">
      <alignment horizontal="center" vertical="center" wrapText="1"/>
    </xf>
    <xf numFmtId="166" fontId="5" fillId="0" borderId="1" xfId="0" applyNumberFormat="1" applyFont="1" applyBorder="1" applyAlignment="1">
      <alignment horizontal="center" vertical="center" wrapText="1"/>
    </xf>
    <xf numFmtId="164" fontId="0" fillId="0" borderId="22" xfId="6"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23" fillId="0" borderId="1" xfId="0" applyFont="1" applyBorder="1" applyAlignment="1">
      <alignment horizontal="center" vertical="center" wrapText="1"/>
    </xf>
    <xf numFmtId="0" fontId="35" fillId="0" borderId="6"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3" xfId="0" applyFont="1" applyBorder="1" applyAlignment="1">
      <alignment horizontal="center" vertical="center" wrapText="1"/>
    </xf>
    <xf numFmtId="0" fontId="4" fillId="0" borderId="1" xfId="0" applyFont="1" applyBorder="1" applyAlignment="1">
      <alignment horizontal="center" vertical="center" wrapText="1"/>
    </xf>
    <xf numFmtId="9" fontId="32" fillId="0" borderId="19" xfId="5" applyFont="1" applyFill="1" applyBorder="1" applyAlignment="1">
      <alignment horizontal="center" vertical="center" wrapText="1"/>
    </xf>
    <xf numFmtId="9" fontId="32" fillId="0" borderId="3" xfId="5" applyFont="1" applyFill="1" applyBorder="1" applyAlignment="1">
      <alignment horizontal="center" vertical="center" wrapText="1"/>
    </xf>
    <xf numFmtId="9" fontId="32" fillId="0" borderId="19" xfId="0" applyNumberFormat="1" applyFont="1" applyBorder="1" applyAlignment="1">
      <alignment horizontal="center" vertical="center" wrapText="1"/>
    </xf>
    <xf numFmtId="9" fontId="32" fillId="0" borderId="22" xfId="0" applyNumberFormat="1" applyFont="1" applyBorder="1" applyAlignment="1">
      <alignment horizontal="center" vertical="center" wrapText="1"/>
    </xf>
    <xf numFmtId="9" fontId="32" fillId="0" borderId="3" xfId="0" applyNumberFormat="1" applyFont="1" applyBorder="1" applyAlignment="1">
      <alignment horizontal="center" vertical="center" wrapText="1"/>
    </xf>
    <xf numFmtId="9" fontId="33" fillId="0" borderId="1" xfId="0" applyNumberFormat="1" applyFont="1" applyBorder="1" applyAlignment="1">
      <alignment horizontal="center" vertical="center" wrapText="1"/>
    </xf>
    <xf numFmtId="4" fontId="29" fillId="0" borderId="19"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 fontId="29" fillId="0" borderId="3" xfId="0" applyNumberFormat="1" applyFont="1" applyBorder="1" applyAlignment="1">
      <alignment horizontal="center" vertical="center" wrapText="1"/>
    </xf>
    <xf numFmtId="1" fontId="43" fillId="0" borderId="6" xfId="0" applyNumberFormat="1" applyFont="1" applyBorder="1" applyAlignment="1">
      <alignment horizontal="center" vertical="center" wrapText="1"/>
    </xf>
    <xf numFmtId="1" fontId="43" fillId="0" borderId="7" xfId="0" applyNumberFormat="1" applyFont="1" applyBorder="1" applyAlignment="1">
      <alignment horizontal="center" vertical="center" wrapText="1"/>
    </xf>
    <xf numFmtId="1" fontId="43" fillId="0" borderId="8" xfId="0" applyNumberFormat="1" applyFont="1" applyBorder="1" applyAlignment="1">
      <alignment horizontal="center" vertical="center" wrapText="1"/>
    </xf>
    <xf numFmtId="0" fontId="3" fillId="3" borderId="1" xfId="0" applyFont="1" applyFill="1" applyBorder="1" applyAlignment="1">
      <alignment horizontal="center" vertical="center" wrapText="1"/>
    </xf>
    <xf numFmtId="0" fontId="27" fillId="0" borderId="1" xfId="0" applyFont="1" applyBorder="1" applyAlignment="1">
      <alignment horizontal="center" vertical="center" wrapText="1"/>
    </xf>
    <xf numFmtId="9" fontId="23" fillId="0" borderId="1" xfId="0" applyNumberFormat="1" applyFont="1" applyBorder="1" applyAlignment="1">
      <alignment horizontal="center" vertical="center"/>
    </xf>
    <xf numFmtId="0" fontId="23" fillId="0" borderId="19"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3" xfId="0" applyFont="1" applyBorder="1" applyAlignment="1">
      <alignment horizontal="center" vertical="center" wrapText="1"/>
    </xf>
    <xf numFmtId="9" fontId="23" fillId="0" borderId="1" xfId="0" applyNumberFormat="1" applyFont="1" applyBorder="1" applyAlignment="1">
      <alignment horizontal="center" vertical="center" wrapText="1"/>
    </xf>
    <xf numFmtId="44" fontId="23" fillId="0" borderId="19" xfId="0" applyNumberFormat="1" applyFont="1" applyBorder="1" applyAlignment="1">
      <alignment horizontal="center" vertical="center" wrapText="1"/>
    </xf>
    <xf numFmtId="44" fontId="23" fillId="0" borderId="3" xfId="0" applyNumberFormat="1" applyFont="1" applyBorder="1" applyAlignment="1">
      <alignment horizontal="center" vertical="center" wrapText="1"/>
    </xf>
    <xf numFmtId="10" fontId="23" fillId="0" borderId="19"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wrapText="1"/>
    </xf>
    <xf numFmtId="0" fontId="22" fillId="5"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9" xfId="0" applyFont="1" applyBorder="1" applyAlignment="1">
      <alignment horizontal="center" wrapText="1"/>
    </xf>
    <xf numFmtId="0" fontId="2" fillId="0" borderId="19"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8" xfId="0" applyFont="1" applyBorder="1" applyAlignment="1">
      <alignment horizontal="center" vertical="center"/>
    </xf>
    <xf numFmtId="0" fontId="2" fillId="0" borderId="0" xfId="0" applyFont="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3" fillId="3" borderId="19" xfId="0" applyFont="1" applyFill="1" applyBorder="1" applyAlignment="1">
      <alignment horizontal="center" vertical="center" wrapText="1"/>
    </xf>
    <xf numFmtId="0" fontId="28" fillId="0" borderId="5" xfId="0" applyFont="1" applyBorder="1" applyAlignment="1">
      <alignment horizontal="center" vertical="center" wrapText="1"/>
    </xf>
    <xf numFmtId="0" fontId="28" fillId="0" borderId="24" xfId="0" applyFont="1" applyBorder="1" applyAlignment="1">
      <alignment horizontal="center" vertical="center" wrapText="1"/>
    </xf>
    <xf numFmtId="0" fontId="0" fillId="0" borderId="1" xfId="0" applyBorder="1" applyAlignment="1">
      <alignment horizontal="center" vertical="center" wrapText="1"/>
    </xf>
    <xf numFmtId="0" fontId="28" fillId="0" borderId="23" xfId="0" applyFont="1" applyBorder="1" applyAlignment="1">
      <alignment horizontal="center" vertical="center" wrapText="1"/>
    </xf>
    <xf numFmtId="0" fontId="28" fillId="0" borderId="22"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3" xfId="0" applyBorder="1" applyAlignment="1">
      <alignment horizontal="center" vertical="center" wrapText="1"/>
    </xf>
    <xf numFmtId="0" fontId="28" fillId="0" borderId="19" xfId="0" applyFont="1" applyBorder="1" applyAlignment="1">
      <alignment horizontal="center" vertical="center"/>
    </xf>
    <xf numFmtId="0" fontId="28" fillId="0" borderId="22" xfId="0" applyFont="1" applyBorder="1" applyAlignment="1">
      <alignment horizontal="center" vertical="center"/>
    </xf>
    <xf numFmtId="0" fontId="28" fillId="0" borderId="3" xfId="0" applyFont="1" applyBorder="1" applyAlignment="1">
      <alignment horizontal="center" vertical="center"/>
    </xf>
    <xf numFmtId="0" fontId="33" fillId="0" borderId="1" xfId="0" applyFont="1" applyBorder="1" applyAlignment="1">
      <alignment horizontal="center" vertical="center" wrapText="1"/>
    </xf>
    <xf numFmtId="9" fontId="28" fillId="0" borderId="19" xfId="0" applyNumberFormat="1" applyFont="1" applyBorder="1" applyAlignment="1">
      <alignment horizontal="center" vertical="center" wrapText="1"/>
    </xf>
    <xf numFmtId="9" fontId="23" fillId="0" borderId="19" xfId="0" applyNumberFormat="1" applyFont="1" applyBorder="1" applyAlignment="1">
      <alignment horizontal="center" vertical="center" wrapText="1"/>
    </xf>
    <xf numFmtId="0" fontId="40" fillId="0" borderId="6" xfId="0" applyFont="1" applyBorder="1" applyAlignment="1">
      <alignment horizontal="center" vertical="center" wrapText="1"/>
    </xf>
    <xf numFmtId="0" fontId="40" fillId="0" borderId="7" xfId="0" applyFont="1" applyBorder="1" applyAlignment="1">
      <alignment horizontal="center" vertical="center" wrapText="1"/>
    </xf>
    <xf numFmtId="0" fontId="40" fillId="0" borderId="8" xfId="0" applyFont="1" applyBorder="1" applyAlignment="1">
      <alignment horizontal="center" vertical="center" wrapText="1"/>
    </xf>
    <xf numFmtId="0" fontId="38" fillId="0" borderId="6" xfId="0" applyFont="1" applyBorder="1" applyAlignment="1">
      <alignment horizontal="center" vertical="center" wrapText="1"/>
    </xf>
    <xf numFmtId="0" fontId="38" fillId="0" borderId="7" xfId="0" applyFont="1" applyBorder="1" applyAlignment="1">
      <alignment horizontal="center" vertical="center" wrapText="1"/>
    </xf>
    <xf numFmtId="0" fontId="38" fillId="0" borderId="8"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xf numFmtId="0" fontId="39" fillId="0" borderId="8" xfId="0" applyFont="1" applyBorder="1" applyAlignment="1">
      <alignment horizontal="center" vertical="center" wrapText="1"/>
    </xf>
    <xf numFmtId="0" fontId="0" fillId="0" borderId="1" xfId="0" applyBorder="1" applyAlignment="1">
      <alignment horizontal="center" vertical="center"/>
    </xf>
    <xf numFmtId="0" fontId="28" fillId="6" borderId="19" xfId="0" applyFont="1" applyFill="1" applyBorder="1" applyAlignment="1">
      <alignment horizontal="center" vertical="center" wrapText="1"/>
    </xf>
    <xf numFmtId="0" fontId="28" fillId="6" borderId="22" xfId="0" applyFont="1" applyFill="1" applyBorder="1" applyAlignment="1">
      <alignment horizontal="center" vertical="center" wrapText="1"/>
    </xf>
    <xf numFmtId="0" fontId="28" fillId="6" borderId="3" xfId="0" applyFont="1" applyFill="1" applyBorder="1" applyAlignment="1">
      <alignment horizontal="center" vertical="center" wrapText="1"/>
    </xf>
    <xf numFmtId="1" fontId="36" fillId="6" borderId="6" xfId="0" applyNumberFormat="1" applyFont="1" applyFill="1" applyBorder="1" applyAlignment="1">
      <alignment horizontal="center" vertical="center" wrapText="1"/>
    </xf>
    <xf numFmtId="1" fontId="36" fillId="6" borderId="7" xfId="0" applyNumberFormat="1" applyFont="1" applyFill="1" applyBorder="1" applyAlignment="1">
      <alignment horizontal="center" vertical="center" wrapText="1"/>
    </xf>
    <xf numFmtId="1" fontId="36" fillId="6" borderId="8" xfId="0" applyNumberFormat="1" applyFont="1" applyFill="1" applyBorder="1" applyAlignment="1">
      <alignment horizontal="center" vertical="center" wrapText="1"/>
    </xf>
    <xf numFmtId="9" fontId="28" fillId="6" borderId="1" xfId="0" applyNumberFormat="1" applyFont="1" applyFill="1" applyBorder="1" applyAlignment="1">
      <alignment horizontal="center" vertical="center" wrapText="1"/>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8" xfId="0" applyFont="1" applyBorder="1" applyAlignment="1">
      <alignment horizontal="center" vertical="center" wrapText="1"/>
    </xf>
    <xf numFmtId="0" fontId="37" fillId="6" borderId="6" xfId="0" applyFont="1" applyFill="1" applyBorder="1" applyAlignment="1">
      <alignment horizontal="center" vertical="center" wrapText="1"/>
    </xf>
    <xf numFmtId="0" fontId="37" fillId="6" borderId="7" xfId="0" applyFont="1" applyFill="1" applyBorder="1" applyAlignment="1">
      <alignment horizontal="center" vertical="center" wrapText="1"/>
    </xf>
    <xf numFmtId="0" fontId="37" fillId="6" borderId="8" xfId="0" applyFont="1" applyFill="1" applyBorder="1" applyAlignment="1">
      <alignment horizontal="center" vertical="center" wrapText="1"/>
    </xf>
    <xf numFmtId="0" fontId="37" fillId="0" borderId="6"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 xfId="0" applyFont="1" applyBorder="1" applyAlignment="1">
      <alignment horizontal="center" vertical="center" wrapText="1"/>
    </xf>
    <xf numFmtId="10" fontId="0" fillId="0" borderId="19" xfId="5" applyNumberFormat="1" applyFont="1" applyBorder="1" applyAlignment="1">
      <alignment horizontal="center" vertical="center" wrapText="1"/>
    </xf>
    <xf numFmtId="10" fontId="0" fillId="0" borderId="22" xfId="5" applyNumberFormat="1" applyFont="1" applyBorder="1" applyAlignment="1">
      <alignment horizontal="center" vertical="center" wrapText="1"/>
    </xf>
    <xf numFmtId="10" fontId="0" fillId="0" borderId="3" xfId="5" applyNumberFormat="1" applyFont="1" applyBorder="1" applyAlignment="1">
      <alignment horizontal="center" vertical="center" wrapText="1"/>
    </xf>
    <xf numFmtId="10" fontId="36" fillId="0" borderId="19" xfId="5" applyNumberFormat="1" applyFont="1" applyBorder="1" applyAlignment="1">
      <alignment horizontal="center" vertical="center" wrapText="1"/>
    </xf>
    <xf numFmtId="10" fontId="36" fillId="0" borderId="22" xfId="5" applyNumberFormat="1" applyFont="1" applyBorder="1" applyAlignment="1">
      <alignment horizontal="center" vertical="center" wrapText="1"/>
    </xf>
    <xf numFmtId="10" fontId="36" fillId="0" borderId="3" xfId="5" applyNumberFormat="1" applyFont="1" applyBorder="1" applyAlignment="1">
      <alignment horizontal="center" vertical="center" wrapText="1"/>
    </xf>
    <xf numFmtId="9" fontId="23" fillId="0" borderId="6" xfId="0" applyNumberFormat="1" applyFont="1" applyBorder="1" applyAlignment="1">
      <alignment horizontal="center" vertical="center" wrapText="1"/>
    </xf>
    <xf numFmtId="0" fontId="23"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28" fillId="0" borderId="6" xfId="0" applyFont="1" applyBorder="1" applyAlignment="1">
      <alignment horizontal="center" vertical="center" wrapText="1"/>
    </xf>
    <xf numFmtId="1" fontId="28" fillId="6" borderId="1" xfId="0" applyNumberFormat="1" applyFont="1" applyFill="1" applyBorder="1" applyAlignment="1">
      <alignment horizontal="center" vertical="center"/>
    </xf>
    <xf numFmtId="9" fontId="28" fillId="0" borderId="19" xfId="5" applyFont="1" applyBorder="1" applyAlignment="1">
      <alignment horizontal="center" vertical="center" wrapText="1"/>
    </xf>
    <xf numFmtId="9" fontId="28" fillId="0" borderId="22" xfId="5" applyFont="1" applyBorder="1" applyAlignment="1">
      <alignment horizontal="center" vertical="center" wrapText="1"/>
    </xf>
    <xf numFmtId="9" fontId="28" fillId="0" borderId="3" xfId="5" applyFont="1" applyBorder="1" applyAlignment="1">
      <alignment horizontal="center" vertical="center" wrapText="1"/>
    </xf>
    <xf numFmtId="166" fontId="33" fillId="0" borderId="19" xfId="0" applyNumberFormat="1" applyFont="1" applyBorder="1" applyAlignment="1">
      <alignment horizontal="center" vertical="center" wrapText="1"/>
    </xf>
    <xf numFmtId="166" fontId="33" fillId="0" borderId="22" xfId="0" applyNumberFormat="1" applyFont="1" applyBorder="1" applyAlignment="1">
      <alignment horizontal="center" vertical="center" wrapText="1"/>
    </xf>
    <xf numFmtId="166" fontId="33" fillId="0" borderId="3" xfId="0" applyNumberFormat="1" applyFont="1" applyBorder="1" applyAlignment="1">
      <alignment horizontal="center" vertical="center" wrapText="1"/>
    </xf>
    <xf numFmtId="166" fontId="28" fillId="6" borderId="19" xfId="0" applyNumberFormat="1" applyFont="1" applyFill="1" applyBorder="1" applyAlignment="1">
      <alignment horizontal="center" vertical="center" wrapText="1"/>
    </xf>
    <xf numFmtId="166" fontId="28" fillId="6" borderId="22" xfId="0" applyNumberFormat="1" applyFont="1" applyFill="1" applyBorder="1" applyAlignment="1">
      <alignment horizontal="center" vertical="center" wrapText="1"/>
    </xf>
    <xf numFmtId="166" fontId="28" fillId="6" borderId="3" xfId="0" applyNumberFormat="1" applyFont="1" applyFill="1" applyBorder="1" applyAlignment="1">
      <alignment horizontal="center" vertical="center" wrapText="1"/>
    </xf>
    <xf numFmtId="9" fontId="32" fillId="0" borderId="1" xfId="0" applyNumberFormat="1" applyFont="1" applyBorder="1" applyAlignment="1">
      <alignment horizontal="center" vertical="center" wrapText="1"/>
    </xf>
    <xf numFmtId="166" fontId="32" fillId="0" borderId="20" xfId="0" applyNumberFormat="1" applyFont="1" applyBorder="1" applyAlignment="1">
      <alignment horizontal="center" vertical="center" wrapText="1"/>
    </xf>
    <xf numFmtId="166" fontId="32" fillId="0" borderId="25" xfId="0" applyNumberFormat="1" applyFont="1" applyBorder="1" applyAlignment="1">
      <alignment horizontal="center" vertical="center" wrapText="1"/>
    </xf>
    <xf numFmtId="166" fontId="32" fillId="0" borderId="26" xfId="0" applyNumberFormat="1" applyFont="1" applyBorder="1" applyAlignment="1">
      <alignment horizontal="center" vertical="center" wrapText="1"/>
    </xf>
    <xf numFmtId="1" fontId="36" fillId="0" borderId="1" xfId="0" applyNumberFormat="1" applyFont="1" applyBorder="1" applyAlignment="1">
      <alignment horizontal="center" vertical="center" wrapText="1"/>
    </xf>
    <xf numFmtId="9" fontId="28" fillId="0" borderId="1" xfId="0" applyNumberFormat="1" applyFont="1" applyBorder="1" applyAlignment="1">
      <alignment horizontal="center" vertical="center" wrapText="1"/>
    </xf>
    <xf numFmtId="166" fontId="28" fillId="6" borderId="1" xfId="0" applyNumberFormat="1" applyFont="1" applyFill="1" applyBorder="1" applyAlignment="1">
      <alignment horizontal="center" vertical="center" wrapText="1"/>
    </xf>
    <xf numFmtId="0" fontId="28" fillId="6" borderId="8" xfId="0" applyFont="1" applyFill="1" applyBorder="1" applyAlignment="1">
      <alignment horizontal="center" vertical="center" wrapText="1"/>
    </xf>
    <xf numFmtId="0" fontId="36" fillId="0" borderId="1" xfId="0" applyFont="1" applyBorder="1" applyAlignment="1">
      <alignment horizontal="center" vertical="center" wrapText="1"/>
    </xf>
    <xf numFmtId="0" fontId="21" fillId="4" borderId="12" xfId="4" applyFont="1" applyFill="1" applyBorder="1" applyAlignment="1">
      <alignment horizontal="center" vertical="center"/>
    </xf>
    <xf numFmtId="0" fontId="21" fillId="4" borderId="13" xfId="4" applyFont="1" applyFill="1" applyBorder="1" applyAlignment="1">
      <alignment horizontal="center" vertical="center"/>
    </xf>
    <xf numFmtId="0" fontId="21" fillId="4" borderId="9" xfId="4" applyFont="1" applyFill="1" applyBorder="1" applyAlignment="1">
      <alignment horizontal="center" vertical="center"/>
    </xf>
    <xf numFmtId="0" fontId="19" fillId="4" borderId="1" xfId="4" applyFont="1" applyFill="1" applyBorder="1" applyAlignment="1">
      <alignment horizontal="center" vertical="center"/>
    </xf>
    <xf numFmtId="0" fontId="20" fillId="0" borderId="6" xfId="4" applyFont="1" applyBorder="1" applyAlignment="1">
      <alignment horizontal="center" vertical="center" wrapText="1"/>
    </xf>
    <xf numFmtId="0" fontId="20" fillId="0" borderId="7" xfId="4" applyFont="1" applyBorder="1" applyAlignment="1">
      <alignment horizontal="center" vertical="center" wrapText="1"/>
    </xf>
    <xf numFmtId="0" fontId="20" fillId="0" borderId="8" xfId="4" applyFont="1" applyBorder="1" applyAlignment="1">
      <alignment horizontal="center" vertical="center" wrapText="1"/>
    </xf>
    <xf numFmtId="0" fontId="20" fillId="0" borderId="6" xfId="4" applyFont="1" applyBorder="1" applyAlignment="1">
      <alignment horizontal="center"/>
    </xf>
    <xf numFmtId="0" fontId="20" fillId="0" borderId="7" xfId="4" applyFont="1" applyBorder="1" applyAlignment="1">
      <alignment horizontal="center"/>
    </xf>
    <xf numFmtId="0" fontId="20" fillId="0" borderId="8" xfId="4" applyFont="1" applyBorder="1" applyAlignment="1">
      <alignment horizontal="center"/>
    </xf>
    <xf numFmtId="0" fontId="20" fillId="0" borderId="1" xfId="4" applyFont="1" applyBorder="1" applyAlignment="1">
      <alignment horizontal="center" vertical="center"/>
    </xf>
    <xf numFmtId="0" fontId="20" fillId="0" borderId="17" xfId="4" applyFont="1" applyBorder="1" applyAlignment="1">
      <alignment horizontal="center"/>
    </xf>
    <xf numFmtId="0" fontId="20" fillId="0" borderId="0" xfId="4" applyFont="1" applyAlignment="1">
      <alignment horizontal="center"/>
    </xf>
    <xf numFmtId="0" fontId="19" fillId="4" borderId="13" xfId="4" applyFont="1" applyFill="1" applyBorder="1" applyAlignment="1">
      <alignment horizontal="center" vertical="center"/>
    </xf>
    <xf numFmtId="0" fontId="20" fillId="0" borderId="1" xfId="4" applyFont="1" applyBorder="1" applyAlignment="1">
      <alignment horizontal="center" vertical="center" wrapText="1"/>
    </xf>
  </cellXfs>
  <cellStyles count="7">
    <cellStyle name="BodyStyle" xfId="2" xr:uid="{00000000-0005-0000-0000-000000000000}"/>
    <cellStyle name="HeaderStyle" xfId="1" xr:uid="{00000000-0005-0000-0000-000001000000}"/>
    <cellStyle name="Moneda" xfId="6" builtinId="4"/>
    <cellStyle name="Normal" xfId="0" builtinId="0"/>
    <cellStyle name="Normal 2" xfId="4" xr:uid="{00000000-0005-0000-0000-000004000000}"/>
    <cellStyle name="Numeric" xfId="3" xr:uid="{00000000-0005-0000-0000-000005000000}"/>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349251</xdr:colOff>
      <xdr:row>0</xdr:row>
      <xdr:rowOff>31750</xdr:rowOff>
    </xdr:from>
    <xdr:to>
      <xdr:col>2</xdr:col>
      <xdr:colOff>751418</xdr:colOff>
      <xdr:row>3</xdr:row>
      <xdr:rowOff>183645</xdr:rowOff>
    </xdr:to>
    <xdr:pic>
      <xdr:nvPicPr>
        <xdr:cNvPr id="2" name="Imagen 1">
          <a:extLst>
            <a:ext uri="{FF2B5EF4-FFF2-40B4-BE49-F238E27FC236}">
              <a16:creationId xmlns:a16="http://schemas.microsoft.com/office/drawing/2014/main" id="{BDA6D7F6-3F37-4BF6-A1C2-00F1C42050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1" y="31750"/>
          <a:ext cx="1502833" cy="12948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63"/>
  <sheetViews>
    <sheetView topLeftCell="A4" zoomScale="60" zoomScaleNormal="60" workbookViewId="0">
      <selection activeCell="B13" sqref="B13:H13"/>
    </sheetView>
  </sheetViews>
  <sheetFormatPr baseColWidth="10" defaultColWidth="11.42578125" defaultRowHeight="15" x14ac:dyDescent="0.25"/>
  <cols>
    <col min="1" max="1" width="24.5703125" customWidth="1"/>
    <col min="3" max="3" width="28.5703125" customWidth="1"/>
    <col min="4" max="4" width="21.5703125" customWidth="1"/>
    <col min="5" max="5" width="19.42578125" customWidth="1"/>
    <col min="6" max="6" width="27.5703125" customWidth="1"/>
    <col min="7" max="7" width="17.140625" customWidth="1"/>
    <col min="8" max="8" width="43.7109375" customWidth="1"/>
    <col min="9" max="9" width="23.28515625" customWidth="1"/>
    <col min="10" max="10" width="15.7109375" customWidth="1"/>
    <col min="11" max="11" width="17.7109375" customWidth="1"/>
    <col min="12" max="12" width="19.42578125" customWidth="1"/>
    <col min="13" max="13" width="25.42578125" customWidth="1"/>
    <col min="14" max="14" width="20.7109375" customWidth="1"/>
    <col min="17" max="17" width="16.7109375" customWidth="1"/>
    <col min="18" max="18" width="20.5703125" customWidth="1"/>
    <col min="19" max="19" width="18.7109375" customWidth="1"/>
    <col min="20" max="20" width="22.85546875" customWidth="1"/>
    <col min="21" max="21" width="22.140625" customWidth="1"/>
    <col min="22" max="22" width="25.5703125" customWidth="1"/>
    <col min="23" max="23" width="21.140625" customWidth="1"/>
    <col min="24" max="24" width="19.140625" customWidth="1"/>
    <col min="25" max="25" width="17.42578125" customWidth="1"/>
    <col min="26" max="26" width="16.5703125" customWidth="1"/>
    <col min="27" max="27" width="16.42578125" customWidth="1"/>
    <col min="28" max="28" width="28.7109375" customWidth="1"/>
    <col min="29" max="29" width="19.5703125" customWidth="1"/>
    <col min="30" max="30" width="21.140625" customWidth="1"/>
    <col min="31" max="31" width="21.7109375" customWidth="1"/>
    <col min="32" max="32" width="25.5703125" customWidth="1"/>
    <col min="33" max="33" width="22.28515625" customWidth="1"/>
    <col min="34" max="34" width="29.7109375" customWidth="1"/>
    <col min="35" max="35" width="18.7109375" customWidth="1"/>
    <col min="36" max="36" width="18.28515625" customWidth="1"/>
    <col min="37" max="37" width="22.28515625" customWidth="1"/>
  </cols>
  <sheetData>
    <row r="1" spans="1:51" ht="54.75" customHeight="1" x14ac:dyDescent="0.25">
      <c r="A1" s="143" t="s">
        <v>0</v>
      </c>
      <c r="B1" s="143"/>
      <c r="C1" s="143"/>
      <c r="D1" s="143"/>
      <c r="E1" s="143"/>
      <c r="F1" s="143"/>
      <c r="G1" s="143"/>
      <c r="H1" s="143"/>
      <c r="I1" s="143"/>
    </row>
    <row r="2" spans="1:51" ht="36.75" customHeight="1" x14ac:dyDescent="0.25">
      <c r="A2" s="143" t="s">
        <v>1</v>
      </c>
      <c r="B2" s="143"/>
      <c r="C2" s="143"/>
      <c r="D2" s="143"/>
      <c r="E2" s="143"/>
      <c r="F2" s="143"/>
      <c r="G2" s="143"/>
      <c r="H2" s="143"/>
      <c r="I2" s="143"/>
      <c r="J2" s="31"/>
      <c r="K2" s="31"/>
      <c r="L2" s="31"/>
      <c r="M2" s="31"/>
      <c r="N2" s="31"/>
      <c r="O2" s="29"/>
      <c r="P2" s="29"/>
      <c r="Q2" s="29"/>
      <c r="R2" s="31"/>
      <c r="S2" s="31"/>
      <c r="T2" s="31"/>
      <c r="U2" s="30"/>
      <c r="V2" s="30"/>
      <c r="W2" s="30"/>
      <c r="X2" s="30"/>
      <c r="Y2" s="31"/>
      <c r="Z2" s="31"/>
      <c r="AA2" s="31"/>
      <c r="AB2" s="32"/>
      <c r="AC2" s="32"/>
      <c r="AD2" s="32"/>
      <c r="AE2" s="32"/>
      <c r="AF2" s="32"/>
      <c r="AG2" s="32"/>
      <c r="AH2" s="33"/>
      <c r="AI2" s="33"/>
      <c r="AJ2" s="33"/>
      <c r="AK2" s="33"/>
      <c r="AL2" s="33"/>
      <c r="AM2" s="33"/>
      <c r="AN2" s="33"/>
      <c r="AO2" s="33"/>
      <c r="AP2" s="33"/>
      <c r="AQ2" s="33"/>
      <c r="AR2" s="29"/>
      <c r="AS2" s="29"/>
      <c r="AT2" s="29"/>
      <c r="AU2" s="29"/>
      <c r="AV2" s="29"/>
      <c r="AW2" s="31"/>
      <c r="AX2" s="28"/>
      <c r="AY2" s="28"/>
    </row>
    <row r="3" spans="1:51" ht="48" customHeight="1" x14ac:dyDescent="0.25">
      <c r="A3" s="37" t="s">
        <v>2</v>
      </c>
      <c r="B3" s="122" t="s">
        <v>3</v>
      </c>
      <c r="C3" s="123"/>
      <c r="D3" s="123"/>
      <c r="E3" s="123"/>
      <c r="F3" s="123"/>
      <c r="G3" s="123"/>
      <c r="H3" s="124"/>
      <c r="I3" s="35"/>
    </row>
    <row r="4" spans="1:51" ht="31.5" customHeight="1" x14ac:dyDescent="0.25">
      <c r="A4" s="37" t="s">
        <v>4</v>
      </c>
      <c r="B4" s="122" t="s">
        <v>5</v>
      </c>
      <c r="C4" s="123"/>
      <c r="D4" s="123"/>
      <c r="E4" s="123"/>
      <c r="F4" s="123"/>
      <c r="G4" s="123"/>
      <c r="H4" s="124"/>
      <c r="I4" s="35"/>
    </row>
    <row r="5" spans="1:51" ht="40.5" customHeight="1" x14ac:dyDescent="0.25">
      <c r="A5" s="37" t="s">
        <v>6</v>
      </c>
      <c r="B5" s="122" t="s">
        <v>7</v>
      </c>
      <c r="C5" s="123"/>
      <c r="D5" s="123"/>
      <c r="E5" s="123"/>
      <c r="F5" s="123"/>
      <c r="G5" s="123"/>
      <c r="H5" s="124"/>
      <c r="I5" s="35"/>
    </row>
    <row r="6" spans="1:51" ht="56.25" customHeight="1" x14ac:dyDescent="0.25">
      <c r="A6" s="37" t="s">
        <v>8</v>
      </c>
      <c r="B6" s="122" t="s">
        <v>9</v>
      </c>
      <c r="C6" s="123"/>
      <c r="D6" s="123"/>
      <c r="E6" s="123"/>
      <c r="F6" s="123"/>
      <c r="G6" s="123"/>
      <c r="H6" s="124"/>
      <c r="I6" s="35"/>
    </row>
    <row r="7" spans="1:51" ht="30" x14ac:dyDescent="0.25">
      <c r="A7" s="37" t="s">
        <v>10</v>
      </c>
      <c r="B7" s="122" t="s">
        <v>11</v>
      </c>
      <c r="C7" s="123"/>
      <c r="D7" s="123"/>
      <c r="E7" s="123"/>
      <c r="F7" s="123"/>
      <c r="G7" s="123"/>
      <c r="H7" s="124"/>
      <c r="I7" s="35"/>
    </row>
    <row r="8" spans="1:51" ht="30" x14ac:dyDescent="0.25">
      <c r="A8" s="37" t="s">
        <v>12</v>
      </c>
      <c r="B8" s="122" t="s">
        <v>13</v>
      </c>
      <c r="C8" s="123"/>
      <c r="D8" s="123"/>
      <c r="E8" s="123"/>
      <c r="F8" s="123"/>
      <c r="G8" s="123"/>
      <c r="H8" s="124"/>
      <c r="I8" s="35"/>
    </row>
    <row r="9" spans="1:51" ht="30" x14ac:dyDescent="0.25">
      <c r="A9" s="37" t="s">
        <v>14</v>
      </c>
      <c r="B9" s="122" t="s">
        <v>15</v>
      </c>
      <c r="C9" s="123"/>
      <c r="D9" s="123"/>
      <c r="E9" s="123"/>
      <c r="F9" s="123"/>
      <c r="G9" s="123"/>
      <c r="H9" s="124"/>
      <c r="I9" s="35"/>
    </row>
    <row r="10" spans="1:51" ht="30" x14ac:dyDescent="0.25">
      <c r="A10" s="37" t="s">
        <v>16</v>
      </c>
      <c r="B10" s="122" t="s">
        <v>17</v>
      </c>
      <c r="C10" s="123"/>
      <c r="D10" s="123"/>
      <c r="E10" s="123"/>
      <c r="F10" s="123"/>
      <c r="G10" s="123"/>
      <c r="H10" s="124"/>
      <c r="I10" s="35"/>
    </row>
    <row r="11" spans="1:51" ht="30" x14ac:dyDescent="0.25">
      <c r="A11" s="37" t="s">
        <v>18</v>
      </c>
      <c r="B11" s="122" t="s">
        <v>19</v>
      </c>
      <c r="C11" s="123"/>
      <c r="D11" s="123"/>
      <c r="E11" s="123"/>
      <c r="F11" s="123"/>
      <c r="G11" s="123"/>
      <c r="H11" s="124"/>
      <c r="I11" s="35"/>
    </row>
    <row r="12" spans="1:51" ht="58.5" customHeight="1" x14ac:dyDescent="0.25">
      <c r="A12" s="37" t="s">
        <v>20</v>
      </c>
      <c r="B12" s="122" t="s">
        <v>21</v>
      </c>
      <c r="C12" s="123"/>
      <c r="D12" s="123"/>
      <c r="E12" s="123"/>
      <c r="F12" s="123"/>
      <c r="G12" s="123"/>
      <c r="H12" s="124"/>
      <c r="I12" s="35"/>
    </row>
    <row r="13" spans="1:51" ht="30" x14ac:dyDescent="0.25">
      <c r="A13" s="37" t="s">
        <v>22</v>
      </c>
      <c r="B13" s="122" t="s">
        <v>23</v>
      </c>
      <c r="C13" s="123"/>
      <c r="D13" s="123"/>
      <c r="E13" s="123"/>
      <c r="F13" s="123"/>
      <c r="G13" s="123"/>
      <c r="H13" s="124"/>
      <c r="I13" s="35"/>
    </row>
    <row r="14" spans="1:51" ht="30" x14ac:dyDescent="0.25">
      <c r="A14" s="37" t="s">
        <v>24</v>
      </c>
      <c r="B14" s="122" t="s">
        <v>25</v>
      </c>
      <c r="C14" s="123"/>
      <c r="D14" s="123"/>
      <c r="E14" s="123"/>
      <c r="F14" s="123"/>
      <c r="G14" s="123"/>
      <c r="H14" s="124"/>
      <c r="I14" s="35"/>
    </row>
    <row r="15" spans="1:51" ht="30" x14ac:dyDescent="0.25">
      <c r="A15" s="37" t="s">
        <v>26</v>
      </c>
      <c r="B15" s="122" t="s">
        <v>27</v>
      </c>
      <c r="C15" s="123"/>
      <c r="D15" s="123"/>
      <c r="E15" s="123"/>
      <c r="F15" s="123"/>
      <c r="G15" s="123"/>
      <c r="H15" s="124"/>
      <c r="I15" s="35"/>
    </row>
    <row r="16" spans="1:51" ht="30" x14ac:dyDescent="0.25">
      <c r="A16" s="37" t="s">
        <v>28</v>
      </c>
      <c r="B16" s="122" t="s">
        <v>29</v>
      </c>
      <c r="C16" s="123"/>
      <c r="D16" s="123"/>
      <c r="E16" s="123"/>
      <c r="F16" s="123"/>
      <c r="G16" s="123"/>
      <c r="H16" s="124"/>
      <c r="I16" s="35"/>
    </row>
    <row r="17" spans="1:9" ht="45" x14ac:dyDescent="0.25">
      <c r="A17" s="37" t="s">
        <v>30</v>
      </c>
      <c r="B17" s="122" t="s">
        <v>31</v>
      </c>
      <c r="C17" s="123"/>
      <c r="D17" s="123"/>
      <c r="E17" s="123"/>
      <c r="F17" s="123"/>
      <c r="G17" s="123"/>
      <c r="H17" s="124"/>
      <c r="I17" s="35"/>
    </row>
    <row r="18" spans="1:9" ht="60" customHeight="1" x14ac:dyDescent="0.25">
      <c r="A18" s="37" t="s">
        <v>32</v>
      </c>
      <c r="B18" s="122" t="s">
        <v>33</v>
      </c>
      <c r="C18" s="123"/>
      <c r="D18" s="123"/>
      <c r="E18" s="123"/>
      <c r="F18" s="123"/>
      <c r="G18" s="123"/>
      <c r="H18" s="124"/>
      <c r="I18" s="35"/>
    </row>
    <row r="19" spans="1:9" ht="45.75" customHeight="1" x14ac:dyDescent="0.25">
      <c r="A19" s="37" t="s">
        <v>34</v>
      </c>
      <c r="B19" s="122" t="s">
        <v>35</v>
      </c>
      <c r="C19" s="123"/>
      <c r="D19" s="123"/>
      <c r="E19" s="123"/>
      <c r="F19" s="123"/>
      <c r="G19" s="123"/>
      <c r="H19" s="124"/>
      <c r="I19" s="35"/>
    </row>
    <row r="20" spans="1:9" ht="51.75" customHeight="1" x14ac:dyDescent="0.25">
      <c r="A20" s="37" t="s">
        <v>36</v>
      </c>
      <c r="B20" s="122" t="s">
        <v>37</v>
      </c>
      <c r="C20" s="123"/>
      <c r="D20" s="123"/>
      <c r="E20" s="123"/>
      <c r="F20" s="123"/>
      <c r="G20" s="123"/>
      <c r="H20" s="124"/>
      <c r="I20" s="35"/>
    </row>
    <row r="21" spans="1:9" ht="57.75" customHeight="1" x14ac:dyDescent="0.25">
      <c r="A21" s="37" t="s">
        <v>38</v>
      </c>
      <c r="B21" s="122" t="s">
        <v>39</v>
      </c>
      <c r="C21" s="123"/>
      <c r="D21" s="123"/>
      <c r="E21" s="123"/>
      <c r="F21" s="123"/>
      <c r="G21" s="123"/>
      <c r="H21" s="124"/>
      <c r="I21" s="35"/>
    </row>
    <row r="22" spans="1:9" x14ac:dyDescent="0.25">
      <c r="A22" s="129"/>
      <c r="B22" s="130"/>
      <c r="C22" s="130"/>
      <c r="D22" s="130"/>
      <c r="E22" s="130"/>
      <c r="F22" s="130"/>
      <c r="G22" s="130"/>
      <c r="H22" s="130"/>
      <c r="I22" s="131"/>
    </row>
    <row r="23" spans="1:9" ht="51" customHeight="1" x14ac:dyDescent="0.25">
      <c r="A23" s="143" t="s">
        <v>40</v>
      </c>
      <c r="B23" s="143"/>
      <c r="C23" s="143"/>
      <c r="D23" s="143"/>
      <c r="E23" s="143"/>
      <c r="F23" s="143"/>
      <c r="G23" s="143"/>
      <c r="H23" s="143"/>
      <c r="I23" s="143"/>
    </row>
    <row r="24" spans="1:9" ht="180" customHeight="1" x14ac:dyDescent="0.25">
      <c r="A24" s="126" t="s">
        <v>41</v>
      </c>
      <c r="B24" s="127"/>
      <c r="C24" s="127"/>
      <c r="D24" s="127"/>
      <c r="E24" s="127"/>
      <c r="F24" s="127"/>
      <c r="G24" s="127"/>
      <c r="H24" s="127"/>
      <c r="I24" s="128"/>
    </row>
    <row r="25" spans="1:9" ht="201" customHeight="1" x14ac:dyDescent="0.25">
      <c r="A25" s="38" t="s">
        <v>42</v>
      </c>
      <c r="B25" s="125" t="s">
        <v>43</v>
      </c>
      <c r="C25" s="125"/>
      <c r="D25" s="125"/>
      <c r="E25" s="125"/>
      <c r="F25" s="125"/>
      <c r="G25" s="125"/>
      <c r="H25" s="125"/>
      <c r="I25" s="125"/>
    </row>
    <row r="26" spans="1:9" ht="120.75" customHeight="1" x14ac:dyDescent="0.25">
      <c r="A26" s="38" t="s">
        <v>44</v>
      </c>
      <c r="B26" s="125" t="s">
        <v>45</v>
      </c>
      <c r="C26" s="125"/>
      <c r="D26" s="125"/>
      <c r="E26" s="125"/>
      <c r="F26" s="125"/>
      <c r="G26" s="125"/>
      <c r="H26" s="125"/>
      <c r="I26" s="125"/>
    </row>
    <row r="27" spans="1:9" ht="87" customHeight="1" x14ac:dyDescent="0.25">
      <c r="A27" s="38" t="s">
        <v>46</v>
      </c>
      <c r="B27" s="125" t="s">
        <v>47</v>
      </c>
      <c r="C27" s="125"/>
      <c r="D27" s="125"/>
      <c r="E27" s="125"/>
      <c r="F27" s="125"/>
      <c r="G27" s="125"/>
      <c r="H27" s="125"/>
      <c r="I27" s="125"/>
    </row>
    <row r="28" spans="1:9" ht="45.75" customHeight="1" x14ac:dyDescent="0.25">
      <c r="A28" s="38" t="s">
        <v>48</v>
      </c>
      <c r="B28" s="125" t="s">
        <v>49</v>
      </c>
      <c r="C28" s="125"/>
      <c r="D28" s="125"/>
      <c r="E28" s="125"/>
      <c r="F28" s="125"/>
      <c r="G28" s="125"/>
      <c r="H28" s="125"/>
      <c r="I28" s="125"/>
    </row>
    <row r="29" spans="1:9" x14ac:dyDescent="0.25">
      <c r="A29" s="132"/>
      <c r="B29" s="132"/>
      <c r="C29" s="132"/>
      <c r="D29" s="132"/>
      <c r="E29" s="132"/>
      <c r="F29" s="132"/>
      <c r="G29" s="132"/>
      <c r="H29" s="132"/>
      <c r="I29" s="132"/>
    </row>
    <row r="30" spans="1:9" ht="45" customHeight="1" x14ac:dyDescent="0.25">
      <c r="A30" s="137" t="s">
        <v>50</v>
      </c>
      <c r="B30" s="137"/>
      <c r="C30" s="137"/>
      <c r="D30" s="137"/>
      <c r="E30" s="137"/>
      <c r="F30" s="137"/>
      <c r="G30" s="137"/>
      <c r="H30" s="137"/>
      <c r="I30" s="137"/>
    </row>
    <row r="31" spans="1:9" ht="42" customHeight="1" x14ac:dyDescent="0.25">
      <c r="A31" s="138" t="s">
        <v>51</v>
      </c>
      <c r="B31" s="138"/>
      <c r="C31" s="119" t="s">
        <v>52</v>
      </c>
      <c r="D31" s="120"/>
      <c r="E31" s="120"/>
      <c r="F31" s="120"/>
      <c r="G31" s="120"/>
      <c r="H31" s="121"/>
      <c r="I31" s="34"/>
    </row>
    <row r="32" spans="1:9" ht="43.5" customHeight="1" x14ac:dyDescent="0.25">
      <c r="A32" s="138" t="s">
        <v>53</v>
      </c>
      <c r="B32" s="138"/>
      <c r="C32" s="119" t="s">
        <v>54</v>
      </c>
      <c r="D32" s="120"/>
      <c r="E32" s="120"/>
      <c r="F32" s="120"/>
      <c r="G32" s="120"/>
      <c r="H32" s="121"/>
      <c r="I32" s="34"/>
    </row>
    <row r="33" spans="1:9" ht="40.5" customHeight="1" x14ac:dyDescent="0.25">
      <c r="A33" s="138" t="s">
        <v>55</v>
      </c>
      <c r="B33" s="138"/>
      <c r="C33" s="119" t="s">
        <v>56</v>
      </c>
      <c r="D33" s="120"/>
      <c r="E33" s="120"/>
      <c r="F33" s="120"/>
      <c r="G33" s="120"/>
      <c r="H33" s="121"/>
      <c r="I33" s="34"/>
    </row>
    <row r="34" spans="1:9" ht="75.75" customHeight="1" x14ac:dyDescent="0.25">
      <c r="A34" s="136" t="s">
        <v>57</v>
      </c>
      <c r="B34" s="136"/>
      <c r="C34" s="122" t="s">
        <v>58</v>
      </c>
      <c r="D34" s="123"/>
      <c r="E34" s="123"/>
      <c r="F34" s="123"/>
      <c r="G34" s="123"/>
      <c r="H34" s="124"/>
      <c r="I34" s="34"/>
    </row>
    <row r="35" spans="1:9" ht="57.75" customHeight="1" x14ac:dyDescent="0.25">
      <c r="A35" s="136" t="s">
        <v>59</v>
      </c>
      <c r="B35" s="136"/>
      <c r="C35" s="119" t="s">
        <v>60</v>
      </c>
      <c r="D35" s="120"/>
      <c r="E35" s="120"/>
      <c r="F35" s="120"/>
      <c r="G35" s="120"/>
      <c r="H35" s="121"/>
      <c r="I35" s="34"/>
    </row>
    <row r="36" spans="1:9" ht="73.5" customHeight="1" x14ac:dyDescent="0.25">
      <c r="A36" s="136" t="s">
        <v>61</v>
      </c>
      <c r="B36" s="136"/>
      <c r="C36" s="119" t="s">
        <v>62</v>
      </c>
      <c r="D36" s="120"/>
      <c r="E36" s="120"/>
      <c r="F36" s="120"/>
      <c r="G36" s="120"/>
      <c r="H36" s="121"/>
      <c r="I36" s="34"/>
    </row>
    <row r="37" spans="1:9" ht="67.5" customHeight="1" x14ac:dyDescent="0.25">
      <c r="A37" s="136" t="s">
        <v>63</v>
      </c>
      <c r="B37" s="136"/>
      <c r="C37" s="119" t="s">
        <v>64</v>
      </c>
      <c r="D37" s="120"/>
      <c r="E37" s="120"/>
      <c r="F37" s="120"/>
      <c r="G37" s="120"/>
      <c r="H37" s="121"/>
      <c r="I37" s="34"/>
    </row>
    <row r="38" spans="1:9" ht="45.75" customHeight="1" x14ac:dyDescent="0.25">
      <c r="A38" s="136" t="s">
        <v>65</v>
      </c>
      <c r="B38" s="136"/>
      <c r="C38" s="119" t="s">
        <v>66</v>
      </c>
      <c r="D38" s="120"/>
      <c r="E38" s="120"/>
      <c r="F38" s="120"/>
      <c r="G38" s="120"/>
      <c r="H38" s="121"/>
      <c r="I38" s="34"/>
    </row>
    <row r="39" spans="1:9" ht="39.75" customHeight="1" x14ac:dyDescent="0.25">
      <c r="A39" s="136" t="s">
        <v>67</v>
      </c>
      <c r="B39" s="136"/>
      <c r="C39" s="119" t="s">
        <v>68</v>
      </c>
      <c r="D39" s="120"/>
      <c r="E39" s="120"/>
      <c r="F39" s="120"/>
      <c r="G39" s="120"/>
      <c r="H39" s="121"/>
      <c r="I39" s="34"/>
    </row>
    <row r="40" spans="1:9" ht="52.5" customHeight="1" x14ac:dyDescent="0.25">
      <c r="A40" s="144" t="s">
        <v>69</v>
      </c>
      <c r="B40" s="144"/>
      <c r="C40" s="119" t="s">
        <v>70</v>
      </c>
      <c r="D40" s="120"/>
      <c r="E40" s="120"/>
      <c r="F40" s="120"/>
      <c r="G40" s="120"/>
      <c r="H40" s="121"/>
      <c r="I40" s="34"/>
    </row>
    <row r="42" spans="1:9" ht="42.75" customHeight="1" x14ac:dyDescent="0.25">
      <c r="A42" s="145" t="s">
        <v>71</v>
      </c>
      <c r="B42" s="145"/>
      <c r="C42" s="145"/>
      <c r="D42" s="145"/>
      <c r="E42" s="145"/>
      <c r="F42" s="145"/>
      <c r="G42" s="145"/>
      <c r="H42" s="145"/>
    </row>
    <row r="43" spans="1:9" ht="53.25" customHeight="1" x14ac:dyDescent="0.25">
      <c r="A43" s="140" t="s">
        <v>72</v>
      </c>
      <c r="B43" s="140"/>
      <c r="C43" s="119" t="s">
        <v>73</v>
      </c>
      <c r="D43" s="120"/>
      <c r="E43" s="120"/>
      <c r="F43" s="120"/>
      <c r="G43" s="120"/>
      <c r="H43" s="121"/>
    </row>
    <row r="44" spans="1:9" ht="69" customHeight="1" x14ac:dyDescent="0.25">
      <c r="A44" s="140" t="s">
        <v>74</v>
      </c>
      <c r="B44" s="140"/>
      <c r="C44" s="122" t="s">
        <v>75</v>
      </c>
      <c r="D44" s="123"/>
      <c r="E44" s="123"/>
      <c r="F44" s="123"/>
      <c r="G44" s="123"/>
      <c r="H44" s="124"/>
    </row>
    <row r="45" spans="1:9" ht="56.25" customHeight="1" x14ac:dyDescent="0.25">
      <c r="A45" s="140" t="s">
        <v>76</v>
      </c>
      <c r="B45" s="140"/>
      <c r="C45" s="119" t="s">
        <v>77</v>
      </c>
      <c r="D45" s="120"/>
      <c r="E45" s="120"/>
      <c r="F45" s="120"/>
      <c r="G45" s="120"/>
      <c r="H45" s="121"/>
    </row>
    <row r="46" spans="1:9" ht="51.75" customHeight="1" x14ac:dyDescent="0.25">
      <c r="A46" s="140" t="s">
        <v>78</v>
      </c>
      <c r="B46" s="140"/>
      <c r="C46" s="119" t="s">
        <v>79</v>
      </c>
      <c r="D46" s="120"/>
      <c r="E46" s="120"/>
      <c r="F46" s="120"/>
      <c r="G46" s="120"/>
      <c r="H46" s="121"/>
    </row>
    <row r="47" spans="1:9" ht="48.75" customHeight="1" x14ac:dyDescent="0.25">
      <c r="A47" s="140" t="s">
        <v>80</v>
      </c>
      <c r="B47" s="140"/>
      <c r="C47" s="119" t="s">
        <v>81</v>
      </c>
      <c r="D47" s="120"/>
      <c r="E47" s="120"/>
      <c r="F47" s="120"/>
      <c r="G47" s="120"/>
      <c r="H47" s="121"/>
    </row>
    <row r="48" spans="1:9" x14ac:dyDescent="0.25">
      <c r="A48" s="142"/>
      <c r="B48" s="142"/>
      <c r="C48" s="142"/>
      <c r="D48" s="142"/>
      <c r="E48" s="142"/>
      <c r="F48" s="142"/>
      <c r="G48" s="142"/>
      <c r="H48" s="142"/>
    </row>
    <row r="49" spans="1:8" ht="34.5" customHeight="1" x14ac:dyDescent="0.25">
      <c r="A49" s="141" t="s">
        <v>82</v>
      </c>
      <c r="B49" s="141"/>
      <c r="C49" s="141"/>
      <c r="D49" s="141"/>
      <c r="E49" s="141"/>
      <c r="F49" s="141"/>
      <c r="G49" s="141"/>
      <c r="H49" s="141"/>
    </row>
    <row r="50" spans="1:8" ht="44.25" customHeight="1" x14ac:dyDescent="0.25">
      <c r="A50" s="140" t="s">
        <v>83</v>
      </c>
      <c r="B50" s="140"/>
      <c r="C50" s="119" t="s">
        <v>84</v>
      </c>
      <c r="D50" s="120"/>
      <c r="E50" s="120"/>
      <c r="F50" s="120"/>
      <c r="G50" s="120"/>
      <c r="H50" s="121"/>
    </row>
    <row r="51" spans="1:8" ht="90" customHeight="1" x14ac:dyDescent="0.25">
      <c r="A51" s="140" t="s">
        <v>85</v>
      </c>
      <c r="B51" s="140"/>
      <c r="C51" s="122" t="s">
        <v>86</v>
      </c>
      <c r="D51" s="120"/>
      <c r="E51" s="120"/>
      <c r="F51" s="120"/>
      <c r="G51" s="120"/>
      <c r="H51" s="121"/>
    </row>
    <row r="52" spans="1:8" ht="40.5" customHeight="1" x14ac:dyDescent="0.25">
      <c r="A52" s="140" t="s">
        <v>87</v>
      </c>
      <c r="B52" s="140"/>
      <c r="C52" s="119" t="s">
        <v>88</v>
      </c>
      <c r="D52" s="120"/>
      <c r="E52" s="120"/>
      <c r="F52" s="120"/>
      <c r="G52" s="120"/>
      <c r="H52" s="121"/>
    </row>
    <row r="53" spans="1:8" ht="32.25" customHeight="1" x14ac:dyDescent="0.25">
      <c r="A53" s="140" t="s">
        <v>89</v>
      </c>
      <c r="B53" s="140"/>
      <c r="C53" s="119" t="s">
        <v>90</v>
      </c>
      <c r="D53" s="120"/>
      <c r="E53" s="120"/>
      <c r="F53" s="120"/>
      <c r="G53" s="120"/>
      <c r="H53" s="121"/>
    </row>
    <row r="54" spans="1:8" ht="51.75" customHeight="1" x14ac:dyDescent="0.25">
      <c r="A54" s="139" t="s">
        <v>91</v>
      </c>
      <c r="B54" s="139"/>
      <c r="C54" s="119" t="s">
        <v>92</v>
      </c>
      <c r="D54" s="120"/>
      <c r="E54" s="120"/>
      <c r="F54" s="120"/>
      <c r="G54" s="120"/>
      <c r="H54" s="121"/>
    </row>
    <row r="55" spans="1:8" ht="65.25" customHeight="1" x14ac:dyDescent="0.25">
      <c r="A55" s="139" t="s">
        <v>93</v>
      </c>
      <c r="B55" s="139"/>
      <c r="C55" s="119" t="s">
        <v>94</v>
      </c>
      <c r="D55" s="120"/>
      <c r="E55" s="120"/>
      <c r="F55" s="120"/>
      <c r="G55" s="120"/>
      <c r="H55" s="121"/>
    </row>
    <row r="56" spans="1:8" ht="40.5" customHeight="1" x14ac:dyDescent="0.25">
      <c r="A56" s="139" t="s">
        <v>95</v>
      </c>
      <c r="B56" s="139"/>
      <c r="C56" s="119" t="s">
        <v>96</v>
      </c>
      <c r="D56" s="120"/>
      <c r="E56" s="120"/>
      <c r="F56" s="120"/>
      <c r="G56" s="120"/>
      <c r="H56" s="121"/>
    </row>
    <row r="57" spans="1:8" ht="60" customHeight="1" x14ac:dyDescent="0.25">
      <c r="A57" s="139" t="s">
        <v>97</v>
      </c>
      <c r="B57" s="139"/>
      <c r="C57" s="119" t="s">
        <v>98</v>
      </c>
      <c r="D57" s="120"/>
      <c r="E57" s="120"/>
      <c r="F57" s="120"/>
      <c r="G57" s="120"/>
      <c r="H57" s="121"/>
    </row>
    <row r="58" spans="1:8" ht="51.75" customHeight="1" x14ac:dyDescent="0.25">
      <c r="A58" s="139" t="s">
        <v>99</v>
      </c>
      <c r="B58" s="139"/>
      <c r="C58" s="119" t="s">
        <v>100</v>
      </c>
      <c r="D58" s="120"/>
      <c r="E58" s="120"/>
      <c r="F58" s="120"/>
      <c r="G58" s="120"/>
      <c r="H58" s="121"/>
    </row>
    <row r="59" spans="1:8" ht="54.75" customHeight="1" x14ac:dyDescent="0.25">
      <c r="A59" s="146" t="s">
        <v>101</v>
      </c>
      <c r="B59" s="146"/>
      <c r="C59" s="119" t="s">
        <v>102</v>
      </c>
      <c r="D59" s="120"/>
      <c r="E59" s="120"/>
      <c r="F59" s="120"/>
      <c r="G59" s="120"/>
      <c r="H59" s="121"/>
    </row>
    <row r="61" spans="1:8" s="34" customFormat="1" ht="182.25" customHeight="1" x14ac:dyDescent="0.25">
      <c r="A61" s="134" t="s">
        <v>103</v>
      </c>
      <c r="B61" s="135"/>
      <c r="C61" s="135"/>
      <c r="D61" s="135"/>
      <c r="E61" s="135"/>
      <c r="F61" s="135"/>
      <c r="G61" s="135"/>
      <c r="H61" s="135"/>
    </row>
    <row r="62" spans="1:8" s="34" customFormat="1" ht="64.5" customHeight="1" x14ac:dyDescent="0.25">
      <c r="A62" s="133" t="s">
        <v>104</v>
      </c>
      <c r="B62" s="133"/>
      <c r="C62" s="122" t="s">
        <v>105</v>
      </c>
      <c r="D62" s="123"/>
      <c r="E62" s="123"/>
      <c r="F62" s="123"/>
      <c r="G62" s="123"/>
      <c r="H62" s="124"/>
    </row>
    <row r="63" spans="1:8" s="34" customFormat="1" ht="69.75" customHeight="1" x14ac:dyDescent="0.25">
      <c r="A63" s="133" t="s">
        <v>106</v>
      </c>
      <c r="B63" s="133"/>
      <c r="C63" s="122" t="s">
        <v>107</v>
      </c>
      <c r="D63" s="123"/>
      <c r="E63" s="123"/>
      <c r="F63" s="123"/>
      <c r="G63" s="123"/>
      <c r="H63" s="124"/>
    </row>
  </sheetData>
  <mergeCells count="88">
    <mergeCell ref="A56:B56"/>
    <mergeCell ref="A57:B57"/>
    <mergeCell ref="A58:B58"/>
    <mergeCell ref="A59:B59"/>
    <mergeCell ref="A62:B62"/>
    <mergeCell ref="A1:I1"/>
    <mergeCell ref="A50:B50"/>
    <mergeCell ref="A51:B51"/>
    <mergeCell ref="A52:B52"/>
    <mergeCell ref="A53:B53"/>
    <mergeCell ref="A36:B36"/>
    <mergeCell ref="A37:B37"/>
    <mergeCell ref="A38:B38"/>
    <mergeCell ref="A39:B39"/>
    <mergeCell ref="A40:B40"/>
    <mergeCell ref="A42:H42"/>
    <mergeCell ref="A23:I23"/>
    <mergeCell ref="A2:I2"/>
    <mergeCell ref="C33:H33"/>
    <mergeCell ref="C35:H35"/>
    <mergeCell ref="C36:H36"/>
    <mergeCell ref="A44:B44"/>
    <mergeCell ref="A45:B45"/>
    <mergeCell ref="A46:B46"/>
    <mergeCell ref="A47:B47"/>
    <mergeCell ref="A49:H49"/>
    <mergeCell ref="C45:H45"/>
    <mergeCell ref="C46:H46"/>
    <mergeCell ref="C47:H47"/>
    <mergeCell ref="A48:H48"/>
    <mergeCell ref="C40:H40"/>
    <mergeCell ref="A63:B63"/>
    <mergeCell ref="A61:H61"/>
    <mergeCell ref="B28:I28"/>
    <mergeCell ref="A35:B35"/>
    <mergeCell ref="A30:I30"/>
    <mergeCell ref="A31:B31"/>
    <mergeCell ref="A32:B32"/>
    <mergeCell ref="A33:B33"/>
    <mergeCell ref="A34:B34"/>
    <mergeCell ref="C34:H34"/>
    <mergeCell ref="C31:H31"/>
    <mergeCell ref="C32:H32"/>
    <mergeCell ref="A54:B54"/>
    <mergeCell ref="A55:B55"/>
    <mergeCell ref="A43:B43"/>
    <mergeCell ref="B18:H18"/>
    <mergeCell ref="B19:H19"/>
    <mergeCell ref="C37:H37"/>
    <mergeCell ref="C38:H38"/>
    <mergeCell ref="C39:H39"/>
    <mergeCell ref="B25:I25"/>
    <mergeCell ref="B26:I26"/>
    <mergeCell ref="B27:I27"/>
    <mergeCell ref="B20:H20"/>
    <mergeCell ref="B21:H21"/>
    <mergeCell ref="A24:I24"/>
    <mergeCell ref="A22:I22"/>
    <mergeCell ref="A29:I29"/>
    <mergeCell ref="B13:H13"/>
    <mergeCell ref="B14:H14"/>
    <mergeCell ref="B15:H15"/>
    <mergeCell ref="B16:H16"/>
    <mergeCell ref="B17:H17"/>
    <mergeCell ref="B8:H8"/>
    <mergeCell ref="B9:H9"/>
    <mergeCell ref="B10:H10"/>
    <mergeCell ref="B11:H11"/>
    <mergeCell ref="B12:H12"/>
    <mergeCell ref="B3:H3"/>
    <mergeCell ref="B4:H4"/>
    <mergeCell ref="B5:H5"/>
    <mergeCell ref="B6:H6"/>
    <mergeCell ref="B7:H7"/>
    <mergeCell ref="C43:H43"/>
    <mergeCell ref="C54:H54"/>
    <mergeCell ref="C55:H55"/>
    <mergeCell ref="C56:H56"/>
    <mergeCell ref="C63:H63"/>
    <mergeCell ref="C44:H44"/>
    <mergeCell ref="C50:H50"/>
    <mergeCell ref="C51:H51"/>
    <mergeCell ref="C52:H52"/>
    <mergeCell ref="C53:H53"/>
    <mergeCell ref="C57:H57"/>
    <mergeCell ref="C58:H58"/>
    <mergeCell ref="C59:H59"/>
    <mergeCell ref="C62:H6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41"/>
  <sheetViews>
    <sheetView tabSelected="1" topLeftCell="L1" zoomScale="50" zoomScaleNormal="50" workbookViewId="0">
      <selection activeCell="J9" sqref="J9:J24"/>
    </sheetView>
  </sheetViews>
  <sheetFormatPr baseColWidth="10" defaultColWidth="11.42578125" defaultRowHeight="18.75" x14ac:dyDescent="0.25"/>
  <cols>
    <col min="1" max="1" width="22" customWidth="1"/>
    <col min="2" max="2" width="16.5703125" customWidth="1"/>
    <col min="3" max="3" width="19.42578125" customWidth="1"/>
    <col min="4" max="4" width="38.5703125" customWidth="1"/>
    <col min="5" max="5" width="23.28515625" customWidth="1"/>
    <col min="6" max="6" width="37.85546875" customWidth="1"/>
    <col min="7" max="7" width="17.5703125" customWidth="1"/>
    <col min="8" max="8" width="21.7109375" customWidth="1"/>
    <col min="9" max="9" width="24.28515625" customWidth="1"/>
    <col min="10" max="10" width="19.7109375" customWidth="1"/>
    <col min="11" max="11" width="21.85546875" customWidth="1"/>
    <col min="12" max="12" width="17.28515625" customWidth="1"/>
    <col min="13" max="13" width="17.85546875" customWidth="1"/>
    <col min="14" max="14" width="23.28515625" style="2" customWidth="1"/>
    <col min="15" max="15" width="15.5703125" style="2" customWidth="1"/>
    <col min="16" max="16" width="17.7109375" style="2" customWidth="1"/>
    <col min="17" max="17" width="22" style="2" customWidth="1"/>
    <col min="18" max="18" width="19.140625" style="3" customWidth="1"/>
    <col min="19" max="19" width="25.5703125" style="4" customWidth="1"/>
    <col min="20" max="24" width="20.28515625" style="5" customWidth="1"/>
    <col min="25" max="25" width="31.85546875" style="6" bestFit="1" customWidth="1"/>
    <col min="26" max="26" width="34.85546875" style="7" bestFit="1" customWidth="1"/>
    <col min="27" max="27" width="25.28515625" style="8" bestFit="1" customWidth="1"/>
    <col min="28" max="28" width="29.85546875" style="9" bestFit="1" customWidth="1"/>
    <col min="29" max="29" width="30.5703125" style="9" customWidth="1"/>
    <col min="30" max="30" width="31.28515625" style="10" customWidth="1"/>
    <col min="31" max="31" width="22.7109375" style="10" customWidth="1"/>
    <col min="32" max="32" width="29.140625" customWidth="1"/>
    <col min="33" max="33" width="21.85546875" style="13" customWidth="1"/>
    <col min="34" max="34" width="27" style="13" customWidth="1"/>
    <col min="35" max="38" width="24.7109375" style="11" customWidth="1"/>
    <col min="39" max="39" width="20.28515625" style="12" customWidth="1"/>
    <col min="40" max="40" width="25.7109375" style="13" customWidth="1"/>
    <col min="41" max="41" width="22.5703125" customWidth="1"/>
    <col min="42" max="42" width="24.140625" customWidth="1"/>
    <col min="43" max="43" width="22" customWidth="1"/>
    <col min="44" max="44" width="23" customWidth="1"/>
    <col min="45" max="45" width="23.42578125" style="13" customWidth="1"/>
    <col min="46" max="46" width="23.42578125" customWidth="1"/>
    <col min="47" max="47" width="28.42578125" style="54" customWidth="1"/>
    <col min="48" max="48" width="25" style="2" customWidth="1"/>
    <col min="49" max="49" width="35" customWidth="1"/>
    <col min="50" max="54" width="32.28515625" customWidth="1"/>
    <col min="55" max="55" width="28.28515625" customWidth="1"/>
    <col min="56" max="56" width="63.85546875" customWidth="1"/>
    <col min="57" max="57" width="19.42578125" customWidth="1"/>
    <col min="58" max="58" width="18.85546875" customWidth="1"/>
    <col min="59" max="59" width="25.5703125" customWidth="1"/>
    <col min="60" max="60" width="50" customWidth="1"/>
    <col min="61" max="61" width="32" customWidth="1"/>
    <col min="62" max="62" width="30.42578125" customWidth="1"/>
  </cols>
  <sheetData>
    <row r="1" spans="1:62" ht="29.25" customHeight="1" x14ac:dyDescent="0.25">
      <c r="B1" s="220" t="s">
        <v>108</v>
      </c>
      <c r="C1" s="220"/>
      <c r="D1" s="217" t="s">
        <v>109</v>
      </c>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c r="AU1" s="218"/>
      <c r="AV1" s="218"/>
      <c r="AW1" s="218"/>
      <c r="AX1" s="218"/>
      <c r="AY1" s="218"/>
      <c r="AZ1" s="218"/>
      <c r="BA1" s="218"/>
      <c r="BB1" s="218"/>
      <c r="BC1" s="219"/>
      <c r="BD1" s="14" t="s">
        <v>110</v>
      </c>
    </row>
    <row r="2" spans="1:62" ht="30" customHeight="1" x14ac:dyDescent="0.25">
      <c r="B2" s="220"/>
      <c r="C2" s="220"/>
      <c r="D2" s="217" t="s">
        <v>111</v>
      </c>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9"/>
      <c r="BD2" s="14" t="s">
        <v>112</v>
      </c>
    </row>
    <row r="3" spans="1:62" ht="30.75" customHeight="1" x14ac:dyDescent="0.25">
      <c r="B3" s="220"/>
      <c r="C3" s="220"/>
      <c r="D3" s="217" t="s">
        <v>113</v>
      </c>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c r="AU3" s="218"/>
      <c r="AV3" s="218"/>
      <c r="AW3" s="218"/>
      <c r="AX3" s="218"/>
      <c r="AY3" s="218"/>
      <c r="AZ3" s="218"/>
      <c r="BA3" s="218"/>
      <c r="BB3" s="218"/>
      <c r="BC3" s="219"/>
      <c r="BD3" s="14" t="s">
        <v>114</v>
      </c>
    </row>
    <row r="4" spans="1:62" ht="24.75" customHeight="1" x14ac:dyDescent="0.25">
      <c r="B4" s="220"/>
      <c r="C4" s="220"/>
      <c r="D4" s="217" t="s">
        <v>115</v>
      </c>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218"/>
      <c r="AX4" s="218"/>
      <c r="AY4" s="218"/>
      <c r="AZ4" s="218"/>
      <c r="BA4" s="218"/>
      <c r="BB4" s="218"/>
      <c r="BC4" s="219"/>
      <c r="BD4" s="14" t="s">
        <v>116</v>
      </c>
    </row>
    <row r="5" spans="1:62" ht="27" customHeight="1" x14ac:dyDescent="0.25">
      <c r="B5" s="214" t="s">
        <v>117</v>
      </c>
      <c r="C5" s="214"/>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6"/>
    </row>
    <row r="6" spans="1:62" ht="30.75" customHeight="1" x14ac:dyDescent="0.25">
      <c r="A6" s="224" t="s">
        <v>1</v>
      </c>
      <c r="B6" s="224"/>
      <c r="C6" s="224"/>
      <c r="D6" s="224"/>
      <c r="E6" s="224"/>
      <c r="F6" s="224"/>
      <c r="G6" s="224"/>
      <c r="H6" s="224"/>
      <c r="I6" s="224"/>
      <c r="J6" s="224"/>
      <c r="K6" s="224"/>
      <c r="L6" s="224"/>
      <c r="M6" s="224"/>
      <c r="N6" s="224"/>
      <c r="O6" s="224"/>
      <c r="P6" s="224"/>
      <c r="Q6" s="224"/>
      <c r="R6" s="224"/>
      <c r="S6" s="224"/>
      <c r="T6" s="224"/>
      <c r="U6" s="67"/>
      <c r="V6" s="67"/>
      <c r="W6" s="67"/>
      <c r="X6" s="67"/>
      <c r="Y6" s="225" t="s">
        <v>118</v>
      </c>
      <c r="Z6" s="225"/>
      <c r="AA6" s="225"/>
      <c r="AB6" s="226"/>
      <c r="AC6" s="229" t="s">
        <v>50</v>
      </c>
      <c r="AD6" s="225"/>
      <c r="AE6" s="225"/>
      <c r="AF6" s="225"/>
      <c r="AG6" s="225"/>
      <c r="AH6" s="225"/>
      <c r="AI6" s="225"/>
      <c r="AJ6" s="225"/>
      <c r="AK6" s="225"/>
      <c r="AL6" s="225"/>
      <c r="AM6" s="225"/>
      <c r="AN6" s="225"/>
      <c r="AO6" s="230"/>
      <c r="AP6" s="227" t="s">
        <v>71</v>
      </c>
      <c r="AQ6" s="228"/>
      <c r="AR6" s="228"/>
      <c r="AS6" s="228"/>
      <c r="AT6" s="228"/>
      <c r="AU6" s="231" t="s">
        <v>82</v>
      </c>
      <c r="AV6" s="231"/>
      <c r="AW6" s="231"/>
      <c r="AX6" s="231"/>
      <c r="AY6" s="231"/>
      <c r="AZ6" s="231"/>
      <c r="BA6" s="231"/>
      <c r="BB6" s="231"/>
      <c r="BC6" s="231"/>
      <c r="BD6" s="231"/>
      <c r="BE6" s="231"/>
      <c r="BF6" s="231"/>
      <c r="BG6" s="231"/>
      <c r="BH6" s="231"/>
      <c r="BI6" s="223" t="s">
        <v>119</v>
      </c>
      <c r="BJ6" s="223"/>
    </row>
    <row r="7" spans="1:62" s="1" customFormat="1" ht="96" customHeight="1" x14ac:dyDescent="0.2">
      <c r="A7" s="221" t="s">
        <v>2</v>
      </c>
      <c r="B7" s="133" t="s">
        <v>4</v>
      </c>
      <c r="C7" s="133" t="s">
        <v>6</v>
      </c>
      <c r="D7" s="133" t="s">
        <v>8</v>
      </c>
      <c r="E7" s="133" t="s">
        <v>10</v>
      </c>
      <c r="F7" s="133" t="s">
        <v>12</v>
      </c>
      <c r="G7" s="202" t="s">
        <v>14</v>
      </c>
      <c r="H7" s="202" t="s">
        <v>16</v>
      </c>
      <c r="I7" s="202" t="s">
        <v>18</v>
      </c>
      <c r="J7" s="133" t="s">
        <v>120</v>
      </c>
      <c r="K7" s="133" t="s">
        <v>22</v>
      </c>
      <c r="L7" s="133" t="s">
        <v>24</v>
      </c>
      <c r="M7" s="133" t="s">
        <v>26</v>
      </c>
      <c r="N7" s="133" t="s">
        <v>28</v>
      </c>
      <c r="O7" s="202" t="s">
        <v>121</v>
      </c>
      <c r="P7" s="202"/>
      <c r="Q7" s="202" t="s">
        <v>32</v>
      </c>
      <c r="R7" s="133" t="s">
        <v>34</v>
      </c>
      <c r="S7" s="133" t="s">
        <v>36</v>
      </c>
      <c r="T7" s="133" t="s">
        <v>38</v>
      </c>
      <c r="U7" s="212" t="s">
        <v>263</v>
      </c>
      <c r="V7" s="212" t="s">
        <v>269</v>
      </c>
      <c r="W7" s="133" t="s">
        <v>270</v>
      </c>
      <c r="X7" s="133" t="s">
        <v>271</v>
      </c>
      <c r="Y7" s="221" t="s">
        <v>42</v>
      </c>
      <c r="Z7" s="221" t="s">
        <v>44</v>
      </c>
      <c r="AA7" s="221" t="s">
        <v>46</v>
      </c>
      <c r="AB7" s="221" t="s">
        <v>48</v>
      </c>
      <c r="AC7" s="133" t="s">
        <v>51</v>
      </c>
      <c r="AD7" s="133" t="s">
        <v>53</v>
      </c>
      <c r="AE7" s="133" t="s">
        <v>55</v>
      </c>
      <c r="AF7" s="152" t="s">
        <v>219</v>
      </c>
      <c r="AG7" s="152" t="s">
        <v>59</v>
      </c>
      <c r="AH7" s="152" t="s">
        <v>61</v>
      </c>
      <c r="AI7" s="152" t="s">
        <v>63</v>
      </c>
      <c r="AJ7" s="152" t="s">
        <v>293</v>
      </c>
      <c r="AK7" s="189" t="s">
        <v>294</v>
      </c>
      <c r="AL7" s="152" t="s">
        <v>291</v>
      </c>
      <c r="AM7" s="152" t="s">
        <v>65</v>
      </c>
      <c r="AN7" s="152" t="s">
        <v>67</v>
      </c>
      <c r="AO7" s="180" t="s">
        <v>69</v>
      </c>
      <c r="AP7" s="180" t="s">
        <v>72</v>
      </c>
      <c r="AQ7" s="180" t="s">
        <v>74</v>
      </c>
      <c r="AR7" s="180" t="s">
        <v>76</v>
      </c>
      <c r="AS7" s="180" t="s">
        <v>78</v>
      </c>
      <c r="AT7" s="180" t="s">
        <v>80</v>
      </c>
      <c r="AU7" s="175" t="s">
        <v>83</v>
      </c>
      <c r="AV7" s="180" t="s">
        <v>85</v>
      </c>
      <c r="AW7" s="180" t="s">
        <v>87</v>
      </c>
      <c r="AX7" s="180" t="s">
        <v>89</v>
      </c>
      <c r="AY7" s="175" t="s">
        <v>284</v>
      </c>
      <c r="AZ7" s="75" t="s">
        <v>285</v>
      </c>
      <c r="BA7" s="75" t="s">
        <v>286</v>
      </c>
      <c r="BB7" s="75" t="s">
        <v>287</v>
      </c>
      <c r="BC7" s="202" t="s">
        <v>91</v>
      </c>
      <c r="BD7" s="202" t="s">
        <v>93</v>
      </c>
      <c r="BE7" s="202" t="s">
        <v>95</v>
      </c>
      <c r="BF7" s="202" t="s">
        <v>97</v>
      </c>
      <c r="BG7" s="202" t="s">
        <v>99</v>
      </c>
      <c r="BH7" s="133" t="s">
        <v>101</v>
      </c>
      <c r="BI7" s="222" t="s">
        <v>104</v>
      </c>
      <c r="BJ7" s="222" t="s">
        <v>106</v>
      </c>
    </row>
    <row r="8" spans="1:62" s="1" customFormat="1" ht="15" customHeight="1" x14ac:dyDescent="0.2">
      <c r="A8" s="221"/>
      <c r="B8" s="133"/>
      <c r="C8" s="133"/>
      <c r="D8" s="133"/>
      <c r="E8" s="133"/>
      <c r="F8" s="133"/>
      <c r="G8" s="202"/>
      <c r="H8" s="202"/>
      <c r="I8" s="202"/>
      <c r="J8" s="133"/>
      <c r="K8" s="133"/>
      <c r="L8" s="133"/>
      <c r="M8" s="133"/>
      <c r="N8" s="133"/>
      <c r="O8" s="41" t="s">
        <v>122</v>
      </c>
      <c r="P8" s="41" t="s">
        <v>123</v>
      </c>
      <c r="Q8" s="202"/>
      <c r="R8" s="133"/>
      <c r="S8" s="133"/>
      <c r="T8" s="133"/>
      <c r="U8" s="213"/>
      <c r="V8" s="213"/>
      <c r="W8" s="133"/>
      <c r="X8" s="133"/>
      <c r="Y8" s="221"/>
      <c r="Z8" s="221"/>
      <c r="AA8" s="221"/>
      <c r="AB8" s="221"/>
      <c r="AC8" s="133"/>
      <c r="AD8" s="133"/>
      <c r="AE8" s="133"/>
      <c r="AF8" s="152"/>
      <c r="AG8" s="152"/>
      <c r="AH8" s="152"/>
      <c r="AI8" s="152"/>
      <c r="AJ8" s="152"/>
      <c r="AK8" s="189"/>
      <c r="AL8" s="152"/>
      <c r="AM8" s="152"/>
      <c r="AN8" s="152"/>
      <c r="AO8" s="180"/>
      <c r="AP8" s="180"/>
      <c r="AQ8" s="180"/>
      <c r="AR8" s="180"/>
      <c r="AS8" s="180"/>
      <c r="AT8" s="180"/>
      <c r="AU8" s="175"/>
      <c r="AV8" s="181"/>
      <c r="AW8" s="180"/>
      <c r="AX8" s="181"/>
      <c r="AY8" s="175"/>
      <c r="AZ8" s="76"/>
      <c r="BA8" s="76"/>
      <c r="BB8" s="76"/>
      <c r="BC8" s="202"/>
      <c r="BD8" s="202"/>
      <c r="BE8" s="202"/>
      <c r="BF8" s="202"/>
      <c r="BG8" s="202"/>
      <c r="BH8" s="133"/>
      <c r="BI8" s="222"/>
      <c r="BJ8" s="222"/>
    </row>
    <row r="9" spans="1:62" s="11" customFormat="1" ht="101.45" customHeight="1" x14ac:dyDescent="0.25">
      <c r="A9" s="234" t="s">
        <v>260</v>
      </c>
      <c r="B9" s="182" t="s">
        <v>150</v>
      </c>
      <c r="C9" s="182" t="s">
        <v>149</v>
      </c>
      <c r="D9" s="205" t="s">
        <v>148</v>
      </c>
      <c r="E9" s="208">
        <v>0.72</v>
      </c>
      <c r="F9" s="205" t="s">
        <v>151</v>
      </c>
      <c r="G9" s="205" t="s">
        <v>151</v>
      </c>
      <c r="H9" s="205" t="s">
        <v>180</v>
      </c>
      <c r="I9" s="245">
        <v>0.02</v>
      </c>
      <c r="J9" s="205" t="s">
        <v>156</v>
      </c>
      <c r="K9" s="150" t="s">
        <v>161</v>
      </c>
      <c r="L9" s="234" t="s">
        <v>162</v>
      </c>
      <c r="M9" s="232">
        <v>1330.39</v>
      </c>
      <c r="N9" s="150" t="s">
        <v>163</v>
      </c>
      <c r="O9" s="150"/>
      <c r="P9" s="150" t="s">
        <v>259</v>
      </c>
      <c r="Q9" s="150"/>
      <c r="R9" s="150">
        <v>32</v>
      </c>
      <c r="S9" s="150">
        <v>6</v>
      </c>
      <c r="T9" s="150">
        <v>43.41</v>
      </c>
      <c r="U9" s="150">
        <v>4.0830000000000002</v>
      </c>
      <c r="V9" s="150">
        <v>0</v>
      </c>
      <c r="W9" s="289">
        <f>+(U9+V9)/S9</f>
        <v>0.68049999999999999</v>
      </c>
      <c r="X9" s="244">
        <v>1</v>
      </c>
      <c r="Y9" s="285" t="s">
        <v>193</v>
      </c>
      <c r="Z9" s="285" t="s">
        <v>194</v>
      </c>
      <c r="AA9" s="285" t="s">
        <v>195</v>
      </c>
      <c r="AB9" s="285" t="s">
        <v>196</v>
      </c>
      <c r="AC9" s="186" t="s">
        <v>197</v>
      </c>
      <c r="AD9" s="157">
        <v>2021130010155</v>
      </c>
      <c r="AE9" s="158" t="s">
        <v>198</v>
      </c>
      <c r="AF9" s="156" t="s">
        <v>199</v>
      </c>
      <c r="AG9" s="156" t="s">
        <v>231</v>
      </c>
      <c r="AH9" s="156">
        <v>6</v>
      </c>
      <c r="AI9" s="298">
        <v>0.4</v>
      </c>
      <c r="AJ9" s="160">
        <v>4.0830000000000002</v>
      </c>
      <c r="AK9" s="160">
        <v>0</v>
      </c>
      <c r="AL9" s="190">
        <f>+(AJ9+AK9)*AI9/AH9</f>
        <v>0.27220000000000005</v>
      </c>
      <c r="AM9" s="156" t="s">
        <v>222</v>
      </c>
      <c r="AN9" s="156" t="s">
        <v>223</v>
      </c>
      <c r="AO9" s="156">
        <v>330</v>
      </c>
      <c r="AP9" s="156">
        <v>1057445</v>
      </c>
      <c r="AQ9" s="156">
        <v>361520</v>
      </c>
      <c r="AR9" s="234" t="s">
        <v>226</v>
      </c>
      <c r="AS9" s="167" t="s">
        <v>227</v>
      </c>
      <c r="AT9" s="160" t="s">
        <v>228</v>
      </c>
      <c r="AU9" s="299">
        <v>40891695333</v>
      </c>
      <c r="AV9" s="234" t="s">
        <v>288</v>
      </c>
      <c r="AW9" s="272" t="s">
        <v>242</v>
      </c>
      <c r="AX9" s="234" t="s">
        <v>257</v>
      </c>
      <c r="AY9" s="153">
        <f>16891695333+25000000000+87712371</f>
        <v>41979407704</v>
      </c>
      <c r="AZ9" s="153">
        <v>2172614030.23</v>
      </c>
      <c r="BA9" s="153">
        <v>1010452000</v>
      </c>
      <c r="BB9" s="275">
        <f>+BA9/AY9</f>
        <v>2.4070182388583803E-2</v>
      </c>
      <c r="BC9" s="160" t="s">
        <v>233</v>
      </c>
      <c r="BD9" s="160" t="s">
        <v>265</v>
      </c>
      <c r="BE9" s="160"/>
      <c r="BF9" s="160" t="s">
        <v>225</v>
      </c>
      <c r="BG9" s="160" t="s">
        <v>222</v>
      </c>
      <c r="BH9" s="160" t="s">
        <v>268</v>
      </c>
      <c r="BI9" s="150" t="s">
        <v>239</v>
      </c>
      <c r="BJ9" s="150" t="s">
        <v>240</v>
      </c>
    </row>
    <row r="10" spans="1:62" s="11" customFormat="1" ht="116.1" customHeight="1" x14ac:dyDescent="0.25">
      <c r="A10" s="234"/>
      <c r="B10" s="182"/>
      <c r="C10" s="182"/>
      <c r="D10" s="206"/>
      <c r="E10" s="208"/>
      <c r="F10" s="206"/>
      <c r="G10" s="206"/>
      <c r="H10" s="206"/>
      <c r="I10" s="206"/>
      <c r="J10" s="206"/>
      <c r="K10" s="236"/>
      <c r="L10" s="234"/>
      <c r="M10" s="235"/>
      <c r="N10" s="236"/>
      <c r="O10" s="236"/>
      <c r="P10" s="236"/>
      <c r="Q10" s="236"/>
      <c r="R10" s="236"/>
      <c r="S10" s="236"/>
      <c r="T10" s="236"/>
      <c r="U10" s="236"/>
      <c r="V10" s="236"/>
      <c r="W10" s="290"/>
      <c r="X10" s="236"/>
      <c r="Y10" s="285"/>
      <c r="Z10" s="285"/>
      <c r="AA10" s="285"/>
      <c r="AB10" s="285"/>
      <c r="AC10" s="187"/>
      <c r="AD10" s="157"/>
      <c r="AE10" s="158"/>
      <c r="AF10" s="156"/>
      <c r="AG10" s="156"/>
      <c r="AH10" s="156"/>
      <c r="AI10" s="156"/>
      <c r="AJ10" s="161"/>
      <c r="AK10" s="161"/>
      <c r="AL10" s="191"/>
      <c r="AM10" s="156"/>
      <c r="AN10" s="156"/>
      <c r="AO10" s="156"/>
      <c r="AP10" s="156"/>
      <c r="AQ10" s="156"/>
      <c r="AR10" s="234"/>
      <c r="AS10" s="169"/>
      <c r="AT10" s="161"/>
      <c r="AU10" s="300"/>
      <c r="AV10" s="234"/>
      <c r="AW10" s="273"/>
      <c r="AX10" s="234"/>
      <c r="AY10" s="154"/>
      <c r="AZ10" s="154"/>
      <c r="BA10" s="154"/>
      <c r="BB10" s="277"/>
      <c r="BC10" s="161"/>
      <c r="BD10" s="161"/>
      <c r="BE10" s="161"/>
      <c r="BF10" s="161"/>
      <c r="BG10" s="161"/>
      <c r="BH10" s="161"/>
      <c r="BI10" s="236"/>
      <c r="BJ10" s="236"/>
    </row>
    <row r="11" spans="1:62" s="11" customFormat="1" ht="40.5" customHeight="1" x14ac:dyDescent="0.25">
      <c r="A11" s="234"/>
      <c r="B11" s="182"/>
      <c r="C11" s="182"/>
      <c r="D11" s="206"/>
      <c r="E11" s="208"/>
      <c r="F11" s="206"/>
      <c r="G11" s="206"/>
      <c r="H11" s="206"/>
      <c r="I11" s="206"/>
      <c r="J11" s="206"/>
      <c r="K11" s="151"/>
      <c r="L11" s="234"/>
      <c r="M11" s="233"/>
      <c r="N11" s="151"/>
      <c r="O11" s="151"/>
      <c r="P11" s="151"/>
      <c r="Q11" s="151"/>
      <c r="R11" s="151"/>
      <c r="S11" s="151"/>
      <c r="T11" s="151"/>
      <c r="U11" s="151"/>
      <c r="V11" s="151"/>
      <c r="W11" s="291"/>
      <c r="X11" s="151"/>
      <c r="Y11" s="285"/>
      <c r="Z11" s="285"/>
      <c r="AA11" s="285"/>
      <c r="AB11" s="285"/>
      <c r="AC11" s="187"/>
      <c r="AD11" s="157"/>
      <c r="AE11" s="158"/>
      <c r="AF11" s="49" t="s">
        <v>200</v>
      </c>
      <c r="AG11" s="49" t="s">
        <v>224</v>
      </c>
      <c r="AH11" s="49">
        <v>2</v>
      </c>
      <c r="AI11" s="68">
        <v>0.4</v>
      </c>
      <c r="AJ11" s="49">
        <v>1</v>
      </c>
      <c r="AK11" s="49">
        <v>0</v>
      </c>
      <c r="AL11" s="68">
        <f>+(AJ11+AK11)*AI11/AH11</f>
        <v>0.2</v>
      </c>
      <c r="AM11" s="49" t="s">
        <v>222</v>
      </c>
      <c r="AN11" s="49" t="s">
        <v>223</v>
      </c>
      <c r="AO11" s="49">
        <v>330</v>
      </c>
      <c r="AP11" s="49">
        <v>1057445</v>
      </c>
      <c r="AQ11" s="49">
        <v>361520</v>
      </c>
      <c r="AR11" s="234"/>
      <c r="AS11" s="60" t="s">
        <v>227</v>
      </c>
      <c r="AT11" s="49" t="s">
        <v>228</v>
      </c>
      <c r="AU11" s="300"/>
      <c r="AV11" s="234" t="s">
        <v>232</v>
      </c>
      <c r="AW11" s="273"/>
      <c r="AX11" s="234" t="s">
        <v>258</v>
      </c>
      <c r="AY11" s="153">
        <f>24000000000+971165+22281427650</f>
        <v>46282398815</v>
      </c>
      <c r="AZ11" s="153">
        <v>232829450</v>
      </c>
      <c r="BA11" s="153">
        <v>106343176.47</v>
      </c>
      <c r="BB11" s="275">
        <f>+BA11/AY11</f>
        <v>2.2977023489010352E-3</v>
      </c>
      <c r="BC11" s="49" t="s">
        <v>233</v>
      </c>
      <c r="BD11" s="49" t="s">
        <v>266</v>
      </c>
      <c r="BE11" s="49" t="s">
        <v>225</v>
      </c>
      <c r="BF11" s="49" t="s">
        <v>225</v>
      </c>
      <c r="BG11" s="49" t="s">
        <v>222</v>
      </c>
      <c r="BH11" s="49" t="s">
        <v>267</v>
      </c>
      <c r="BI11" s="236"/>
      <c r="BJ11" s="236"/>
    </row>
    <row r="12" spans="1:62" s="11" customFormat="1" ht="15" customHeight="1" x14ac:dyDescent="0.25">
      <c r="A12" s="234"/>
      <c r="B12" s="182"/>
      <c r="C12" s="182"/>
      <c r="D12" s="206"/>
      <c r="E12" s="208"/>
      <c r="F12" s="206"/>
      <c r="G12" s="206"/>
      <c r="H12" s="206"/>
      <c r="I12" s="206"/>
      <c r="J12" s="206"/>
      <c r="K12" s="150" t="s">
        <v>164</v>
      </c>
      <c r="L12" s="237" t="s">
        <v>165</v>
      </c>
      <c r="M12" s="240">
        <v>196</v>
      </c>
      <c r="N12" s="150" t="s">
        <v>166</v>
      </c>
      <c r="O12" s="150"/>
      <c r="P12" s="150" t="s">
        <v>259</v>
      </c>
      <c r="Q12" s="150"/>
      <c r="R12" s="150">
        <v>8</v>
      </c>
      <c r="S12" s="150">
        <v>2</v>
      </c>
      <c r="T12" s="150">
        <v>9</v>
      </c>
      <c r="U12" s="150">
        <v>1</v>
      </c>
      <c r="V12" s="150">
        <v>0</v>
      </c>
      <c r="W12" s="289">
        <f>+(U12+V12)/S12</f>
        <v>0.5</v>
      </c>
      <c r="X12" s="244">
        <v>1</v>
      </c>
      <c r="Y12" s="285"/>
      <c r="Z12" s="285"/>
      <c r="AA12" s="285"/>
      <c r="AB12" s="285"/>
      <c r="AC12" s="187"/>
      <c r="AD12" s="157"/>
      <c r="AE12" s="158"/>
      <c r="AF12" s="156" t="s">
        <v>201</v>
      </c>
      <c r="AG12" s="156" t="s">
        <v>225</v>
      </c>
      <c r="AH12" s="156">
        <v>20</v>
      </c>
      <c r="AI12" s="298">
        <v>0.15</v>
      </c>
      <c r="AJ12" s="160">
        <v>15</v>
      </c>
      <c r="AK12" s="160">
        <v>0</v>
      </c>
      <c r="AL12" s="192">
        <f t="shared" ref="AL12:AL15" si="0">+(AJ12+AK12)*AI12/AH12</f>
        <v>0.1125</v>
      </c>
      <c r="AM12" s="156" t="s">
        <v>222</v>
      </c>
      <c r="AN12" s="156" t="s">
        <v>223</v>
      </c>
      <c r="AO12" s="156">
        <v>330</v>
      </c>
      <c r="AP12" s="156" t="s">
        <v>225</v>
      </c>
      <c r="AQ12" s="156" t="s">
        <v>225</v>
      </c>
      <c r="AR12" s="234"/>
      <c r="AS12" s="167" t="s">
        <v>227</v>
      </c>
      <c r="AT12" s="160" t="s">
        <v>228</v>
      </c>
      <c r="AU12" s="300"/>
      <c r="AV12" s="234"/>
      <c r="AW12" s="273"/>
      <c r="AX12" s="234"/>
      <c r="AY12" s="176"/>
      <c r="AZ12" s="176"/>
      <c r="BA12" s="176"/>
      <c r="BB12" s="276"/>
      <c r="BC12" s="160" t="s">
        <v>233</v>
      </c>
      <c r="BD12" s="160"/>
      <c r="BE12" s="160"/>
      <c r="BF12" s="160"/>
      <c r="BG12" s="160"/>
      <c r="BH12" s="160"/>
      <c r="BI12" s="236"/>
      <c r="BJ12" s="236"/>
    </row>
    <row r="13" spans="1:62" s="11" customFormat="1" ht="15" customHeight="1" x14ac:dyDescent="0.25">
      <c r="A13" s="234"/>
      <c r="B13" s="182"/>
      <c r="C13" s="182"/>
      <c r="D13" s="206"/>
      <c r="E13" s="208"/>
      <c r="F13" s="206"/>
      <c r="G13" s="206"/>
      <c r="H13" s="206"/>
      <c r="I13" s="206"/>
      <c r="J13" s="206"/>
      <c r="K13" s="236"/>
      <c r="L13" s="238"/>
      <c r="M13" s="241"/>
      <c r="N13" s="236"/>
      <c r="O13" s="236"/>
      <c r="P13" s="236"/>
      <c r="Q13" s="236"/>
      <c r="R13" s="236"/>
      <c r="S13" s="236"/>
      <c r="T13" s="236"/>
      <c r="U13" s="236"/>
      <c r="V13" s="236"/>
      <c r="W13" s="290"/>
      <c r="X13" s="236"/>
      <c r="Y13" s="285"/>
      <c r="Z13" s="285"/>
      <c r="AA13" s="285"/>
      <c r="AB13" s="285"/>
      <c r="AC13" s="187"/>
      <c r="AD13" s="157"/>
      <c r="AE13" s="158"/>
      <c r="AF13" s="156"/>
      <c r="AG13" s="156"/>
      <c r="AH13" s="156"/>
      <c r="AI13" s="156"/>
      <c r="AJ13" s="162"/>
      <c r="AK13" s="162"/>
      <c r="AL13" s="193"/>
      <c r="AM13" s="156"/>
      <c r="AN13" s="156"/>
      <c r="AO13" s="156"/>
      <c r="AP13" s="156"/>
      <c r="AQ13" s="156"/>
      <c r="AR13" s="234"/>
      <c r="AS13" s="168"/>
      <c r="AT13" s="162"/>
      <c r="AU13" s="300"/>
      <c r="AV13" s="234"/>
      <c r="AW13" s="273"/>
      <c r="AX13" s="234"/>
      <c r="AY13" s="176"/>
      <c r="AZ13" s="176"/>
      <c r="BA13" s="176"/>
      <c r="BB13" s="276"/>
      <c r="BC13" s="162"/>
      <c r="BD13" s="162"/>
      <c r="BE13" s="162"/>
      <c r="BF13" s="162"/>
      <c r="BG13" s="162"/>
      <c r="BH13" s="162"/>
      <c r="BI13" s="236"/>
      <c r="BJ13" s="236"/>
    </row>
    <row r="14" spans="1:62" s="11" customFormat="1" ht="15" customHeight="1" x14ac:dyDescent="0.25">
      <c r="A14" s="234"/>
      <c r="B14" s="182"/>
      <c r="C14" s="182"/>
      <c r="D14" s="206"/>
      <c r="E14" s="208"/>
      <c r="F14" s="206"/>
      <c r="G14" s="206"/>
      <c r="H14" s="206"/>
      <c r="I14" s="206"/>
      <c r="J14" s="206"/>
      <c r="K14" s="236"/>
      <c r="L14" s="238"/>
      <c r="M14" s="241"/>
      <c r="N14" s="236"/>
      <c r="O14" s="236"/>
      <c r="P14" s="236"/>
      <c r="Q14" s="236"/>
      <c r="R14" s="236"/>
      <c r="S14" s="236"/>
      <c r="T14" s="236"/>
      <c r="U14" s="236"/>
      <c r="V14" s="236"/>
      <c r="W14" s="290"/>
      <c r="X14" s="236"/>
      <c r="Y14" s="285"/>
      <c r="Z14" s="285"/>
      <c r="AA14" s="285"/>
      <c r="AB14" s="285"/>
      <c r="AC14" s="187"/>
      <c r="AD14" s="157"/>
      <c r="AE14" s="158"/>
      <c r="AF14" s="156"/>
      <c r="AG14" s="156"/>
      <c r="AH14" s="156"/>
      <c r="AI14" s="156"/>
      <c r="AJ14" s="161"/>
      <c r="AK14" s="161"/>
      <c r="AL14" s="194"/>
      <c r="AM14" s="156"/>
      <c r="AN14" s="156"/>
      <c r="AO14" s="156"/>
      <c r="AP14" s="156"/>
      <c r="AQ14" s="156"/>
      <c r="AR14" s="234"/>
      <c r="AS14" s="169"/>
      <c r="AT14" s="161"/>
      <c r="AU14" s="300"/>
      <c r="AV14" s="234"/>
      <c r="AW14" s="273"/>
      <c r="AX14" s="234"/>
      <c r="AY14" s="176"/>
      <c r="AZ14" s="176"/>
      <c r="BA14" s="176"/>
      <c r="BB14" s="276"/>
      <c r="BC14" s="161"/>
      <c r="BD14" s="161"/>
      <c r="BE14" s="161"/>
      <c r="BF14" s="161"/>
      <c r="BG14" s="161"/>
      <c r="BH14" s="161"/>
      <c r="BI14" s="236"/>
      <c r="BJ14" s="236"/>
    </row>
    <row r="15" spans="1:62" s="11" customFormat="1" ht="15" x14ac:dyDescent="0.25">
      <c r="A15" s="234"/>
      <c r="B15" s="182"/>
      <c r="C15" s="182"/>
      <c r="D15" s="206"/>
      <c r="E15" s="208"/>
      <c r="F15" s="206"/>
      <c r="G15" s="206"/>
      <c r="H15" s="206"/>
      <c r="I15" s="206"/>
      <c r="J15" s="206"/>
      <c r="K15" s="236"/>
      <c r="L15" s="238"/>
      <c r="M15" s="241"/>
      <c r="N15" s="236"/>
      <c r="O15" s="236"/>
      <c r="P15" s="236"/>
      <c r="Q15" s="236"/>
      <c r="R15" s="236"/>
      <c r="S15" s="236"/>
      <c r="T15" s="236"/>
      <c r="U15" s="236"/>
      <c r="V15" s="236"/>
      <c r="W15" s="290"/>
      <c r="X15" s="236"/>
      <c r="Y15" s="285"/>
      <c r="Z15" s="285"/>
      <c r="AA15" s="285"/>
      <c r="AB15" s="285"/>
      <c r="AC15" s="187"/>
      <c r="AD15" s="157"/>
      <c r="AE15" s="158"/>
      <c r="AF15" s="156" t="s">
        <v>202</v>
      </c>
      <c r="AG15" s="156" t="s">
        <v>225</v>
      </c>
      <c r="AH15" s="156">
        <v>1</v>
      </c>
      <c r="AI15" s="298">
        <v>0.05</v>
      </c>
      <c r="AJ15" s="160">
        <v>0</v>
      </c>
      <c r="AK15" s="160">
        <v>0</v>
      </c>
      <c r="AL15" s="192">
        <f t="shared" si="0"/>
        <v>0</v>
      </c>
      <c r="AM15" s="156" t="s">
        <v>222</v>
      </c>
      <c r="AN15" s="156" t="s">
        <v>223</v>
      </c>
      <c r="AO15" s="156">
        <v>330</v>
      </c>
      <c r="AP15" s="156" t="s">
        <v>225</v>
      </c>
      <c r="AQ15" s="156" t="s">
        <v>225</v>
      </c>
      <c r="AR15" s="234"/>
      <c r="AS15" s="167" t="s">
        <v>227</v>
      </c>
      <c r="AT15" s="160" t="s">
        <v>228</v>
      </c>
      <c r="AU15" s="300"/>
      <c r="AV15" s="234"/>
      <c r="AW15" s="273"/>
      <c r="AX15" s="234"/>
      <c r="AY15" s="176"/>
      <c r="AZ15" s="176"/>
      <c r="BA15" s="176"/>
      <c r="BB15" s="276"/>
      <c r="BC15" s="160" t="s">
        <v>233</v>
      </c>
      <c r="BD15" s="160"/>
      <c r="BE15" s="160"/>
      <c r="BF15" s="160"/>
      <c r="BG15" s="160"/>
      <c r="BH15" s="160"/>
      <c r="BI15" s="236"/>
      <c r="BJ15" s="236"/>
    </row>
    <row r="16" spans="1:62" s="11" customFormat="1" ht="15" x14ac:dyDescent="0.25">
      <c r="A16" s="234"/>
      <c r="B16" s="182"/>
      <c r="C16" s="182"/>
      <c r="D16" s="206"/>
      <c r="E16" s="208"/>
      <c r="F16" s="206"/>
      <c r="G16" s="206"/>
      <c r="H16" s="206"/>
      <c r="I16" s="206"/>
      <c r="J16" s="206"/>
      <c r="K16" s="236"/>
      <c r="L16" s="238"/>
      <c r="M16" s="241"/>
      <c r="N16" s="236"/>
      <c r="O16" s="236"/>
      <c r="P16" s="236"/>
      <c r="Q16" s="236"/>
      <c r="R16" s="236"/>
      <c r="S16" s="236"/>
      <c r="T16" s="236"/>
      <c r="U16" s="236"/>
      <c r="V16" s="236"/>
      <c r="W16" s="290"/>
      <c r="X16" s="236"/>
      <c r="Y16" s="285"/>
      <c r="Z16" s="285"/>
      <c r="AA16" s="285"/>
      <c r="AB16" s="285"/>
      <c r="AC16" s="187"/>
      <c r="AD16" s="157"/>
      <c r="AE16" s="158"/>
      <c r="AF16" s="156"/>
      <c r="AG16" s="156"/>
      <c r="AH16" s="156"/>
      <c r="AI16" s="156"/>
      <c r="AJ16" s="162"/>
      <c r="AK16" s="162"/>
      <c r="AL16" s="193"/>
      <c r="AM16" s="156"/>
      <c r="AN16" s="156"/>
      <c r="AO16" s="156"/>
      <c r="AP16" s="156"/>
      <c r="AQ16" s="156"/>
      <c r="AR16" s="234"/>
      <c r="AS16" s="168"/>
      <c r="AT16" s="162"/>
      <c r="AU16" s="300"/>
      <c r="AV16" s="234"/>
      <c r="AW16" s="273"/>
      <c r="AX16" s="234"/>
      <c r="AY16" s="176"/>
      <c r="AZ16" s="176"/>
      <c r="BA16" s="176"/>
      <c r="BB16" s="276"/>
      <c r="BC16" s="162"/>
      <c r="BD16" s="162"/>
      <c r="BE16" s="162"/>
      <c r="BF16" s="162"/>
      <c r="BG16" s="162"/>
      <c r="BH16" s="162"/>
      <c r="BI16" s="236"/>
      <c r="BJ16" s="236"/>
    </row>
    <row r="17" spans="1:62" s="11" customFormat="1" ht="15" x14ac:dyDescent="0.25">
      <c r="A17" s="234"/>
      <c r="B17" s="182"/>
      <c r="C17" s="182"/>
      <c r="D17" s="206"/>
      <c r="E17" s="208"/>
      <c r="F17" s="206"/>
      <c r="G17" s="206"/>
      <c r="H17" s="206"/>
      <c r="I17" s="206"/>
      <c r="J17" s="206"/>
      <c r="K17" s="236"/>
      <c r="L17" s="238"/>
      <c r="M17" s="241"/>
      <c r="N17" s="236"/>
      <c r="O17" s="236"/>
      <c r="P17" s="236"/>
      <c r="Q17" s="236"/>
      <c r="R17" s="236"/>
      <c r="S17" s="236"/>
      <c r="T17" s="236"/>
      <c r="U17" s="236"/>
      <c r="V17" s="236"/>
      <c r="W17" s="290"/>
      <c r="X17" s="236"/>
      <c r="Y17" s="285"/>
      <c r="Z17" s="285"/>
      <c r="AA17" s="285"/>
      <c r="AB17" s="285"/>
      <c r="AC17" s="187"/>
      <c r="AD17" s="157"/>
      <c r="AE17" s="158"/>
      <c r="AF17" s="156"/>
      <c r="AG17" s="156"/>
      <c r="AH17" s="156"/>
      <c r="AI17" s="156"/>
      <c r="AJ17" s="162"/>
      <c r="AK17" s="162"/>
      <c r="AL17" s="193"/>
      <c r="AM17" s="156"/>
      <c r="AN17" s="156"/>
      <c r="AO17" s="156"/>
      <c r="AP17" s="156"/>
      <c r="AQ17" s="156"/>
      <c r="AR17" s="234"/>
      <c r="AS17" s="168"/>
      <c r="AT17" s="162"/>
      <c r="AU17" s="300"/>
      <c r="AV17" s="234"/>
      <c r="AW17" s="273"/>
      <c r="AX17" s="234"/>
      <c r="AY17" s="176"/>
      <c r="AZ17" s="176"/>
      <c r="BA17" s="176"/>
      <c r="BB17" s="276"/>
      <c r="BC17" s="162"/>
      <c r="BD17" s="162"/>
      <c r="BE17" s="162"/>
      <c r="BF17" s="162"/>
      <c r="BG17" s="162"/>
      <c r="BH17" s="162"/>
      <c r="BI17" s="236"/>
      <c r="BJ17" s="236"/>
    </row>
    <row r="18" spans="1:62" s="11" customFormat="1" ht="15" x14ac:dyDescent="0.25">
      <c r="A18" s="234"/>
      <c r="B18" s="182"/>
      <c r="C18" s="182"/>
      <c r="D18" s="206"/>
      <c r="E18" s="208"/>
      <c r="F18" s="206"/>
      <c r="G18" s="206"/>
      <c r="H18" s="206"/>
      <c r="I18" s="206"/>
      <c r="J18" s="206"/>
      <c r="K18" s="236"/>
      <c r="L18" s="238"/>
      <c r="M18" s="241"/>
      <c r="N18" s="236"/>
      <c r="O18" s="236"/>
      <c r="P18" s="236"/>
      <c r="Q18" s="236"/>
      <c r="R18" s="236"/>
      <c r="S18" s="236"/>
      <c r="T18" s="236"/>
      <c r="U18" s="236"/>
      <c r="V18" s="236"/>
      <c r="W18" s="290"/>
      <c r="X18" s="236"/>
      <c r="Y18" s="285"/>
      <c r="Z18" s="285"/>
      <c r="AA18" s="285"/>
      <c r="AB18" s="285"/>
      <c r="AC18" s="187"/>
      <c r="AD18" s="157"/>
      <c r="AE18" s="158"/>
      <c r="AF18" s="156"/>
      <c r="AG18" s="156"/>
      <c r="AH18" s="156"/>
      <c r="AI18" s="156"/>
      <c r="AJ18" s="162"/>
      <c r="AK18" s="162"/>
      <c r="AL18" s="193"/>
      <c r="AM18" s="156"/>
      <c r="AN18" s="156"/>
      <c r="AO18" s="156"/>
      <c r="AP18" s="156"/>
      <c r="AQ18" s="156"/>
      <c r="AR18" s="234"/>
      <c r="AS18" s="168"/>
      <c r="AT18" s="162"/>
      <c r="AU18" s="300"/>
      <c r="AV18" s="234"/>
      <c r="AW18" s="273"/>
      <c r="AX18" s="234"/>
      <c r="AY18" s="176"/>
      <c r="AZ18" s="176"/>
      <c r="BA18" s="176"/>
      <c r="BB18" s="276"/>
      <c r="BC18" s="162"/>
      <c r="BD18" s="162"/>
      <c r="BE18" s="162"/>
      <c r="BF18" s="162"/>
      <c r="BG18" s="162"/>
      <c r="BH18" s="162"/>
      <c r="BI18" s="236"/>
      <c r="BJ18" s="236"/>
    </row>
    <row r="19" spans="1:62" s="11" customFormat="1" ht="15" x14ac:dyDescent="0.25">
      <c r="A19" s="234"/>
      <c r="B19" s="182"/>
      <c r="C19" s="182"/>
      <c r="D19" s="206"/>
      <c r="E19" s="208"/>
      <c r="F19" s="206"/>
      <c r="G19" s="206"/>
      <c r="H19" s="206"/>
      <c r="I19" s="206"/>
      <c r="J19" s="206"/>
      <c r="K19" s="151"/>
      <c r="L19" s="239"/>
      <c r="M19" s="242"/>
      <c r="N19" s="151"/>
      <c r="O19" s="151"/>
      <c r="P19" s="151"/>
      <c r="Q19" s="151"/>
      <c r="R19" s="151"/>
      <c r="S19" s="151"/>
      <c r="T19" s="151"/>
      <c r="U19" s="151"/>
      <c r="V19" s="151"/>
      <c r="W19" s="291"/>
      <c r="X19" s="151"/>
      <c r="Y19" s="285"/>
      <c r="Z19" s="285"/>
      <c r="AA19" s="285"/>
      <c r="AB19" s="285"/>
      <c r="AC19" s="187"/>
      <c r="AD19" s="157"/>
      <c r="AE19" s="158"/>
      <c r="AF19" s="156"/>
      <c r="AG19" s="156"/>
      <c r="AH19" s="156"/>
      <c r="AI19" s="156"/>
      <c r="AJ19" s="161"/>
      <c r="AK19" s="161"/>
      <c r="AL19" s="194"/>
      <c r="AM19" s="156"/>
      <c r="AN19" s="156"/>
      <c r="AO19" s="156"/>
      <c r="AP19" s="156"/>
      <c r="AQ19" s="156"/>
      <c r="AR19" s="234"/>
      <c r="AS19" s="169"/>
      <c r="AT19" s="161"/>
      <c r="AU19" s="301"/>
      <c r="AV19" s="234"/>
      <c r="AW19" s="274"/>
      <c r="AX19" s="234"/>
      <c r="AY19" s="154"/>
      <c r="AZ19" s="154"/>
      <c r="BA19" s="154"/>
      <c r="BB19" s="277"/>
      <c r="BC19" s="161"/>
      <c r="BD19" s="161"/>
      <c r="BE19" s="161"/>
      <c r="BF19" s="161"/>
      <c r="BG19" s="161"/>
      <c r="BH19" s="161"/>
      <c r="BI19" s="236"/>
      <c r="BJ19" s="236"/>
    </row>
    <row r="20" spans="1:62" s="11" customFormat="1" ht="147" customHeight="1" x14ac:dyDescent="0.25">
      <c r="A20" s="234"/>
      <c r="B20" s="182"/>
      <c r="C20" s="182"/>
      <c r="D20" s="206"/>
      <c r="E20" s="208"/>
      <c r="F20" s="206"/>
      <c r="G20" s="206"/>
      <c r="H20" s="206"/>
      <c r="I20" s="206"/>
      <c r="J20" s="206"/>
      <c r="K20" s="47"/>
      <c r="L20" s="79"/>
      <c r="M20" s="81"/>
      <c r="N20" s="47"/>
      <c r="O20" s="47"/>
      <c r="P20" s="47"/>
      <c r="Q20" s="47"/>
      <c r="R20" s="47"/>
      <c r="S20" s="47"/>
      <c r="T20" s="47"/>
      <c r="U20" s="47"/>
      <c r="V20" s="47"/>
      <c r="W20" s="88"/>
      <c r="X20" s="47"/>
      <c r="Y20" s="285"/>
      <c r="Z20" s="285"/>
      <c r="AA20" s="285"/>
      <c r="AB20" s="285"/>
      <c r="AC20" s="188"/>
      <c r="AD20" s="147" t="s">
        <v>277</v>
      </c>
      <c r="AE20" s="148"/>
      <c r="AF20" s="148"/>
      <c r="AG20" s="148"/>
      <c r="AH20" s="148"/>
      <c r="AI20" s="148"/>
      <c r="AJ20" s="148"/>
      <c r="AK20" s="149"/>
      <c r="AL20" s="115">
        <f>AVERAGE(AL9:AL19)</f>
        <v>0.14617500000000003</v>
      </c>
      <c r="AM20" s="49"/>
      <c r="AN20" s="49"/>
      <c r="AO20" s="49"/>
      <c r="AP20" s="49"/>
      <c r="AQ20" s="49"/>
      <c r="AR20" s="234"/>
      <c r="AS20" s="85"/>
      <c r="AT20" s="83"/>
      <c r="AU20" s="100">
        <f>SUM(AU9:AU19)</f>
        <v>40891695333</v>
      </c>
      <c r="AV20" s="177" t="s">
        <v>283</v>
      </c>
      <c r="AW20" s="178"/>
      <c r="AX20" s="179"/>
      <c r="AY20" s="100">
        <f>SUM(AY9:AY19)</f>
        <v>88261806519</v>
      </c>
      <c r="AZ20" s="100">
        <f t="shared" ref="AZ20:BA20" si="1">SUM(AZ9:AZ19)</f>
        <v>2405443480.23</v>
      </c>
      <c r="BA20" s="100">
        <f t="shared" si="1"/>
        <v>1116795176.47</v>
      </c>
      <c r="BB20" s="101">
        <f>+BA20/AY20</f>
        <v>1.2653210040852597E-2</v>
      </c>
      <c r="BC20" s="83"/>
      <c r="BD20" s="83"/>
      <c r="BE20" s="83"/>
      <c r="BF20" s="83"/>
      <c r="BG20" s="83"/>
      <c r="BH20" s="83"/>
      <c r="BI20" s="236"/>
      <c r="BJ20" s="236"/>
    </row>
    <row r="21" spans="1:62" s="11" customFormat="1" ht="15" customHeight="1" x14ac:dyDescent="0.25">
      <c r="A21" s="234"/>
      <c r="B21" s="182"/>
      <c r="C21" s="182"/>
      <c r="D21" s="206"/>
      <c r="E21" s="208"/>
      <c r="F21" s="206"/>
      <c r="G21" s="206"/>
      <c r="H21" s="206"/>
      <c r="I21" s="206"/>
      <c r="J21" s="206"/>
      <c r="K21" s="150" t="s">
        <v>167</v>
      </c>
      <c r="L21" s="237" t="s">
        <v>168</v>
      </c>
      <c r="M21" s="240" t="s">
        <v>169</v>
      </c>
      <c r="N21" s="150" t="s">
        <v>170</v>
      </c>
      <c r="O21" s="150"/>
      <c r="P21" s="150" t="s">
        <v>259</v>
      </c>
      <c r="Q21" s="150"/>
      <c r="R21" s="150">
        <v>8</v>
      </c>
      <c r="S21" s="150">
        <v>2</v>
      </c>
      <c r="T21" s="150">
        <v>10</v>
      </c>
      <c r="U21" s="150">
        <v>1</v>
      </c>
      <c r="V21" s="150">
        <v>0</v>
      </c>
      <c r="W21" s="289">
        <f>+(U21+V21)/S21</f>
        <v>0.5</v>
      </c>
      <c r="X21" s="244">
        <v>1</v>
      </c>
      <c r="Y21" s="285"/>
      <c r="Z21" s="285"/>
      <c r="AA21" s="285"/>
      <c r="AB21" s="285"/>
      <c r="AC21" s="186" t="s">
        <v>203</v>
      </c>
      <c r="AD21" s="157">
        <v>2021130010215</v>
      </c>
      <c r="AE21" s="158" t="s">
        <v>204</v>
      </c>
      <c r="AF21" s="243" t="s">
        <v>205</v>
      </c>
      <c r="AG21" s="243" t="s">
        <v>237</v>
      </c>
      <c r="AH21" s="243">
        <v>2</v>
      </c>
      <c r="AI21" s="195">
        <v>0.85</v>
      </c>
      <c r="AJ21" s="173">
        <v>1</v>
      </c>
      <c r="AK21" s="173">
        <v>0</v>
      </c>
      <c r="AL21" s="195">
        <f t="shared" ref="AL21:AL33" si="2">+(AJ21+AK21)*AI21/AH21</f>
        <v>0.42499999999999999</v>
      </c>
      <c r="AM21" s="243" t="s">
        <v>222</v>
      </c>
      <c r="AN21" s="243" t="s">
        <v>223</v>
      </c>
      <c r="AO21" s="243">
        <v>330</v>
      </c>
      <c r="AP21" s="243">
        <v>1057445</v>
      </c>
      <c r="AQ21" s="243">
        <v>361520</v>
      </c>
      <c r="AR21" s="234"/>
      <c r="AS21" s="170" t="s">
        <v>227</v>
      </c>
      <c r="AT21" s="243" t="s">
        <v>228</v>
      </c>
      <c r="AU21" s="292">
        <v>5000000000</v>
      </c>
      <c r="AV21" s="237" t="s">
        <v>229</v>
      </c>
      <c r="AW21" s="292" t="s">
        <v>245</v>
      </c>
      <c r="AX21" s="237" t="s">
        <v>248</v>
      </c>
      <c r="AY21" s="153">
        <v>5000000000</v>
      </c>
      <c r="AZ21" s="153">
        <v>216000000</v>
      </c>
      <c r="BA21" s="153">
        <v>103050000</v>
      </c>
      <c r="BB21" s="278">
        <f>+BA21/AY21</f>
        <v>2.061E-2</v>
      </c>
      <c r="BC21" s="243" t="s">
        <v>233</v>
      </c>
      <c r="BD21" s="243"/>
      <c r="BE21" s="243"/>
      <c r="BF21" s="243"/>
      <c r="BG21" s="243"/>
      <c r="BH21" s="243"/>
      <c r="BI21" s="236"/>
      <c r="BJ21" s="236"/>
    </row>
    <row r="22" spans="1:62" s="11" customFormat="1" ht="31.5" customHeight="1" x14ac:dyDescent="0.25">
      <c r="A22" s="234"/>
      <c r="B22" s="182"/>
      <c r="C22" s="182"/>
      <c r="D22" s="206"/>
      <c r="E22" s="208"/>
      <c r="F22" s="206"/>
      <c r="G22" s="206"/>
      <c r="H22" s="206"/>
      <c r="I22" s="206"/>
      <c r="J22" s="206"/>
      <c r="K22" s="236"/>
      <c r="L22" s="238"/>
      <c r="M22" s="241"/>
      <c r="N22" s="236"/>
      <c r="O22" s="236"/>
      <c r="P22" s="236"/>
      <c r="Q22" s="236"/>
      <c r="R22" s="236"/>
      <c r="S22" s="236"/>
      <c r="T22" s="236"/>
      <c r="U22" s="236"/>
      <c r="V22" s="236"/>
      <c r="W22" s="290"/>
      <c r="X22" s="236"/>
      <c r="Y22" s="285"/>
      <c r="Z22" s="285"/>
      <c r="AA22" s="285"/>
      <c r="AB22" s="285"/>
      <c r="AC22" s="187"/>
      <c r="AD22" s="157"/>
      <c r="AE22" s="158"/>
      <c r="AF22" s="243"/>
      <c r="AG22" s="243"/>
      <c r="AH22" s="243"/>
      <c r="AI22" s="243"/>
      <c r="AJ22" s="174"/>
      <c r="AK22" s="174"/>
      <c r="AL22" s="195" t="e">
        <f t="shared" si="2"/>
        <v>#DIV/0!</v>
      </c>
      <c r="AM22" s="243"/>
      <c r="AN22" s="243"/>
      <c r="AO22" s="243"/>
      <c r="AP22" s="243"/>
      <c r="AQ22" s="243"/>
      <c r="AR22" s="234"/>
      <c r="AS22" s="170"/>
      <c r="AT22" s="243"/>
      <c r="AU22" s="293"/>
      <c r="AV22" s="238"/>
      <c r="AW22" s="293"/>
      <c r="AX22" s="238"/>
      <c r="AY22" s="176"/>
      <c r="AZ22" s="176"/>
      <c r="BA22" s="176"/>
      <c r="BB22" s="279"/>
      <c r="BC22" s="243"/>
      <c r="BD22" s="243"/>
      <c r="BE22" s="243"/>
      <c r="BF22" s="243"/>
      <c r="BG22" s="243"/>
      <c r="BH22" s="243"/>
      <c r="BI22" s="236"/>
      <c r="BJ22" s="236"/>
    </row>
    <row r="23" spans="1:62" s="11" customFormat="1" ht="72" customHeight="1" x14ac:dyDescent="0.25">
      <c r="A23" s="234"/>
      <c r="B23" s="182"/>
      <c r="C23" s="182"/>
      <c r="D23" s="207"/>
      <c r="E23" s="208"/>
      <c r="F23" s="207"/>
      <c r="G23" s="207"/>
      <c r="H23" s="207"/>
      <c r="I23" s="207"/>
      <c r="J23" s="206"/>
      <c r="K23" s="151"/>
      <c r="L23" s="239"/>
      <c r="M23" s="242"/>
      <c r="N23" s="151"/>
      <c r="O23" s="151"/>
      <c r="P23" s="151"/>
      <c r="Q23" s="151"/>
      <c r="R23" s="151"/>
      <c r="S23" s="151"/>
      <c r="T23" s="151"/>
      <c r="U23" s="151"/>
      <c r="V23" s="151"/>
      <c r="W23" s="291"/>
      <c r="X23" s="151"/>
      <c r="Y23" s="285"/>
      <c r="Z23" s="285"/>
      <c r="AA23" s="285"/>
      <c r="AB23" s="285"/>
      <c r="AC23" s="187"/>
      <c r="AD23" s="157"/>
      <c r="AE23" s="158"/>
      <c r="AF23" s="53" t="s">
        <v>214</v>
      </c>
      <c r="AG23" s="50" t="s">
        <v>225</v>
      </c>
      <c r="AH23" s="50">
        <v>10</v>
      </c>
      <c r="AI23" s="66">
        <v>0.15</v>
      </c>
      <c r="AJ23" s="50">
        <v>7</v>
      </c>
      <c r="AK23" s="50">
        <v>0</v>
      </c>
      <c r="AL23" s="66">
        <f t="shared" si="2"/>
        <v>0.10500000000000001</v>
      </c>
      <c r="AM23" s="50" t="s">
        <v>222</v>
      </c>
      <c r="AN23" s="50" t="s">
        <v>223</v>
      </c>
      <c r="AO23" s="50">
        <v>330</v>
      </c>
      <c r="AP23" s="50" t="s">
        <v>225</v>
      </c>
      <c r="AQ23" s="50" t="s">
        <v>225</v>
      </c>
      <c r="AR23" s="234"/>
      <c r="AS23" s="61" t="s">
        <v>227</v>
      </c>
      <c r="AT23" s="50" t="s">
        <v>228</v>
      </c>
      <c r="AU23" s="294"/>
      <c r="AV23" s="239"/>
      <c r="AW23" s="294"/>
      <c r="AX23" s="239"/>
      <c r="AY23" s="154"/>
      <c r="AZ23" s="154"/>
      <c r="BA23" s="154"/>
      <c r="BB23" s="280"/>
      <c r="BC23" s="50" t="s">
        <v>233</v>
      </c>
      <c r="BD23" s="50"/>
      <c r="BE23" s="50"/>
      <c r="BF23" s="50"/>
      <c r="BG23" s="50"/>
      <c r="BH23" s="50"/>
      <c r="BI23" s="236"/>
      <c r="BJ23" s="236"/>
    </row>
    <row r="24" spans="1:62" s="11" customFormat="1" ht="72" customHeight="1" x14ac:dyDescent="0.25">
      <c r="A24" s="234"/>
      <c r="B24" s="182"/>
      <c r="C24" s="182"/>
      <c r="D24" s="73"/>
      <c r="E24" s="82"/>
      <c r="F24" s="73"/>
      <c r="G24" s="73"/>
      <c r="H24" s="73"/>
      <c r="I24" s="73"/>
      <c r="J24" s="207"/>
      <c r="K24" s="246" t="s">
        <v>272</v>
      </c>
      <c r="L24" s="247"/>
      <c r="M24" s="247"/>
      <c r="N24" s="247"/>
      <c r="O24" s="247"/>
      <c r="P24" s="247"/>
      <c r="Q24" s="247"/>
      <c r="R24" s="247"/>
      <c r="S24" s="247"/>
      <c r="T24" s="247"/>
      <c r="U24" s="247"/>
      <c r="V24" s="248"/>
      <c r="W24" s="95">
        <f>AVERAGE(W9:W23)</f>
        <v>0.56016666666666659</v>
      </c>
      <c r="X24" s="95">
        <f>AVERAGE(X9:X23)</f>
        <v>1</v>
      </c>
      <c r="Y24" s="285"/>
      <c r="Z24" s="285"/>
      <c r="AA24" s="285"/>
      <c r="AB24" s="285"/>
      <c r="AC24" s="188"/>
      <c r="AD24" s="147" t="s">
        <v>278</v>
      </c>
      <c r="AE24" s="148"/>
      <c r="AF24" s="148"/>
      <c r="AG24" s="148"/>
      <c r="AH24" s="148"/>
      <c r="AI24" s="148"/>
      <c r="AJ24" s="148"/>
      <c r="AK24" s="149"/>
      <c r="AL24" s="116">
        <f>+(AL21+AL23)/2</f>
        <v>0.26500000000000001</v>
      </c>
      <c r="AM24" s="50"/>
      <c r="AN24" s="50"/>
      <c r="AO24" s="50"/>
      <c r="AP24" s="50"/>
      <c r="AQ24" s="50"/>
      <c r="AR24" s="234"/>
      <c r="AS24" s="61"/>
      <c r="AT24" s="50"/>
      <c r="AU24" s="87"/>
      <c r="AV24" s="177" t="s">
        <v>283</v>
      </c>
      <c r="AW24" s="178"/>
      <c r="AX24" s="179"/>
      <c r="AY24" s="102">
        <f>SUM(AY21)</f>
        <v>5000000000</v>
      </c>
      <c r="AZ24" s="102">
        <f t="shared" ref="AZ24:BA24" si="3">SUM(AZ21)</f>
        <v>216000000</v>
      </c>
      <c r="BA24" s="102">
        <f t="shared" si="3"/>
        <v>103050000</v>
      </c>
      <c r="BB24" s="103">
        <f>+BA24/AY24</f>
        <v>2.061E-2</v>
      </c>
      <c r="BC24" s="50"/>
      <c r="BD24" s="50"/>
      <c r="BE24" s="50"/>
      <c r="BF24" s="50"/>
      <c r="BG24" s="50"/>
      <c r="BH24" s="50"/>
      <c r="BI24" s="236"/>
      <c r="BJ24" s="236"/>
    </row>
    <row r="25" spans="1:62" s="11" customFormat="1" ht="60" customHeight="1" x14ac:dyDescent="0.25">
      <c r="A25" s="234"/>
      <c r="B25" s="182"/>
      <c r="C25" s="182"/>
      <c r="D25" s="205" t="s">
        <v>147</v>
      </c>
      <c r="E25" s="208">
        <v>0.05</v>
      </c>
      <c r="F25" s="205" t="s">
        <v>152</v>
      </c>
      <c r="G25" s="205" t="s">
        <v>152</v>
      </c>
      <c r="H25" s="205" t="s">
        <v>180</v>
      </c>
      <c r="I25" s="211">
        <v>4.8000000000000001E-2</v>
      </c>
      <c r="J25" s="205" t="s">
        <v>157</v>
      </c>
      <c r="K25" s="44" t="s">
        <v>171</v>
      </c>
      <c r="L25" s="43" t="s">
        <v>172</v>
      </c>
      <c r="M25" s="46" t="s">
        <v>173</v>
      </c>
      <c r="N25" s="44" t="s">
        <v>174</v>
      </c>
      <c r="O25" s="44"/>
      <c r="P25" s="44" t="s">
        <v>259</v>
      </c>
      <c r="Q25" s="44"/>
      <c r="R25" s="65">
        <v>520212</v>
      </c>
      <c r="S25" s="44">
        <v>246434.59</v>
      </c>
      <c r="T25" s="44">
        <v>127445.5</v>
      </c>
      <c r="U25" s="44">
        <v>0</v>
      </c>
      <c r="V25" s="44">
        <v>0</v>
      </c>
      <c r="W25" s="89">
        <v>0</v>
      </c>
      <c r="X25" s="90">
        <f>+(T25+U25+V25)/R25</f>
        <v>0.24498762043167016</v>
      </c>
      <c r="Y25" s="285"/>
      <c r="Z25" s="285"/>
      <c r="AA25" s="285"/>
      <c r="AB25" s="285"/>
      <c r="AC25" s="196" t="s">
        <v>206</v>
      </c>
      <c r="AD25" s="157">
        <v>2021130010141</v>
      </c>
      <c r="AE25" s="158" t="s">
        <v>207</v>
      </c>
      <c r="AF25" s="50" t="s">
        <v>208</v>
      </c>
      <c r="AG25" s="50" t="s">
        <v>236</v>
      </c>
      <c r="AH25" s="50">
        <v>246434.59</v>
      </c>
      <c r="AI25" s="66">
        <v>0.65</v>
      </c>
      <c r="AJ25" s="50">
        <v>0</v>
      </c>
      <c r="AK25" s="50">
        <v>0</v>
      </c>
      <c r="AL25" s="66">
        <f t="shared" si="2"/>
        <v>0</v>
      </c>
      <c r="AM25" s="50" t="s">
        <v>222</v>
      </c>
      <c r="AN25" s="50" t="s">
        <v>223</v>
      </c>
      <c r="AO25" s="50">
        <v>330</v>
      </c>
      <c r="AP25" s="50">
        <v>1057445</v>
      </c>
      <c r="AQ25" s="50">
        <v>361520</v>
      </c>
      <c r="AR25" s="234"/>
      <c r="AS25" s="61" t="s">
        <v>227</v>
      </c>
      <c r="AT25" s="50" t="s">
        <v>228</v>
      </c>
      <c r="AU25" s="292">
        <v>5000000000</v>
      </c>
      <c r="AV25" s="255" t="s">
        <v>229</v>
      </c>
      <c r="AW25" s="292" t="s">
        <v>243</v>
      </c>
      <c r="AX25" s="255" t="s">
        <v>255</v>
      </c>
      <c r="AY25" s="99">
        <v>3732918363</v>
      </c>
      <c r="AZ25" s="99">
        <v>3515406963</v>
      </c>
      <c r="BA25" s="99">
        <v>179000000</v>
      </c>
      <c r="BB25" s="56"/>
      <c r="BC25" s="50" t="s">
        <v>233</v>
      </c>
      <c r="BD25" s="50"/>
      <c r="BE25" s="50"/>
      <c r="BF25" s="50"/>
      <c r="BG25" s="50"/>
      <c r="BH25" s="50"/>
      <c r="BI25" s="236"/>
      <c r="BJ25" s="236"/>
    </row>
    <row r="26" spans="1:62" ht="73.5" customHeight="1" x14ac:dyDescent="0.25">
      <c r="A26" s="234"/>
      <c r="B26" s="182"/>
      <c r="C26" s="182"/>
      <c r="D26" s="206"/>
      <c r="E26" s="208"/>
      <c r="F26" s="206"/>
      <c r="G26" s="206"/>
      <c r="H26" s="206"/>
      <c r="I26" s="206"/>
      <c r="J26" s="206"/>
      <c r="K26" s="150" t="s">
        <v>175</v>
      </c>
      <c r="L26" s="234" t="s">
        <v>176</v>
      </c>
      <c r="M26" s="232" t="s">
        <v>177</v>
      </c>
      <c r="N26" s="150" t="s">
        <v>178</v>
      </c>
      <c r="O26" s="150"/>
      <c r="P26" s="150" t="s">
        <v>259</v>
      </c>
      <c r="Q26" s="150"/>
      <c r="R26" s="150">
        <v>6.3</v>
      </c>
      <c r="S26" s="150">
        <v>1.5</v>
      </c>
      <c r="T26" s="150">
        <v>6.3</v>
      </c>
      <c r="U26" s="150">
        <v>0</v>
      </c>
      <c r="V26" s="150">
        <v>0</v>
      </c>
      <c r="W26" s="244">
        <v>0</v>
      </c>
      <c r="X26" s="244">
        <v>1</v>
      </c>
      <c r="Y26" s="285"/>
      <c r="Z26" s="285"/>
      <c r="AA26" s="285"/>
      <c r="AB26" s="285"/>
      <c r="AC26" s="197"/>
      <c r="AD26" s="157"/>
      <c r="AE26" s="158"/>
      <c r="AF26" s="50" t="s">
        <v>209</v>
      </c>
      <c r="AG26" s="50" t="s">
        <v>238</v>
      </c>
      <c r="AH26" s="50">
        <v>1.5</v>
      </c>
      <c r="AI26" s="66">
        <v>0.2</v>
      </c>
      <c r="AJ26" s="50">
        <v>0</v>
      </c>
      <c r="AK26" s="50">
        <v>0</v>
      </c>
      <c r="AL26" s="66">
        <f t="shared" si="2"/>
        <v>0</v>
      </c>
      <c r="AM26" s="50" t="s">
        <v>222</v>
      </c>
      <c r="AN26" s="50" t="s">
        <v>223</v>
      </c>
      <c r="AO26" s="50">
        <v>330</v>
      </c>
      <c r="AP26" s="50">
        <v>1057445</v>
      </c>
      <c r="AQ26" s="50">
        <v>361520</v>
      </c>
      <c r="AR26" s="234"/>
      <c r="AS26" s="61" t="s">
        <v>227</v>
      </c>
      <c r="AT26" s="50" t="s">
        <v>228</v>
      </c>
      <c r="AU26" s="293"/>
      <c r="AV26" s="255"/>
      <c r="AW26" s="293"/>
      <c r="AX26" s="255"/>
      <c r="AY26" s="99">
        <v>3000000000</v>
      </c>
      <c r="AZ26" s="56"/>
      <c r="BA26" s="56"/>
      <c r="BB26" s="56"/>
      <c r="BC26" s="50" t="s">
        <v>233</v>
      </c>
      <c r="BD26" s="50"/>
      <c r="BE26" s="50"/>
      <c r="BF26" s="50"/>
      <c r="BG26" s="50"/>
      <c r="BH26" s="50"/>
      <c r="BI26" s="236"/>
      <c r="BJ26" s="236"/>
    </row>
    <row r="27" spans="1:62" ht="54.75" customHeight="1" x14ac:dyDescent="0.25">
      <c r="A27" s="234"/>
      <c r="B27" s="182"/>
      <c r="C27" s="182"/>
      <c r="D27" s="207"/>
      <c r="E27" s="208"/>
      <c r="F27" s="207"/>
      <c r="G27" s="207"/>
      <c r="H27" s="207"/>
      <c r="I27" s="207"/>
      <c r="J27" s="206"/>
      <c r="K27" s="151"/>
      <c r="L27" s="234"/>
      <c r="M27" s="233"/>
      <c r="N27" s="151"/>
      <c r="O27" s="151"/>
      <c r="P27" s="151"/>
      <c r="Q27" s="151"/>
      <c r="R27" s="151"/>
      <c r="S27" s="151"/>
      <c r="T27" s="151"/>
      <c r="U27" s="151"/>
      <c r="V27" s="151"/>
      <c r="W27" s="151"/>
      <c r="X27" s="151"/>
      <c r="Y27" s="285"/>
      <c r="Z27" s="285"/>
      <c r="AA27" s="285"/>
      <c r="AB27" s="285"/>
      <c r="AC27" s="197"/>
      <c r="AD27" s="157"/>
      <c r="AE27" s="158"/>
      <c r="AF27" s="50" t="s">
        <v>210</v>
      </c>
      <c r="AG27" s="50" t="s">
        <v>225</v>
      </c>
      <c r="AH27" s="50">
        <v>15</v>
      </c>
      <c r="AI27" s="66">
        <v>0.15</v>
      </c>
      <c r="AJ27" s="50">
        <v>0</v>
      </c>
      <c r="AK27" s="50">
        <v>0</v>
      </c>
      <c r="AL27" s="66">
        <f t="shared" si="2"/>
        <v>0</v>
      </c>
      <c r="AM27" s="50" t="s">
        <v>222</v>
      </c>
      <c r="AN27" s="50" t="s">
        <v>223</v>
      </c>
      <c r="AO27" s="50">
        <v>330</v>
      </c>
      <c r="AP27" s="50" t="s">
        <v>225</v>
      </c>
      <c r="AQ27" s="50" t="s">
        <v>225</v>
      </c>
      <c r="AR27" s="234"/>
      <c r="AS27" s="61" t="s">
        <v>227</v>
      </c>
      <c r="AT27" s="50" t="s">
        <v>228</v>
      </c>
      <c r="AU27" s="294"/>
      <c r="AV27" s="55" t="s">
        <v>230</v>
      </c>
      <c r="AW27" s="294"/>
      <c r="AX27" s="55" t="s">
        <v>256</v>
      </c>
      <c r="AY27" s="99">
        <f>139133446+773145998</f>
        <v>912279444</v>
      </c>
      <c r="AZ27" s="99">
        <v>139133446</v>
      </c>
      <c r="BA27" s="55"/>
      <c r="BB27" s="55"/>
      <c r="BC27" s="50" t="s">
        <v>233</v>
      </c>
      <c r="BD27" s="50"/>
      <c r="BE27" s="50"/>
      <c r="BF27" s="50"/>
      <c r="BG27" s="50"/>
      <c r="BH27" s="50"/>
      <c r="BI27" s="236"/>
      <c r="BJ27" s="236"/>
    </row>
    <row r="28" spans="1:62" ht="111" customHeight="1" x14ac:dyDescent="0.25">
      <c r="A28" s="234"/>
      <c r="B28" s="182"/>
      <c r="C28" s="182"/>
      <c r="D28" s="73"/>
      <c r="E28" s="82"/>
      <c r="F28" s="73"/>
      <c r="G28" s="73"/>
      <c r="H28" s="73"/>
      <c r="I28" s="73"/>
      <c r="J28" s="207"/>
      <c r="K28" s="249" t="s">
        <v>273</v>
      </c>
      <c r="L28" s="250"/>
      <c r="M28" s="250"/>
      <c r="N28" s="250"/>
      <c r="O28" s="250"/>
      <c r="P28" s="250"/>
      <c r="Q28" s="250"/>
      <c r="R28" s="250"/>
      <c r="S28" s="250"/>
      <c r="T28" s="250"/>
      <c r="U28" s="250"/>
      <c r="V28" s="251"/>
      <c r="W28" s="94">
        <f>AVERAGE(W25:W27)</f>
        <v>0</v>
      </c>
      <c r="X28" s="94">
        <f>AVERAGE(X25:X27)</f>
        <v>0.62249381021583505</v>
      </c>
      <c r="Y28" s="285"/>
      <c r="Z28" s="285"/>
      <c r="AA28" s="285"/>
      <c r="AB28" s="285"/>
      <c r="AC28" s="198"/>
      <c r="AD28" s="199" t="s">
        <v>279</v>
      </c>
      <c r="AE28" s="200"/>
      <c r="AF28" s="200"/>
      <c r="AG28" s="200"/>
      <c r="AH28" s="200"/>
      <c r="AI28" s="200"/>
      <c r="AJ28" s="200"/>
      <c r="AK28" s="201"/>
      <c r="AL28" s="117">
        <f>AVERAGE(AL25:AL27)</f>
        <v>0</v>
      </c>
      <c r="AM28" s="50"/>
      <c r="AN28" s="50"/>
      <c r="AO28" s="50"/>
      <c r="AP28" s="50"/>
      <c r="AQ28" s="50"/>
      <c r="AR28" s="234"/>
      <c r="AS28" s="61"/>
      <c r="AT28" s="50"/>
      <c r="AU28" s="104">
        <f>SUM(AU25:AU27)</f>
        <v>5000000000</v>
      </c>
      <c r="AV28" s="263" t="s">
        <v>283</v>
      </c>
      <c r="AW28" s="264"/>
      <c r="AX28" s="265"/>
      <c r="AY28" s="104">
        <f>SUM(AY25:AY27)</f>
        <v>7645197807</v>
      </c>
      <c r="AZ28" s="104">
        <f>SUM(AZ25:AZ27)</f>
        <v>3654540409</v>
      </c>
      <c r="BA28" s="104">
        <f>SUM(BA25:BA27)</f>
        <v>179000000</v>
      </c>
      <c r="BB28" s="105">
        <f>+BA28/AY28</f>
        <v>2.3413390276979657E-2</v>
      </c>
      <c r="BC28" s="50"/>
      <c r="BD28" s="50"/>
      <c r="BE28" s="50"/>
      <c r="BF28" s="50"/>
      <c r="BG28" s="50"/>
      <c r="BH28" s="50"/>
      <c r="BI28" s="236"/>
      <c r="BJ28" s="236"/>
    </row>
    <row r="29" spans="1:62" ht="39.75" customHeight="1" x14ac:dyDescent="0.25">
      <c r="A29" s="234"/>
      <c r="B29" s="182"/>
      <c r="C29" s="182"/>
      <c r="D29" s="205" t="s">
        <v>146</v>
      </c>
      <c r="E29" s="208">
        <v>0.39</v>
      </c>
      <c r="F29" s="209" t="s">
        <v>153</v>
      </c>
      <c r="G29" s="209" t="s">
        <v>153</v>
      </c>
      <c r="H29" s="209" t="s">
        <v>180</v>
      </c>
      <c r="I29" s="245">
        <v>0.04</v>
      </c>
      <c r="J29" s="205" t="s">
        <v>158</v>
      </c>
      <c r="K29" s="150" t="s">
        <v>179</v>
      </c>
      <c r="L29" s="234" t="s">
        <v>180</v>
      </c>
      <c r="M29" s="232" t="s">
        <v>181</v>
      </c>
      <c r="N29" s="150" t="s">
        <v>182</v>
      </c>
      <c r="O29" s="150"/>
      <c r="P29" s="150" t="s">
        <v>259</v>
      </c>
      <c r="Q29" s="150"/>
      <c r="R29" s="244">
        <v>0.2</v>
      </c>
      <c r="S29" s="244">
        <v>0.03</v>
      </c>
      <c r="T29" s="244">
        <v>0.11</v>
      </c>
      <c r="U29" s="244">
        <v>0</v>
      </c>
      <c r="V29" s="244">
        <v>0</v>
      </c>
      <c r="W29" s="244">
        <v>0</v>
      </c>
      <c r="X29" s="244">
        <v>0.55000000000000004</v>
      </c>
      <c r="Y29" s="285"/>
      <c r="Z29" s="285"/>
      <c r="AA29" s="285"/>
      <c r="AB29" s="285"/>
      <c r="AC29" s="186" t="s">
        <v>211</v>
      </c>
      <c r="AD29" s="157">
        <v>2021130010184</v>
      </c>
      <c r="AE29" s="158" t="s">
        <v>212</v>
      </c>
      <c r="AF29" s="50" t="s">
        <v>213</v>
      </c>
      <c r="AG29" s="50" t="s">
        <v>262</v>
      </c>
      <c r="AH29" s="66">
        <v>0.03</v>
      </c>
      <c r="AI29" s="66">
        <v>0.85</v>
      </c>
      <c r="AJ29" s="50">
        <v>0</v>
      </c>
      <c r="AK29" s="50">
        <v>0</v>
      </c>
      <c r="AL29" s="66">
        <f t="shared" si="2"/>
        <v>0</v>
      </c>
      <c r="AM29" s="50" t="s">
        <v>222</v>
      </c>
      <c r="AN29" s="50" t="s">
        <v>223</v>
      </c>
      <c r="AO29" s="50">
        <v>330</v>
      </c>
      <c r="AP29" s="50">
        <v>1057445</v>
      </c>
      <c r="AQ29" s="50">
        <v>361520</v>
      </c>
      <c r="AR29" s="234"/>
      <c r="AS29" s="61" t="s">
        <v>227</v>
      </c>
      <c r="AT29" s="50" t="s">
        <v>228</v>
      </c>
      <c r="AU29" s="292">
        <v>6000000000</v>
      </c>
      <c r="AV29" s="50" t="s">
        <v>289</v>
      </c>
      <c r="AW29" s="292" t="s">
        <v>244</v>
      </c>
      <c r="AX29" s="42" t="s">
        <v>254</v>
      </c>
      <c r="AY29" s="99">
        <f>5000000000+904345</f>
        <v>5000904345</v>
      </c>
      <c r="AZ29" s="99">
        <v>1498428349</v>
      </c>
      <c r="BA29" s="99">
        <v>217200000</v>
      </c>
      <c r="BB29" s="42"/>
      <c r="BC29" s="50" t="s">
        <v>233</v>
      </c>
      <c r="BD29" s="50"/>
      <c r="BE29" s="50"/>
      <c r="BF29" s="50"/>
      <c r="BG29" s="50"/>
      <c r="BH29" s="50"/>
      <c r="BI29" s="236"/>
      <c r="BJ29" s="236"/>
    </row>
    <row r="30" spans="1:62" s="58" customFormat="1" ht="71.25" customHeight="1" x14ac:dyDescent="0.25">
      <c r="A30" s="234"/>
      <c r="B30" s="182"/>
      <c r="C30" s="182"/>
      <c r="D30" s="207"/>
      <c r="E30" s="208"/>
      <c r="F30" s="210"/>
      <c r="G30" s="210"/>
      <c r="H30" s="210"/>
      <c r="I30" s="210"/>
      <c r="J30" s="206"/>
      <c r="K30" s="151"/>
      <c r="L30" s="234"/>
      <c r="M30" s="233"/>
      <c r="N30" s="151"/>
      <c r="O30" s="151"/>
      <c r="P30" s="151"/>
      <c r="Q30" s="151"/>
      <c r="R30" s="151"/>
      <c r="S30" s="151"/>
      <c r="T30" s="151"/>
      <c r="U30" s="151"/>
      <c r="V30" s="151"/>
      <c r="W30" s="151"/>
      <c r="X30" s="151"/>
      <c r="Y30" s="285"/>
      <c r="Z30" s="285"/>
      <c r="AA30" s="285"/>
      <c r="AB30" s="285"/>
      <c r="AC30" s="187"/>
      <c r="AD30" s="157"/>
      <c r="AE30" s="158"/>
      <c r="AF30" s="57" t="s">
        <v>214</v>
      </c>
      <c r="AG30" s="57" t="s">
        <v>225</v>
      </c>
      <c r="AH30" s="57">
        <v>20</v>
      </c>
      <c r="AI30" s="69">
        <v>0.15</v>
      </c>
      <c r="AJ30" s="50">
        <v>15</v>
      </c>
      <c r="AK30" s="50">
        <v>0</v>
      </c>
      <c r="AL30" s="66">
        <f t="shared" si="2"/>
        <v>0.1125</v>
      </c>
      <c r="AM30" s="57" t="s">
        <v>222</v>
      </c>
      <c r="AN30" s="57" t="s">
        <v>223</v>
      </c>
      <c r="AO30" s="57">
        <v>330</v>
      </c>
      <c r="AP30" s="57" t="s">
        <v>225</v>
      </c>
      <c r="AQ30" s="57" t="s">
        <v>225</v>
      </c>
      <c r="AR30" s="234"/>
      <c r="AS30" s="62" t="s">
        <v>227</v>
      </c>
      <c r="AT30" s="57" t="s">
        <v>228</v>
      </c>
      <c r="AU30" s="294"/>
      <c r="AV30" s="57" t="s">
        <v>290</v>
      </c>
      <c r="AW30" s="294"/>
      <c r="AX30" s="64" t="s">
        <v>253</v>
      </c>
      <c r="AY30" s="99">
        <f>2127948191+567844209+599067842+644031299</f>
        <v>3938891541</v>
      </c>
      <c r="AZ30" s="99">
        <v>2127948191</v>
      </c>
      <c r="BA30" s="99"/>
      <c r="BB30" s="64"/>
      <c r="BC30" s="57" t="s">
        <v>233</v>
      </c>
      <c r="BD30" s="57"/>
      <c r="BE30" s="57"/>
      <c r="BF30" s="57"/>
      <c r="BG30" s="57"/>
      <c r="BH30" s="57"/>
      <c r="BI30" s="236"/>
      <c r="BJ30" s="236"/>
    </row>
    <row r="31" spans="1:62" s="58" customFormat="1" ht="75.75" customHeight="1" x14ac:dyDescent="0.25">
      <c r="A31" s="234"/>
      <c r="B31" s="182"/>
      <c r="C31" s="38"/>
      <c r="D31" s="74"/>
      <c r="E31" s="82"/>
      <c r="F31" s="77"/>
      <c r="G31" s="77"/>
      <c r="H31" s="77"/>
      <c r="I31" s="77"/>
      <c r="J31" s="207"/>
      <c r="K31" s="252" t="s">
        <v>274</v>
      </c>
      <c r="L31" s="253"/>
      <c r="M31" s="253"/>
      <c r="N31" s="253"/>
      <c r="O31" s="253"/>
      <c r="P31" s="253"/>
      <c r="Q31" s="253"/>
      <c r="R31" s="253"/>
      <c r="S31" s="253"/>
      <c r="T31" s="253"/>
      <c r="U31" s="253"/>
      <c r="V31" s="254"/>
      <c r="W31" s="96">
        <f>+W29</f>
        <v>0</v>
      </c>
      <c r="X31" s="96">
        <f>+X29</f>
        <v>0.55000000000000004</v>
      </c>
      <c r="Y31" s="285"/>
      <c r="Z31" s="285"/>
      <c r="AA31" s="285"/>
      <c r="AB31" s="285"/>
      <c r="AC31" s="188"/>
      <c r="AD31" s="147" t="s">
        <v>280</v>
      </c>
      <c r="AE31" s="148"/>
      <c r="AF31" s="148"/>
      <c r="AG31" s="148"/>
      <c r="AH31" s="148"/>
      <c r="AI31" s="148"/>
      <c r="AJ31" s="148"/>
      <c r="AK31" s="149"/>
      <c r="AL31" s="117">
        <f>AVERAGE(AL29:AL30)</f>
        <v>5.6250000000000001E-2</v>
      </c>
      <c r="AM31" s="57"/>
      <c r="AN31" s="57"/>
      <c r="AO31" s="57"/>
      <c r="AP31" s="57"/>
      <c r="AQ31" s="57"/>
      <c r="AR31" s="234"/>
      <c r="AS31" s="62"/>
      <c r="AT31" s="57"/>
      <c r="AU31" s="106">
        <f>SUM(AU29:AU30)</f>
        <v>6000000000</v>
      </c>
      <c r="AV31" s="266" t="s">
        <v>283</v>
      </c>
      <c r="AW31" s="267"/>
      <c r="AX31" s="268"/>
      <c r="AY31" s="106">
        <f>SUM(AY29:AY30)</f>
        <v>8939795886</v>
      </c>
      <c r="AZ31" s="106">
        <f t="shared" ref="AZ31:BA31" si="4">SUM(AZ29:AZ30)</f>
        <v>3626376540</v>
      </c>
      <c r="BA31" s="106">
        <f t="shared" si="4"/>
        <v>217200000</v>
      </c>
      <c r="BB31" s="107">
        <f>+BA31/AY31</f>
        <v>2.4295856725335529E-2</v>
      </c>
      <c r="BC31" s="57"/>
      <c r="BD31" s="57"/>
      <c r="BE31" s="57"/>
      <c r="BF31" s="57"/>
      <c r="BG31" s="57"/>
      <c r="BH31" s="57"/>
      <c r="BI31" s="236"/>
      <c r="BJ31" s="236"/>
    </row>
    <row r="32" spans="1:62" ht="105" customHeight="1" x14ac:dyDescent="0.25">
      <c r="A32" s="234"/>
      <c r="B32" s="182"/>
      <c r="C32" s="182" t="s">
        <v>145</v>
      </c>
      <c r="D32" s="203" t="s">
        <v>144</v>
      </c>
      <c r="E32" s="204">
        <v>0.6</v>
      </c>
      <c r="F32" s="182" t="s">
        <v>154</v>
      </c>
      <c r="G32" s="182" t="s">
        <v>154</v>
      </c>
      <c r="H32" s="182" t="s">
        <v>180</v>
      </c>
      <c r="I32" s="208">
        <v>0.4</v>
      </c>
      <c r="J32" s="205" t="s">
        <v>159</v>
      </c>
      <c r="K32" s="44" t="s">
        <v>183</v>
      </c>
      <c r="L32" s="43" t="s">
        <v>168</v>
      </c>
      <c r="M32" s="46" t="s">
        <v>184</v>
      </c>
      <c r="N32" s="44" t="s">
        <v>185</v>
      </c>
      <c r="O32" s="44"/>
      <c r="P32" s="44" t="s">
        <v>259</v>
      </c>
      <c r="Q32" s="44"/>
      <c r="R32" s="44">
        <v>14.2</v>
      </c>
      <c r="S32" s="44">
        <v>3.55</v>
      </c>
      <c r="T32" s="91">
        <v>2.4</v>
      </c>
      <c r="U32" s="44">
        <v>0</v>
      </c>
      <c r="V32" s="44">
        <v>0</v>
      </c>
      <c r="W32" s="89">
        <v>0</v>
      </c>
      <c r="X32" s="89">
        <v>0.17</v>
      </c>
      <c r="Y32" s="285"/>
      <c r="Z32" s="285"/>
      <c r="AA32" s="285"/>
      <c r="AB32" s="285"/>
      <c r="AC32" s="256" t="s">
        <v>215</v>
      </c>
      <c r="AD32" s="288">
        <v>2021130010035</v>
      </c>
      <c r="AE32" s="159" t="s">
        <v>216</v>
      </c>
      <c r="AF32" s="52" t="s">
        <v>221</v>
      </c>
      <c r="AG32" s="51" t="s">
        <v>224</v>
      </c>
      <c r="AH32" s="51">
        <v>1</v>
      </c>
      <c r="AI32" s="70">
        <v>0.5</v>
      </c>
      <c r="AJ32" s="44">
        <v>0</v>
      </c>
      <c r="AK32" s="44">
        <v>0</v>
      </c>
      <c r="AL32" s="66">
        <f t="shared" si="2"/>
        <v>0</v>
      </c>
      <c r="AM32" s="51" t="s">
        <v>222</v>
      </c>
      <c r="AN32" s="51" t="s">
        <v>223</v>
      </c>
      <c r="AO32" s="51">
        <v>330</v>
      </c>
      <c r="AP32" s="51">
        <v>1057445</v>
      </c>
      <c r="AQ32" s="51">
        <v>361520</v>
      </c>
      <c r="AR32" s="234"/>
      <c r="AS32" s="59" t="s">
        <v>227</v>
      </c>
      <c r="AT32" s="51" t="s">
        <v>228</v>
      </c>
      <c r="AU32" s="295">
        <v>1000000000</v>
      </c>
      <c r="AV32" s="56" t="s">
        <v>229</v>
      </c>
      <c r="AW32" s="295" t="s">
        <v>246</v>
      </c>
      <c r="AX32" s="56" t="s">
        <v>249</v>
      </c>
      <c r="AY32" s="108">
        <v>500000000</v>
      </c>
      <c r="AZ32" s="109">
        <v>89900000</v>
      </c>
      <c r="BA32" s="109">
        <v>45600000</v>
      </c>
      <c r="BB32" s="56"/>
      <c r="BC32" s="51" t="s">
        <v>233</v>
      </c>
      <c r="BD32" s="51"/>
      <c r="BE32" s="51"/>
      <c r="BF32" s="51"/>
      <c r="BG32" s="51"/>
      <c r="BH32" s="51"/>
      <c r="BI32" s="236"/>
      <c r="BJ32" s="236"/>
    </row>
    <row r="33" spans="1:62" ht="64.5" customHeight="1" x14ac:dyDescent="0.25">
      <c r="A33" s="234"/>
      <c r="B33" s="182"/>
      <c r="C33" s="182"/>
      <c r="D33" s="203"/>
      <c r="E33" s="204"/>
      <c r="F33" s="182"/>
      <c r="G33" s="182"/>
      <c r="H33" s="182"/>
      <c r="I33" s="182"/>
      <c r="J33" s="206"/>
      <c r="K33" s="47" t="s">
        <v>186</v>
      </c>
      <c r="L33" s="43" t="s">
        <v>187</v>
      </c>
      <c r="M33" s="48">
        <v>0</v>
      </c>
      <c r="N33" s="47" t="s">
        <v>188</v>
      </c>
      <c r="O33" s="47"/>
      <c r="P33" s="47" t="s">
        <v>259</v>
      </c>
      <c r="Q33" s="47"/>
      <c r="R33" s="47" t="s">
        <v>261</v>
      </c>
      <c r="S33" s="47">
        <v>0.875</v>
      </c>
      <c r="T33" s="92">
        <v>6.62</v>
      </c>
      <c r="U33" s="47">
        <v>0</v>
      </c>
      <c r="V33" s="47">
        <v>0</v>
      </c>
      <c r="W33" s="89">
        <v>0</v>
      </c>
      <c r="X33" s="93">
        <v>1</v>
      </c>
      <c r="Y33" s="285"/>
      <c r="Z33" s="285"/>
      <c r="AA33" s="285"/>
      <c r="AB33" s="285"/>
      <c r="AC33" s="257"/>
      <c r="AD33" s="288"/>
      <c r="AE33" s="159"/>
      <c r="AF33" s="159" t="s">
        <v>220</v>
      </c>
      <c r="AG33" s="159" t="s">
        <v>234</v>
      </c>
      <c r="AH33" s="159">
        <v>1</v>
      </c>
      <c r="AI33" s="262">
        <v>0.5</v>
      </c>
      <c r="AJ33" s="150">
        <v>0</v>
      </c>
      <c r="AK33" s="150">
        <v>0</v>
      </c>
      <c r="AL33" s="163">
        <f t="shared" si="2"/>
        <v>0</v>
      </c>
      <c r="AM33" s="159" t="s">
        <v>222</v>
      </c>
      <c r="AN33" s="159" t="s">
        <v>223</v>
      </c>
      <c r="AO33" s="159">
        <v>330</v>
      </c>
      <c r="AP33" s="159">
        <v>1057445</v>
      </c>
      <c r="AQ33" s="159">
        <v>361520</v>
      </c>
      <c r="AR33" s="234"/>
      <c r="AS33" s="171" t="s">
        <v>227</v>
      </c>
      <c r="AT33" s="256" t="s">
        <v>228</v>
      </c>
      <c r="AU33" s="296"/>
      <c r="AV33" s="234" t="s">
        <v>230</v>
      </c>
      <c r="AW33" s="296"/>
      <c r="AX33" s="234" t="s">
        <v>247</v>
      </c>
      <c r="AY33" s="153">
        <v>500000000</v>
      </c>
      <c r="AZ33" s="78"/>
      <c r="BA33" s="78"/>
      <c r="BB33" s="78"/>
      <c r="BC33" s="256" t="s">
        <v>233</v>
      </c>
      <c r="BD33" s="256"/>
      <c r="BE33" s="256"/>
      <c r="BF33" s="256"/>
      <c r="BG33" s="256"/>
      <c r="BH33" s="256"/>
      <c r="BI33" s="236"/>
      <c r="BJ33" s="236"/>
    </row>
    <row r="34" spans="1:62" ht="60.75" customHeight="1" x14ac:dyDescent="0.25">
      <c r="A34" s="234"/>
      <c r="B34" s="182"/>
      <c r="C34" s="182"/>
      <c r="D34" s="203"/>
      <c r="E34" s="204"/>
      <c r="F34" s="182"/>
      <c r="G34" s="182"/>
      <c r="H34" s="182"/>
      <c r="I34" s="182"/>
      <c r="J34" s="206"/>
      <c r="K34" s="44" t="s">
        <v>189</v>
      </c>
      <c r="L34" s="43" t="s">
        <v>187</v>
      </c>
      <c r="M34" s="45">
        <v>0</v>
      </c>
      <c r="N34" s="44" t="s">
        <v>190</v>
      </c>
      <c r="O34" s="44"/>
      <c r="P34" s="44" t="s">
        <v>259</v>
      </c>
      <c r="Q34" s="44"/>
      <c r="R34" s="44">
        <v>7</v>
      </c>
      <c r="S34" s="44">
        <v>1</v>
      </c>
      <c r="T34" s="44">
        <v>0</v>
      </c>
      <c r="U34" s="44">
        <v>0</v>
      </c>
      <c r="V34" s="44">
        <v>0</v>
      </c>
      <c r="W34" s="89">
        <v>0</v>
      </c>
      <c r="X34" s="89">
        <v>0</v>
      </c>
      <c r="Y34" s="285"/>
      <c r="Z34" s="285"/>
      <c r="AA34" s="285"/>
      <c r="AB34" s="285"/>
      <c r="AC34" s="257"/>
      <c r="AD34" s="288"/>
      <c r="AE34" s="159"/>
      <c r="AF34" s="159"/>
      <c r="AG34" s="159"/>
      <c r="AH34" s="159"/>
      <c r="AI34" s="159"/>
      <c r="AJ34" s="151"/>
      <c r="AK34" s="151"/>
      <c r="AL34" s="164"/>
      <c r="AM34" s="159"/>
      <c r="AN34" s="159"/>
      <c r="AO34" s="159"/>
      <c r="AP34" s="159"/>
      <c r="AQ34" s="159"/>
      <c r="AR34" s="234"/>
      <c r="AS34" s="172"/>
      <c r="AT34" s="258"/>
      <c r="AU34" s="297"/>
      <c r="AV34" s="234"/>
      <c r="AW34" s="297"/>
      <c r="AX34" s="234"/>
      <c r="AY34" s="154"/>
      <c r="AZ34" s="80"/>
      <c r="BA34" s="80"/>
      <c r="BB34" s="80"/>
      <c r="BC34" s="258"/>
      <c r="BD34" s="258"/>
      <c r="BE34" s="258"/>
      <c r="BF34" s="258"/>
      <c r="BG34" s="258"/>
      <c r="BH34" s="258"/>
      <c r="BI34" s="236"/>
      <c r="BJ34" s="236"/>
    </row>
    <row r="35" spans="1:62" ht="60.75" customHeight="1" x14ac:dyDescent="0.25">
      <c r="A35" s="234"/>
      <c r="B35" s="182"/>
      <c r="C35" s="38"/>
      <c r="D35" s="71"/>
      <c r="E35" s="72"/>
      <c r="F35" s="38"/>
      <c r="G35" s="38"/>
      <c r="H35" s="38"/>
      <c r="I35" s="38"/>
      <c r="J35" s="207"/>
      <c r="K35" s="252" t="s">
        <v>275</v>
      </c>
      <c r="L35" s="253"/>
      <c r="M35" s="253"/>
      <c r="N35" s="253"/>
      <c r="O35" s="253"/>
      <c r="P35" s="253"/>
      <c r="Q35" s="253"/>
      <c r="R35" s="253"/>
      <c r="S35" s="253"/>
      <c r="T35" s="253"/>
      <c r="U35" s="253"/>
      <c r="V35" s="254"/>
      <c r="W35" s="97">
        <f>AVERAGE(W32:W34)</f>
        <v>0</v>
      </c>
      <c r="X35" s="97">
        <f>AVERAGE(X32:X34)</f>
        <v>0.38999999999999996</v>
      </c>
      <c r="Y35" s="285"/>
      <c r="Z35" s="285"/>
      <c r="AA35" s="285"/>
      <c r="AB35" s="285"/>
      <c r="AC35" s="258"/>
      <c r="AD35" s="259" t="s">
        <v>281</v>
      </c>
      <c r="AE35" s="260"/>
      <c r="AF35" s="260"/>
      <c r="AG35" s="260"/>
      <c r="AH35" s="260"/>
      <c r="AI35" s="260"/>
      <c r="AJ35" s="260"/>
      <c r="AK35" s="261"/>
      <c r="AL35" s="89">
        <f>AVERAGE(AL32:AL34)</f>
        <v>0</v>
      </c>
      <c r="AM35" s="51"/>
      <c r="AN35" s="51"/>
      <c r="AO35" s="51"/>
      <c r="AP35" s="51"/>
      <c r="AQ35" s="51"/>
      <c r="AR35" s="234"/>
      <c r="AS35" s="86"/>
      <c r="AT35" s="84"/>
      <c r="AU35" s="102">
        <f>SUM(AU32:AU34)</f>
        <v>1000000000</v>
      </c>
      <c r="AV35" s="269" t="s">
        <v>283</v>
      </c>
      <c r="AW35" s="270"/>
      <c r="AX35" s="271"/>
      <c r="AY35" s="102">
        <f>SUM(AY32:AY34)</f>
        <v>1000000000</v>
      </c>
      <c r="AZ35" s="102">
        <f t="shared" ref="AZ35:BA35" si="5">SUM(AZ32:AZ34)</f>
        <v>89900000</v>
      </c>
      <c r="BA35" s="102">
        <f t="shared" si="5"/>
        <v>45600000</v>
      </c>
      <c r="BB35" s="103">
        <f>+BA35/AY35</f>
        <v>4.5600000000000002E-2</v>
      </c>
      <c r="BC35" s="84"/>
      <c r="BD35" s="86"/>
      <c r="BE35" s="84"/>
      <c r="BF35" s="84"/>
      <c r="BG35" s="84"/>
      <c r="BH35" s="84"/>
      <c r="BI35" s="236"/>
      <c r="BJ35" s="236"/>
    </row>
    <row r="36" spans="1:62" ht="129" customHeight="1" x14ac:dyDescent="0.25">
      <c r="A36" s="234"/>
      <c r="B36" s="182"/>
      <c r="C36" s="182" t="s">
        <v>143</v>
      </c>
      <c r="D36" s="182" t="s">
        <v>142</v>
      </c>
      <c r="E36" s="204" t="s">
        <v>141</v>
      </c>
      <c r="F36" s="182" t="s">
        <v>155</v>
      </c>
      <c r="G36" s="182" t="s">
        <v>155</v>
      </c>
      <c r="H36" s="182" t="s">
        <v>225</v>
      </c>
      <c r="I36" s="281">
        <v>1</v>
      </c>
      <c r="J36" s="182" t="s">
        <v>160</v>
      </c>
      <c r="K36" s="283" t="s">
        <v>191</v>
      </c>
      <c r="L36" s="234" t="s">
        <v>168</v>
      </c>
      <c r="M36" s="284">
        <v>0</v>
      </c>
      <c r="N36" s="150" t="s">
        <v>192</v>
      </c>
      <c r="O36" s="285"/>
      <c r="P36" s="285" t="s">
        <v>259</v>
      </c>
      <c r="Q36" s="285"/>
      <c r="R36" s="285">
        <v>26</v>
      </c>
      <c r="S36" s="285">
        <v>8</v>
      </c>
      <c r="T36" s="285">
        <v>10</v>
      </c>
      <c r="U36" s="285">
        <v>0</v>
      </c>
      <c r="V36" s="285">
        <v>0</v>
      </c>
      <c r="W36" s="303">
        <v>0</v>
      </c>
      <c r="X36" s="303">
        <f>+T36/R36</f>
        <v>0.38461538461538464</v>
      </c>
      <c r="Y36" s="285"/>
      <c r="Z36" s="285"/>
      <c r="AA36" s="285"/>
      <c r="AB36" s="287"/>
      <c r="AC36" s="159" t="s">
        <v>250</v>
      </c>
      <c r="AD36" s="288">
        <v>2021130010121</v>
      </c>
      <c r="AE36" s="305" t="s">
        <v>217</v>
      </c>
      <c r="AF36" s="159" t="s">
        <v>218</v>
      </c>
      <c r="AG36" s="159" t="s">
        <v>235</v>
      </c>
      <c r="AH36" s="159">
        <v>8</v>
      </c>
      <c r="AI36" s="159" t="s">
        <v>264</v>
      </c>
      <c r="AJ36" s="150">
        <v>0</v>
      </c>
      <c r="AK36" s="150">
        <v>0</v>
      </c>
      <c r="AL36" s="165">
        <v>0</v>
      </c>
      <c r="AM36" s="159" t="s">
        <v>222</v>
      </c>
      <c r="AN36" s="159" t="s">
        <v>223</v>
      </c>
      <c r="AO36" s="159">
        <v>330</v>
      </c>
      <c r="AP36" s="159">
        <v>1057445</v>
      </c>
      <c r="AQ36" s="159">
        <v>361520</v>
      </c>
      <c r="AR36" s="234"/>
      <c r="AS36" s="159" t="s">
        <v>227</v>
      </c>
      <c r="AT36" s="159" t="s">
        <v>228</v>
      </c>
      <c r="AU36" s="304">
        <v>175000000</v>
      </c>
      <c r="AV36" s="63" t="s">
        <v>229</v>
      </c>
      <c r="AW36" s="304" t="s">
        <v>241</v>
      </c>
      <c r="AX36" s="56" t="s">
        <v>251</v>
      </c>
      <c r="AY36" s="99">
        <v>125000000</v>
      </c>
      <c r="AZ36" s="99">
        <v>36000000</v>
      </c>
      <c r="BA36" s="99">
        <v>22500000</v>
      </c>
      <c r="BB36" s="56"/>
      <c r="BC36" s="159" t="s">
        <v>233</v>
      </c>
      <c r="BD36" s="59"/>
      <c r="BE36" s="51"/>
      <c r="BF36" s="51"/>
      <c r="BG36" s="51"/>
      <c r="BH36" s="51"/>
      <c r="BI36" s="151"/>
      <c r="BJ36" s="151"/>
    </row>
    <row r="37" spans="1:62" ht="36.75" customHeight="1" x14ac:dyDescent="0.25">
      <c r="A37" s="234"/>
      <c r="B37" s="182"/>
      <c r="C37" s="182"/>
      <c r="D37" s="182"/>
      <c r="E37" s="204"/>
      <c r="F37" s="182"/>
      <c r="G37" s="182"/>
      <c r="H37" s="182"/>
      <c r="I37" s="282"/>
      <c r="J37" s="182"/>
      <c r="K37" s="283"/>
      <c r="L37" s="234"/>
      <c r="M37" s="284"/>
      <c r="N37" s="151"/>
      <c r="O37" s="285"/>
      <c r="P37" s="285"/>
      <c r="Q37" s="285"/>
      <c r="R37" s="285"/>
      <c r="S37" s="285"/>
      <c r="T37" s="285"/>
      <c r="U37" s="285"/>
      <c r="V37" s="285"/>
      <c r="W37" s="285"/>
      <c r="X37" s="285"/>
      <c r="Y37" s="285"/>
      <c r="Z37" s="285"/>
      <c r="AA37" s="285"/>
      <c r="AB37" s="287"/>
      <c r="AC37" s="159"/>
      <c r="AD37" s="288"/>
      <c r="AE37" s="305"/>
      <c r="AF37" s="159"/>
      <c r="AG37" s="159"/>
      <c r="AH37" s="159"/>
      <c r="AI37" s="159"/>
      <c r="AJ37" s="151"/>
      <c r="AK37" s="151"/>
      <c r="AL37" s="166"/>
      <c r="AM37" s="159"/>
      <c r="AN37" s="159"/>
      <c r="AO37" s="159"/>
      <c r="AP37" s="159"/>
      <c r="AQ37" s="159"/>
      <c r="AR37" s="234"/>
      <c r="AS37" s="159"/>
      <c r="AT37" s="159"/>
      <c r="AU37" s="304"/>
      <c r="AV37" s="43" t="s">
        <v>230</v>
      </c>
      <c r="AW37" s="304"/>
      <c r="AX37" s="56" t="s">
        <v>252</v>
      </c>
      <c r="AY37" s="99">
        <v>50000000</v>
      </c>
      <c r="AZ37" s="56"/>
      <c r="BA37" s="56"/>
      <c r="BB37" s="56"/>
      <c r="BC37" s="159"/>
    </row>
    <row r="38" spans="1:62" ht="96" customHeight="1" x14ac:dyDescent="0.25">
      <c r="J38" s="182"/>
      <c r="K38" s="183" t="s">
        <v>276</v>
      </c>
      <c r="L38" s="184"/>
      <c r="M38" s="184"/>
      <c r="N38" s="184"/>
      <c r="O38" s="184"/>
      <c r="P38" s="184"/>
      <c r="Q38" s="184"/>
      <c r="R38" s="184"/>
      <c r="S38" s="184"/>
      <c r="T38" s="184"/>
      <c r="U38" s="184"/>
      <c r="V38" s="185"/>
      <c r="W38" s="98">
        <f>+W36</f>
        <v>0</v>
      </c>
      <c r="X38" s="98">
        <f>+X36</f>
        <v>0.38461538461538464</v>
      </c>
      <c r="AC38" s="159"/>
      <c r="AD38" s="286" t="s">
        <v>282</v>
      </c>
      <c r="AE38" s="286"/>
      <c r="AF38" s="286"/>
      <c r="AG38" s="286"/>
      <c r="AH38" s="286"/>
      <c r="AI38" s="286"/>
      <c r="AJ38" s="286"/>
      <c r="AK38" s="286"/>
      <c r="AL38" s="118">
        <f>+AL36</f>
        <v>0</v>
      </c>
      <c r="AU38" s="110">
        <f>SUM(AU36:AU37)</f>
        <v>175000000</v>
      </c>
      <c r="AV38" s="155" t="s">
        <v>283</v>
      </c>
      <c r="AW38" s="155"/>
      <c r="AX38" s="155"/>
      <c r="AY38" s="110">
        <f>SUM(AY36:AY37)</f>
        <v>175000000</v>
      </c>
      <c r="AZ38" s="110">
        <f t="shared" ref="AZ38:BA38" si="6">SUM(AZ36:AZ37)</f>
        <v>36000000</v>
      </c>
      <c r="BA38" s="110">
        <f t="shared" si="6"/>
        <v>22500000</v>
      </c>
      <c r="BB38" s="111">
        <f>+BA38/AY38</f>
        <v>0.12857142857142856</v>
      </c>
    </row>
    <row r="39" spans="1:62" ht="45.75" customHeight="1" x14ac:dyDescent="0.25">
      <c r="U39" s="302" t="s">
        <v>296</v>
      </c>
      <c r="V39" s="302"/>
      <c r="W39" s="111">
        <f>AVERAGE(W24,W28,W28,W31,W31,W35,W35,W38)</f>
        <v>7.0020833333333324E-2</v>
      </c>
      <c r="X39" s="111">
        <f>AVERAGE(X24,X28,X28,X31,X31,X35,X35,X38)</f>
        <v>0.56370037563088193</v>
      </c>
      <c r="AJ39" s="306" t="s">
        <v>295</v>
      </c>
      <c r="AK39" s="306"/>
      <c r="AL39" s="97">
        <f>AVERAGE(AL20,AL24,AL28,AL31,AL35,AL38)</f>
        <v>7.7904166666666677E-2</v>
      </c>
      <c r="AV39" s="155" t="s">
        <v>292</v>
      </c>
      <c r="AW39" s="155"/>
      <c r="AX39" s="155"/>
      <c r="AY39" s="113">
        <f>+AY20+AY24+AY28+AY31+AY35+AY38</f>
        <v>111021800212</v>
      </c>
      <c r="AZ39" s="113">
        <f t="shared" ref="AZ39:BA39" si="7">+AZ20+AZ24+AZ28+AZ31+AZ35+AZ38</f>
        <v>10028260429.23</v>
      </c>
      <c r="BA39" s="113">
        <f t="shared" si="7"/>
        <v>1684145176.47</v>
      </c>
      <c r="BB39" s="111">
        <f>+BA39/AY39</f>
        <v>1.5169499803228429E-2</v>
      </c>
    </row>
    <row r="40" spans="1:62" x14ac:dyDescent="0.25">
      <c r="AY40" s="114"/>
    </row>
    <row r="41" spans="1:62" x14ac:dyDescent="0.25">
      <c r="AY41" s="112"/>
    </row>
  </sheetData>
  <mergeCells count="390">
    <mergeCell ref="U39:V39"/>
    <mergeCell ref="W36:W37"/>
    <mergeCell ref="X36:X37"/>
    <mergeCell ref="AV39:AX39"/>
    <mergeCell ref="AU36:AU37"/>
    <mergeCell ref="AW36:AW37"/>
    <mergeCell ref="AD36:AD37"/>
    <mergeCell ref="AE36:AE37"/>
    <mergeCell ref="AF36:AF37"/>
    <mergeCell ref="AG36:AG37"/>
    <mergeCell ref="AJ39:AK39"/>
    <mergeCell ref="AP33:AP34"/>
    <mergeCell ref="AT9:AT10"/>
    <mergeCell ref="AT12:AT14"/>
    <mergeCell ref="AT15:AT19"/>
    <mergeCell ref="AT21:AT22"/>
    <mergeCell ref="AT33:AT34"/>
    <mergeCell ref="AS9:AS10"/>
    <mergeCell ref="AQ33:AQ34"/>
    <mergeCell ref="AP21:AP22"/>
    <mergeCell ref="AQ21:AQ22"/>
    <mergeCell ref="V26:V27"/>
    <mergeCell ref="V29:V30"/>
    <mergeCell ref="AG21:AG22"/>
    <mergeCell ref="W9:W11"/>
    <mergeCell ref="X9:X11"/>
    <mergeCell ref="W12:W19"/>
    <mergeCell ref="AI9:AI10"/>
    <mergeCell ref="AI12:AI14"/>
    <mergeCell ref="AI15:AI19"/>
    <mergeCell ref="AH9:AH10"/>
    <mergeCell ref="AH12:AH14"/>
    <mergeCell ref="AH15:AH19"/>
    <mergeCell ref="AF21:AF22"/>
    <mergeCell ref="BC36:BC37"/>
    <mergeCell ref="AP36:AP37"/>
    <mergeCell ref="AQ36:AQ37"/>
    <mergeCell ref="AR9:AR37"/>
    <mergeCell ref="AS36:AS37"/>
    <mergeCell ref="AT36:AT37"/>
    <mergeCell ref="AH36:AH37"/>
    <mergeCell ref="AI36:AI37"/>
    <mergeCell ref="AM36:AM37"/>
    <mergeCell ref="AN36:AN37"/>
    <mergeCell ref="AO36:AO37"/>
    <mergeCell ref="AX25:AX26"/>
    <mergeCell ref="AX33:AX34"/>
    <mergeCell ref="AW21:AW23"/>
    <mergeCell ref="AW25:AW27"/>
    <mergeCell ref="AW29:AW30"/>
    <mergeCell ref="AW32:AW34"/>
    <mergeCell ref="AO15:AO19"/>
    <mergeCell ref="AM33:AM34"/>
    <mergeCell ref="AM21:AM22"/>
    <mergeCell ref="AO33:AO34"/>
    <mergeCell ref="AO21:AO22"/>
    <mergeCell ref="BC15:BC19"/>
    <mergeCell ref="AO9:AO10"/>
    <mergeCell ref="O36:O37"/>
    <mergeCell ref="P36:P37"/>
    <mergeCell ref="Q36:Q37"/>
    <mergeCell ref="R36:R37"/>
    <mergeCell ref="S36:S37"/>
    <mergeCell ref="AC36:AC38"/>
    <mergeCell ref="AD38:AK38"/>
    <mergeCell ref="V36:V37"/>
    <mergeCell ref="U36:U37"/>
    <mergeCell ref="Y9:Y37"/>
    <mergeCell ref="Z9:Z37"/>
    <mergeCell ref="AA9:AA37"/>
    <mergeCell ref="AB9:AB37"/>
    <mergeCell ref="AD32:AD34"/>
    <mergeCell ref="X12:X19"/>
    <mergeCell ref="W21:W23"/>
    <mergeCell ref="X21:X23"/>
    <mergeCell ref="W26:W27"/>
    <mergeCell ref="X26:X27"/>
    <mergeCell ref="W29:W30"/>
    <mergeCell ref="X29:X30"/>
    <mergeCell ref="V9:V11"/>
    <mergeCell ref="V12:V19"/>
    <mergeCell ref="V21:V23"/>
    <mergeCell ref="BI9:BI36"/>
    <mergeCell ref="BJ9:BJ36"/>
    <mergeCell ref="A9:A37"/>
    <mergeCell ref="B9:B37"/>
    <mergeCell ref="C36:C37"/>
    <mergeCell ref="D36:D37"/>
    <mergeCell ref="E36:E37"/>
    <mergeCell ref="F36:F37"/>
    <mergeCell ref="G36:G37"/>
    <mergeCell ref="H36:H37"/>
    <mergeCell ref="I36:I37"/>
    <mergeCell ref="K36:K37"/>
    <mergeCell ref="L36:L37"/>
    <mergeCell ref="M36:M37"/>
    <mergeCell ref="N36:N37"/>
    <mergeCell ref="BH9:BH10"/>
    <mergeCell ref="BH12:BH14"/>
    <mergeCell ref="BH15:BH19"/>
    <mergeCell ref="T36:T37"/>
    <mergeCell ref="BH21:BH22"/>
    <mergeCell ref="BH33:BH34"/>
    <mergeCell ref="BG9:BG10"/>
    <mergeCell ref="BG12:BG14"/>
    <mergeCell ref="BG15:BG19"/>
    <mergeCell ref="BC9:BC10"/>
    <mergeCell ref="BC12:BC14"/>
    <mergeCell ref="BG21:BG22"/>
    <mergeCell ref="BG33:BG34"/>
    <mergeCell ref="BF9:BF10"/>
    <mergeCell ref="BF12:BF14"/>
    <mergeCell ref="BF15:BF19"/>
    <mergeCell ref="BF21:BF22"/>
    <mergeCell ref="BF33:BF34"/>
    <mergeCell ref="BE9:BE10"/>
    <mergeCell ref="BE12:BE14"/>
    <mergeCell ref="BE15:BE19"/>
    <mergeCell ref="BE21:BE22"/>
    <mergeCell ref="BE33:BE34"/>
    <mergeCell ref="BD9:BD10"/>
    <mergeCell ref="BD12:BD14"/>
    <mergeCell ref="BD15:BD19"/>
    <mergeCell ref="BD21:BD22"/>
    <mergeCell ref="BD33:BD34"/>
    <mergeCell ref="BC21:BC22"/>
    <mergeCell ref="BC33:BC34"/>
    <mergeCell ref="AV35:AX35"/>
    <mergeCell ref="AV21:AV23"/>
    <mergeCell ref="AX9:AX10"/>
    <mergeCell ref="AX11:AX19"/>
    <mergeCell ref="AW9:AW19"/>
    <mergeCell ref="AX21:AX23"/>
    <mergeCell ref="BA9:BA10"/>
    <mergeCell ref="BA11:BA19"/>
    <mergeCell ref="BB11:BB19"/>
    <mergeCell ref="BB9:BB10"/>
    <mergeCell ref="BA21:BA23"/>
    <mergeCell ref="BB21:BB23"/>
    <mergeCell ref="AV33:AV34"/>
    <mergeCell ref="AV9:AV10"/>
    <mergeCell ref="AV11:AV19"/>
    <mergeCell ref="AC32:AC35"/>
    <mergeCell ref="AD35:AK35"/>
    <mergeCell ref="AI33:AI34"/>
    <mergeCell ref="AI21:AI22"/>
    <mergeCell ref="AN9:AN10"/>
    <mergeCell ref="AN12:AN14"/>
    <mergeCell ref="AN15:AN19"/>
    <mergeCell ref="AN33:AN34"/>
    <mergeCell ref="AN21:AN22"/>
    <mergeCell ref="AM9:AM10"/>
    <mergeCell ref="AM12:AM14"/>
    <mergeCell ref="AM15:AM19"/>
    <mergeCell ref="AE32:AE34"/>
    <mergeCell ref="AD21:AD23"/>
    <mergeCell ref="AE21:AE23"/>
    <mergeCell ref="AD25:AD27"/>
    <mergeCell ref="AE25:AE27"/>
    <mergeCell ref="AD29:AD30"/>
    <mergeCell ref="AE29:AE30"/>
    <mergeCell ref="AF33:AF34"/>
    <mergeCell ref="H25:H27"/>
    <mergeCell ref="H29:H30"/>
    <mergeCell ref="T21:T23"/>
    <mergeCell ref="T26:T27"/>
    <mergeCell ref="T29:T30"/>
    <mergeCell ref="U9:U11"/>
    <mergeCell ref="U12:U19"/>
    <mergeCell ref="U21:U23"/>
    <mergeCell ref="U26:U27"/>
    <mergeCell ref="U29:U30"/>
    <mergeCell ref="S9:S11"/>
    <mergeCell ref="S12:S19"/>
    <mergeCell ref="J32:J35"/>
    <mergeCell ref="K35:V35"/>
    <mergeCell ref="I29:I30"/>
    <mergeCell ref="G25:G27"/>
    <mergeCell ref="G29:G30"/>
    <mergeCell ref="R9:R11"/>
    <mergeCell ref="R12:R19"/>
    <mergeCell ref="R21:R23"/>
    <mergeCell ref="R26:R27"/>
    <mergeCell ref="R29:R30"/>
    <mergeCell ref="O26:O27"/>
    <mergeCell ref="O29:O30"/>
    <mergeCell ref="P9:P11"/>
    <mergeCell ref="P12:P19"/>
    <mergeCell ref="P21:P23"/>
    <mergeCell ref="P26:P27"/>
    <mergeCell ref="P29:P30"/>
    <mergeCell ref="O9:O11"/>
    <mergeCell ref="O12:O19"/>
    <mergeCell ref="O21:O23"/>
    <mergeCell ref="K9:K11"/>
    <mergeCell ref="K26:K27"/>
    <mergeCell ref="K21:K23"/>
    <mergeCell ref="H9:H23"/>
    <mergeCell ref="S21:S23"/>
    <mergeCell ref="S26:S27"/>
    <mergeCell ref="S29:S30"/>
    <mergeCell ref="T9:T11"/>
    <mergeCell ref="T12:T19"/>
    <mergeCell ref="H32:H34"/>
    <mergeCell ref="I9:I23"/>
    <mergeCell ref="J9:J24"/>
    <mergeCell ref="K24:V24"/>
    <mergeCell ref="I32:I34"/>
    <mergeCell ref="K29:K30"/>
    <mergeCell ref="K12:K19"/>
    <mergeCell ref="L26:L27"/>
    <mergeCell ref="M26:M27"/>
    <mergeCell ref="N26:N27"/>
    <mergeCell ref="Q21:Q23"/>
    <mergeCell ref="Q26:Q27"/>
    <mergeCell ref="Q29:Q30"/>
    <mergeCell ref="J25:J28"/>
    <mergeCell ref="K28:V28"/>
    <mergeCell ref="J29:J31"/>
    <mergeCell ref="K31:V31"/>
    <mergeCell ref="Q9:Q11"/>
    <mergeCell ref="L29:L30"/>
    <mergeCell ref="M29:M30"/>
    <mergeCell ref="N29:N30"/>
    <mergeCell ref="L9:L11"/>
    <mergeCell ref="M9:M11"/>
    <mergeCell ref="N9:N11"/>
    <mergeCell ref="L12:L19"/>
    <mergeCell ref="M12:M19"/>
    <mergeCell ref="N12:N19"/>
    <mergeCell ref="L21:L23"/>
    <mergeCell ref="M21:M23"/>
    <mergeCell ref="N21:N23"/>
    <mergeCell ref="BI7:BI8"/>
    <mergeCell ref="BJ7:BJ8"/>
    <mergeCell ref="BI6:BJ6"/>
    <mergeCell ref="A7:A8"/>
    <mergeCell ref="Y7:Y8"/>
    <mergeCell ref="Z7:Z8"/>
    <mergeCell ref="A6:T6"/>
    <mergeCell ref="Y6:AB6"/>
    <mergeCell ref="AP6:AT6"/>
    <mergeCell ref="AC6:AO6"/>
    <mergeCell ref="AU6:BH6"/>
    <mergeCell ref="BD7:BD8"/>
    <mergeCell ref="BE7:BE8"/>
    <mergeCell ref="BF7:BF8"/>
    <mergeCell ref="BG7:BG8"/>
    <mergeCell ref="BH7:BH8"/>
    <mergeCell ref="AP7:AP8"/>
    <mergeCell ref="AQ7:AQ8"/>
    <mergeCell ref="AR7:AR8"/>
    <mergeCell ref="AS7:AS8"/>
    <mergeCell ref="AT7:AT8"/>
    <mergeCell ref="AU7:AU8"/>
    <mergeCell ref="AV7:AV8"/>
    <mergeCell ref="AW7:AW8"/>
    <mergeCell ref="B5:C5"/>
    <mergeCell ref="D5:BD5"/>
    <mergeCell ref="D1:BC1"/>
    <mergeCell ref="D2:BC2"/>
    <mergeCell ref="D3:BC3"/>
    <mergeCell ref="D4:BC4"/>
    <mergeCell ref="B1:C4"/>
    <mergeCell ref="AM7:AM8"/>
    <mergeCell ref="Q7:Q8"/>
    <mergeCell ref="R7:R8"/>
    <mergeCell ref="S7:S8"/>
    <mergeCell ref="T7:T8"/>
    <mergeCell ref="AC7:AC8"/>
    <mergeCell ref="AA7:AA8"/>
    <mergeCell ref="AB7:AB8"/>
    <mergeCell ref="AE7:AE8"/>
    <mergeCell ref="AF7:AF8"/>
    <mergeCell ref="AG7:AG8"/>
    <mergeCell ref="BC7:BC8"/>
    <mergeCell ref="AN7:AN8"/>
    <mergeCell ref="AO7:AO8"/>
    <mergeCell ref="C32:C34"/>
    <mergeCell ref="D32:D34"/>
    <mergeCell ref="E32:E34"/>
    <mergeCell ref="D9:D23"/>
    <mergeCell ref="D25:D27"/>
    <mergeCell ref="D29:D30"/>
    <mergeCell ref="C9:C30"/>
    <mergeCell ref="F32:F34"/>
    <mergeCell ref="G9:G23"/>
    <mergeCell ref="G32:G34"/>
    <mergeCell ref="E9:E23"/>
    <mergeCell ref="E25:E27"/>
    <mergeCell ref="E29:E30"/>
    <mergeCell ref="F9:F23"/>
    <mergeCell ref="F25:F27"/>
    <mergeCell ref="F29:F30"/>
    <mergeCell ref="J7:J8"/>
    <mergeCell ref="K7:K8"/>
    <mergeCell ref="L7:L8"/>
    <mergeCell ref="M7:M8"/>
    <mergeCell ref="N7:N8"/>
    <mergeCell ref="AJ7:AJ8"/>
    <mergeCell ref="AD28:AK28"/>
    <mergeCell ref="B7:B8"/>
    <mergeCell ref="C7:C8"/>
    <mergeCell ref="D7:D8"/>
    <mergeCell ref="E7:E8"/>
    <mergeCell ref="F7:F8"/>
    <mergeCell ref="G7:G8"/>
    <mergeCell ref="I7:I8"/>
    <mergeCell ref="I25:I27"/>
    <mergeCell ref="O7:P7"/>
    <mergeCell ref="H7:H8"/>
    <mergeCell ref="U7:U8"/>
    <mergeCell ref="W7:W8"/>
    <mergeCell ref="X7:X8"/>
    <mergeCell ref="V7:V8"/>
    <mergeCell ref="Q12:Q19"/>
    <mergeCell ref="AH21:AH22"/>
    <mergeCell ref="AG9:AG10"/>
    <mergeCell ref="AZ9:AZ10"/>
    <mergeCell ref="AZ11:AZ19"/>
    <mergeCell ref="AV20:AX20"/>
    <mergeCell ref="AV24:AX24"/>
    <mergeCell ref="AY21:AY23"/>
    <mergeCell ref="AZ21:AZ23"/>
    <mergeCell ref="AX7:AX8"/>
    <mergeCell ref="J36:J38"/>
    <mergeCell ref="K38:V38"/>
    <mergeCell ref="AC9:AC20"/>
    <mergeCell ref="AK7:AK8"/>
    <mergeCell ref="AL7:AL8"/>
    <mergeCell ref="AK9:AK10"/>
    <mergeCell ref="AL9:AL10"/>
    <mergeCell ref="AK12:AK14"/>
    <mergeCell ref="AL12:AL14"/>
    <mergeCell ref="AK15:AK19"/>
    <mergeCell ref="AL15:AL19"/>
    <mergeCell ref="AK21:AK22"/>
    <mergeCell ref="AL21:AL22"/>
    <mergeCell ref="AC21:AC24"/>
    <mergeCell ref="AC25:AC28"/>
    <mergeCell ref="AC29:AC31"/>
    <mergeCell ref="AD7:AD8"/>
    <mergeCell ref="AS33:AS34"/>
    <mergeCell ref="AQ9:AQ10"/>
    <mergeCell ref="AQ12:AQ14"/>
    <mergeCell ref="AQ15:AQ19"/>
    <mergeCell ref="AD20:AK20"/>
    <mergeCell ref="AJ21:AJ22"/>
    <mergeCell ref="AD24:AK24"/>
    <mergeCell ref="AY7:AY8"/>
    <mergeCell ref="AY9:AY10"/>
    <mergeCell ref="AY11:AY19"/>
    <mergeCell ref="AG12:AG14"/>
    <mergeCell ref="AG15:AG19"/>
    <mergeCell ref="AV25:AV26"/>
    <mergeCell ref="AV28:AX28"/>
    <mergeCell ref="AV31:AX31"/>
    <mergeCell ref="AO12:AO14"/>
    <mergeCell ref="AU21:AU23"/>
    <mergeCell ref="AU9:AU19"/>
    <mergeCell ref="AU32:AU34"/>
    <mergeCell ref="AU29:AU30"/>
    <mergeCell ref="AU25:AU27"/>
    <mergeCell ref="AP9:AP10"/>
    <mergeCell ref="AP12:AP14"/>
    <mergeCell ref="AP15:AP19"/>
    <mergeCell ref="AD31:AK31"/>
    <mergeCell ref="AJ33:AJ34"/>
    <mergeCell ref="AK33:AK34"/>
    <mergeCell ref="AJ36:AJ37"/>
    <mergeCell ref="AK36:AK37"/>
    <mergeCell ref="AH7:AH8"/>
    <mergeCell ref="AI7:AI8"/>
    <mergeCell ref="AY33:AY34"/>
    <mergeCell ref="AV38:AX38"/>
    <mergeCell ref="AF9:AF10"/>
    <mergeCell ref="AF12:AF14"/>
    <mergeCell ref="AD9:AD19"/>
    <mergeCell ref="AE9:AE19"/>
    <mergeCell ref="AF15:AF19"/>
    <mergeCell ref="AG33:AG34"/>
    <mergeCell ref="AJ9:AJ10"/>
    <mergeCell ref="AJ12:AJ14"/>
    <mergeCell ref="AJ15:AJ19"/>
    <mergeCell ref="AL33:AL34"/>
    <mergeCell ref="AL36:AL37"/>
    <mergeCell ref="AH33:AH34"/>
    <mergeCell ref="AS12:AS14"/>
    <mergeCell ref="AS15:AS19"/>
    <mergeCell ref="AS21:AS22"/>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
  <sheetViews>
    <sheetView zoomScale="60" zoomScaleNormal="60" workbookViewId="0">
      <selection activeCell="B3" sqref="B3:F3"/>
    </sheetView>
  </sheetViews>
  <sheetFormatPr baseColWidth="10" defaultColWidth="10.7109375" defaultRowHeight="15" x14ac:dyDescent="0.25"/>
  <cols>
    <col min="1" max="1" width="20.7109375" customWidth="1"/>
    <col min="2" max="2" width="25" customWidth="1"/>
    <col min="3" max="3" width="19.85546875" customWidth="1"/>
    <col min="4" max="4" width="20.42578125" customWidth="1"/>
    <col min="5" max="5" width="30.28515625" customWidth="1"/>
    <col min="6" max="6" width="34.28515625" customWidth="1"/>
    <col min="7" max="7" width="43.7109375" customWidth="1"/>
  </cols>
  <sheetData>
    <row r="1" spans="1:7" ht="44.25" customHeight="1" x14ac:dyDescent="0.25">
      <c r="A1" s="307" t="s">
        <v>124</v>
      </c>
      <c r="B1" s="308"/>
      <c r="C1" s="308"/>
      <c r="D1" s="308"/>
      <c r="E1" s="308"/>
      <c r="F1" s="308"/>
      <c r="G1" s="309"/>
    </row>
    <row r="2" spans="1:7" s="25" customFormat="1" ht="43.5" customHeight="1" x14ac:dyDescent="0.25">
      <c r="A2" s="40" t="s">
        <v>125</v>
      </c>
      <c r="B2" s="310" t="s">
        <v>126</v>
      </c>
      <c r="C2" s="310"/>
      <c r="D2" s="310"/>
      <c r="E2" s="310"/>
      <c r="F2" s="310"/>
      <c r="G2" s="27" t="s">
        <v>127</v>
      </c>
    </row>
    <row r="3" spans="1:7" ht="45" customHeight="1" x14ac:dyDescent="0.25">
      <c r="A3" s="20" t="s">
        <v>128</v>
      </c>
      <c r="B3" s="311" t="s">
        <v>129</v>
      </c>
      <c r="C3" s="312"/>
      <c r="D3" s="312"/>
      <c r="E3" s="312"/>
      <c r="F3" s="313"/>
      <c r="G3" s="15" t="s">
        <v>130</v>
      </c>
    </row>
    <row r="4" spans="1:7" ht="45" customHeight="1" x14ac:dyDescent="0.25">
      <c r="A4" s="16"/>
      <c r="B4" s="314"/>
      <c r="C4" s="315"/>
      <c r="D4" s="315"/>
      <c r="E4" s="315"/>
      <c r="F4" s="316"/>
      <c r="G4" s="17"/>
    </row>
    <row r="5" spans="1:7" ht="45" customHeight="1" x14ac:dyDescent="0.25">
      <c r="A5" s="16"/>
      <c r="B5" s="314"/>
      <c r="C5" s="315"/>
      <c r="D5" s="315"/>
      <c r="E5" s="315"/>
      <c r="F5" s="316"/>
      <c r="G5" s="17"/>
    </row>
    <row r="6" spans="1:7" ht="45" customHeight="1" thickBot="1" x14ac:dyDescent="0.3">
      <c r="A6" s="18"/>
      <c r="B6" s="318"/>
      <c r="C6" s="318"/>
      <c r="D6" s="318"/>
      <c r="E6" s="318"/>
      <c r="F6" s="318"/>
      <c r="G6" s="19"/>
    </row>
    <row r="7" spans="1:7" ht="45" customHeight="1" thickBot="1" x14ac:dyDescent="0.3">
      <c r="A7" s="319"/>
      <c r="B7" s="319"/>
      <c r="C7" s="319"/>
      <c r="D7" s="319"/>
      <c r="E7" s="319"/>
      <c r="F7" s="319"/>
      <c r="G7" s="319"/>
    </row>
    <row r="8" spans="1:7" s="25" customFormat="1" ht="45" customHeight="1" x14ac:dyDescent="0.25">
      <c r="A8" s="23"/>
      <c r="B8" s="320" t="s">
        <v>131</v>
      </c>
      <c r="C8" s="320"/>
      <c r="D8" s="320" t="s">
        <v>132</v>
      </c>
      <c r="E8" s="320"/>
      <c r="F8" s="36" t="s">
        <v>125</v>
      </c>
      <c r="G8" s="24" t="s">
        <v>133</v>
      </c>
    </row>
    <row r="9" spans="1:7" ht="45" customHeight="1" x14ac:dyDescent="0.25">
      <c r="A9" s="26" t="s">
        <v>134</v>
      </c>
      <c r="B9" s="321" t="s">
        <v>135</v>
      </c>
      <c r="C9" s="321"/>
      <c r="D9" s="317" t="s">
        <v>136</v>
      </c>
      <c r="E9" s="317"/>
      <c r="F9" s="20" t="s">
        <v>128</v>
      </c>
      <c r="G9" s="21"/>
    </row>
    <row r="10" spans="1:7" ht="45" customHeight="1" x14ac:dyDescent="0.25">
      <c r="A10" s="26" t="s">
        <v>137</v>
      </c>
      <c r="B10" s="317" t="s">
        <v>138</v>
      </c>
      <c r="C10" s="317"/>
      <c r="D10" s="317" t="s">
        <v>139</v>
      </c>
      <c r="E10" s="317"/>
      <c r="F10" s="20" t="s">
        <v>128</v>
      </c>
      <c r="G10" s="21"/>
    </row>
    <row r="11" spans="1:7" ht="45" customHeight="1" thickBot="1" x14ac:dyDescent="0.3">
      <c r="A11" s="39" t="s">
        <v>140</v>
      </c>
      <c r="B11" s="317" t="s">
        <v>138</v>
      </c>
      <c r="C11" s="317"/>
      <c r="D11" s="317" t="s">
        <v>139</v>
      </c>
      <c r="E11" s="317"/>
      <c r="F11" s="20" t="s">
        <v>128</v>
      </c>
      <c r="G11" s="22"/>
    </row>
    <row r="12" spans="1:7" ht="45" customHeight="1" x14ac:dyDescent="0.25"/>
    <row r="13" spans="1:7" ht="45" customHeight="1" x14ac:dyDescent="0.25"/>
    <row r="14" spans="1:7" ht="45" customHeight="1" x14ac:dyDescent="0.25"/>
    <row r="15" spans="1:7" ht="45" customHeight="1" x14ac:dyDescent="0.25"/>
    <row r="16" spans="1:7" ht="45" customHeight="1" x14ac:dyDescent="0.25"/>
    <row r="17" ht="45" customHeight="1" x14ac:dyDescent="0.25"/>
    <row r="18" ht="45" customHeight="1" x14ac:dyDescent="0.25"/>
    <row r="19" ht="45" customHeight="1" x14ac:dyDescent="0.25"/>
    <row r="20" ht="45" customHeight="1" x14ac:dyDescent="0.25"/>
    <row r="21" ht="45" customHeight="1" x14ac:dyDescent="0.25"/>
    <row r="22" ht="45" customHeight="1" x14ac:dyDescent="0.25"/>
    <row r="23" ht="45" customHeight="1" x14ac:dyDescent="0.25"/>
    <row r="24" ht="45" customHeight="1" x14ac:dyDescent="0.25"/>
    <row r="25" ht="45" customHeight="1" x14ac:dyDescent="0.25"/>
  </sheetData>
  <mergeCells count="15">
    <mergeCell ref="B10:C10"/>
    <mergeCell ref="D10:E10"/>
    <mergeCell ref="B11:C11"/>
    <mergeCell ref="D11:E11"/>
    <mergeCell ref="B6:F6"/>
    <mergeCell ref="A7:G7"/>
    <mergeCell ref="B8:C8"/>
    <mergeCell ref="D8:E8"/>
    <mergeCell ref="B9:C9"/>
    <mergeCell ref="D9:E9"/>
    <mergeCell ref="A1:G1"/>
    <mergeCell ref="B2:F2"/>
    <mergeCell ref="B3:F3"/>
    <mergeCell ref="B4:F4"/>
    <mergeCell ref="B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INSTRUCTIVO</vt:lpstr>
      <vt:lpstr>PLAN DE ACCIÓN</vt:lpstr>
      <vt:lpstr>CONTROL DE CAMBIOS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Luz Marlene</cp:lastModifiedBy>
  <cp:revision/>
  <dcterms:created xsi:type="dcterms:W3CDTF">2022-12-26T20:23:47Z</dcterms:created>
  <dcterms:modified xsi:type="dcterms:W3CDTF">2023-08-07T22:03:27Z</dcterms:modified>
  <cp:category/>
  <cp:contentStatus/>
</cp:coreProperties>
</file>