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Luz Marlene\Documents\PLAN DE ACCION 2023\LOCALIDAD DE LA VIRGEN\"/>
    </mc:Choice>
  </mc:AlternateContent>
  <xr:revisionPtr revIDLastSave="0" documentId="13_ncr:1_{E1F5B6D1-3320-49DB-876B-2CCC324D1207}" xr6:coauthVersionLast="47" xr6:coauthVersionMax="47" xr10:uidLastSave="{00000000-0000-0000-0000-000000000000}"/>
  <bookViews>
    <workbookView xWindow="-120" yWindow="-120" windowWidth="20730" windowHeight="11160" activeTab="2" xr2:uid="{00000000-000D-0000-FFFF-FFFF00000000}"/>
  </bookViews>
  <sheets>
    <sheet name="SEGUIMIENTO" sheetId="2" r:id="rId1"/>
    <sheet name="Hoja1" sheetId="3" r:id="rId2"/>
    <sheet name="Hoja2" sheetId="5" r:id="rId3"/>
  </sheets>
  <definedNames>
    <definedName name="_xlnm._FilterDatabase" localSheetId="0" hidden="1">SEGUIMIENTO!$A$2:$AG$240</definedName>
    <definedName name="_xlnm.Print_Area" localSheetId="0">SEGUIMIENTO!$AI$187:$AJ$187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4" i="3" l="1"/>
  <c r="L234" i="3"/>
  <c r="M228" i="3"/>
  <c r="L215" i="3"/>
  <c r="L209" i="3"/>
  <c r="L202" i="3"/>
  <c r="M202" i="3" s="1"/>
  <c r="L197" i="3"/>
  <c r="M197" i="3" s="1"/>
  <c r="L185" i="3"/>
  <c r="L183" i="3"/>
  <c r="M183" i="3" s="1"/>
  <c r="L182" i="3"/>
  <c r="M182" i="3" s="1"/>
  <c r="L181" i="3"/>
  <c r="L178" i="3"/>
  <c r="L177" i="3"/>
  <c r="L176" i="3"/>
  <c r="I172" i="3"/>
  <c r="M172" i="3" s="1"/>
  <c r="L151" i="3"/>
  <c r="L145" i="3"/>
  <c r="I136" i="3"/>
  <c r="M136" i="3" s="1"/>
  <c r="I131" i="3"/>
  <c r="M131" i="3" s="1"/>
  <c r="L120" i="3"/>
  <c r="G115" i="3"/>
  <c r="M105" i="3"/>
  <c r="M101" i="3"/>
  <c r="M79" i="3"/>
  <c r="L68" i="3"/>
  <c r="L66" i="3"/>
  <c r="L45" i="3"/>
  <c r="M45" i="3" s="1"/>
  <c r="M41" i="3"/>
  <c r="L28" i="3"/>
  <c r="M22" i="3"/>
  <c r="M18" i="3"/>
  <c r="G18" i="3"/>
  <c r="M16" i="3"/>
  <c r="L16" i="3"/>
  <c r="M15" i="3"/>
  <c r="L15" i="3"/>
  <c r="L13" i="3"/>
  <c r="M10" i="3"/>
  <c r="M8" i="3"/>
  <c r="L4" i="3"/>
  <c r="M4" i="3" s="1"/>
  <c r="L3" i="3"/>
  <c r="M3" i="3" s="1"/>
  <c r="I172" i="2"/>
  <c r="M172" i="2" s="1"/>
  <c r="I136" i="2"/>
  <c r="M136" i="2" s="1"/>
  <c r="M131" i="2"/>
  <c r="I131" i="2"/>
  <c r="M13" i="3" l="1"/>
  <c r="M145" i="3"/>
  <c r="M151" i="3"/>
  <c r="M185" i="3"/>
  <c r="M79" i="2"/>
  <c r="M10" i="2"/>
  <c r="M8" i="2"/>
  <c r="O232" i="2" l="1"/>
  <c r="O228" i="2"/>
  <c r="M228" i="2"/>
  <c r="O49" i="2" l="1"/>
  <c r="N49" i="2"/>
  <c r="O40" i="2"/>
  <c r="O35" i="2"/>
  <c r="N35" i="2"/>
  <c r="O234" i="2"/>
  <c r="N234" i="2"/>
  <c r="M234" i="2"/>
  <c r="L234" i="2"/>
  <c r="L215" i="2"/>
  <c r="N215" i="2" s="1"/>
  <c r="N209" i="2"/>
  <c r="L209" i="2"/>
  <c r="N202" i="2"/>
  <c r="L202" i="2"/>
  <c r="L197" i="2"/>
  <c r="N197" i="2" s="1"/>
  <c r="L182" i="2"/>
  <c r="L183" i="2"/>
  <c r="L181" i="2"/>
  <c r="N177" i="2"/>
  <c r="N178" i="2"/>
  <c r="L177" i="2"/>
  <c r="L178" i="2"/>
  <c r="L176" i="2"/>
  <c r="N176" i="2" s="1"/>
  <c r="L151" i="2"/>
  <c r="L145" i="2"/>
  <c r="L120" i="2"/>
  <c r="N105" i="2"/>
  <c r="O52" i="2"/>
  <c r="O44" i="2"/>
  <c r="L28" i="2"/>
  <c r="G18" i="2"/>
  <c r="O8" i="2"/>
  <c r="L3" i="2"/>
  <c r="O12" i="2" l="1"/>
  <c r="G115" i="2" l="1"/>
  <c r="N109" i="2"/>
  <c r="N113" i="2" s="1"/>
  <c r="O99" i="2"/>
  <c r="O96" i="2"/>
  <c r="O87" i="2"/>
  <c r="O79" i="2"/>
  <c r="O80" i="2" s="1"/>
  <c r="O68" i="2"/>
  <c r="O66" i="2"/>
  <c r="O36" i="2"/>
  <c r="N139" i="2" l="1"/>
  <c r="O135" i="2"/>
  <c r="N135" i="2"/>
  <c r="O219" i="2"/>
  <c r="O220" i="2" s="1"/>
  <c r="N219" i="2"/>
  <c r="N220" i="2" s="1"/>
  <c r="O213" i="2"/>
  <c r="O214" i="2" s="1"/>
  <c r="N213" i="2"/>
  <c r="N214" i="2" s="1"/>
  <c r="O238" i="2"/>
  <c r="O239" i="2" s="1"/>
  <c r="N238" i="2"/>
  <c r="N239" i="2" s="1"/>
  <c r="N207" i="2"/>
  <c r="O201" i="2"/>
  <c r="N201" i="2"/>
  <c r="O195" i="2"/>
  <c r="O196" i="2" s="1"/>
  <c r="N196" i="2"/>
  <c r="O179" i="2"/>
  <c r="N179" i="2"/>
  <c r="O171" i="2"/>
  <c r="O124" i="2"/>
  <c r="N124" i="2"/>
  <c r="O119" i="2"/>
  <c r="N108" i="2"/>
  <c r="N104" i="2"/>
  <c r="O65" i="2"/>
  <c r="N65" i="2"/>
  <c r="O53" i="2"/>
  <c r="N52" i="2"/>
  <c r="N53" i="2" s="1"/>
  <c r="N26" i="2"/>
  <c r="O21" i="2"/>
  <c r="N21" i="2"/>
  <c r="N232" i="2"/>
  <c r="N233" i="2" s="1"/>
  <c r="M202" i="2"/>
  <c r="M197" i="2"/>
  <c r="L185" i="2"/>
  <c r="N185" i="2" s="1"/>
  <c r="N188" i="2" s="1"/>
  <c r="N183" i="2"/>
  <c r="M183" i="2"/>
  <c r="O183" i="2" s="1"/>
  <c r="N182" i="2"/>
  <c r="O181" i="2"/>
  <c r="O172" i="2"/>
  <c r="O175" i="2" s="1"/>
  <c r="O158" i="2"/>
  <c r="O162" i="2" s="1"/>
  <c r="O163" i="2" s="1"/>
  <c r="N151" i="2"/>
  <c r="N156" i="2" s="1"/>
  <c r="N157" i="2" s="1"/>
  <c r="M145" i="2"/>
  <c r="O145" i="2" s="1"/>
  <c r="O149" i="2" s="1"/>
  <c r="N144" i="2"/>
  <c r="O136" i="2"/>
  <c r="O139" i="2" s="1"/>
  <c r="O125" i="2"/>
  <c r="O128" i="2" s="1"/>
  <c r="M105" i="2"/>
  <c r="O105" i="2" s="1"/>
  <c r="O108" i="2" s="1"/>
  <c r="M101" i="2"/>
  <c r="O101" i="2" s="1"/>
  <c r="O104" i="2" s="1"/>
  <c r="O94" i="2"/>
  <c r="O90" i="2"/>
  <c r="N85" i="2"/>
  <c r="L68" i="2"/>
  <c r="N68" i="2" s="1"/>
  <c r="L66" i="2"/>
  <c r="L45" i="2"/>
  <c r="N45" i="2" s="1"/>
  <c r="N48" i="2" s="1"/>
  <c r="M41" i="2"/>
  <c r="M22" i="2"/>
  <c r="M18" i="2"/>
  <c r="M16" i="2"/>
  <c r="O16" i="2" s="1"/>
  <c r="L16" i="2"/>
  <c r="N16" i="2" s="1"/>
  <c r="M15" i="2"/>
  <c r="O15" i="2" s="1"/>
  <c r="L15" i="2"/>
  <c r="N15" i="2" s="1"/>
  <c r="L13" i="2"/>
  <c r="L4" i="2"/>
  <c r="N4" i="2" s="1"/>
  <c r="M3" i="2"/>
  <c r="O3" i="2" s="1"/>
  <c r="O202" i="2" l="1"/>
  <c r="O207" i="2" s="1"/>
  <c r="O208" i="2" s="1"/>
  <c r="N114" i="2"/>
  <c r="O22" i="2"/>
  <c r="O26" i="2" s="1"/>
  <c r="M13" i="2"/>
  <c r="O13" i="2" s="1"/>
  <c r="O17" i="2" s="1"/>
  <c r="N13" i="2"/>
  <c r="N17" i="2" s="1"/>
  <c r="M151" i="2"/>
  <c r="O151" i="2" s="1"/>
  <c r="O156" i="2" s="1"/>
  <c r="O157" i="2" s="1"/>
  <c r="N90" i="2"/>
  <c r="M4" i="2"/>
  <c r="O233" i="2"/>
  <c r="O140" i="2"/>
  <c r="O144" i="2" s="1"/>
  <c r="O150" i="2" s="1"/>
  <c r="M185" i="2"/>
  <c r="O185" i="2" s="1"/>
  <c r="O188" i="2" s="1"/>
  <c r="N145" i="2"/>
  <c r="N149" i="2" s="1"/>
  <c r="N150" i="2" s="1"/>
  <c r="N162" i="2"/>
  <c r="N163" i="2" s="1"/>
  <c r="O180" i="2"/>
  <c r="M45" i="2"/>
  <c r="O45" i="2" s="1"/>
  <c r="O48" i="2" s="1"/>
  <c r="O81" i="2"/>
  <c r="O85" i="2" s="1"/>
  <c r="O86" i="2" s="1"/>
  <c r="O75" i="2"/>
  <c r="N66" i="2"/>
  <c r="N71" i="2" s="1"/>
  <c r="N175" i="2"/>
  <c r="N180" i="2" s="1"/>
  <c r="O95" i="2"/>
  <c r="O100" i="2"/>
  <c r="O129" i="2"/>
  <c r="N181" i="2"/>
  <c r="N184" i="2" s="1"/>
  <c r="N189" i="2" s="1"/>
  <c r="N3" i="2"/>
  <c r="N7" i="2" s="1"/>
  <c r="O109" i="2"/>
  <c r="O113" i="2" s="1"/>
  <c r="N208" i="2"/>
  <c r="N240" i="2" s="1"/>
  <c r="O71" i="2"/>
  <c r="N128" i="2"/>
  <c r="N129" i="2" s="1"/>
  <c r="M182" i="2"/>
  <c r="O182" i="2" s="1"/>
  <c r="O184" i="2" s="1"/>
  <c r="O4" i="2" l="1"/>
  <c r="O189" i="2"/>
  <c r="O190" i="2" s="1"/>
  <c r="O164" i="2"/>
  <c r="O240" i="2"/>
  <c r="N190" i="2"/>
  <c r="N164" i="2"/>
  <c r="O76" i="2"/>
  <c r="N27" i="2"/>
  <c r="N76" i="2"/>
  <c r="O114" i="2"/>
  <c r="O7" i="2" l="1"/>
  <c r="O27" i="2" s="1"/>
  <c r="O54" i="2" s="1"/>
  <c r="N54" i="2"/>
  <c r="N130" i="2"/>
  <c r="O130" i="2"/>
  <c r="O242" i="2" l="1"/>
  <c r="N2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tc={C5780EA4-4EE6-469F-958F-5D9F7A72704A}</author>
    <author>tc={280A3AA6-063F-4117-B899-3FC4571674AC}</author>
    <author>tc={E4FA38CA-ED60-435F-A08B-5AF64B5BA720}</author>
  </authors>
  <commentList>
    <comment ref="I2"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REPORTE A DICIEMBRE 2020</t>
      </text>
    </comment>
    <comment ref="H169"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text>
    </comment>
    <comment ref="H176" authorId="2" shapeId="0" xr:uid="{00000000-0006-0000-00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tc={62E26BCC-5219-4075-964F-66887A75C467}</author>
    <author>tc={76C54184-F260-4FC8-88EC-6BC7A006F624}</author>
    <author>tc={909D6D02-C6E3-4046-9660-6808968BB0A6}</author>
  </authors>
  <commentList>
    <comment ref="I2" authorId="0" shapeId="0" xr:uid="{62E26BCC-5219-4075-964F-66887A75C467}">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REPORTE A DICIEMBRE 2020</t>
      </text>
    </comment>
    <comment ref="H169" authorId="1" shapeId="0" xr:uid="{76C54184-F260-4FC8-88EC-6BC7A006F62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text>
    </comment>
    <comment ref="H176" authorId="2" shapeId="0" xr:uid="{909D6D02-C6E3-4046-9660-6808968BB0A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text>
    </comment>
  </commentList>
</comments>
</file>

<file path=xl/sharedStrings.xml><?xml version="1.0" encoding="utf-8"?>
<sst xmlns="http://schemas.openxmlformats.org/spreadsheetml/2006/main" count="2510" uniqueCount="568">
  <si>
    <t>PILAR</t>
  </si>
  <si>
    <t>LINEA ESTRATEGICA</t>
  </si>
  <si>
    <t>Línea Base 2019</t>
  </si>
  <si>
    <t xml:space="preserve">PROGRAMA </t>
  </si>
  <si>
    <t>Indicador de Producto</t>
  </si>
  <si>
    <t>Descripción de la Meta Producto 2020-2023</t>
  </si>
  <si>
    <t>Valor Absoluto de la Meta Producto 2020-2023</t>
  </si>
  <si>
    <t>PROYECTO</t>
  </si>
  <si>
    <t>Código de proyecto BPIN</t>
  </si>
  <si>
    <t>Objetivo del proyecto</t>
  </si>
  <si>
    <t>ACTIVIDADES DE PROYECTO</t>
  </si>
  <si>
    <t xml:space="preserve">DEPENDENCIA RESPONSABLE </t>
  </si>
  <si>
    <t>NOMBRE DEL RESPONSABLE</t>
  </si>
  <si>
    <t>Fuente de Financiación</t>
  </si>
  <si>
    <t>Apropiación Definitiva
(en pesos)</t>
  </si>
  <si>
    <t>Rubro Presupuestal</t>
  </si>
  <si>
    <t>Código Presupuestal</t>
  </si>
  <si>
    <t>CRONOGRAMA PROGRAMADO (DIAS)</t>
  </si>
  <si>
    <t>CRONOGRAMA EJECUTADO (DIAS)</t>
  </si>
  <si>
    <t>BENEFICIARIOS PROGRAMADOS</t>
  </si>
  <si>
    <t>BENEFICIARIOS CUBIERTOS</t>
  </si>
  <si>
    <t>OBSERVACIONES</t>
  </si>
  <si>
    <t>LOCALIDAD DE LA VIRGEN Y TURISTICA RESILENTE</t>
  </si>
  <si>
    <t xml:space="preserve">SALVEMOS JUNTOS NUESTRO PATRIMONIO NATURAL </t>
  </si>
  <si>
    <t>Número de animales callejeros esterilizados</t>
  </si>
  <si>
    <t>N/D</t>
  </si>
  <si>
    <t>Esterilizacion de 5000 animales Callejeros</t>
  </si>
  <si>
    <t>ALCALDÍA LOCAL DE LA VIRGEN Y TURÍSTICA</t>
  </si>
  <si>
    <t>ICLD</t>
  </si>
  <si>
    <t>BIENESTAR Y PROTECCION ANIMAL</t>
  </si>
  <si>
    <t>Número de animales callejeros dados en adopción</t>
  </si>
  <si>
    <t>3 Campañas realizadas</t>
  </si>
  <si>
    <t>Formulacion de 4 campañas de adopcion y padrinazgo de animales callejeros</t>
  </si>
  <si>
    <t>Politica Pública de Proteccion y Bienestar animal formulada</t>
  </si>
  <si>
    <t>Formulacion de 1 politica publica de proteccion y Bienestar animal</t>
  </si>
  <si>
    <t>SOSTENIBILIDAD DEL ESPACIO PUBLICO</t>
  </si>
  <si>
    <t>Número de vendedores estacionarios beneficiarios de las campañas de formación para la transicion a la formalidad</t>
  </si>
  <si>
    <t>Realizar 4 campañas de formacion para los vendedores estacionarios</t>
  </si>
  <si>
    <t>Caracterización de Vendedores estacionarios de la localidad de la Virgen y Turística, incluyendo los cercanos a los caños y sistemas de aguas de la localidad de la Virgen y Turística</t>
  </si>
  <si>
    <t>Realizar una caracterizacion de vendedores estacionarios</t>
  </si>
  <si>
    <t>RECUPERACION DEL ESPACIO PUBLICO</t>
  </si>
  <si>
    <t>Número de m2 de revitalización de parques y zonas verdes de la Ciudad de Cartagena</t>
  </si>
  <si>
    <t>Aumentar en 3000 m2 de revitalzacion de parques y zonas verdes</t>
  </si>
  <si>
    <t>Número de campañas de concientización para el uso adecuado y sostenible del espacio público</t>
  </si>
  <si>
    <t>Efectuar 3 campañas de concientizacion en uso adecuado y sostenible del espacio publico</t>
  </si>
  <si>
    <t>Número de operativos para la defensa y control de los m2 de Espacio Público</t>
  </si>
  <si>
    <t>Efectuar 40 operativos para la defensa y control del espacio publico</t>
  </si>
  <si>
    <t>GENERACION DEL ESPACIO PUBLICO</t>
  </si>
  <si>
    <t>Número de m2 de espacio público recuperado</t>
  </si>
  <si>
    <t>15.000 m2 de Espacio Público Efectivo recuperado</t>
  </si>
  <si>
    <t>Aumentar a 20000 m2 el espacio publico recuperado</t>
  </si>
  <si>
    <t>Número de campañas educativas en seguridad vial realizadas por diferentes medios</t>
  </si>
  <si>
    <t>LOCALIDAD DE LA VIRGEN Y TURISTICA SE MUEVE</t>
  </si>
  <si>
    <t>Metros carril de vias urbanas y rurales construidos, rehabilitados y/o mejorados</t>
  </si>
  <si>
    <t>2272 metros/carril de malla vial pavimentada</t>
  </si>
  <si>
    <t>4000 metros de carril de vias urbanas construidos, rehabilitados y mejorados</t>
  </si>
  <si>
    <t>Metros cúbicos de residuos sólidos retirados de los canales pluviales retirados anualmente</t>
  </si>
  <si>
    <t>Retiro de 120.212 metros cubicos de residuos solidos de los canales pluviales</t>
  </si>
  <si>
    <t># Personas Educadas en el cuidado y conservación ambiental de los canales pluviales de la localidad de la Virgen y Turistica</t>
  </si>
  <si>
    <t>400 personas educadas en el cuidado y conservacion ambiental de los canales</t>
  </si>
  <si>
    <t>DESARROLLO URBANO</t>
  </si>
  <si>
    <t>REDUCCION DEL RIESGO</t>
  </si>
  <si>
    <t>300 personas capacitadas en gestión del riesgo</t>
  </si>
  <si>
    <t>300 personas capacitadas en la gestion del riesgo</t>
  </si>
  <si>
    <t>Implementar Plan de manejo del Riesgo local</t>
  </si>
  <si>
    <t>Actualizar e Implementar Plan de manejo de Riesgo local</t>
  </si>
  <si>
    <t>Número de Miembros de comunidades con riesgos tecnológicos capacitados</t>
  </si>
  <si>
    <t>Capacitar 400 miembros de la comunidad en riesgos tecnológico</t>
  </si>
  <si>
    <t>MANEJO DE DESASTRES</t>
  </si>
  <si>
    <t>Comités barriales de emergencias creados y dotados</t>
  </si>
  <si>
    <t>30 comites Barriales creados y Dotados</t>
  </si>
  <si>
    <t>SERVICIOS PUBLICOS BASICOS DE LA LOCALIDAD DE LA VIRGEN Y TURISTICA: "TODOS CON TODO"</t>
  </si>
  <si>
    <t>AHORRO Y USO EFICIENTE DE LOS SERVICIOS PUBLICOS "AGUA Y SANEAMIENTO BASICO PARA TODOS</t>
  </si>
  <si>
    <t>SUPERACION DE LA POBREZA Y LA DESIGUALDAD EN LA LOCALIDAD</t>
  </si>
  <si>
    <t>HABITABILIDAD PARA LA SUPERACION DE LA POBREZA EXTREMA Y LA DESIGUALDAD</t>
  </si>
  <si>
    <t>INGRESOS Y TRABAJO PARA LA SUPERACION DE LA POBREZA EXTREMA Y LA DESIGUALDAD</t>
  </si>
  <si>
    <t>DINAMICA FAMILIAR PARA LA SUPERACION DE LA POBREZA EXTREMA</t>
  </si>
  <si>
    <t>LINEA EDUCACION - "CON LA EDUCACION PARA TODAS Y TODOS SALVAMOS JUNTOS A LA LOCALIDAD</t>
  </si>
  <si>
    <t>CULTURA DE LA FORMACION "CON LA EDUCACION PARA TODAS Y TODOS SALVAMOS JUNTOS A LA LOCALIDAD</t>
  </si>
  <si>
    <t>ACOGIDA LOCAL "ATENCION A POBLACIONES Y ESTRATEGIAS DE ACCESO Y PERMANENCIA</t>
  </si>
  <si>
    <t>SALUD PARA TODOS</t>
  </si>
  <si>
    <t>TRANSVERSAL GESTION DIFERENCIAL DE POBLACIONES VULNERABLES</t>
  </si>
  <si>
    <t>SEXUALIDAD, DERECHOS SEXUALES Y REPRODUCTIVOS</t>
  </si>
  <si>
    <t>DEPORTE Y RECREACION EN LA TRANSFORMACION SOCIAL</t>
  </si>
  <si>
    <t>DEPORTE SOCIAL COMUNITARIO CON INCLUSION "LOCALIDAD DE LA VIRGEN Y TURISTICA INCLUYENTE"</t>
  </si>
  <si>
    <t>HABITOS Y ESTILOS DE VIDA SALUDABLE "ACTIVATE POR TU SALUD"</t>
  </si>
  <si>
    <t>RECREACION COMUNITARIA "RECREATE LOCALIDAD DE LA VIRGEN Y TURISTICA"</t>
  </si>
  <si>
    <t>ADMINISTRACION, MANTENIMIENTO, ADECUACION,  MEJORAMIENTO, Y CONSTRUCCION DE ESCENARIOS DEPORTIVOS</t>
  </si>
  <si>
    <t>ARTE, CULTURA Y PATRIMONIO PARA UNA LOCALIDAD DE LA VIRGEN Y TURISTICA INCLUYENTE</t>
  </si>
  <si>
    <t>ARTE Y CULTURA PARA UNA LOCALIDAD INCLUYENTE</t>
  </si>
  <si>
    <t>PATRIMONIO INMATERIAL, NUESTRAS FIESTAS,NUESTROS FESTEJOS, NUESTRO PATRIMONIO</t>
  </si>
  <si>
    <t>INFRAESTRUCTURA CULTURAL PARA LA INCLUSION</t>
  </si>
  <si>
    <t>LOCALIDAD CONTINGENTE</t>
  </si>
  <si>
    <t>DESARROLLO ECONOMICO Y EMPLEABILIDAD</t>
  </si>
  <si>
    <t>CENTROS PARA EL EMPRENDIMIENTO Y LA GESTION DE LA EMPLEABILIDAD EN LA LOCALIDAD</t>
  </si>
  <si>
    <t>MUJERES CON AUTONOMIA ECONOMICA</t>
  </si>
  <si>
    <t>EMPLEO INCLUSIVO PARA JOVENES</t>
  </si>
  <si>
    <t>CARTAGENA EMPRENDEDORA PARA PEQUEÑOS PRODUCTORES RURALES</t>
  </si>
  <si>
    <t>COMPETTIVIDAD E INNOVACION</t>
  </si>
  <si>
    <t>CARTAGENA FOMENTA LA CIENCIA, TECNOLOGIA E INNOVACION AGROPECUARIA</t>
  </si>
  <si>
    <t>TURISMO, MOTOR DE REACTIVACION ECONOMICO PARA LA LOCALIDAD</t>
  </si>
  <si>
    <t>TURISMO, MOTOR DE REACTIVACIÓN ECONÓMICA PARA LA LOCALIDAD DE LA VIRGEN Y TURISTICA</t>
  </si>
  <si>
    <t>LOCALIDAD TRANSPARENTE</t>
  </si>
  <si>
    <t>CONVIVENCIA Y SEGURIDAD PARA LA GOBERNABILIDAD</t>
  </si>
  <si>
    <t>FORTALECIMIENTO DE LA CONVIVENCIA Y SEGURIDAD CIUDADANA</t>
  </si>
  <si>
    <t>MEJORAR LA CONVIVENCIA CIUDADANA CON LA IMPLEMENTACION DEL CODIGO NACIONAL DE POLICIA Y CONVIVENCIA</t>
  </si>
  <si>
    <t>ASISTENCIA Y ATENCION INTEGRAL A LOS NIÑOS, NIÑAS, ADOLESCENTES Y JOVENES EN RIESGO DE VINCULARSE A ACCIONES DELICTIVAS</t>
  </si>
  <si>
    <t>IMPLEMENTACION Y SOSTENIMIENTO DE HERRAMIENTAS TECNOLOGICAS PARA SEGURIDAD Y SOCORRO</t>
  </si>
  <si>
    <t>PARTICIPACION Y DESCENTRALIZACION</t>
  </si>
  <si>
    <t>MODERNIZACION DEL SISTEMA DISTRITAL DE PLANEACION Y DESCENTRALIZACION</t>
  </si>
  <si>
    <t>POR LA EQUIDAD E INCLUSION DE LOS NEGROS, AFROS, PALENQIUEROS E INDIGENAS</t>
  </si>
  <si>
    <t>FORTALECIMIENTO DE POBLACION NEGRA , AFROCOLOMBIANA Y RAIZAL EN LA LOCALIDAD</t>
  </si>
  <si>
    <t>MUJERES DE LA LOCALIDAD POR SUS DERECHOS</t>
  </si>
  <si>
    <t>LAS MUJERES DECIDIMOS SOBRE EL EJERCICIO DEL PODER</t>
  </si>
  <si>
    <t>UNA VIDA LIBRE DE VIOLENCIA PARA LAS MUJERES</t>
  </si>
  <si>
    <t>JOVENES SALVANDO A LA LOCALIDAD</t>
  </si>
  <si>
    <t>JOVENES PARTICIPANDO Y SALVANDO A LA LOCALIDAD</t>
  </si>
  <si>
    <t>EN LA LOCALIDAD SALVAMOS A NUESTROS ADULTOS MAYORES</t>
  </si>
  <si>
    <t>ATENCION INTEGRAL PARA MANTENER A SALVO A LOS ADULTOS MAYORES</t>
  </si>
  <si>
    <t>TODOS POR LA PROTECCION SOCIAL DE LAS PERSONAS CON DISCAPACIDAD: RECONOCIDAS,EMPODERADAS Y RESPETADAS</t>
  </si>
  <si>
    <t>PACTO O ALIANZA POR LA INCLUSION SOCIAL Y PRODUCTIVA DE LAS PERSONAS CON DISCAPACIDAD</t>
  </si>
  <si>
    <t>DIVERSIDAD SEXUAL Y NUEVAS IDENTIDADES DE GENERO EN LA LOCALIDAD</t>
  </si>
  <si>
    <t>Viviendas con inadecuada eliminación de excretas en la población de extrema pobreza</t>
  </si>
  <si>
    <t xml:space="preserve">Número de personas en pobreza extrema certificadas y capacitadas en competencias laborales </t>
  </si>
  <si>
    <t>Número de familias en pobreza extrema creando nuevas unidades productivas</t>
  </si>
  <si>
    <t>Número de familias formadas en mecanismo de convivencia para prevenor la violencia intrafamiliar</t>
  </si>
  <si>
    <t>Número de Jóvenes y Adolescentes formados en prevención de consumo de sustancias psicoactivas, maltrato y violencia de género diversidad sexual y racismo</t>
  </si>
  <si>
    <t>N. de Instituciones Etnoeducativas oficiales con proyectos Etnoeducativos comunitarios (PEC) revisados, ajustados e implementados</t>
  </si>
  <si>
    <t>Número de Instituciones Educativas Oficiales en Clasificación A+, A y B en las Pruebas SABER 11,</t>
  </si>
  <si>
    <t>N. de sedes de Instituciones Educativas Oficiales adecuadas y dotadas de acuerdo con normatividad vigente</t>
  </si>
  <si>
    <t>Número de personas con discapacidad que reciben apoyo para su rehabilitación funcional ( primera infancia, infancia adolescencia, jóvenes y adultos, población Negra, Afrocolombiana, Raizal y Palenquera e Indígena).</t>
  </si>
  <si>
    <t>Tasa de Embarazo en Adolescente</t>
  </si>
  <si>
    <t># Adolescentes formados en Salud Sexual y Reproductiva</t>
  </si>
  <si>
    <t xml:space="preserve">Número de participantes en los eventos o torneos de deporte social comunitario con inclusión </t>
  </si>
  <si>
    <t>Número de eventos o torneos de deporte social comunitario con inclusión realizados y/o apoyados</t>
  </si>
  <si>
    <t>Número de eventos de hábitos y estilos de vida saludable de carácter local, realizados y apoyados</t>
  </si>
  <si>
    <t>Número de eventos de recreación de carácter local, realizados y/o apoyados</t>
  </si>
  <si>
    <t>Número de escenarios deportivos mantenidos, adecuados, y/o mejorados en la localidad de la Virgen y Turística</t>
  </si>
  <si>
    <t>Número de nuevos escenarios  deportivos construidos</t>
  </si>
  <si>
    <t>Número de personas del sector artístico y cultural participando en los procesos de formación formal e informal</t>
  </si>
  <si>
    <t xml:space="preserve">Número de eventos presenciales y/o virtuales ( laboratorios de innovación social y ciudadana, encuentros comunitarios, experiencias barriales hackatones) relacionados con encuentros </t>
  </si>
  <si>
    <t>Número grupos participantes en las fiestas y festejos de la localidad de la Virgen y Turistiva fortalecidos para la salvaguardia del patrimonio inmaterial</t>
  </si>
  <si>
    <t>Número de festivales y ferias de salvaguardia al patrimonio inmaterial, realizados</t>
  </si>
  <si>
    <t xml:space="preserve">Servicio de mantenimiento de infraestructura cultural pública </t>
  </si>
  <si>
    <t>N. de unidades productivas financiadas, implementadas y formalizadas.</t>
  </si>
  <si>
    <t>Número de mujeres formadas en Artes y Oficios y con asistencia técnica</t>
  </si>
  <si>
    <t>Jóvenes formados en emprendimiento</t>
  </si>
  <si>
    <t>N. de Emprendimientos rurales, agropecuarios pesqueros o piscícolas acompañados desde lo social, productivo fomentados o fortalecidos y articulados con el mercado local.</t>
  </si>
  <si>
    <t>Mujeres productoras atendidas con servicio de extensión agropecuaria</t>
  </si>
  <si>
    <t>Número de prestadores de servicios turísticos que promuevan la calidad y sostenibilidad del sector a través de la implementación, normas y/o certificaciones</t>
  </si>
  <si>
    <t xml:space="preserve">Numero Operativos para la seguridad y la convivencia y Concejos Comunitarios de seguridad realizados </t>
  </si>
  <si>
    <t>Iniciativas para la promoción de la convivencia implementadas</t>
  </si>
  <si>
    <t>Numero Niños, Niñas adolescentes y jovenes en riesgo de vincularse a actividades delictivas atendidos Psicosocialmente</t>
  </si>
  <si>
    <t>Número de Cámaras de video vigilancia adicionales dotadas e instaladas</t>
  </si>
  <si>
    <t>Número de alarmas comunitarias adicionales instaladas</t>
  </si>
  <si>
    <t>Número de Equipos de comunicación para los organismos de seguridad, socorro y convivencia entregados</t>
  </si>
  <si>
    <t>Banco de programas y proyectos en la localidad fortalecido y asesorado</t>
  </si>
  <si>
    <t>Número de Organizaciones Comunales administrativamente competente</t>
  </si>
  <si>
    <t>Dotación de materiales a organizaciones pesqueras pertenecientes a grupos etnicos</t>
  </si>
  <si>
    <t>Proyectos de generación de ingresos desarrollados en concejos comunitarios</t>
  </si>
  <si>
    <t>Número de mujeres formadas en liderazgo femenino, social, comunitario y político enfoque diferencial y pertinencia cultural</t>
  </si>
  <si>
    <t>Número de personas que participan en acciones para prevenir y eliminar la violencia contra la mujer</t>
  </si>
  <si>
    <t>Jóvenes participando de actividades de formacion sociopolítica</t>
  </si>
  <si>
    <t>N. de personas mayores atendidas en Centros de Vida y Grupos Organizados</t>
  </si>
  <si>
    <t>Número de acciones afirmativas para el reconocimiento de derechos</t>
  </si>
  <si>
    <t>50 unidades productivas creadas a través de proceso de emprendimiento</t>
  </si>
  <si>
    <t>977 casos localidad de la Virgen y Turística Fuente: CCV 2018.</t>
  </si>
  <si>
    <t>400 Adolescentes formados en salud sexual y reproductiva</t>
  </si>
  <si>
    <t>4.500 personas participando de las actividades físicas y recreativas en la Localidad de la Virgen y Turística</t>
  </si>
  <si>
    <t>4 eventos de recreación comunitaria realizados</t>
  </si>
  <si>
    <t>7 escenarios deportivos reconstruidos en la Localidad de la Virgen y Turística</t>
  </si>
  <si>
    <t>5 escenarios deportivos construidos en la Localidad de la Virgen y Turística</t>
  </si>
  <si>
    <t>150 artistas o Agentes Culturales fortalecidos en la Localidad</t>
  </si>
  <si>
    <t>4 escenarios culturales dotados en la localidad</t>
  </si>
  <si>
    <t>50 de unidades productivas financiadas, implementadas y formalizadas</t>
  </si>
  <si>
    <t>56 organizaciones comunales fortalecidas</t>
  </si>
  <si>
    <t>300 mujeres formadas</t>
  </si>
  <si>
    <t xml:space="preserve">900 personas formadas en derecho y cultura del envejecimiento activo y saludable </t>
  </si>
  <si>
    <t>Intervencion de 600 hogares con inadecuada eliminacion de excreta</t>
  </si>
  <si>
    <t>Certificacion a 500 personas nuevas en competencias laborales</t>
  </si>
  <si>
    <t>Creacion de 200 unidades productivas familiares</t>
  </si>
  <si>
    <t>500 familias formadas en mecanismos saludables de convivencia</t>
  </si>
  <si>
    <t>800 Jovenes y adolescentes formados</t>
  </si>
  <si>
    <t>4 instituciones etnoeducativas oficiales con proyectos</t>
  </si>
  <si>
    <t>16 instituciones oficiales con clasificacion A+, A Y B en las pruebas saber 11</t>
  </si>
  <si>
    <t>Dotar 16 sedes de instituciones educativas oficiales</t>
  </si>
  <si>
    <t xml:space="preserve">Atencion de 200 personas discapacitadas </t>
  </si>
  <si>
    <t>Disminucion en 10% la tasa de embarazos adolescentes</t>
  </si>
  <si>
    <t>500 adolescentes formados en salud sexual y reproductiva</t>
  </si>
  <si>
    <t>Incrementar a 1200 los participantes en el desarrollo de eventos o torneos de deporte social</t>
  </si>
  <si>
    <t>Realizar 4 eventos o torneos de deporte</t>
  </si>
  <si>
    <t>Realizar 4 eventos de habitos y estilo de vida saludable</t>
  </si>
  <si>
    <t>Realizar 4 eventos de recreacion familiar y comunitaria</t>
  </si>
  <si>
    <t>Mantener, adecuar o mejorar 8 escenarios deportivos</t>
  </si>
  <si>
    <t>Construir 3 nuevos escenarios deportivos</t>
  </si>
  <si>
    <t>350 personas del sector artistico y cultural participando en procesos de formacion</t>
  </si>
  <si>
    <t>Realizar 4 eventos presenciales o virtuales  relacioandos con encuentros ciudadanos</t>
  </si>
  <si>
    <t>16 grupos participantes en los festejos de la localidad</t>
  </si>
  <si>
    <t>8 festivales o ferias de salvaguardia al patrimonio inmaterial</t>
  </si>
  <si>
    <t>4 infraestructuras culturales mantenidas y conservadas</t>
  </si>
  <si>
    <t>Formalizar, implementar y financiar 200 unidades productivas</t>
  </si>
  <si>
    <t>200 mujeres formadas en artes y oficios con asistencia tecnica</t>
  </si>
  <si>
    <t>200 jovenes formados en emprendimiento y formalizacion de su unidad productiva</t>
  </si>
  <si>
    <t>Fortalecer, acompañar y articular 60 emprendimientos rurales</t>
  </si>
  <si>
    <t>120 mujeres productoras atendidas con servicio de extencion agropecuaria</t>
  </si>
  <si>
    <t>Promover la calidad y sostenibilidad de 80 prestadores de servicio turistico</t>
  </si>
  <si>
    <t>16 operativos para la seguridad y la convivencia realizdos y consejos comunitarios de seguridad</t>
  </si>
  <si>
    <t>Implementar 4 iniciativas para la promocion de la convivencia</t>
  </si>
  <si>
    <t>Atender psicosocialmente a 200 niños, niñas, adolescentes o jovenes en riesgo de vincularse a acciones delictivas</t>
  </si>
  <si>
    <t>Instalar 32 alarmas comunitarias</t>
  </si>
  <si>
    <t>Entregar 80 equipos de comunicación para los organismos de seguridad y socorro</t>
  </si>
  <si>
    <t>Fortalecer el banco de programas y proyectos  para formular proyectos con metodologia MGA WEB</t>
  </si>
  <si>
    <t>Dotar de capacidades y logistica al consejo local de planeacion local</t>
  </si>
  <si>
    <t>Fortalecer anualmente el funcionamiento del consejo local de planeacion local</t>
  </si>
  <si>
    <t>60 organizaciones comunales dotadas y capacitadas</t>
  </si>
  <si>
    <t>10 organizaciones de pescadores pertenecientes a grupos etnicos dotados</t>
  </si>
  <si>
    <t>Realizacion de 10 proyectos de generacion de ingreso</t>
  </si>
  <si>
    <t>160 mujeres formadas en el liderazgo feminino</t>
  </si>
  <si>
    <t>1200 personas que participan en acciones para prevenir y eliminar la violencia contra las mujeres</t>
  </si>
  <si>
    <t>200 jovenes participan de actividades de formacion sociopolitica</t>
  </si>
  <si>
    <t>400 personas mayores atendidas en centros de vida y grupos organizados</t>
  </si>
  <si>
    <t>4 acciones afirmativas para el reconocimiento de Derechos</t>
  </si>
  <si>
    <t>Aumentar el acceso a la formación artística y cultural de las personas dedicadas a este sector y mejorar el ejercicio de los derechos culturales de los habitantes en la Localidad de la Virgen y Turística del Distrito de Cartagena</t>
  </si>
  <si>
    <t>Mejorar el desarrollo del sistema productivo rural a través del servicio de extensión agropecuaria en la localidad de la Virgen y Turística del Distrito de Cartagena</t>
  </si>
  <si>
    <t>Disminuir el Numero de vendedores estacionarios en el espacio publico de la Localidad de la Virgen y Turística</t>
  </si>
  <si>
    <t>Formación Para el fortalecimiento de la dinámica familiar de las familias en situación de pobreza extrema de la Localidad de la Virgen y Turística Cartagena de Indias</t>
  </si>
  <si>
    <t>Reducir el número de casos de Violencia y Jóvenes en consumo de sustancias Psicoactivas en la Comunidad de la Localidad de la Virgen y Turística.</t>
  </si>
  <si>
    <t>Mejorar el suministro de Productos de apoyos para la Habilitación y/o rehabilitación de personas con condición de Discapacidad en la Localidad de la Virgen y turística</t>
  </si>
  <si>
    <t>Aumentar el número de procesos etnoeducativos y fortalecimiento de procesos educativos en pro de las pruebas Saber en las Instituciones Oficiales de la Localidad de la Virgen y Turística.</t>
  </si>
  <si>
    <t>MEJORAR LOS NIVELES DE INGRESO DE LA POBLACION EN LA LOCALIDAD DE LA VIRGEN Y TURISTICA DEL DISTRITO DE CARTAGENA</t>
  </si>
  <si>
    <t>Formación PARA LA GENERACION DE EMPLEO INCLUSIVO PARA LOS JOVENES DE LA LOCALIDAD DE LA VIRGEN Y TURISTICA Cartagena de Indias</t>
  </si>
  <si>
    <t>Mejorar las condiciones para el desarrollo de emprendimientos en medio de la Población Juvenil de la Localidad de la Virgen y Turística</t>
  </si>
  <si>
    <t>Reducción el riesgo de contagio por COVID 19 en las personas de la Localidad de la Virgen y Turística del Distrito de Cartagena</t>
  </si>
  <si>
    <t>Formación para potencializar la Autonomía económica de las mujeres de la Localidad de la Virgen y Turística. Cartagena de Indias</t>
  </si>
  <si>
    <t>Aumentar el número de mujeres con autonomía económica en la Localidad de la Virgen y Turística</t>
  </si>
  <si>
    <t>Incremento de Zonas Verdes a través de la recuperación de espacio publico de la Localidad de la Virgen y Turística Cartagena de Indias</t>
  </si>
  <si>
    <t>Aumentar los m2 de zonas verdes a través de la recuperación del espacio público de la localidad de la Virgen y Turística.</t>
  </si>
  <si>
    <t>Fortalecimiento del manejo y prevencion de desastres de la localidad de la virgen y turistica Cartagena de Indias</t>
  </si>
  <si>
    <t>Crear y dotar 30 comités barriales de emergencia en los barrios de la Localidad de la Virgen y Turística.</t>
  </si>
  <si>
    <t>Adecuación de Saneamiento Básico para Viviendas de la Población En Condición Pobreza de la Localidad de la Virgen y Turística Cartagena de Indias</t>
  </si>
  <si>
    <t>MEJORAR LAS CONDICIONES DE SANEAMIENTO BASICO DE LAS VIVIENDAS DE LAS PERSONAS EN CONDICION DE POBREZA EN LA LOCALIDAD DE LA VIRGEN Y TURISTICA DEL DISTRITO DE CARTAGENA</t>
  </si>
  <si>
    <t>Desarrollo de medidas para mejorar la capacidad hidráulica de los canales pluviales en la Localidad de la Virgen y Turística Cartagena de Indias</t>
  </si>
  <si>
    <t>Mejorar la capacidad hidráulica de los canales pluviales de la localidad de la Virgen y Turística.</t>
  </si>
  <si>
    <t>Elaboración de campañas educativas para reducir la siniestralidad vial en la Localidad de la Virgen y Turística Cartagena de Indias</t>
  </si>
  <si>
    <t>Reducir la siniestralidad vial en la Localidad de la Virgen y Turística.</t>
  </si>
  <si>
    <t>Fortalecimiento del Emprendimiento en los Pequeños Productores Rurales de la Localidad de la Virgen y Turística Cartagena de Indias</t>
  </si>
  <si>
    <t>Mejorar el desarrollo del emprendimiento y el encadenamiento productivo en el sector rural de la localidad de la Virgen y Turística. en la localidad de la Virgen y Turística del Distrito de Cartagena</t>
  </si>
  <si>
    <t>Formación de adolescentes en salud sexual y reproductiva en la localidad de la virgen y turistica Cartagena de Indias</t>
  </si>
  <si>
    <t>Realizar acciones dirigidas a la promoción de una salud sexual y reproductiva sana para prevención de embarazos no deseados y de enfermedades de transmisión sexual en la localidad de la virgen y turística.</t>
  </si>
  <si>
    <t>Capacitación de los prestadores de servicios turísticos para la reactivación económica del sector en la localidad de la Virgen y Turística. Cartagena de Indias</t>
  </si>
  <si>
    <t>Promover la reactivación del sector turístico de la Localidad de la Virgen y Turística.</t>
  </si>
  <si>
    <t>Fortalecimiento del emprendimiento y la empleabilidad en la Localidad de la virgen y turística. Cartagena de Indias</t>
  </si>
  <si>
    <t>Fomentar y aumentar el desarrollo del emprendimiento y la gestión de empleabilidad en la localidad de la Virgen y Turística del Distrito de Cartagena.</t>
  </si>
  <si>
    <t>Construcción y Mantenimiento de infraestructura cultural en la Localidad de la Virgen y Turística. Cartagena de Indias</t>
  </si>
  <si>
    <t>Mejorar la estructura física de la infraestructura cultural pública de la Localidad de la Virgen y Turística</t>
  </si>
  <si>
    <t>Fortalecimiento de la participación de artistas y gestores culturales en los festejos y fiestas de la localidad de la Virgen y Turística Cartagena de Indias</t>
  </si>
  <si>
    <t>Aumentar la participación de grupos artísticos y gestores culturales locales en estos en la localidad de la Virgen y Turística del Distrito de Cartagena</t>
  </si>
  <si>
    <t>Desarrollo de eventos o torneos deportivos para impulsar la integración social en la Localidad de la Virgen y Turística Cartagena de Indias</t>
  </si>
  <si>
    <t>Aumentar el número de eventos o torneos de deporte social para la comunidad de la Localidad de la Virgen y Turística</t>
  </si>
  <si>
    <t>Asistencia psicosocial a la población NNA con riesgo de vincularse a actividades delictivas en la localidad de la Virgen y Turística. Cartagena de Indias</t>
  </si>
  <si>
    <t>Disminuir los factores de riesgo de vinculación a la delincuencia de niños, niñas, adolescentes y jóvenes de la localidad de la Virgen y Turística.</t>
  </si>
  <si>
    <t>Desarrollo de eventos recreativos para la comunidad de la Localidad de la Virgen y Turística. Cartagena de Indias</t>
  </si>
  <si>
    <t>Aumentar el número de eventos recreativos y comunitarios en la localidad de la Virgen y Turística.</t>
  </si>
  <si>
    <t>Reducir los M2 de espacio público invadido en la Localidad de la Virgen y Turística.</t>
  </si>
  <si>
    <t>Reducir el número de animales de calle y en condición de abandono a través de estrategias de esterilización y promoción de adopción en la Localidad de la Virgen y Turística</t>
  </si>
  <si>
    <t>FORTALECIMIENTO DE LA CAPACIDAD DE MANEJO Y RESOLUCIÓN DE CONFLICTOS DE LOS ESTUDIANTES DE LAS IEO DE LA LOCALIDAD DE LA VIRGEN Y TURÍSTICA”</t>
  </si>
  <si>
    <t>Fortalecer la capacidad de resolución de conflictos en medio de los estudiantes de las IEO de la localidad de la Virgen y Turística</t>
  </si>
  <si>
    <t>Fortalecer la creación de proyectos de generación de ingresos en medio de la comunidad NARP de la localidad de la Virgen y Turística.</t>
  </si>
  <si>
    <t>Disminuir los índices de Violencia contra las mujeres de la Localidad de la Virgen y Turística.</t>
  </si>
  <si>
    <t>Fortalecer la formación en liderazgo a las mujeres de la localidad de la Virgen y Turística.</t>
  </si>
  <si>
    <t>DESARROLLO DE ACCIONES AFIRMATIVAS PARA EL RECONOCIMIENTO DE LA DIVERSIDAD SEXUAL Y NUEVAS IDENTIDADES DE GÉNERO EN LA LOCALIDAD DE LA VIRGEN Y TURÍSTICA CARTAGENA DE INDIAS</t>
  </si>
  <si>
    <t>Aumentar el número de acciones afirmativas para el reconocimiento de derechos de las personas pertenecientes a la comunidad LGBT en la localidad de la Virgen y Turística del Distrito de Cartagena</t>
  </si>
  <si>
    <t>Fortalecer la estructura organizacional de las Juntas de Acción Comunal Locales de la localidad de la Virgen y Turística.</t>
  </si>
  <si>
    <t>Mejorar el nivel de gestión del consejo local de planeación de la localidad de la Virgen y Turística.</t>
  </si>
  <si>
    <t>Fomentar la participación ciudadana activa de la juventud de la localidad de la Virgen y Turística.</t>
  </si>
  <si>
    <t>Mejorar el nivel de atención de adultos mayores en centros de vida y grupos organizados en la localidad de la Virgen y Turística del Distrito de Cartagena.</t>
  </si>
  <si>
    <t>GENERACIÓN DE EVENTOS DE HÁBITOS Y ESTILOS DE VIDA SALUDABLE EN LA LOCALIDAD DE LA VIRGEN Y TURÍSTICA. CARTAGENA DE INDIAS</t>
  </si>
  <si>
    <t>Aumentar el número de eventos de hábitos y estilos de vida saludable para la comunidad de la Localidad de la Virgen y Turística.</t>
  </si>
  <si>
    <t xml:space="preserve">Ejecución Presupuestal </t>
  </si>
  <si>
    <t xml:space="preserve">1. Caracterización </t>
  </si>
  <si>
    <t>2. Socialización del proyecto</t>
  </si>
  <si>
    <t>3. Entrega de Elementos de Bioseguridad Puerta a Puerta</t>
  </si>
  <si>
    <t>MODERNIZACIÓN DEL SISTEMA DISTRITAL DE PLANEACIÓN Y DESCENTRALIZACION (FONDO DE DESARROLLO LOCAL)</t>
  </si>
  <si>
    <t>Caracterización PARA LA CREACION DE ESTRATEGIAS Y ACCIONES CON EL FIN DE GARANTIZAR EL MANTENIMIENTO Y SOSTENIMIENTO DEL ESPACIO PUBLICO DE LA LOCALIDAD DE LA VIRGEN Y TURÍSTICA Cartagena de Indias</t>
  </si>
  <si>
    <t>Construcción de pozos profundos para el desarrollo agropecuario en la vereda Púa en el corregimiento de Arroyo de Piedra del distrito de   Cartagena de Indias</t>
  </si>
  <si>
    <t>Disminuir la alta dificultad para la obtención y distribución de agua potable para el consumo y riego de cultivos en la vereda Púa del corregimiento Arroyo de piedra del Distrito de Cartagena.</t>
  </si>
  <si>
    <t>Aumentar niveles de práctica deportiva en los barrios y corregimientos de la localidad de la virgen y turística en el Distrito de Cartagena de indias</t>
  </si>
  <si>
    <t>Fortalecimiento DE LAS ESTRATEGIAS PARA ASEGURAR EL DERECHO HUMANO LA VIDA Y LA INTEGRIDAD FISICA EN LA LOCALIDAD DE LA VIRGEN Y TURISTICA Cartagena de Indias</t>
  </si>
  <si>
    <t xml:space="preserve">Mejorar los índices de convivencia y seguridad ciudadana en la Localidad de la Virgen y Turística. </t>
  </si>
  <si>
    <t>Fortalecer la  institucionalidad en la localidad de la Virgen y Turística en el Distrito de Cartagena para garantizar la implementación del  Código Nacional de seguridad y convivencia ciudadana.</t>
  </si>
  <si>
    <t xml:space="preserve">Aumentar la capacidad de respuesta de los organismos de seguridad en la localidad de la Virgen y Turística en un 50%. </t>
  </si>
  <si>
    <t>2.3.4501.0100.2022130010007</t>
  </si>
  <si>
    <t xml:space="preserve">FORTALECIMIENTO AL CUIDADO INCLUSIVO DE LA POBLACIÓN CON DISCAPACIDAD EN LA LOCALIDAD  DE LA VIRGEN Y TURISTICA EN CARTAGENA DE INDIAS.     </t>
  </si>
  <si>
    <t>Política pública de discapacidad local e inclusión social formlada e implementada</t>
  </si>
  <si>
    <t>Fortalecer la Atención Integral de las personas con discapacidad en la Localidad de la Virgen y Turística</t>
  </si>
  <si>
    <t>Formulacion e implementacion de politica publica de discapacidad local e inclusion social</t>
  </si>
  <si>
    <t>2.3.4002.1400.2021130010091</t>
  </si>
  <si>
    <t>2.3.2408.0600.2022130010002</t>
  </si>
  <si>
    <t>2.3.4503.1000.2021130010098</t>
  </si>
  <si>
    <t>2.3.4103.1500.2021130010056</t>
  </si>
  <si>
    <t>2.3.4302.1604.2022130010003</t>
  </si>
  <si>
    <t>2.3.3301.1603.2021130010107</t>
  </si>
  <si>
    <t>2.3.4103.1500.2021130010102</t>
  </si>
  <si>
    <t>2.3.4103.1500.2021130010054</t>
  </si>
  <si>
    <t>2.3.4599.1000.2021130010127</t>
  </si>
  <si>
    <t xml:space="preserve"> PARTICIPANDO SALVAMOS A LA LOCALIDAD</t>
  </si>
  <si>
    <t>Generación de Medidas Encaminadas a Recuperar el Espacio Público de la Localidad de la Virgen y Turística. Cartagena de Indias</t>
  </si>
  <si>
    <t xml:space="preserve">PROYECTÓ : DIXIE ARZUZA PARRA </t>
  </si>
  <si>
    <t>La matriz se presenta en base a la información del proyecto presentado a la Junta Administradora de la Localidad de la Virgen y Turistica. Lo anterior, teniendo en cuenta que a la fecha corte de presentación de la matriz, el proyecto según  Acuerdo Local N° 002 de 2022, de Abril 27 de 2022.</t>
  </si>
  <si>
    <t>Desarrollo DE ACTIVIDADES QUE PERMITAN EL MEJORAMIENTO DE LOS PROCESOS ETNOEDUCATIVOS EN LA LOCALIDAD DE LA VIRGEN Y TURISTICA Cartagena de Indias</t>
  </si>
  <si>
    <t>ND</t>
  </si>
  <si>
    <t>Consolidar 4 organizaciones de personas con discapacidad</t>
  </si>
  <si>
    <t>CONSOLIDACIÓN DE ORGANIZACIONES PARA PERSONAS EN CONDICIÓN DE DISCAPACIDAD EN LA LOCALIDAD DE LA VIRGEN Y TURÍSTICA CARTAGENA DE INDIAS</t>
  </si>
  <si>
    <t>Consolidar organizaciones de personas con discapacidad en el marco de la libre asociación, la representatividad y reglamentación normativa en la localidad de la Virgen y Turística del Distrito de Cartagena.</t>
  </si>
  <si>
    <t>3. Campaña de difusión</t>
  </si>
  <si>
    <t>2.3.4104.0300.2022130010005</t>
  </si>
  <si>
    <t>NP</t>
  </si>
  <si>
    <t>NA</t>
  </si>
  <si>
    <t>N/P</t>
  </si>
  <si>
    <t>AVANCE PILAR LOCALIDAD DE LA VIRGEN Y TURISTICA RESILENTE</t>
  </si>
  <si>
    <t>AVANCE PILAR LOCALIDAD CONTINGENTE</t>
  </si>
  <si>
    <t>AVANCE PILAR LOCALIDAD TRANSPARENTE</t>
  </si>
  <si>
    <t>AVANCE EJE TRANSVERSAL LOCALIDAD DE LA VIRGEN Y TURISTICA CON ATENCION Y GARANTIA DE DERECHOS A POBLACION DIFERENCIAL.</t>
  </si>
  <si>
    <t>AVANCE PROGRAMA DE BIENESTAR Y PROTECCIÓN ANIMAL</t>
  </si>
  <si>
    <t>AVANCE PROGRAMA SOSTENIBILIDAD DEL ESPACIO PUBLICO</t>
  </si>
  <si>
    <t>AVANCE PROGRAMA RECUPERACION DEL ESPACIO PUBLICO</t>
  </si>
  <si>
    <t>AVANCE PROGRAMA GENERACION DEL ESPACIO PUBLICO</t>
  </si>
  <si>
    <t xml:space="preserve">AVANCE LINEA ESTRATÉGICA SALVEMOS JUNTOS NUESTRO PATRIMONIO NATURAL </t>
  </si>
  <si>
    <t>SISTEMA HIDRICO Y PLAN MAESTRO DE DRENAJES PLUVIALES EN LA LOCALIDAD PARA SALVAR EL HABITAT</t>
  </si>
  <si>
    <t>AVANCE PROGRAMA REDUCCION DEL RIESGO</t>
  </si>
  <si>
    <t>AVANCE PROGRAMA MANEJO DE DESASTRES</t>
  </si>
  <si>
    <t>AVANCE PROGRAMA AHORRO Y USO EFICIENTE DE LOS SERVICIOS PUBLICOS "AGUA Y SANEAMIENTO BASICO PARA TODOS</t>
  </si>
  <si>
    <t>AVANCE LINEA ESTRATEGICA DESARROLLO URBANO</t>
  </si>
  <si>
    <t>AVANCE LINEA ESTRATÉGICA AHORRO Y USO EFICIENTE DE LOS SERVICIOS PUBLICOS "AGUA Y SANEAMIENTO BASICO PARA TODOS</t>
  </si>
  <si>
    <t>AVANCE PROGRAMA HABITABILIDAD PARA LA SUPERACION DE LA POBREZA EXTREMA Y LA DESIGUALDAD</t>
  </si>
  <si>
    <t>AVANCE PROGRAMA INGRESOS Y TRABAJO PARA LA SUPERACION DE LA POBREZA EXTREMA Y LA DESIGUALDAD</t>
  </si>
  <si>
    <t>AVANCE PROGRAMA DINAMICA FAMILIAR PARA LA SUPERACION DE LA POBREZA EXTREMA</t>
  </si>
  <si>
    <t>AVANCE LINEA ESTRATEGICA SUPERACION DE LA POBREZA Y LA DESIGUALDAD EN LA LOCALIDAD</t>
  </si>
  <si>
    <t>AVANCE PROGRAMA CULTURA DE LA FORMACION "CON LA EDUCACION PARA TODAS Y TODOS SALVAMOS JUNTOS A LA LOCALIDAD</t>
  </si>
  <si>
    <t>AVANCE PROGRAMA ACOGIDA LOCAL "ATENCION A POBLACIONES Y ESTRATEGIAS DE ACCESO Y PERMANENCIA</t>
  </si>
  <si>
    <t>AVANCE LINEA ESTRATÉGICA CULTURA DE LA FORMACIÓN "CON LA EDUCACION PARA TODAS Y TODOS SALVAMOS JUNTOS A LA LOCALIDAD</t>
  </si>
  <si>
    <t>AVANCE PROGRAMA TRANSVERSAL GESTION DIFERENCIAL DE POBLACIONES VULNERABLES</t>
  </si>
  <si>
    <t>AVANCE PROGRAMA SEXUALIDAD, DERECHOS SEXUALES Y REPRODUCTIVOS</t>
  </si>
  <si>
    <t>AVANCE LINEA ESTRATÉGICA SALUD PARA TODOS</t>
  </si>
  <si>
    <t>AVANCE PROGRAMA DEPORTE SOCIAL COMUNITARIO CON INCLUSION "LOCALIDAD DE LA VIRGEN Y TURISTICA INCLUYENTE"</t>
  </si>
  <si>
    <t>AVANCE PROGRAMA HABITOS Y ESTILOS DE VIDA SALUDABLE "ACTIVATE POR TU SALUD"</t>
  </si>
  <si>
    <t>AVANCE PROGRAMA RECREACION COMUNITARIA "RECREATE LOCALIDAD DE LA VIRGEN Y TURISTICA"</t>
  </si>
  <si>
    <t>AVANCE PROGRAMA ADMINISTRACION, MANTENIMIENTO, ADECUACION,  MEJORAMIENTO, Y CONSTRUCCION DE ESCENARIOS DEPORTIVOS</t>
  </si>
  <si>
    <t>AVANCE LINEA ESTRATÉGICA DEPORTE Y RECREACION EN LA TRANSFORMACION SOCIAL</t>
  </si>
  <si>
    <t>AVANCE PROGRAMA ARTE Y CULTURA PARA UNA LOCALIDAD INCLUYENTE</t>
  </si>
  <si>
    <t>AVANCE PROGRAMA PATRIMONIO INMATERIAL, NUESTRAS FIESTAS,NUESTROS FESTEJOS, NUESTRO PATRIMONIO</t>
  </si>
  <si>
    <t>AVANCE PROGRAMA INFRAESTRUCTURA CULTURAL PARA LA INCLUSION</t>
  </si>
  <si>
    <t>AVANCE LINEA ESTRATÉGICA ARTE, CULTURA Y PATRIMONIO PARA UNA LOCALIDAD DE LA VIRGEN Y TURISTICA INCLUYENTE</t>
  </si>
  <si>
    <t>AVANCE LINEA ESTRATÉGICA DESARROLLO ECONOMICO Y EMPLEABILIDAD</t>
  </si>
  <si>
    <t>AVANCE LINEA ESTRATÉGICA COMPETTIVIDAD E INNOVACION</t>
  </si>
  <si>
    <t>AVANCE LINEA ESTRATÉGICA TURISMO, MOTOR DE REACTIVACION ECONOMICO PARA LA LOCALIDAD</t>
  </si>
  <si>
    <t>AVANCE PROGRAMA FORTALECIMIENTO DE LA CONVIVENCIA Y SEGURIDAD CIUDADANA</t>
  </si>
  <si>
    <t>AVANCE PROGRAMA SISTENCIA Y ATENCION INTEGRAL A LOS NIÑOS, NIÑAS, ADOLESCENTES Y JOVENES EN RIESGO DE VINCULARSE A ACCIONES DELICTIVAS</t>
  </si>
  <si>
    <t>AVANCE PROGRAMA IMPLEMENTACION Y SOSTENIMIENTO DE HERRAMIENTAS TECNOLOGICAS PARA SEGURIDAD Y SOCORRO</t>
  </si>
  <si>
    <t>AVANCE PROGRAMA MODERNIZACION DEL SISTEMA DISTRITAL DE PLANEACION Y DESCENTRALIZACION</t>
  </si>
  <si>
    <t>AVANCE PROGRAMA  PARTICIPANDO SALVAMOS A LA LOCALIDAD</t>
  </si>
  <si>
    <t>AVANCE LINEA ESTRATÉGICA CONVIVENCIA Y SEGURIDAD PARA LA GOBERNABILIDAD</t>
  </si>
  <si>
    <t>AVANCE LINEA ESTRATÉGICA PARTICIPACION Y DESCENTRALIZACION</t>
  </si>
  <si>
    <t>AVANCE PROGRAMA  FORTALECIMIENTO DE POBLACION NEGRA , AFROCOLOMBIANA Y RAIZAL EN LA LOCALIDAD</t>
  </si>
  <si>
    <t>AVANCE LINEA ESTRATÉGICA POR LA EQUIDAD E INCLUSION DE LOS NEGROS, AFROS, PALENQIUEROS E INDIGENAS</t>
  </si>
  <si>
    <t>AVANCE PROGRAMA LAS MUJERES DECIDIMOS SOBRE EL EJERCICIO DEL PODER</t>
  </si>
  <si>
    <t>AVANCE PROGRAMA UNA VIDA LIBRE DE VIOLENCIA PARA LAS MUJERES</t>
  </si>
  <si>
    <t>AVANCE LINEA ESTRATÉGICA MUJERES DE LA LOCALIDAD POR SUS DERECHOS</t>
  </si>
  <si>
    <t>AVANCE LINEA ESTRATÉGICA JOVENES SALVANDO A LA LOCALIDAD</t>
  </si>
  <si>
    <t>AVANCE LINEA ESTRATÉGICA EN LA LOCALIDAD SALVAMOS A NUESTROS ADULTOS MAYORES</t>
  </si>
  <si>
    <t>AVANCE PROGRAMA PACTO O ALIANZA POR LA INCLUSION SOCIAL Y PRODUCTIVA DE LAS PERSONAS CON DISCAPACIDAD</t>
  </si>
  <si>
    <t>AVANCE LINEA ESTRATÉGICA TODOS POR LA PROTECCION SOCIAL DE LAS PERSONAS CON DISCAPACIDAD: RECONOCIDAS,EMPODERADAS Y RESPETADAS</t>
  </si>
  <si>
    <t>AVANCE PROGRAMA DIVERSIDAD SEXUAL Y NUEVAS IDENTIDADES DE GENERO EN LA LOCALIDAD</t>
  </si>
  <si>
    <t>AVANCE LINEA ESTRATÉGICA DIVERSIDAD SEXUAL Y NUEVAS IDENTIDADES DE GENERO EN LA LOCALIDAD</t>
  </si>
  <si>
    <t>AVANCE PROGRAMA JOVENES PARTICIPANDO Y SALVANDO A LA LOCALIDAD</t>
  </si>
  <si>
    <t>AVANCE PROGRAMA ATENCION INTEGRAL PARA MANTENER A SALVO A LOS ADULTOS MAYORES</t>
  </si>
  <si>
    <t>AVANCE PROGRAMA TURISMO, MOTOR DE REACTIVACIÓN ECONÓMICA PARA LA LOCALIDAD DE LA VIRGEN Y TURISTICA</t>
  </si>
  <si>
    <t>AVANCE PROGRAMA CARTAGENA FOMENTA LA CIENCIA, TECNOLOGIA E INNOVACION AGROPECUARIA</t>
  </si>
  <si>
    <t>AVANCE PROGRAMA CENTROS PARA EL EMPRENDIMIENTO Y LA GESTION DE LA EMPLEABILIDAD EN LA LOCALIDAD</t>
  </si>
  <si>
    <t>AVANCE PROGRAMA MUJERES CON AUTONOMIA ECONOMICA</t>
  </si>
  <si>
    <t>AVANCE PROGRAMA EMPLEO INCLUSIVO PARA JOVENES</t>
  </si>
  <si>
    <t>AVANCE PROGRAMA CARTAGENA EMPRENDEDORA PARA PEQUEÑOS PRODUCTORES RURALES</t>
  </si>
  <si>
    <t>REDUCCION DE LA SINIESTRALIDAD</t>
  </si>
  <si>
    <t>1.GESTION OPERATIVA DEL PROYECTO</t>
  </si>
  <si>
    <t>2.MATERIALES DE FORMACION Y ELEMENTOS DE PRODUCTIVIDAD</t>
  </si>
  <si>
    <t>3. ENTREGA DE INSUMOS PARA UNIDADES PRODUCTIVAS</t>
  </si>
  <si>
    <t>4. CAMPAÑA DE DIVULGACION</t>
  </si>
  <si>
    <t>2. CAMPAÑA DE SOCIALIZACION Y PROMOCION</t>
  </si>
  <si>
    <t>3. ESTRATEGIAS Y DESARROLLO DE FORMACION</t>
  </si>
  <si>
    <t>1. Gestión Operativa</t>
  </si>
  <si>
    <t>2. ELEMENTOS Y PRODUCTOS DE APOYO REHABILITACION</t>
  </si>
  <si>
    <t>3. CAMPAÑA DE SOCIALIZACION</t>
  </si>
  <si>
    <t>2. MATERIALES DE FORMACION Y ESTRUCTURACION DE CAMPAÑA</t>
  </si>
  <si>
    <t>3. CAMPAÑA DE DIFUSION</t>
  </si>
  <si>
    <t xml:space="preserve">1.GESTION OPERATIVA </t>
  </si>
  <si>
    <t>2. Evento deportivo</t>
  </si>
  <si>
    <t>3. DIFUSION</t>
  </si>
  <si>
    <t>2. EVENTOS DE HABITOS Y ESTILOS DE VIDA SALUDABLE</t>
  </si>
  <si>
    <t>3. DIFUSION DE MENSAJE</t>
  </si>
  <si>
    <t>1.Gestión operativa del proyecto</t>
  </si>
  <si>
    <t>2. Evento recreativo</t>
  </si>
  <si>
    <t>3. Campaña de Difusión</t>
  </si>
  <si>
    <t>1 - MONTAJE Y DESARROLLO DE EVENTO (ENCUENTRO CIUDADANO)</t>
  </si>
  <si>
    <t>3. GESTION OPERATIVA DEL PROYECTO</t>
  </si>
  <si>
    <t>3. CAMPAÑA DE SOCIALIZACION Y PROMOCION</t>
  </si>
  <si>
    <t>1.GESTION OPERATIVA</t>
  </si>
  <si>
    <t>2. CONSTRUCCION , ADECUACION Y MANTENIMIENTO INFRAESTRUCTURA CULTURAL</t>
  </si>
  <si>
    <t>3. IMPLEMENTACION Y FORMALIZACION DE UNIDADES</t>
  </si>
  <si>
    <t>4. CAMPAÑA DE SOCIALIZACION Y PROMOCION</t>
  </si>
  <si>
    <t>1.Gestión Operativa</t>
  </si>
  <si>
    <t>2. ASISTENCIA TÉCNICA EN FORMACION EN ARTES Y OFICIOS</t>
  </si>
  <si>
    <t>2. Materiales y Elementos de Formacion</t>
  </si>
  <si>
    <t>3. Unidades productivas</t>
  </si>
  <si>
    <t>4. CAMPAÑA DE DIFUSION</t>
  </si>
  <si>
    <t>2. FORTALECIMIENTO DE UNIDADES PRODUCTIVAS RURALES</t>
  </si>
  <si>
    <t>2. FORMACIONES, DIAGNOSTICOS Y FORTALECIMIENTO PRESTADORES DE SERVICIOS TURISTICOS</t>
  </si>
  <si>
    <t>1. ELEMENTOS CREACION Y FORTALECIMIENTO DE FRENTES DE SEGURIDAD</t>
  </si>
  <si>
    <t>2. Gestión operativa del proyecto</t>
  </si>
  <si>
    <t>3.CAMPAÑA Y DIVULGACION DE MENSAJE</t>
  </si>
  <si>
    <t>1. Estrategia para la promoción de la convivencia en la localidad.</t>
  </si>
  <si>
    <t>2. Funcionamiento e infraestructura del Registro Nacional de Medidas Correctivas (16%)</t>
  </si>
  <si>
    <t>2. DESARROLLO DE ATENCION PSICOSOCIAL A LA POBLACION NNA</t>
  </si>
  <si>
    <t>1. Compra e instalación de 16 cámaras de vigilancia.</t>
  </si>
  <si>
    <t xml:space="preserve">2. Compra e instalación de sistemas de alarmas comunitarias </t>
  </si>
  <si>
    <t xml:space="preserve">3. Compra e instalación de sistemas de equipos de comunicación. </t>
  </si>
  <si>
    <t>2. Desarrollo de capacitaciones</t>
  </si>
  <si>
    <t>3. FORTALECIMIENTO CONCEJO LOCAL DE PLANEACION</t>
  </si>
  <si>
    <t>1. GESTION OPERATIVA</t>
  </si>
  <si>
    <t>2. CAPACITACIONES Y FORMACION PERSONAL JAC</t>
  </si>
  <si>
    <t>3. FORTALECIMIENTO JAC</t>
  </si>
  <si>
    <t>2. PROYECTOS DE GENERACIÓN DE INGRESOS</t>
  </si>
  <si>
    <t>3. DOTACION ORGANIZACIÓN DE PESCADORES DE GRUPOS ETNICOS</t>
  </si>
  <si>
    <t xml:space="preserve">1.Gestión operativa del proyecto </t>
  </si>
  <si>
    <t>2. FORMACIONES EN LIDERAZGO</t>
  </si>
  <si>
    <t>2. ACCIONES DE PREVENCION Y ELIMINACION DE LA VIOLENCIA CONTRA LA MUJER</t>
  </si>
  <si>
    <t xml:space="preserve">2.FORMACIONES SOCIOPOLITICAS </t>
  </si>
  <si>
    <t>2. ATENCION A PERSONAS MAYORES</t>
  </si>
  <si>
    <t>2. CONSOLIDACION DE ORGANIZACIONES</t>
  </si>
  <si>
    <t>2.  CAMPAÑA DE ATENCION INTEGRAL Y FORTALECIMIENTO ORGANIZATIVO</t>
  </si>
  <si>
    <t>2. ORGANIZACIÓN DE ACCIONES AFIRMATIVAS.</t>
  </si>
  <si>
    <t>REPORTES DE METAS PRODUCTOS A MARZO 31 DE 2023</t>
  </si>
  <si>
    <t>REPORTES DE METAS PRODUCTOS A JUNIO 30 DE 2023</t>
  </si>
  <si>
    <t>AVANCE META PRODUCTO AL AÑO 2023</t>
  </si>
  <si>
    <t>AVANCE META PRODUCTO AL CUATRIENIO 2023</t>
  </si>
  <si>
    <t>Valor Absoluto de la Actividad del  Proyecto para 2023</t>
  </si>
  <si>
    <t>PROGRAMACIÓN META PRODUCTO A 2023</t>
  </si>
  <si>
    <t>ACUMULADO META PRODUCTO 
JUL- DIC 2020- 2022</t>
  </si>
  <si>
    <t>1. GESTION OPERATIVA DEL PROYECTO</t>
  </si>
  <si>
    <t>2. MATERIALES Y RECURSOS DESARROLLO DE CAMPAÑA DE ESTIRILIZACION</t>
  </si>
  <si>
    <t xml:space="preserve">ANDY REALES ARROYO   ALCALDE LOCAL </t>
  </si>
  <si>
    <t>OBSERVACIONES CORTE ENERO-MARZO DE 2023</t>
  </si>
  <si>
    <t>Elaboración de diseños y estudios para la construcción, mejoramiento, adecuación y/o rehabilitación de las vías en la localidad de la Virgen y turistica.</t>
  </si>
  <si>
    <t>Construcción, mejoramiento, adecuación y/o rehabilitación de vías de la localidad de la Virgen y Turística, posterior a la elaboración de estudios y diseños.</t>
  </si>
  <si>
    <t>Para la vigencia 2023 no se asigno presupuesto para este programa según Acuerdo Local N° 002 de  Marzo de 2023.</t>
  </si>
  <si>
    <t>2. FORMACION Y DOTACION DE COMITES</t>
  </si>
  <si>
    <t># de reuniones de control y seguimiento al tratamiento de las aguas residuales y vertimiento de las mismas en la Ciénaga de la Virgen.</t>
  </si>
  <si>
    <t>Porcentaje de la población con acceso a servicios de alcantarillado de forma segura en las poblaciones de Tierra Baja y Puerto Rey</t>
  </si>
  <si>
    <t xml:space="preserve">50% de la poblacion con acceso de servicios de alcantarillado </t>
  </si>
  <si>
    <t>3 Reuniones anuales para el seguimiento del tratamiento de las aguas residuales</t>
  </si>
  <si>
    <t>CONSTRUCCION POZO PROFUNDO</t>
  </si>
  <si>
    <t>INSUMOS Y ELEMENTOS PARA LA IMPLEMENTACION DE MICROCULTIVOS AGRICOLAS - EN "EL MANANTIAL"</t>
  </si>
  <si>
    <t>1 – Trazado y localizacion</t>
  </si>
  <si>
    <t>2. -Cimentaciones</t>
  </si>
  <si>
    <t>3- MUROS</t>
  </si>
  <si>
    <t>4- CUBIERTA Y CARPINTERIA</t>
  </si>
  <si>
    <t>5- PISOS</t>
  </si>
  <si>
    <t xml:space="preserve">6- INSTALACIONES HIDRAULICOSANITARIAS </t>
  </si>
  <si>
    <t>7- PINTURA</t>
  </si>
  <si>
    <t xml:space="preserve">8- TANQUE SEPTICO </t>
  </si>
  <si>
    <t xml:space="preserve">9- ESPEJO </t>
  </si>
  <si>
    <t>10 - AUI</t>
  </si>
  <si>
    <t>1: Adecuación de cancha del barrio las Palmeras.</t>
  </si>
  <si>
    <t>2. -ELEMENTOS DE APOYO FORMACION Y GRUPOS DE ARTE Y CULTURA</t>
  </si>
  <si>
    <t>4- CAMPAÑA DE DIFUSION</t>
  </si>
  <si>
    <t xml:space="preserve">  EJE TRANSVERSAL
LOCALIDAD DE LA VIRGEN Y TURISTICA
CON ATENCION Y GARANTIA DE DERECHOS A POBLACION DIFERENCIAL.</t>
  </si>
  <si>
    <t xml:space="preserve">AVANCE PROGRAMA SISTEMA HIDRICO Y PLAN MAESTRO DE DRENAJES PLUVIALES EN LA LOCALIDAD PARA SALVAR EL </t>
  </si>
  <si>
    <t>AVANCE PROGRAMA REDUCCIÓN DE LA SINIESTRALIDAD</t>
  </si>
  <si>
    <t>ASISTENCIA INTEGRAL A LA FAUNA DOMESTICA EN CONDICION DE CALLE DE LA LOCALIDAD DE LA VIRGEN Y TURISTICA CARTAGENA DE INDIAS</t>
  </si>
  <si>
    <t xml:space="preserve">ANDY REALES ARROYO </t>
  </si>
  <si>
    <t xml:space="preserve">2.3.4501.0300.2021130010060 </t>
  </si>
  <si>
    <t xml:space="preserve">La matriz se presenta con base al Acuerdo Local N° 002 de Marzo de 2023, siendo liquidado con el Decreto Local N° 002 y N° 003 de corrección del 2023.  </t>
  </si>
  <si>
    <t>3. DESARROLLO DE FORMACION Y CARACTERIZACION - TRANSITO FORMALIDAD</t>
  </si>
  <si>
    <t>2. REVITALIZACION  Y ADECUACIÓN DE ZONAS VERDES Y ESPACIO PUBLICO</t>
  </si>
  <si>
    <t>2. RECUPERACION DE ESPACIO PUBLICO</t>
  </si>
  <si>
    <t>Realizar 4 campañas educactivas en seguridad Vial</t>
  </si>
  <si>
    <t>3.MATERIALES DE FORMACION Y ESTRUCTURACION DE CAMPAÑA</t>
  </si>
  <si>
    <t>Construcción y adecuacion de la malla vial del la localidad de la virgen y turistica del distrito de Cartagena de Indias Bolívar</t>
  </si>
  <si>
    <t>2022130010002</t>
  </si>
  <si>
    <t>Construir y
adecuar las vías de forma eficaz y efectiva para atender los efectos negativos causados por las emergencias en nuestra Localidad de la Virgen y Turística del distrito de Cartagena.</t>
  </si>
  <si>
    <t>1.Gestión Operativa (Interventoría)</t>
  </si>
  <si>
    <t>2. Realizar jornada de retiro de residuos sólidos de los puntos críticos de los canales pluviales identificados</t>
  </si>
  <si>
    <t>Personas capacitdas en los programas de gestión del riesgo</t>
  </si>
  <si>
    <t>Dotación DE ELEMENTOS DE BIOSEGURIDAD QUE CONTRIBUYAN COMO MEDIDA DE INTERVENCIÓN DIRIGIDA A MODIFICAR O DISMINUIR LAS CONDICIONES DE RIESGO ACTUALES, A EVITAR NUEVOS RIESGOS Y GENERAR MECANISMOS PARA LA ATENCION DE EMERGENCIAS Cartagena de Indias</t>
  </si>
  <si>
    <t>Generación de ingresos, emprendimiento y empresarismo en las familias en pobreza extrema de la Localidad de la Virgen y Turística Cartagena de Indias</t>
  </si>
  <si>
    <t>2. OBRAS COMPLEMENTARIAS PARA LA CONTINUACION DEL CDI VILLAS DE ARANJUEZ</t>
  </si>
  <si>
    <t>3. CATEDRA DE PAZ - FORMACIONES -ELEMENTOS EDUCATIVOS</t>
  </si>
  <si>
    <t>Asistencia para garantizar los derechos y deberes en salud con enfoque diferencial, en aras de minimizar tanto las barreras de acceso a los servicios de salud, como otras formas de exclusión. Cartagena de Indias</t>
  </si>
  <si>
    <t>2.3.4301.1604.2021130010112</t>
  </si>
  <si>
    <t xml:space="preserve"> CONSTRUCCION Y ADECUACIÓN DE ESCENARIOS PARA LA RECREACION Y DEPORTE EN LA LOCALIDAD DE LA VIRGEN Y TURISTICA DEL DISTRITO DE CARTAGENA DE INDIAS, BOLÍVAR</t>
  </si>
  <si>
    <t>2: Adecuación de cancha del barrio República de Venezuela</t>
  </si>
  <si>
    <t>FORTALECIMIENTO APOYAR A LOS TRABAJADORES Y LAS TRABAJADORAS DE LA CULTURA EN SUS PROCESOS DE FORMACIÓN, INVESTIGACIÓN, CREACIÓN, PRODUCCIÓN Y CIRCULACIÓN A TRAVÉS DE PROCESOS PEDAGÓGICOS Y DE CONVOCATORIAS TRANSPARENTES CARTAGENA DE INDIAS</t>
  </si>
  <si>
    <t>ASISTENCIA PARA PROMOVER Y ACOMPAÑAR LOS SISTEMAS PRODUCTIVOS MEDIANTE LA PRESTACION DEL SERVICIO PUBLICO DE EXTENSION AGROPECUARIO A LOS PRODUCTORES RURALES, PESQUEROS Y ACUICOLAS   CARTAGENA DE INDIAS</t>
  </si>
  <si>
    <t>2. ELEMENTOS Y MATERIALES DIAGNOSTICO</t>
  </si>
  <si>
    <t>3. UNIDADES PRODUCTIVAS</t>
  </si>
  <si>
    <t xml:space="preserve">'La matriz se presenta con base al Acuerdo Local N° 002 de Marzo de 2023, siendo liquidado con el Decreto Local N° 002 y N° 003 de corrección del 2023.  </t>
  </si>
  <si>
    <t xml:space="preserve">Dotar e instalar 32 camaras de videos adicionales </t>
  </si>
  <si>
    <t>IMPLEMENTACIÓN Y SOSTENIMIENTO DE HERRAMIENTAS TECNOLOGICAS PARA SEGURIDAD Y SOCORRO</t>
  </si>
  <si>
    <t>Consejo de planeación local dotados de capacidades y logística</t>
  </si>
  <si>
    <t>Funcionamiento del consejo local de planeacion garantizado</t>
  </si>
  <si>
    <t>FORTALECIMIENTO TÉCNICO Y LOGÍSTICO DEL CONSEJO LOCAL DE PLANEACIÓN DE LA LOCALIDAD DE LA VIRGEN Y TURÍSTICA – CARTAGENA DE INDIAS</t>
  </si>
  <si>
    <t>FORTALECIMIENTO TÉCNICO Y LOGÍSTICO DE LAS ORGANIZACIONES COMUNALES DE LA LOCALIDAD DE LA VIRGEN Y TURÍSTICA. CARTAGENA DE INDIAS</t>
  </si>
  <si>
    <t xml:space="preserve">2.3.4502.1000.2021130010126 </t>
  </si>
  <si>
    <t>CONTRIBUCIÓN A LA GENERACION DE INGRESOS DE LOS GRUPOS ÉTNICOS DE LA LOCALIDAD DE LA VIRGEN Y TURISTICA</t>
  </si>
  <si>
    <t>FORMACIÓN DE MUJERES PARA EJERCER LIDERAZGO EN LA COMUNIDAD DE LA LOCALIDAD DE LA VIRGEN Y TURÍSTICA. CARTAGENA DE INDIAS</t>
  </si>
  <si>
    <t xml:space="preserve">2.3.3604.1300.2021130010118 </t>
  </si>
  <si>
    <t>DESARROLLO DE ACCIONES PARA DISMINUIR LA VIOLENCIA CONTRA LA MUJER EN LA LOCALIDAD DE LA VIRGEN Y TURÍSTICA CARTAGENA DE INDIAS</t>
  </si>
  <si>
    <t xml:space="preserve">2.3.4501.1000.2021130010117 </t>
  </si>
  <si>
    <t>FORMACIÓN SOCIOPOLÍTICA PARA IMPULSAR LA PARTICIPACIÓN CIUDADANA DE LOS JÓVENES DE LA LOCALIDAD DE LA VIRGEN Y TURÍSTICA CARTAGENA DE INDIAS</t>
  </si>
  <si>
    <t xml:space="preserve">2.3.4502.1000.2021130010131 </t>
  </si>
  <si>
    <t>FORTALECIMIENTO ORGANIZACIONAL ASOCIADO A LA ATENCIÓN DE PERSONAS MAYORES EN CENTROS DE VIDA DE LA LOCALIDAD DE LA VIRGEN Y TURÍSTICA CARTAGENA DE INDIAS</t>
  </si>
  <si>
    <t>3. CAMPAÑA DE DIFUSIÓN</t>
  </si>
  <si>
    <t xml:space="preserve">2.3.4104.0300.2021130010132 </t>
  </si>
  <si>
    <t>Número de organizaciones de personas con discapacidad consolidadas en la libre asociación y acorde a la reglamentación normativa</t>
  </si>
  <si>
    <t>'Para la vigencia 2023 no se asigno presupuesto para este programa según Acuerdo Local N° 002 de  Marzo de 2023.</t>
  </si>
  <si>
    <t xml:space="preserve">2.3.4502.1500.2021130010125 </t>
  </si>
  <si>
    <t>OBSERVACIONES CORTE ABRIL- JUNIO DE 2023</t>
  </si>
  <si>
    <t>Contratistas del equipo psicosocial 1). Han brindado apoyo en el programa Pacto o alianza por la inclusión social y productiva de las personas en condición de discapacidad. asistiendo a la mesa de trabajo de Construcción de Política Pública Distrital de personas en condición de discapacidad. 2). realizan convocatoria para la realización de la Mesa de Trabajo para la Elaboración de la Política Publica de Discapacidad en el Distrito, la cual se llevará a cabo en la localidad de la virgen y turística, Colegio Madre Gabriela de San Martín. 3).Asisten y participacipan en Mesa de Trabajo para la Elaboración de la Política Pública de Discapacidad en el Distrito, la cual tuvo lugar en la Institución Educativa Madre Gabriela de San Martín. 4). se reunen con funcionarios de las Dependencias DADIS y SISBEN, y Representantes de Comité Local de Discapacidad para concertar apoyo de las entidades para brindar espacios a las personas en condición de discapacidad en los diversos trámites en esas dependencias. 5). se lleva acabo reunion funcionarios de secretaria de Participación de desarrollo social, brindando asesoría técnica para operatividad del comité local, lográndose de esta manera a su vez realización de cronograma para MESAS GEIS (Grupo de Enlace Sectorial). 6). En función de gestión y apoyo se realizó reunión con Rosaura Muñoz, profesional Universitaria del DADIS para establecer comunicación y trabajar articuladamente con Dadis, Sisbén. Alcaldía Local y un representante de comité de discapacidad, lo anterior para responder a la solicitud realizada por el comité, en el que requieren priorizar y brindar apoyo a esta población para las gestiones de CERTIFICADO DE DISCAPACIDAD Y SISBÉN.</t>
  </si>
  <si>
    <t xml:space="preserve">Hasta la fecha de corte no hay avance del proyecto, ya que continua el proceso de trámite de Solicitudes de Disponibilidad Presupuestal por parte de Secretaría de Planeación. </t>
  </si>
  <si>
    <t>ACUMULADO METAS PRODUCTOS A JUNIO 30 DE 2023</t>
  </si>
  <si>
    <t>ACUMULADO META PRODUCTO AL CUATRIENIO</t>
  </si>
  <si>
    <r>
      <t xml:space="preserve">1) </t>
    </r>
    <r>
      <rPr>
        <b/>
        <sz val="16"/>
        <color rgb="FF7030A0"/>
        <rFont val="Calibri"/>
        <family val="2"/>
        <scheme val="minor"/>
      </rPr>
      <t>LA CONTRATISTA DIXIE ARZUZA PARRA,</t>
    </r>
    <r>
      <rPr>
        <sz val="16"/>
        <rFont val="Calibri"/>
        <family val="2"/>
        <scheme val="minor"/>
      </rPr>
      <t xml:space="preserve"> Apoyé y realicé borradores de documentación (Guía de actualización de proyectos y solicitud de actualización y razones técnicas, jurídicas y financiera) de los proyectos. 2)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3) Apoyé y realicé la actualización de proyectos en plataforma SUIFP para viabilidad. 2) </t>
    </r>
    <r>
      <rPr>
        <b/>
        <sz val="16"/>
        <color rgb="FFFF3300"/>
        <rFont val="Calibri"/>
        <family val="2"/>
        <scheme val="minor"/>
      </rPr>
      <t xml:space="preserve">EL CONTRATISTA CALEB PATERNINA CANTILLO, </t>
    </r>
    <r>
      <rPr>
        <sz val="16"/>
        <rFont val="Calibri"/>
        <family val="2"/>
        <scheme val="minor"/>
      </rPr>
      <t>Se asesoró en los trámites de registro, actualización y/o viabilización de proyectos de 
inversión a ejecutar en la plataforma SUIFP, los cuales fueron dispuestos para la aprobación del Acuerdo Local de la Localidad de la Virgen y Turística vigencia 2023. 3)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t>
    </r>
  </si>
  <si>
    <r>
      <t xml:space="preserve">1)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2) Apoyé y realicé diligenciamiento de información (Matriz) para dar respuesta a oficio EXT-AMC-23-0028224, siendo el asunto: Socialización del plan de acción de su dependencia y el cronograma para la ejecución del presupuesto de la presente vigencia del Plan de Desarrollo Distrital 2020-2023, el miércoles 22 de Marzo de 2023, a partir de las 8: 00 am, de parte de Personería Distrital de Cartagena de Indias.  2) </t>
    </r>
    <r>
      <rPr>
        <b/>
        <sz val="16"/>
        <color rgb="FFFF0000"/>
        <rFont val="Calibri"/>
        <family val="2"/>
        <scheme val="minor"/>
      </rPr>
      <t>EL CONTRATISTA CALEB PATERNINA CANTILLO</t>
    </r>
    <r>
      <rPr>
        <sz val="16"/>
        <rFont val="Calibri"/>
        <family val="2"/>
        <scheme val="minor"/>
      </rPr>
      <t>, Se asesoró en los trámites de registro, actualización y/o viabilización de proyectos de 
inversión a ejecutar en la plataforma SUIFP, los cuales fueron dispuestos para la aprobación del Acuerdo Local de la Localidad de la Virgen y Turística vigencia 2023. 3)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t>
    </r>
  </si>
  <si>
    <r>
      <t xml:space="preserve">750 mts </t>
    </r>
    <r>
      <rPr>
        <vertAlign val="superscript"/>
        <sz val="16"/>
        <rFont val="Calibri"/>
        <family val="2"/>
        <scheme val="minor"/>
      </rPr>
      <t>2</t>
    </r>
  </si>
  <si>
    <r>
      <t xml:space="preserve">1) </t>
    </r>
    <r>
      <rPr>
        <b/>
        <sz val="16"/>
        <color rgb="FF7030A0"/>
        <rFont val="Calibri"/>
        <family val="2"/>
        <scheme val="minor"/>
      </rPr>
      <t>LA CONTRATISTA DIXIE ARZUZA PARRA</t>
    </r>
    <r>
      <rPr>
        <sz val="16"/>
        <rFont val="Calibri"/>
        <family val="2"/>
        <scheme val="minor"/>
      </rPr>
      <t>, Apoyé y realicé Excel (POAI) y Word para correcciones de Acuerdo Local N° 2 de 2023. 2) Apoyé y realicé diligenciamiento de información (Matriz) para dar respuesta a oficio EXT-AMC-23-0028224, siendo el asunto: Socialización del plan de acción de su dependencia y el cronograma para la ejecución del presupuesto de la presente vigencia del Plan de Desarrollo Distrital 2020-2023, el miércoles 22 de Marzo de 2023, a partir de las 8: 00 am, de parte de Personería Distrital de Cartagena de Indias. 2)</t>
    </r>
    <r>
      <rPr>
        <b/>
        <sz val="16"/>
        <color rgb="FFFF0000"/>
        <rFont val="Calibri"/>
        <family val="2"/>
        <scheme val="minor"/>
      </rPr>
      <t xml:space="preserve"> EL CONTRATISTA CALEB PATERNINA CANTILLO</t>
    </r>
    <r>
      <rPr>
        <sz val="16"/>
        <rFont val="Calibri"/>
        <family val="2"/>
        <scheme val="minor"/>
      </rPr>
      <t xml:space="preserve">,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t>
    </r>
  </si>
  <si>
    <r>
      <t xml:space="preserve">1)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2) Apoyé y realicé diligenciamiento de información (Matriz) para dar respuesta a oficio EXT-AMC-23-0028224, siendo el asunto: Socialización del plan de acción de su dependencia y el cronograma para la ejecución del presupuesto de la presente vigencia del Plan de Desarrollo Distrital 2020-2023, el miércoles 22 de Marzo de 2023, a partir de las 8: 00 am, de parte de Personería Distrital de Cartagena de Indias. 2)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t>
    </r>
  </si>
  <si>
    <r>
      <t xml:space="preserve">1) </t>
    </r>
    <r>
      <rPr>
        <b/>
        <sz val="16"/>
        <color rgb="FF7030A0"/>
        <rFont val="Calibri"/>
        <family val="2"/>
        <scheme val="minor"/>
      </rPr>
      <t xml:space="preserve">LA CONTRATISTA DIXIE ARZUZA PARRA,  </t>
    </r>
    <r>
      <rPr>
        <sz val="16"/>
        <rFont val="Calibri"/>
        <family val="2"/>
        <scheme val="minor"/>
      </rPr>
      <t xml:space="preserve">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t>
    </r>
  </si>
  <si>
    <r>
      <rPr>
        <b/>
        <sz val="16"/>
        <color rgb="FF7030A0"/>
        <rFont val="Calibri"/>
        <family val="2"/>
        <scheme val="minor"/>
      </rPr>
      <t>1) LA CONTRATISTA DIXIE ARUZA PARRA</t>
    </r>
    <r>
      <rPr>
        <sz val="16"/>
        <rFont val="Calibri"/>
        <family val="2"/>
        <scheme val="minor"/>
      </rPr>
      <t>, Apoyé y realicé borradores de documentación (Guía de actualización de proyectos, solicitud de actualización y razones técnicas, jurídicas y financiera y programación presupuestal) de los proyectos.</t>
    </r>
    <r>
      <rPr>
        <b/>
        <sz val="16"/>
        <color rgb="FFFF0000"/>
        <rFont val="Calibri"/>
        <family val="2"/>
        <scheme val="minor"/>
      </rPr>
      <t xml:space="preserve"> 2) EL CONTRATISTA CALEB PATERNINA CANTILLO,</t>
    </r>
    <r>
      <rPr>
        <sz val="16"/>
        <rFont val="Calibri"/>
        <family val="2"/>
        <scheme val="minor"/>
      </rPr>
      <t xml:space="preserve">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t>
    </r>
  </si>
  <si>
    <r>
      <t xml:space="preserve">1) </t>
    </r>
    <r>
      <rPr>
        <b/>
        <sz val="16"/>
        <color rgb="FF7030A0"/>
        <rFont val="Calibri"/>
        <family val="2"/>
        <scheme val="minor"/>
      </rPr>
      <t xml:space="preserve">LA CONTRATISTA DIXIE ARZUZA PARRA, </t>
    </r>
    <r>
      <rPr>
        <sz val="16"/>
        <rFont val="Calibri"/>
        <family val="2"/>
        <scheme val="minor"/>
      </rPr>
      <t xml:space="preserve"> Apoyé y realicé el diligenciamiento de la matriz plan de acción 2023 por solicitud de Secretaría de Planeación. 2)Apoyé en la organización, consolidación de la información de avance y observaciones a Dic de 2022 que se realizó y solicitó Secretaría de Planeación en el mes de Enero de 2023 del Plan de Seguimiento de los planes de mejoramiento suscritos por la Alcaldía local y planes de acción. 2) </t>
    </r>
    <r>
      <rPr>
        <b/>
        <sz val="16"/>
        <color rgb="FF0066FF"/>
        <rFont val="Calibri"/>
        <family val="2"/>
        <scheme val="minor"/>
      </rPr>
      <t>EL CONTRATISTA AMAURY JULIO CASTILLO,</t>
    </r>
    <r>
      <rPr>
        <sz val="16"/>
        <rFont val="Calibri"/>
        <family val="2"/>
        <scheme val="minor"/>
      </rPr>
      <t xml:space="preserve"> Apoyo en la estructuración del resumen ejecutivo del proyecto de inversión consistente en el “Desarrollo de medidas para mejorar la capacidad hidráulica de los canales pluviales en la localidad de la virgen y turística de Cartagena de Indias”.</t>
    </r>
  </si>
  <si>
    <r>
      <t xml:space="preserve">1) </t>
    </r>
    <r>
      <rPr>
        <b/>
        <sz val="16"/>
        <color rgb="FF7030A0"/>
        <rFont val="Calibri"/>
        <family val="2"/>
        <scheme val="minor"/>
      </rPr>
      <t>LA CONTRATISTA DIXIE ARZUZA PARRA,</t>
    </r>
    <r>
      <rPr>
        <sz val="16"/>
        <rFont val="Calibri"/>
        <family val="2"/>
        <scheme val="minor"/>
      </rPr>
      <t xml:space="preserve"> Realicé diligenciamiento de formato de caracterización del sector LA INDIA, para evaluación de resultados de los programas y proyectos que fueron ejecutados en el mes de Dic de la vigencia 2022. 2) Apoyé y realicé el diligenciamiento de los formatos en CSV. Siendo estos H02_F09, H02_F7, H02_F14,  H02_F12A,  H02_F12,   H02_F11e_1, H02_F8,  H02_F8A,   oficios de NO APLICA de formatos H02_F2A, H02_F2B, H02_F2C para plataforma SIA CONTRALORIA, arrojando los LOG como verificación de procedimiento efectuado con éxito, por solicitud de Control Interno por oficio AMC-OFI-0008985-2023. 3) Apoyé y realicé la actualización de proyectos en plataforma SUIFP para viabilidad. 2) </t>
    </r>
    <r>
      <rPr>
        <b/>
        <sz val="16"/>
        <color rgb="FF0066FF"/>
        <rFont val="Calibri"/>
        <family val="2"/>
        <scheme val="minor"/>
      </rPr>
      <t xml:space="preserve">EL CONTRATISTA AMAURY JULIO CASTILLA, </t>
    </r>
    <r>
      <rPr>
        <sz val="16"/>
        <rFont val="Calibri"/>
        <family val="2"/>
        <scheme val="minor"/>
      </rPr>
      <t>Apoyo la estructuración del resumen ejecutivo del proyecto de inversión consistente en el “Fortalecimiento del manejo y prevención de desastres de la localidad de la virgen y turística de Cartagena de Indias”. 3)</t>
    </r>
    <r>
      <rPr>
        <b/>
        <sz val="16"/>
        <color rgb="FFFF0000"/>
        <rFont val="Calibri"/>
        <family val="2"/>
        <scheme val="minor"/>
      </rPr>
      <t xml:space="preserve"> EL CONTRATISTA CALEB PATERNINA CANTILLO, </t>
    </r>
    <r>
      <rPr>
        <sz val="16"/>
        <rFont val="Calibri"/>
        <family val="2"/>
        <scheme val="minor"/>
      </rPr>
      <t xml:space="preserve">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t>
    </r>
  </si>
  <si>
    <r>
      <t xml:space="preserve">1) </t>
    </r>
    <r>
      <rPr>
        <b/>
        <sz val="16"/>
        <color rgb="FF7030A0"/>
        <rFont val="Calibri"/>
        <family val="2"/>
        <scheme val="minor"/>
      </rPr>
      <t xml:space="preserve">LA CONTRATISTA DIXIE ARZUZA PARRA, </t>
    </r>
    <r>
      <rPr>
        <sz val="16"/>
        <rFont val="Calibri"/>
        <family val="2"/>
        <scheme val="minor"/>
      </rPr>
      <t xml:space="preserve">Apoyé y realicé borradores de documentación (Guía de actualización de proyectos y solicitud de actualización y razones técnicas, jurídicas y financiera) de los proyectos. 2)Apoyé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3 Apoyé y realicé la actualización de proyectos en plataforma SUIFP para viabilidad. 2) </t>
    </r>
    <r>
      <rPr>
        <b/>
        <sz val="16"/>
        <color rgb="FFFF0000"/>
        <rFont val="Calibri"/>
        <family val="2"/>
        <scheme val="minor"/>
      </rPr>
      <t xml:space="preserve">EL CONTRATISTA CALEB PATERNINA CANTILLO, </t>
    </r>
    <r>
      <rPr>
        <sz val="16"/>
        <rFont val="Calibri"/>
        <family val="2"/>
        <scheme val="minor"/>
      </rPr>
      <t>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3)  Se asesoró y se revisó los ajustes pertinentes de los proyectos de inversión que van hacer 
ejecutados mediante la modalidad de convenio, solicitado por la Alcaldía Mayor de Cartagena de Indias, los cuales fueron escogidos por la Localidad de la Virgen y Turística vigencia, en el proyecto Comunales a la Obra.</t>
    </r>
  </si>
  <si>
    <r>
      <t>1)</t>
    </r>
    <r>
      <rPr>
        <b/>
        <sz val="16"/>
        <color rgb="FF0066FF"/>
        <rFont val="Calibri"/>
        <family val="2"/>
        <scheme val="minor"/>
      </rPr>
      <t xml:space="preserve"> EL CONTRATISTA AMAURY JULIO CASTILLO</t>
    </r>
    <r>
      <rPr>
        <sz val="16"/>
        <rFont val="Calibri"/>
        <family val="2"/>
        <scheme val="minor"/>
      </rPr>
      <t xml:space="preserve">, Realicé Acta de Liquidación del contrato No. SAMC-ALVT-004-2021 cuyo objeto fue “La implementación y ejecución de los procesos de mejoramiento etnoeducativos y potencialización de la autonomía económica de las mujeres de la localidad de la virgen y turística de Cartagena de indias”, con el fin de dar respuesta a Derecho de petición elevado por la Fundación para el desarrollo social y sostenible del Caribe. 2) </t>
    </r>
  </si>
  <si>
    <r>
      <t>1)</t>
    </r>
    <r>
      <rPr>
        <sz val="16"/>
        <color rgb="FFFF0000"/>
        <rFont val="Calibri"/>
        <family val="2"/>
        <scheme val="minor"/>
      </rPr>
      <t xml:space="preserve"> </t>
    </r>
    <r>
      <rPr>
        <b/>
        <sz val="16"/>
        <color rgb="FFFF66FF"/>
        <rFont val="Calibri"/>
        <family val="2"/>
        <scheme val="minor"/>
      </rPr>
      <t>LA CONTRATISTA ANDREA CONSUEGRA CARMONA</t>
    </r>
    <r>
      <rPr>
        <sz val="16"/>
        <color rgb="FFFF0000"/>
        <rFont val="Calibri"/>
        <family val="2"/>
        <scheme val="minor"/>
      </rPr>
      <t>,</t>
    </r>
    <r>
      <rPr>
        <sz val="16"/>
        <rFont val="Calibri"/>
        <family val="2"/>
        <scheme val="minor"/>
      </rPr>
      <t xml:space="preserve"> HA APOYADO EN LA ATENCION A PERSONAS CON DISCAPACIDAD, SE REALIZÓ ACOMPAÑAMIENTO A ALCALDE LOCAL(E), EN REUNIÓN CON REPRESENTANTES DE DISCAPACIDAD DEL COMITÉ LOCAL DE DISCAPACIDAD DE LA VIRGEN Y TURISTICA, QUIENES PRESENTARON PROPUESTAS ORIENTADAS A FORTALECER SU LABOR.  EL ALCALDE LOS ORIENTÓ EN LA IMPORTANCIA DE RADICAR PROYECTOS EN EL BANCO DE PROYECTOS DE LA ALCALDIA LOCAL PARA DAR RESPUESTA LAS NECESIDADES  Y REQUERIMIENTOS ENMARCADOS EN EL PLAN DE DESARROLLO LOCAL</t>
    </r>
  </si>
  <si>
    <r>
      <t>1)</t>
    </r>
    <r>
      <rPr>
        <b/>
        <sz val="16"/>
        <color theme="5" tint="-0.249977111117893"/>
        <rFont val="Calibri"/>
        <family val="2"/>
        <scheme val="minor"/>
      </rPr>
      <t xml:space="preserve"> ROSALIN TORRES FUENTES,</t>
    </r>
    <r>
      <rPr>
        <sz val="16"/>
        <rFont val="Calibri"/>
        <family val="2"/>
        <scheme val="minor"/>
      </rPr>
      <t xml:space="preserve"> SE ARTICULO CON EL DADIS Y SU PROGRMA DIMENSION DE LA SEXUALIDAD Y DRS PARA LOGRAR PROVOMER LOS DERECHOS SEXUALES  Y REPRODUCTIVOS CON LOS JOVENES DE LA LOCALIDAD, SE REALIZO CAPACITACION EL DIA 23 DE MARZO Y SE LOGRO CAPCITAR A 57 PERSONAS, SE REALIZO ENTREGA DE PRESERVATIVOS, SE LES ENSEÑO LA MANERA CORRECTA DE USAR LOS METODOS ANTICOCEPTIVOS. 2)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3)</t>
    </r>
    <r>
      <rPr>
        <b/>
        <sz val="16"/>
        <color rgb="FFFF0000"/>
        <rFont val="Calibri"/>
        <family val="2"/>
        <scheme val="minor"/>
      </rPr>
      <t xml:space="preserve"> EL CONTRATISTA CALEB PATERNINA CANTILLO, </t>
    </r>
    <r>
      <rPr>
        <sz val="16"/>
        <rFont val="Calibri"/>
        <family val="2"/>
        <scheme val="minor"/>
      </rPr>
      <t xml:space="preserve">Se asesoró en los trámites de registro, actualización y/o viabilización de proyectos de inversión a ejecutar en la plataforma SUIFP, los cuales fueron dispuestos para la aprobación  del Acuerdo Local de la Localidad de la Virgen y Turística vigencia 2023. 
</t>
    </r>
  </si>
  <si>
    <r>
      <t xml:space="preserve"> 1)</t>
    </r>
    <r>
      <rPr>
        <b/>
        <sz val="16"/>
        <color rgb="FF7030A0"/>
        <rFont val="Calibri"/>
        <family val="2"/>
        <scheme val="minor"/>
      </rPr>
      <t xml:space="preserve"> LA CONTRATISTA DIXIE ARZUZA PARRA</t>
    </r>
    <r>
      <rPr>
        <sz val="16"/>
        <rFont val="Calibri"/>
        <family val="2"/>
        <scheme val="minor"/>
      </rPr>
      <t xml:space="preserve">, Apoyé y realicé Excel (POAI) y Word para correcciones de Acuerdo Local N° 2 de 2023. 2)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3) Apoyé y realicé la actualización de proyectos en plataforma SUIFP para viabilidad. 2) </t>
    </r>
    <r>
      <rPr>
        <b/>
        <sz val="16"/>
        <color rgb="FFFF0000"/>
        <rFont val="Calibri"/>
        <family val="2"/>
        <scheme val="minor"/>
      </rPr>
      <t>EL CONTRATISTA CALEB PATERNINA CANTILLO</t>
    </r>
    <r>
      <rPr>
        <sz val="16"/>
        <rFont val="Calibri"/>
        <family val="2"/>
        <scheme val="minor"/>
      </rPr>
      <t xml:space="preserve">,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t>
    </r>
  </si>
  <si>
    <r>
      <t xml:space="preserve">1) </t>
    </r>
    <r>
      <rPr>
        <b/>
        <sz val="16"/>
        <color rgb="FF7030A0"/>
        <rFont val="Calibri"/>
        <family val="2"/>
        <scheme val="minor"/>
      </rPr>
      <t>LA CONTRATISTA DIXIE ARZUZA PARRA,</t>
    </r>
    <r>
      <rPr>
        <sz val="16"/>
        <rFont val="Calibri"/>
        <family val="2"/>
        <scheme val="minor"/>
      </rPr>
      <t xml:space="preserve">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2) Apoyé y realicé borradores de documentación (Guía de actualización de proyectos, solicitud de actualización y razones técnicas, jurídicas y financiera y programación presupuestal) de los proyectos. 3) Apoyé y realicé la actualización de proyectos en plataforma SUIFP para viabilidad. 2)</t>
    </r>
    <r>
      <rPr>
        <b/>
        <sz val="16"/>
        <color rgb="FFFF0000"/>
        <rFont val="Calibri"/>
        <family val="2"/>
        <scheme val="minor"/>
      </rPr>
      <t xml:space="preserve"> EL CONTRATISTA CALEB PATERNINA CANTILLO, </t>
    </r>
    <r>
      <rPr>
        <sz val="16"/>
        <rFont val="Calibri"/>
        <family val="2"/>
        <scheme val="minor"/>
      </rPr>
      <t>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3) Se participó en la evaluación del acuerdo local No. 01 sancionado, en el cual se emitieron 
unas correcciones para su respectiva aprobación correspondiente a la vigencia 2023, de la Localidad de la Virgen y Turística</t>
    </r>
  </si>
  <si>
    <r>
      <rPr>
        <b/>
        <sz val="16"/>
        <color rgb="FFFF0000"/>
        <rFont val="Calibri"/>
        <family val="2"/>
        <scheme val="minor"/>
      </rPr>
      <t>1) EL CONTRATISTA CALEB PATERNINA CANTILLO</t>
    </r>
    <r>
      <rPr>
        <sz val="16"/>
        <rFont val="Calibri"/>
        <family val="2"/>
        <scheme val="minor"/>
      </rPr>
      <t xml:space="preserve">, Se asesoró en los trámites de registro, actualización y/o viabilización de proyectos de 
inversión a ejecutar en la plataforma SUIFP, los cuales fueron dispuestos para la aprobación del Acuerdo Local de la Localidad de la Virgen y Turística vigencia 2023. 2) Se realizó  correcciones del código rubro con base a evaluación del Acuerdo Local N°002 de 2023. 
</t>
    </r>
  </si>
  <si>
    <r>
      <t xml:space="preserve"> 1)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2) Apoyé y realicé borradores de documentación (Guía de actualización de proyectos y solicitud de actualización y razones técnicas, jurídicas y financiera) de los proyectos. 2)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3) Apoyé y realicé la actualización de proyectos en plataforma SUIFP para viabilidad. 2) </t>
    </r>
    <r>
      <rPr>
        <b/>
        <sz val="16"/>
        <color rgb="FFFF0000"/>
        <rFont val="Calibri"/>
        <family val="2"/>
        <scheme val="minor"/>
      </rPr>
      <t xml:space="preserve">EL CONTRATISTA CALEB PATERNINA CANTILLO, </t>
    </r>
    <r>
      <rPr>
        <sz val="16"/>
        <rFont val="Calibri"/>
        <family val="2"/>
        <scheme val="minor"/>
      </rPr>
      <t xml:space="preserve">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t>
    </r>
  </si>
  <si>
    <r>
      <t xml:space="preserve">1) </t>
    </r>
    <r>
      <rPr>
        <b/>
        <sz val="16"/>
        <color theme="5" tint="-0.249977111117893"/>
        <rFont val="Calibri"/>
        <family val="2"/>
        <scheme val="minor"/>
      </rPr>
      <t xml:space="preserve">LA CONTRATISTA ROSALIN TORRES FUENTES, </t>
    </r>
    <r>
      <rPr>
        <sz val="16"/>
        <color theme="1"/>
        <rFont val="Calibri"/>
        <family val="2"/>
        <scheme val="minor"/>
      </rPr>
      <t xml:space="preserve">SE REALIZA ACERCAMIENTO CON EL SENA PARA LOGRAR ARTICULAR CAPACITACIONES A MUJERES DE LA LOCALIDAD BUSCANDO ALTERNATIVAS QUE PUEDAN LOGRA FORMARSE EN ARTES Y OFICIO, SE ESTAN REALIZANDO ACERCAMIENTOS CON MUJERES DE LOS DIFERENTES SECTORES DE LA LOCALIDAD EN BARRIOS COMO. BICENTENARIO, FREDONIA, OLAYA SECTOR CENTRAL.   </t>
    </r>
  </si>
  <si>
    <r>
      <t xml:space="preserve">1) </t>
    </r>
    <r>
      <rPr>
        <b/>
        <sz val="16"/>
        <color rgb="FF7030A0"/>
        <rFont val="Calibri"/>
        <family val="2"/>
        <scheme val="minor"/>
      </rPr>
      <t>LA CONTRATISTA DIXIE ARZUZA PARRA</t>
    </r>
    <r>
      <rPr>
        <sz val="16"/>
        <rFont val="Calibri"/>
        <family val="2"/>
        <scheme val="minor"/>
      </rPr>
      <t xml:space="preserve">,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2) Apoyé y realicé la actualización de proyectos en plataforma SUIFP para viabilidad. 2) </t>
    </r>
    <r>
      <rPr>
        <b/>
        <sz val="16"/>
        <color rgb="FFFF0000"/>
        <rFont val="Calibri"/>
        <family val="2"/>
        <scheme val="minor"/>
      </rPr>
      <t>EL CONTRATISTA CALEB PATERNINA CANTILLO,</t>
    </r>
    <r>
      <rPr>
        <sz val="16"/>
        <rFont val="Calibri"/>
        <family val="2"/>
        <scheme val="minor"/>
      </rPr>
      <t xml:space="preserve">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t>
    </r>
  </si>
  <si>
    <r>
      <t xml:space="preserve">1) </t>
    </r>
    <r>
      <rPr>
        <b/>
        <sz val="16"/>
        <color rgb="FF7030A0"/>
        <rFont val="Calibri"/>
        <family val="2"/>
        <scheme val="minor"/>
      </rPr>
      <t xml:space="preserve">LA CONTRATISTA DIXIE ARUZA PARRA, </t>
    </r>
    <r>
      <rPr>
        <sz val="16"/>
        <rFont val="Calibri"/>
        <family val="2"/>
        <scheme val="minor"/>
      </rPr>
      <t xml:space="preserve">Apoyé y realicé borradores de documentación (Guía de actualización de proyectos, solicitud de actualización y razones técnicas, jurídicas y financiera y programación presupuestal) de los proyectos . 2) </t>
    </r>
    <r>
      <rPr>
        <b/>
        <sz val="16"/>
        <color rgb="FFFF0000"/>
        <rFont val="Calibri"/>
        <family val="2"/>
        <scheme val="minor"/>
      </rPr>
      <t>EL CONTRATISTA CALEB PATERNINA CANTILLO,</t>
    </r>
    <r>
      <rPr>
        <sz val="16"/>
        <rFont val="Calibri"/>
        <family val="2"/>
        <scheme val="minor"/>
      </rPr>
      <t xml:space="preserve"> 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t>
    </r>
  </si>
  <si>
    <r>
      <t>1)</t>
    </r>
    <r>
      <rPr>
        <b/>
        <sz val="16"/>
        <rFont val="Calibri"/>
        <family val="2"/>
        <scheme val="minor"/>
      </rPr>
      <t xml:space="preserve"> </t>
    </r>
    <r>
      <rPr>
        <b/>
        <sz val="16"/>
        <color rgb="FFFF66FF"/>
        <rFont val="Calibri"/>
        <family val="2"/>
        <scheme val="minor"/>
      </rPr>
      <t>LA CONTRATISTA ANDREA CONSUEGRA,</t>
    </r>
    <r>
      <rPr>
        <sz val="16"/>
        <rFont val="Calibri"/>
        <family val="2"/>
        <scheme val="minor"/>
      </rPr>
      <t xml:space="preserve"> PARTICIPÓ EN REUNIÓN CON EL SEÑOR INTENDENTE PEDRO RAMOS COMANDANTE (e) DEL CAI LOS EJECUTIVOS  PARA LA ARTICULACIÓN Y DE ACTIVIDADES DIRIGIDAS A JÓVENES EN RIESGO DE VINCULARSE A ACCIONES DELICTIVAS QUE RESIDAN ENE LA LOCALIDAD DE LA  VIRGEN Y TURÍSTICA. 2) ASISTENCIA A MESA DE TRABAJO DE EDUCACIÓN DERIVADA DE REUNIONES PREVIAS DEL SUBCOMITÉ DISTRITAL DE JOVENES DE ESPECIAL ATENCIÓN ESPECIAL. 3) PARTICIPÓ EN REUNIÓN QUE CONTÓ CON LA ASISTENCIA DEL ALCALDE LOCAL (e), EQUIPO PSICOSOCIAL Y SECRETARIA DEL INTERIOR (QUIEN TIENE LA ASISTENCIA TECNICA DEL COMITÉ DISTRITAL DE JOVENES DE ESPECIAL ATENCIÓN CONSTITUCIONAL), PARA DETERMINAR EL APORTE DE LA ALCALDÍA LOCAL DE LA VIRGEN Y TURISTICA EN RELACIÓN A ACTIVIDADES A DESARROLLAR PARA LA VIGENCIA 2023. 4) ASISTENCIA A MESA DE TRABAJO ORGANIZADA EN I.E. FULGENCIO LEQUERICA POR LA JUNTA DE ACCIÓN COMUNAL CHIQUINQUIRÁ EN LA QUE PARTICIPARON VARIAS DEPENDENCIAS DE LA ADMINISTRACIÓN DISTRITAL PARA COORDINAR ACCIONES PREVENTIVAS Y FORMATIVAS A REALIZAR CON JOVENES DEL BARRIO.  1) </t>
    </r>
    <r>
      <rPr>
        <b/>
        <sz val="16"/>
        <color rgb="FF00B050"/>
        <rFont val="Calibri"/>
        <family val="2"/>
        <scheme val="minor"/>
      </rPr>
      <t>LA CONTRATISTA JENNIE CRISTINA SMITH THOMAS</t>
    </r>
    <r>
      <rPr>
        <b/>
        <sz val="16"/>
        <rFont val="Calibri"/>
        <family val="2"/>
        <scheme val="minor"/>
      </rPr>
      <t xml:space="preserve"> </t>
    </r>
    <r>
      <rPr>
        <sz val="16"/>
        <rFont val="Calibri"/>
        <family val="2"/>
        <scheme val="minor"/>
      </rPr>
      <t xml:space="preserve">HA APOYADO EN EL PROGRAMA ENMARCADO DE ASISTENCIA Y ATENCIÓN INTEGRAL A NIÑOS, NIÑAS Y ADOLESCENTES, SE ATIENDE REQUERIMIENTO DE REUNIÓN CON FUNCIONARIA DEL SUBCOMITÉ TEMÁTICO DE JÓVENES DE ESPECIAL ATENCIÓN CONSTITUCIONAL DRA. DAMARIS VILLAREAL, CON ALCALDE ENCARGADO DR. EDGAR ARRIETA CARABALLO TRATANDO TEMÁTICAS DEL EN LA QUE SE ESTABLECE  LA PARTICIPACIÓN Y ACOMPAÑAMIENTO DE LA ALCALDÍA DE LOCALIDAD VIRGEN Y TURÍSTICA EN RELACIÓN LAS DISTINTAS ACTIVIDADES QUE PROPORCIONARÁ Y PROGRAMARÁN EL COMITÉ CON LAS DEMÁS ENTIDADES QUE LO CONFORMAN. 2) EN FUNCIÓN DE APOYO SE LLEVA A CABO DILIGENCIAMIENTO DE FORMATO DE ESTRATEGIA DE PREVENCIÓN JUVENIL Y RESTAURATIVA, EL CUAL FUE REQUERIDO POR ESTE MISMO SUBCOMITÉ Y LA PROCURADURÍA DE CARTAGENA, Y EN EL DESDE LA ALCALDÍA DE LA LOCALIDAD VIRGEN Y TURÍSTICA A TRAVÉS DEL EQUIPO PSICOSOCIAL SE SUGIEREN ACCIONES PEDAGÓGICAS PARA GRUPOS VULNERABLES DE ESTA LOCALIDAD. 3) SE ATENDIÓ REQUERIMIENTO DE INVITACIÓN Y SE ASISTE A JORNADA DE SOCIALIZACIÓN DE LOS SERVICIOS DE LA PRIMERA INFANCIA CORPORACIÓN EDUCATIVA COLEGIO GRAN COLOMBIA, LA CUAL SE DESARROLLÓ EN EL CENTRO CULTURAL LAS PALMERAS, ESTO CON EL FIN DE SER VEEDORES SOCIALES DE LA LEGALIDAD Y TRANSPARENCIA EN LA INVERSIÓN DE LOS RECURSOS PÚBLICOS DEL ICBF, LOS CUALES ESTÁN DESTINADOS A LA ATENCIÓN DE NIÑOS, NIÑAS Y ADOLESCENTES. 1) </t>
    </r>
    <r>
      <rPr>
        <b/>
        <sz val="16"/>
        <color rgb="FFFFC000"/>
        <rFont val="Calibri"/>
        <family val="2"/>
        <scheme val="minor"/>
      </rPr>
      <t>LA CONTRATISTA YERARDI PAOLA BALLESTEROS CASTILLO</t>
    </r>
    <r>
      <rPr>
        <sz val="16"/>
        <rFont val="Calibri"/>
        <family val="2"/>
        <scheme val="minor"/>
      </rPr>
      <t xml:space="preserve"> HA APOYADO EN EL PROGRAMA ENMARCADO DE ASISTENCIA Y ATENCIÓN INTEGRAL A NIÑOS, NIÑAS Y ADOLESCENTES, SE HACE ASISTENCIA DE REUNIÓN DE MESA TÉCNICA PARA ASUNTOS DE POLÍTICA PÚBLICA Y MESA TÉCNICA PARA ASUNTOS DE CULTURA, DEPORTE Y RECREACIÓN DEL SUBCOMITÉ TEMÁTICO DE JÓVENES DE ESPECIAL ATENCIÓN CONSTITUCIONAL, DE ACUERDO AL OFICIO AMC-OFI-0013751-2023 EN ESTAS MESAS TÉCNICAS SE EXPUSIERON LOS LOGROS OBTENIDOS POR EL SUBCOMITÉ Y LOS COMPROMISOS QUE SE DEBEN ADQUIRIR PARA EL AÑO 2023. 2) ASISTENCIA Y PARTICIPACIÓN DE REUNIÓN DEL SUBCOMITÉ TEMÁTICO DE JÓVENES DE ESPECIAL ATENCIÓN CONSTITUCIONAL PARA EVALUAR LOGROS 2022 Y COMPROMISOS PARA EL AÑO 2023 EN LAS MESAS DE ASUNTOS DE SEGURIDAD, SALUD Y EDUCACIÓN, DE ACUERDO A OFICIO AMC-OFI-0013751-2023. 3) SE REALIZA REUNIÓN CON LÍDER DEL SUBCOMITÉ TEMÁTICO DE JÓVENES DE ESPECIAL ATENCIÓN CONSTITUCIONAL DRA. DAMARIS VILLARREAL, ALCALDE LOCAL (E) EDGAR ARRIETA Y EQUIPO PSICOSOCIAL DE LA ALCALDÍA LOCAL VIRGEN Y TURÍSTICA, TENIENDO COMO TEMA PRINCIPAL LA PARTICIPACIÓN Y ACOMPAÑAMIENTO DE LA ALCALDÍA LOCAL EN LAS DISTINTAS ACTIVIDADES QUE PROPORCIONARÁ EL COMITÉ EN CONJUNTO CON LOS DEMÁS MIEMBROS QUE LO INTEGRAN, EN ESTA REUNIÓN SE PACTARON COMPROMISOS DE PARTE DE LA ALCALDÍA LOCAL VIRGEN Y TURÍSTICA. 4) DESDE EL ÁREA SOCIAL DE LA ALCALDÍA LOCAL VIRGEN Y TURÍSTICA SE DILIGENCIÓ Y ENVIÓ FORMATO DE ESTRATEGIA DE PREVENCIÓN JUVENIL Y RESTAURATIVA REQUERIDO POR EL SUBCOMITÉ TEMÁTICO DE JÓVENES DE ESPECIAL ATENCIÓN CONSTITUCIONAL Y PROCURADURÍA DE CARTAGENA, EN EL CUAL SE SUGIRIERON ACCIONES PEDAGÓGICAS PARA GRUPOS DE JÓVENES VULNERABLES DE LA ALCALDÍA LOCAL VIRGEN Y TURÍSTICA. 1)</t>
    </r>
    <r>
      <rPr>
        <b/>
        <sz val="16"/>
        <color theme="4" tint="-0.249977111117893"/>
        <rFont val="Calibri"/>
        <family val="2"/>
        <scheme val="minor"/>
      </rPr>
      <t xml:space="preserve"> LA CONTRATISTA YULIANA BALDOVINO BARONE,</t>
    </r>
    <r>
      <rPr>
        <sz val="16"/>
        <rFont val="Calibri"/>
        <family val="2"/>
        <scheme val="minor"/>
      </rPr>
      <t xml:space="preserve"> HA ASISTIDO A ReUNIONES EN REQUERIMIENTO DE LA SECRETARIA DEL INTERIOR LIDERADA POR LA FUNCIONARIA DAMARIS VILLAREAL, QUIEN LIDERA EL SUBCOMITÉ TEMÁTICO DE JÓVENES DE ESPECIAL ATENCIÓN CONSTITUCIONAL CON PRESENCIA DEL ALCALDE ENCARGADO DR. EDGAR ARRIETA CARABALLO TRATANDO TEMÁTICAS DEL EN LA QUE SE ESTABLECE  LA PARTICIPACIÓN Y ACOMPAÑAMIENTO DE LA ALCALDÍA DE LOCALIDAD VIRGEN Y TURÍSTICA EN RELACIÓN LAS DISTINTAS ACTIVIDADES QUE PROPORCIONARÁ Y PROGRAMARÁN EL COMITÉ CON LAS DEMÁS ENTIDADES QUE LO CONFORMAN.  ASISTENCIA A MESA DE TRABAJO LIDERADA POR EL ICBF Y ACOMPAÑAMIENTO AL SUBCOMITÉ DISTRITAL DE JÓVENES EN ESPECIAL ATENCIÓN CONSTITUCIONAL, CON EL FIN DE PACTAR COMPROMISOS Y DISEÑAR ESTRATEGIAS PARA NIÑOS, JÓVENES Y ADULTOS EN TEMAS DE EDUCACIÓN, CON LAS INSTITUCIONES EDUCATIVAS DEL DISTRITO. 5)</t>
    </r>
    <r>
      <rPr>
        <b/>
        <sz val="16"/>
        <color rgb="FFFF0000"/>
        <rFont val="Calibri"/>
        <family val="2"/>
        <scheme val="minor"/>
      </rPr>
      <t>EL CONTRATISTA CALEB PATERNINA CANTILLO</t>
    </r>
    <r>
      <rPr>
        <sz val="16"/>
        <rFont val="Calibri"/>
        <family val="2"/>
        <scheme val="minor"/>
      </rPr>
      <t xml:space="preserve">, Se asesoró en los trámites de registro, actualización y/o viabilización de proyectos de inversión a ejecutar en la plataforma SUIFP, los cuales fueron dispuestos para la aprobación del Acuerdo Local de la Localidad de la Virgen y Turística vigencia 2023. 
</t>
    </r>
  </si>
  <si>
    <r>
      <t xml:space="preserve"> 1)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2) Apoyé y realicé borradores de documentación (Guía de actualización de proyectos, solicitud de actualización y razones técnicas, jurídicas y financiera y programación presupuestal) de los proyectos. 3) Apoyé y realicé la actualización de proyectos en plataforma SUIFP para viabilidad. 2)  </t>
    </r>
    <r>
      <rPr>
        <b/>
        <sz val="16"/>
        <color rgb="FFFF0000"/>
        <rFont val="Calibri"/>
        <family val="2"/>
        <scheme val="minor"/>
      </rPr>
      <t>EL CONTRATISTA CALEB PATERNINA CANTILLO,</t>
    </r>
    <r>
      <rPr>
        <sz val="16"/>
        <rFont val="Calibri"/>
        <family val="2"/>
        <scheme val="minor"/>
      </rPr>
      <t xml:space="preserve">  Se asesoró y se revisó los ajustes pertinentes de los proyectos de inversión que van hacer 
ejecutados mediante la modalidad de convenio, solicitado por la Alcaldía Mayor de  Cartagena de Indias, los cuales fueron escogidos por la Localidad de la Virgen y Turística  vigencia, en el proyecto Comunales a la Obra. 3) Se realizó  correcciones del código rubro con base a evaluación del Acuerdo Local N°002 de 2023. 
</t>
    </r>
  </si>
  <si>
    <r>
      <rPr>
        <b/>
        <sz val="16"/>
        <rFont val="Calibri"/>
        <family val="2"/>
        <scheme val="minor"/>
      </rPr>
      <t>CONTRATACIÓN DE PERSONAL PARA FORTALECIMIENTO DEL BANCO DE PROYECTOS Y DAR CUMPLIMIENTO A CADA UNA DE LAS OBLIGACIONES DESCRITAS EN LOS CONTRATOS</t>
    </r>
    <r>
      <rPr>
        <sz val="16"/>
        <rFont val="Calibri"/>
        <family val="2"/>
        <scheme val="minor"/>
      </rPr>
      <t xml:space="preserve">: 1) </t>
    </r>
    <r>
      <rPr>
        <b/>
        <sz val="16"/>
        <color rgb="FF7030A0"/>
        <rFont val="Calibri"/>
        <family val="2"/>
        <scheme val="minor"/>
      </rPr>
      <t>CONTRATISTA DIXIE ARZUZA PARRA, CONTRATO N° 619 DE 2023</t>
    </r>
    <r>
      <rPr>
        <sz val="16"/>
        <rFont val="Calibri"/>
        <family val="2"/>
        <scheme val="minor"/>
      </rPr>
      <t>. 2) C</t>
    </r>
    <r>
      <rPr>
        <b/>
        <sz val="16"/>
        <color rgb="FFFF0000"/>
        <rFont val="Calibri"/>
        <family val="2"/>
        <scheme val="minor"/>
      </rPr>
      <t>ONTRATISTA CALEB PATERNINA CANTILLO, CONTRATO N° 497 DE 2023</t>
    </r>
    <r>
      <rPr>
        <sz val="16"/>
        <rFont val="Calibri"/>
        <family val="2"/>
        <scheme val="minor"/>
      </rPr>
      <t xml:space="preserve"> Y 3) </t>
    </r>
    <r>
      <rPr>
        <b/>
        <sz val="16"/>
        <color rgb="FF0066FF"/>
        <rFont val="Calibri"/>
        <family val="2"/>
        <scheme val="minor"/>
      </rPr>
      <t xml:space="preserve">CONTRATISTA AMAURY JULIO CASTILLO, </t>
    </r>
    <r>
      <rPr>
        <sz val="16"/>
        <rFont val="Calibri"/>
        <family val="2"/>
        <scheme val="minor"/>
      </rPr>
      <t xml:space="preserve">CONTRATO N° 516 DE 2023. </t>
    </r>
  </si>
  <si>
    <r>
      <t>Contratista</t>
    </r>
    <r>
      <rPr>
        <b/>
        <sz val="16"/>
        <color rgb="FF7030A0"/>
        <rFont val="Calibri"/>
        <family val="2"/>
        <scheme val="minor"/>
      </rPr>
      <t xml:space="preserve"> DIXIE ARZUZA PARRA</t>
    </r>
    <r>
      <rPr>
        <sz val="16"/>
        <rFont val="Calibri"/>
        <family val="2"/>
        <scheme val="minor"/>
      </rPr>
      <t>, Apoyé y realicé trámite de documentación (Guia de actualización, programación presupuestal, solicitud de actualización), para ajustes de los proyectos en plataforma SUIFP y actualización de los proyectos en la plataforma en mención con base al Acuerdo Local N° 002 de Marzo 2023, liquidado con el Decreto Local N° 002 y N° 003 de correción del 2023.</t>
    </r>
  </si>
  <si>
    <r>
      <t xml:space="preserve"> 1)</t>
    </r>
    <r>
      <rPr>
        <b/>
        <sz val="16"/>
        <color rgb="FF7030A0"/>
        <rFont val="Calibri"/>
        <family val="2"/>
        <scheme val="minor"/>
      </rPr>
      <t xml:space="preserve"> LA CONTRATISTA DIXIE ARZUZA PARRA</t>
    </r>
    <r>
      <rPr>
        <sz val="16"/>
        <rFont val="Calibri"/>
        <family val="2"/>
        <scheme val="minor"/>
      </rPr>
      <t>, Apoyé y realicé Excel (POAI) y Word para correcciones de Acuerdo Local N° 2 de 2023. 2) Reunión en Alcaldía de localidad 2 con PNUD, 10 de Marzo de 2023. 2)Apoyé y realicé borradores de documentación (Guía de actualización de proyectos, solicitud de actualización y razones técnicas, jurídicas y financiera y programación presupuestal) de los proyectos. 3) Apoyé y realicé la actualización de proyectos en plataforma SUIFP para viabilidad. 2)</t>
    </r>
    <r>
      <rPr>
        <b/>
        <sz val="16"/>
        <color rgb="FF0066FF"/>
        <rFont val="Calibri"/>
        <family val="2"/>
        <scheme val="minor"/>
      </rPr>
      <t xml:space="preserve"> EL CONTRATISTA AMAURY JULIO CASTILLO, </t>
    </r>
    <r>
      <rPr>
        <sz val="16"/>
        <rFont val="Calibri"/>
        <family val="2"/>
        <scheme val="minor"/>
      </rPr>
      <t xml:space="preserve">Realicé trámite de solicitud de disponibilidad Presupuestal correspondiente a Pagos generados por la asistencia de los ediles de la Localidad de la virgen y turística a las sesiones ordinarias y extraordinarias para la vigencia fiscal 2023 y 
Realicé trámite de solicitud de disponibilidad Presupuestal correspondiente a pagos de seguridad social de los ediles de la junta administradora local de la localidad de la virgen y turística para la vigencia fiscal 2023.
</t>
    </r>
  </si>
  <si>
    <r>
      <t>1)</t>
    </r>
    <r>
      <rPr>
        <b/>
        <sz val="16"/>
        <color rgb="FF7030A0"/>
        <rFont val="Calibri"/>
        <family val="2"/>
        <scheme val="minor"/>
      </rPr>
      <t xml:space="preserve"> LA CONTRATISTA DIXIE ARZUZA PARRA,</t>
    </r>
    <r>
      <rPr>
        <sz val="16"/>
        <rFont val="Calibri"/>
        <family val="2"/>
        <scheme val="minor"/>
      </rPr>
      <t xml:space="preserve"> Apoyé y realicé la actualización de proyectos en plataforma SUIFP para viabilidad. 2) </t>
    </r>
    <r>
      <rPr>
        <b/>
        <sz val="16"/>
        <color rgb="FFFF0000"/>
        <rFont val="Calibri"/>
        <family val="2"/>
        <scheme val="minor"/>
      </rPr>
      <t>EL CONTRATISTA CALEB PATERNINA CANTILLO,</t>
    </r>
    <r>
      <rPr>
        <sz val="16"/>
        <rFont val="Calibri"/>
        <family val="2"/>
        <scheme val="minor"/>
      </rPr>
      <t xml:space="preserve"> Se asesoró en los trámites de registro, actualización y/o viabilización de proyectos de inversión a ejecutar en la plataforma SUIFP, los cuales fueron dispuestos para la aprobación del Acuerdo Local de la Localidad de la Virgen y Turística vigencia 2023. 
</t>
    </r>
  </si>
  <si>
    <r>
      <t>1)</t>
    </r>
    <r>
      <rPr>
        <b/>
        <sz val="16"/>
        <color rgb="FF7030A0"/>
        <rFont val="Calibri"/>
        <family val="2"/>
        <scheme val="minor"/>
      </rPr>
      <t xml:space="preserve"> LA CONTRATISTA DIXIE ARZUZA PARRA,</t>
    </r>
    <r>
      <rPr>
        <sz val="16"/>
        <rFont val="Calibri"/>
        <family val="2"/>
        <scheme val="minor"/>
      </rPr>
      <t xml:space="preserve"> Apoyé y realicé actualización de información de las columnas (programas, programación meta producto a 2023, Valor absoluto de la actividad del proyecto para 2023, apropiación definitiva (en pesos) y observaciones) del Plan de Acción vigencia 2023 (Matriz) en base a ACUERDO LOCAL No.002 de Marzo 2023 por solicitud de Secretaría de Planeación por medio de charla Vía TEAMS y Alcalde Local y envío por correo. 2) Apoyé y realicé la actualización de proyectos en plataforma SUIFP para viabilidad.</t>
    </r>
  </si>
  <si>
    <r>
      <t xml:space="preserve">1) </t>
    </r>
    <r>
      <rPr>
        <b/>
        <sz val="16"/>
        <color rgb="FF7030A0"/>
        <rFont val="Calibri"/>
        <family val="2"/>
        <scheme val="minor"/>
      </rPr>
      <t>LA CONTRATISTA DIXIE ARZUZA PARRA,</t>
    </r>
    <r>
      <rPr>
        <sz val="16"/>
        <rFont val="Calibri"/>
        <family val="2"/>
        <scheme val="minor"/>
      </rPr>
      <t xml:space="preserve"> Apoyé y realicé la actualización de proyectos en plataforma SUIFP para viabilidad. 2)</t>
    </r>
    <r>
      <rPr>
        <b/>
        <sz val="16"/>
        <color rgb="FFFF0000"/>
        <rFont val="Calibri"/>
        <family val="2"/>
        <scheme val="minor"/>
      </rPr>
      <t xml:space="preserve"> EL CONTRATISTA CALEB PATERNINA CANTILLO,</t>
    </r>
    <r>
      <rPr>
        <sz val="16"/>
        <rFont val="Calibri"/>
        <family val="2"/>
        <scheme val="minor"/>
      </rPr>
      <t xml:space="preserve"> Se asesoró en los trámites de registro, actualización y/o viabilización de proyectos de in</t>
    </r>
  </si>
  <si>
    <r>
      <t xml:space="preserve">1) </t>
    </r>
    <r>
      <rPr>
        <b/>
        <sz val="16"/>
        <color rgb="FF7030A0"/>
        <rFont val="Calibri"/>
        <family val="2"/>
        <scheme val="minor"/>
      </rPr>
      <t xml:space="preserve">LA CONTRATISTA DIXIE ARUZA PARRA, </t>
    </r>
    <r>
      <rPr>
        <sz val="16"/>
        <rFont val="Calibri"/>
        <family val="2"/>
        <scheme val="minor"/>
      </rPr>
      <t>Apoyé y realicé borradores de documentación (Guía de actualización de proyectos, solicitud de actualización y razones técnicas, jurídicas y financiera y programac</t>
    </r>
    <r>
      <rPr>
        <b/>
        <sz val="16"/>
        <color rgb="FFFF0000"/>
        <rFont val="Calibri"/>
        <family val="2"/>
        <scheme val="minor"/>
      </rPr>
      <t xml:space="preserve">ión presupuestal) de los proyectos. 2) EL CONTRATISTA CALEB PATERNINA CANTILLO, </t>
    </r>
    <r>
      <rPr>
        <sz val="16"/>
        <rFont val="Calibri"/>
        <family val="2"/>
        <scheme val="minor"/>
      </rPr>
      <t xml:space="preserve">Se asesoró y se revisó los ajustes pertinentes de los proyectos de inversión que van hacer 
ejecutados mediante la modalidad de convenio, solicitado por la Alcaldía Mayor de Cartagena de Indias, los cuales fueron escogidos por la Localidad de la Virgen y Turística vigencia, en el proyecto Comunales a la Obra </t>
    </r>
  </si>
  <si>
    <r>
      <t xml:space="preserve">1) </t>
    </r>
    <r>
      <rPr>
        <b/>
        <sz val="16"/>
        <color rgb="FF7030A0"/>
        <rFont val="Calibri"/>
        <family val="2"/>
        <scheme val="minor"/>
      </rPr>
      <t>LA CONTRATISTA DIXIE ARZUZA PARRA</t>
    </r>
    <r>
      <rPr>
        <sz val="16"/>
        <rFont val="Calibri"/>
        <family val="2"/>
        <scheme val="minor"/>
      </rPr>
      <t>, Apoyé y realicé la actualización de proyectos en plataforma SUIFP para viabilidad.</t>
    </r>
  </si>
  <si>
    <r>
      <rPr>
        <b/>
        <sz val="16"/>
        <color rgb="FFFF33CC"/>
        <rFont val="Calibri"/>
        <family val="2"/>
        <scheme val="minor"/>
      </rPr>
      <t>1) LA CONTRATISTA ANDREA ONSUEGRA CARMONA</t>
    </r>
    <r>
      <rPr>
        <sz val="16"/>
        <rFont val="Calibri"/>
        <family val="2"/>
        <scheme val="minor"/>
      </rPr>
      <t xml:space="preserve"> HA APOYADO EN EL ROCESSO DE LA ELABORACIÓN DE LA POLITICA PUBLICA E INCLUSION SOCIAL EN EL DISTRITO CON LAS ASISTENCIAS A LOS EVENTOS QUE SE HA REALIZADO, SEGUIMIENTO A LA PLANEACIÓN Y CRONOGRAMA ESTABLECIDO POR LA UNIVERSIDAD SAN BUENAVENTURA QUE SON LOS QUE ESTAN EJECUTANDO EL CONTRATO CON LA SUPERVISION DE SECRETARIA DE PARTICIPACIÓN Y DESARROLLO SOCIAL; Y EN LA CONVOCATORIA DE LAS ORGANIZACIONES, FUNDACIONES, ASOCIACIONES DE Y PARA PERSONAS CON DISCAPACIDAD PROCURANDO LA ASISTENCIA A LAS DIFERENTES ACTIVIDADES QUE PROPONEN. 2) ASISTENCIA A MESA DE TRABAJO DE ACTORES CLAVES PARA LA AGENDA PUBLICA DE LA POLITICA PUBLICA DE DISCAPACIDAD E INCLUSION SOCIAL DEL DISTRITO DE CARTAGENA DE ACUERDO A OFICIO AMC-OFI-0015578-2023.  ACTIVIDAD QUE SE REALIZÓ EN LAUNIVERSIDAD SAN BUENAVENTURA ENLA QUE ASISTIERON DEPENDENCIAS DE LA ADMINISTRACIÓN DISTRITAL, COMITÉS LOCALES DE DISCAPACIDAD, FUNDACIONES, ASOCIACIONES, ORGANIZACIONES, LIDERES. 3) ASISTENCIA A REUNIÓN PRELIMINAR CONVOCADA POR LA UNIVERSIDAD DE SANBUENAVENTURA CON EL OBJETIVO DE PRESENTAR PUNTOS CLAVE DEL TRABAJO A REALIZAR EN EL MARCO DEL DESARROLLO DE LA AGENDA PUBLICA PARA LA FORMULACIÓN DE LA POLITICA PUBLICA DE DISCAPACIDAD E INCLUSIÓN SOCIAL DEL DISTRITO.  A ESTA REUNIÓN  ASISTIERON LOS REPRESENTANTES DE DISCAPACIDAD DE LAS TRES ALCALDIAS LOCALES Y LOS REPRESENTANTES DE LAS DISCAPACIDADES QUE INTEGRAN LOS COMITÉS LOCALES DE DISCAPACIDAD. 4) ASISTENCIA EN LA UNIVERSIDAD SAN BUENAVENTURA AL LANZAMIENTO DE LA AGENDA PUBLICA DE LA POLITICA PUBLICA DE DISCAPACIDAD E INCLUSIÓN SOCIAL.  ACTIVIDAD A LA QUE ASISTIERON REFERENTES DE DICAPACIDAD DE LAS TRES ALCALDIAS LOCALES, REPRESENTANTES DE DISCAPACIDAD DE LOS COMITÉS LOCALES DE DISCAPACIDAD, ORGAIZACIONES, FUNDACIONES, ASOCIACIONES, DEPENDENCIAS DE LA ADMINISTRACION DISTRITAL, COMUNIDAD EN GENRA. 5) REVISIÓN DE CRONOGRAMA RECIBIDO POR LA UNIVERSIDAD DE SANBUENAVENTURA CON RELACIÓN A POLITICA PUBLICA DE DISCAPACIDAD E INCLUSIÓN SOCIAL Y REUNIÓN CON LA PERSONA ENCARGADA DE APOYO LOGISTICO DE LA UNIVERSIDAD SANBUENAVENTURA PARA COORDINAR ACCIONES EN RELACIÓN AL APOYO DE LA ALCALDIA LOCAL EN  LA CONVOCATORIA DE LAS PERSONAS CON DISCAPACIDAD, ORGANIZACIONES DE Y PARA PERSONAS CON DISCAPACIDAD, CUIDADORES, JUNTAS DE ACCIÓN COMUNAL, ENTRE OTROS,  A LAS DIFERENTES ACTIVIDADES QUE SE  PROGRAMAN PARA LA ELABORACIÓN DE LA POLITICA PÚBLICA.</t>
    </r>
    <r>
      <rPr>
        <sz val="16"/>
        <color rgb="FF7030A0"/>
        <rFont val="Calibri"/>
        <family val="2"/>
        <scheme val="minor"/>
      </rPr>
      <t xml:space="preserve"> 2</t>
    </r>
    <r>
      <rPr>
        <b/>
        <sz val="16"/>
        <color rgb="FF7030A0"/>
        <rFont val="Calibri"/>
        <family val="2"/>
        <scheme val="minor"/>
      </rPr>
      <t>) LA CONTRATISTA DIXIE ARZUZA PARRA</t>
    </r>
    <r>
      <rPr>
        <sz val="16"/>
        <rFont val="Calibri"/>
        <family val="2"/>
        <scheme val="minor"/>
      </rPr>
      <t xml:space="preserve">, Asisitió a Reunión estratégica con personas con discapacidad de la localidad de la Virgen y Turística. 2)  Apoyé y realicé Excel (POAI) y Word para correcciones de Acuerdo Local N° 2 de 2023. 3) Apoyé y realicé la actualización de proyectos en plataforma SUIFP para viabilidad. 3)   en plataforma SUIFP para viabilidad. </t>
    </r>
    <r>
      <rPr>
        <b/>
        <sz val="16"/>
        <color rgb="FFFF0000"/>
        <rFont val="Calibri"/>
        <family val="2"/>
        <scheme val="minor"/>
      </rPr>
      <t>3) EL CONTRATISTA CALEB PATERNINA CANTILLO</t>
    </r>
    <r>
      <rPr>
        <sz val="16"/>
        <rFont val="Calibri"/>
        <family val="2"/>
        <scheme val="minor"/>
      </rPr>
      <t xml:space="preserve">, Se participó en la evaluación del acuerdo local No. 01 sancionado, en el cual se emitieron </t>
    </r>
  </si>
  <si>
    <r>
      <t xml:space="preserve">1) </t>
    </r>
    <r>
      <rPr>
        <b/>
        <sz val="16"/>
        <color rgb="FF7030A0"/>
        <rFont val="Calibri"/>
        <family val="2"/>
        <scheme val="minor"/>
      </rPr>
      <t>LA CONTRATISTA DIXIE ARZUZA PARRA</t>
    </r>
    <r>
      <rPr>
        <sz val="16"/>
        <rFont val="Calibri"/>
        <family val="2"/>
        <scheme val="minor"/>
      </rPr>
      <t xml:space="preserve">, Apoyé y realicé Excel (POAI) y Word para correcciones de Acuerdo Local N° 2 de 2023. 2) Apoyé y realicé la actualización de proyectos en plataforma SUIFP para viabilidad. 2) </t>
    </r>
    <r>
      <rPr>
        <b/>
        <sz val="16"/>
        <color rgb="FFFF0000"/>
        <rFont val="Calibri"/>
        <family val="2"/>
        <scheme val="minor"/>
      </rPr>
      <t xml:space="preserve">EL CONTRATISTA CALEB PATERNINA CANTILLO, </t>
    </r>
    <r>
      <rPr>
        <sz val="16"/>
        <rFont val="Calibri"/>
        <family val="2"/>
        <scheme val="minor"/>
      </rPr>
      <t>Se asistió a las reuniones con el equipo psicosociales, donde se desarrollaron los temas concernientes al plan de acción y las actividades de los proyectos que fueron incluidos en el Acuerdo Local 2023, en cual se desarrollaron tareas que van a fortalecer los proyectos de la Localidad de la Virgen y Turística. 3)  Se participó en la evaluación del acuerdo local No. 01 sancionado, en el cual se emitieron unas correcciones para su respectiva aprobación correspondiente a la vigencia 2023, de la Localidad de la Virgen y Turística.</t>
    </r>
  </si>
  <si>
    <t xml:space="preserve">NA </t>
  </si>
  <si>
    <t>UNA LOCALIDAD INCLUYENTE</t>
  </si>
  <si>
    <t>AVANCE PILAR UNA LOCALIDAD INCLUYENTE</t>
  </si>
  <si>
    <t>AVANCE PLAN DE DESARROLLO LOCALIDAD DE LA VIRGEN Y TURISTICA A JUNIO 30 DE 2023</t>
  </si>
  <si>
    <r>
      <t xml:space="preserve">La contratista </t>
    </r>
    <r>
      <rPr>
        <b/>
        <sz val="16"/>
        <rFont val="Calibri"/>
        <family val="2"/>
        <scheme val="minor"/>
      </rPr>
      <t>YERARDI BALLESTEROS CASTILLO</t>
    </r>
    <r>
      <rPr>
        <sz val="16"/>
        <rFont val="Calibri"/>
        <family val="2"/>
        <scheme val="minor"/>
      </rPr>
      <t xml:space="preserve">, asiste a mesa técnica del subcomité temático de jóvenes de especial atención constitucional, en el cual se realizaron intervenciones por parte de los miembros permanentes del subcomitè y se evaluaron los logros alcanzados hasta la fecha de Junio 2023. La contratista </t>
    </r>
    <r>
      <rPr>
        <b/>
        <sz val="16"/>
        <rFont val="Calibri"/>
        <family val="2"/>
        <scheme val="minor"/>
      </rPr>
      <t xml:space="preserve">YULIANA BALDOVINO BARONE, </t>
    </r>
    <r>
      <rPr>
        <sz val="16"/>
        <rFont val="Calibri"/>
        <family val="2"/>
        <scheme val="minor"/>
      </rPr>
      <t xml:space="preserve">asiste a mesa de trabajo con la MIAF, para la formulación de la politica publica de la primera infancia, infancia , adolescencia y fortalecimiento familiar. La contratista </t>
    </r>
    <r>
      <rPr>
        <b/>
        <sz val="16"/>
        <rFont val="Calibri"/>
        <family val="2"/>
        <scheme val="minor"/>
      </rPr>
      <t>JENNIE SMITH THOMAS</t>
    </r>
    <r>
      <rPr>
        <sz val="16"/>
        <rFont val="Calibri"/>
        <family val="2"/>
        <scheme val="minor"/>
      </rPr>
      <t>, ha apoyado en el programa enmarcado en Asistencia y Atención Integral a los Niños, Niñas y Adolescentes, se asiste a convocatoria del Subcomité Distrital de Jóvenes de Especial Atención Constitucional, la cual tuvo lugar en el Colegio Fulgencio Lequerica y como Objetivo conocer las necesidades de los jóvenes del barrio Chiquinquirá</t>
    </r>
  </si>
  <si>
    <t>AVANCE PROGRAMA LOCALIDAD DE LA VIRGEN Y TURISTICA SE MUEVE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</si>
</sst>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164" formatCode="&quot;$&quot;\ #,##0.00"/>
    <numFmt numFmtId="165" formatCode="&quot;$&quot;\ #,##0"/>
  </numFmts>
  <fonts count="21" x14ac:knownFonts="1">
    <font>
      <sz val="11"/>
      <color theme="1"/>
      <name val="Calibri"/>
      <family val="2"/>
      <scheme val="minor"/>
    </font>
    <font>
      <sz val="11"/>
      <color theme="1"/>
      <name val="Calibri"/>
      <family val="2"/>
      <scheme val="minor"/>
    </font>
    <font>
      <b/>
      <sz val="16"/>
      <name val="Calibri"/>
      <family val="2"/>
      <scheme val="minor"/>
    </font>
    <font>
      <sz val="16"/>
      <name val="Calibri"/>
      <family val="2"/>
      <scheme val="minor"/>
    </font>
    <font>
      <b/>
      <sz val="16"/>
      <color rgb="FFFF0000"/>
      <name val="Calibri"/>
      <family val="2"/>
      <scheme val="minor"/>
    </font>
    <font>
      <b/>
      <sz val="16"/>
      <color theme="1"/>
      <name val="Calibri"/>
      <family val="2"/>
      <scheme val="minor"/>
    </font>
    <font>
      <sz val="16"/>
      <color rgb="FFFF0000"/>
      <name val="Calibri"/>
      <family val="2"/>
      <scheme val="minor"/>
    </font>
    <font>
      <b/>
      <sz val="16"/>
      <color rgb="FF7030A0"/>
      <name val="Calibri"/>
      <family val="2"/>
      <scheme val="minor"/>
    </font>
    <font>
      <b/>
      <sz val="16"/>
      <color rgb="FFFF3300"/>
      <name val="Calibri"/>
      <family val="2"/>
      <scheme val="minor"/>
    </font>
    <font>
      <vertAlign val="superscript"/>
      <sz val="16"/>
      <name val="Calibri"/>
      <family val="2"/>
      <scheme val="minor"/>
    </font>
    <font>
      <sz val="16"/>
      <color rgb="FF000000"/>
      <name val="Calibri"/>
      <family val="2"/>
      <scheme val="minor"/>
    </font>
    <font>
      <sz val="16"/>
      <color theme="1"/>
      <name val="Calibri"/>
      <family val="2"/>
      <scheme val="minor"/>
    </font>
    <font>
      <b/>
      <sz val="16"/>
      <color rgb="FF0066FF"/>
      <name val="Calibri"/>
      <family val="2"/>
      <scheme val="minor"/>
    </font>
    <font>
      <b/>
      <sz val="16"/>
      <color rgb="FFFF66FF"/>
      <name val="Calibri"/>
      <family val="2"/>
      <scheme val="minor"/>
    </font>
    <font>
      <b/>
      <sz val="16"/>
      <color theme="5" tint="-0.249977111117893"/>
      <name val="Calibri"/>
      <family val="2"/>
      <scheme val="minor"/>
    </font>
    <font>
      <b/>
      <sz val="16"/>
      <color rgb="FF00B050"/>
      <name val="Calibri"/>
      <family val="2"/>
      <scheme val="minor"/>
    </font>
    <font>
      <b/>
      <sz val="16"/>
      <color rgb="FFFFC000"/>
      <name val="Calibri"/>
      <family val="2"/>
      <scheme val="minor"/>
    </font>
    <font>
      <b/>
      <sz val="16"/>
      <color theme="4" tint="-0.249977111117893"/>
      <name val="Calibri"/>
      <family val="2"/>
      <scheme val="minor"/>
    </font>
    <font>
      <b/>
      <sz val="16"/>
      <color rgb="FFFF33CC"/>
      <name val="Calibri"/>
      <family val="2"/>
      <scheme val="minor"/>
    </font>
    <font>
      <sz val="16"/>
      <color rgb="FF7030A0"/>
      <name val="Calibri"/>
      <family val="2"/>
      <scheme val="minor"/>
    </font>
    <font>
      <sz val="9"/>
      <color indexed="81"/>
      <name val="Tahoma"/>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99FF99"/>
        <bgColor indexed="64"/>
      </patternFill>
    </fill>
    <fill>
      <patternFill patternType="solid">
        <fgColor rgb="FFFFC000"/>
        <bgColor indexed="64"/>
      </patternFill>
    </fill>
    <fill>
      <patternFill patternType="solid">
        <fgColor rgb="FFFFE18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13">
    <xf numFmtId="0" fontId="0" fillId="0" borderId="0" xfId="0"/>
    <xf numFmtId="0" fontId="2" fillId="0" borderId="0" xfId="0" applyFont="1" applyAlignment="1">
      <alignment vertical="center"/>
    </xf>
    <xf numFmtId="164" fontId="2" fillId="0" borderId="0" xfId="0" applyNumberFormat="1" applyFont="1" applyAlignment="1">
      <alignment vertical="center"/>
    </xf>
    <xf numFmtId="0" fontId="3" fillId="0" borderId="0" xfId="0" applyFont="1" applyAlignment="1">
      <alignment vertical="center" wrapText="1"/>
    </xf>
    <xf numFmtId="0" fontId="3" fillId="0" borderId="1" xfId="0" applyFont="1" applyBorder="1" applyAlignment="1">
      <alignment horizontal="center" wrapText="1"/>
    </xf>
    <xf numFmtId="0" fontId="3"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Border="1" applyAlignment="1">
      <alignment horizontal="center" vertical="center" wrapText="1"/>
    </xf>
    <xf numFmtId="164" fontId="2" fillId="2" borderId="8"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3" xfId="0" applyFont="1" applyBorder="1" applyAlignment="1">
      <alignment horizontal="center" vertical="center" wrapText="1"/>
    </xf>
    <xf numFmtId="1" fontId="2" fillId="2" borderId="6"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4" xfId="1" applyNumberFormat="1" applyFont="1" applyFill="1" applyBorder="1" applyAlignment="1">
      <alignment horizontal="center" vertical="center"/>
    </xf>
    <xf numFmtId="0" fontId="3" fillId="0" borderId="1" xfId="0" applyFont="1" applyBorder="1" applyAlignment="1">
      <alignment horizontal="center" vertical="center"/>
    </xf>
    <xf numFmtId="0" fontId="3"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xf>
    <xf numFmtId="10" fontId="3" fillId="3" borderId="1" xfId="2"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41" fontId="3" fillId="3" borderId="1" xfId="1" applyFont="1" applyFill="1" applyBorder="1" applyAlignment="1">
      <alignment horizontal="center" vertical="center"/>
    </xf>
    <xf numFmtId="10" fontId="4" fillId="3" borderId="1" xfId="2"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10" fillId="3" borderId="1" xfId="0" applyFont="1" applyFill="1" applyBorder="1" applyAlignment="1">
      <alignment horizontal="center" vertical="center" wrapText="1"/>
    </xf>
    <xf numFmtId="10" fontId="4" fillId="6" borderId="4" xfId="2" applyNumberFormat="1" applyFont="1" applyFill="1" applyBorder="1" applyAlignment="1">
      <alignment horizontal="center" vertical="center"/>
    </xf>
    <xf numFmtId="0" fontId="2" fillId="0" borderId="2" xfId="0" applyFont="1" applyBorder="1" applyAlignment="1">
      <alignment horizontal="center" vertical="center" wrapText="1"/>
    </xf>
    <xf numFmtId="1" fontId="3" fillId="3" borderId="1" xfId="0" quotePrefix="1" applyNumberFormat="1" applyFont="1" applyFill="1" applyBorder="1" applyAlignment="1">
      <alignment horizontal="center" vertical="center" wrapText="1"/>
    </xf>
    <xf numFmtId="1" fontId="3" fillId="0" borderId="1" xfId="0" quotePrefix="1" applyNumberFormat="1" applyFont="1" applyBorder="1" applyAlignment="1">
      <alignment horizontal="center" vertical="center" wrapText="1"/>
    </xf>
    <xf numFmtId="1" fontId="3" fillId="0" borderId="1" xfId="0" quotePrefix="1" applyNumberFormat="1" applyFont="1" applyBorder="1" applyAlignment="1">
      <alignment horizontal="center" vertical="center"/>
    </xf>
    <xf numFmtId="1" fontId="3" fillId="0" borderId="3" xfId="0" quotePrefix="1" applyNumberFormat="1" applyFont="1" applyBorder="1" applyAlignment="1">
      <alignment horizontal="center" vertical="center"/>
    </xf>
    <xf numFmtId="1" fontId="3" fillId="3" borderId="3" xfId="0" quotePrefix="1" applyNumberFormat="1" applyFont="1" applyFill="1" applyBorder="1" applyAlignment="1">
      <alignment horizontal="center" vertical="center" wrapText="1"/>
    </xf>
    <xf numFmtId="1" fontId="4" fillId="0" borderId="3" xfId="0" quotePrefix="1" applyNumberFormat="1" applyFont="1" applyBorder="1" applyAlignment="1">
      <alignment vertical="center"/>
    </xf>
    <xf numFmtId="1" fontId="3" fillId="0" borderId="3" xfId="0" quotePrefix="1" applyNumberFormat="1" applyFont="1" applyBorder="1" applyAlignment="1">
      <alignment vertical="center"/>
    </xf>
    <xf numFmtId="1" fontId="3" fillId="0" borderId="3" xfId="0" quotePrefix="1" applyNumberFormat="1" applyFont="1" applyBorder="1" applyAlignment="1">
      <alignment vertical="center" wrapText="1"/>
    </xf>
    <xf numFmtId="1" fontId="3" fillId="3" borderId="3" xfId="0" quotePrefix="1" applyNumberFormat="1" applyFont="1" applyFill="1" applyBorder="1" applyAlignment="1">
      <alignment vertical="center"/>
    </xf>
    <xf numFmtId="164" fontId="3" fillId="0" borderId="3" xfId="0" quotePrefix="1" applyNumberFormat="1" applyFont="1" applyBorder="1" applyAlignment="1">
      <alignment vertical="center"/>
    </xf>
    <xf numFmtId="0" fontId="11" fillId="0" borderId="3" xfId="0" quotePrefix="1" applyFont="1" applyBorder="1" applyAlignment="1">
      <alignment vertical="center"/>
    </xf>
    <xf numFmtId="0" fontId="3" fillId="0" borderId="12" xfId="0" applyFont="1" applyBorder="1" applyAlignment="1">
      <alignment vertical="center" wrapText="1"/>
    </xf>
    <xf numFmtId="1" fontId="3" fillId="0" borderId="4" xfId="0" quotePrefix="1" applyNumberFormat="1" applyFont="1" applyBorder="1" applyAlignment="1">
      <alignment horizontal="center" vertical="center" wrapText="1"/>
    </xf>
    <xf numFmtId="1" fontId="3" fillId="0" borderId="4" xfId="0" quotePrefix="1" applyNumberFormat="1" applyFont="1" applyBorder="1" applyAlignment="1">
      <alignment vertical="center"/>
    </xf>
    <xf numFmtId="1" fontId="3" fillId="0" borderId="4" xfId="0" quotePrefix="1" applyNumberFormat="1" applyFont="1" applyBorder="1" applyAlignment="1">
      <alignment vertical="center" wrapText="1"/>
    </xf>
    <xf numFmtId="1" fontId="3" fillId="3" borderId="4" xfId="0" quotePrefix="1" applyNumberFormat="1" applyFont="1" applyFill="1" applyBorder="1" applyAlignment="1">
      <alignment vertical="center"/>
    </xf>
    <xf numFmtId="164" fontId="3" fillId="0" borderId="4" xfId="0" quotePrefix="1" applyNumberFormat="1" applyFont="1" applyBorder="1" applyAlignment="1">
      <alignment vertical="center"/>
    </xf>
    <xf numFmtId="0" fontId="11" fillId="0" borderId="4" xfId="0" quotePrefix="1" applyFont="1" applyBorder="1" applyAlignment="1">
      <alignment vertical="center"/>
    </xf>
    <xf numFmtId="0" fontId="3" fillId="0" borderId="9" xfId="0" applyFont="1" applyBorder="1" applyAlignment="1">
      <alignment vertical="center" wrapText="1"/>
    </xf>
    <xf numFmtId="10" fontId="4" fillId="8" borderId="1" xfId="2" applyNumberFormat="1" applyFont="1" applyFill="1" applyBorder="1" applyAlignment="1">
      <alignment horizontal="center" vertical="center"/>
    </xf>
    <xf numFmtId="0" fontId="11" fillId="0" borderId="1" xfId="0" applyFont="1" applyBorder="1" applyAlignment="1">
      <alignment horizontal="center" vertical="center"/>
    </xf>
    <xf numFmtId="10" fontId="4" fillId="8" borderId="15" xfId="2" applyNumberFormat="1" applyFont="1" applyFill="1" applyBorder="1" applyAlignment="1">
      <alignment horizontal="center" vertical="center"/>
    </xf>
    <xf numFmtId="10" fontId="4" fillId="6" borderId="16" xfId="2" applyNumberFormat="1" applyFont="1" applyFill="1" applyBorder="1" applyAlignment="1">
      <alignment horizontal="center" vertical="center"/>
    </xf>
    <xf numFmtId="0" fontId="2" fillId="0" borderId="1" xfId="0" applyFont="1" applyBorder="1" applyAlignment="1">
      <alignment horizontal="center" vertical="center" wrapText="1"/>
    </xf>
    <xf numFmtId="0" fontId="4" fillId="0" borderId="4" xfId="0" applyFont="1" applyBorder="1" applyAlignment="1">
      <alignment horizontal="center" vertical="center" wrapText="1"/>
    </xf>
    <xf numFmtId="164" fontId="3" fillId="0" borderId="1" xfId="0" quotePrefix="1" applyNumberFormat="1" applyFont="1" applyBorder="1" applyAlignment="1">
      <alignment horizontal="center" vertical="center"/>
    </xf>
    <xf numFmtId="0" fontId="3" fillId="0" borderId="1" xfId="0" quotePrefix="1" applyFont="1" applyBorder="1" applyAlignment="1">
      <alignment horizontal="center" vertical="center"/>
    </xf>
    <xf numFmtId="0" fontId="4" fillId="0" borderId="1" xfId="0" applyFont="1" applyBorder="1" applyAlignment="1">
      <alignment horizontal="center" vertical="center" wrapText="1"/>
    </xf>
    <xf numFmtId="10" fontId="4" fillId="6" borderId="1" xfId="2" applyNumberFormat="1" applyFont="1" applyFill="1" applyBorder="1" applyAlignment="1">
      <alignment horizontal="center" vertical="center"/>
    </xf>
    <xf numFmtId="10" fontId="4" fillId="5" borderId="1" xfId="2" applyNumberFormat="1" applyFont="1" applyFill="1" applyBorder="1" applyAlignment="1">
      <alignment horizontal="center" vertical="center"/>
    </xf>
    <xf numFmtId="41" fontId="3" fillId="0" borderId="1" xfId="1" applyFont="1" applyFill="1" applyBorder="1" applyAlignment="1">
      <alignment horizontal="center" vertical="center"/>
    </xf>
    <xf numFmtId="0" fontId="3" fillId="3" borderId="1" xfId="0" applyFont="1" applyFill="1" applyBorder="1" applyAlignment="1">
      <alignment vertical="center" wrapText="1"/>
    </xf>
    <xf numFmtId="12" fontId="3" fillId="0" borderId="1" xfId="0" applyNumberFormat="1" applyFont="1" applyBorder="1" applyAlignment="1">
      <alignment horizontal="center" vertical="center"/>
    </xf>
    <xf numFmtId="41" fontId="11" fillId="0" borderId="1" xfId="1" applyFont="1" applyFill="1" applyBorder="1" applyAlignment="1">
      <alignment horizontal="center" vertical="center"/>
    </xf>
    <xf numFmtId="41" fontId="11" fillId="0" borderId="10" xfId="1" applyFont="1" applyFill="1" applyBorder="1" applyAlignment="1">
      <alignment horizontal="center" vertical="center"/>
    </xf>
    <xf numFmtId="0" fontId="11" fillId="0" borderId="1" xfId="1" applyNumberFormat="1" applyFont="1" applyFill="1" applyBorder="1" applyAlignment="1">
      <alignment horizontal="center" vertical="center"/>
    </xf>
    <xf numFmtId="10" fontId="4" fillId="3" borderId="2" xfId="2" applyNumberFormat="1" applyFont="1" applyFill="1" applyBorder="1" applyAlignment="1">
      <alignment horizontal="center" vertical="center"/>
    </xf>
    <xf numFmtId="10" fontId="4" fillId="6" borderId="2" xfId="2" applyNumberFormat="1" applyFont="1" applyFill="1" applyBorder="1" applyAlignment="1">
      <alignment horizontal="center" vertical="center"/>
    </xf>
    <xf numFmtId="0" fontId="11" fillId="0" borderId="1" xfId="0" applyFont="1" applyBorder="1" applyAlignment="1">
      <alignment horizontal="center" vertical="center" wrapText="1"/>
    </xf>
    <xf numFmtId="10" fontId="11" fillId="3" borderId="1" xfId="2" applyNumberFormat="1" applyFont="1" applyFill="1" applyBorder="1" applyAlignment="1">
      <alignment horizontal="center" vertical="center"/>
    </xf>
    <xf numFmtId="0" fontId="3" fillId="0" borderId="0" xfId="0" applyFont="1" applyAlignment="1">
      <alignment horizontal="center" vertical="center" wrapText="1"/>
    </xf>
    <xf numFmtId="10" fontId="4" fillId="3" borderId="3" xfId="2" applyNumberFormat="1" applyFont="1" applyFill="1" applyBorder="1" applyAlignment="1">
      <alignment horizontal="center" vertical="center"/>
    </xf>
    <xf numFmtId="10" fontId="4" fillId="3" borderId="4" xfId="2" applyNumberFormat="1" applyFont="1" applyFill="1" applyBorder="1" applyAlignment="1">
      <alignment horizontal="center" vertical="center"/>
    </xf>
    <xf numFmtId="10" fontId="4" fillId="0" borderId="3" xfId="0" applyNumberFormat="1" applyFont="1" applyBorder="1" applyAlignment="1">
      <alignment horizontal="center" vertical="center"/>
    </xf>
    <xf numFmtId="10" fontId="4" fillId="0" borderId="1" xfId="0" applyNumberFormat="1" applyFont="1" applyBorder="1" applyAlignment="1">
      <alignment horizontal="center" vertical="center"/>
    </xf>
    <xf numFmtId="10" fontId="4" fillId="6" borderId="1" xfId="0" applyNumberFormat="1" applyFont="1" applyFill="1" applyBorder="1" applyAlignment="1">
      <alignment horizontal="center" vertical="center"/>
    </xf>
    <xf numFmtId="0" fontId="3" fillId="0" borderId="10" xfId="0" applyFont="1" applyBorder="1" applyAlignment="1">
      <alignment vertical="center" wrapText="1"/>
    </xf>
    <xf numFmtId="0" fontId="11" fillId="3" borderId="1" xfId="0" applyFont="1" applyFill="1" applyBorder="1" applyAlignment="1">
      <alignment vertical="distributed"/>
    </xf>
    <xf numFmtId="10" fontId="4" fillId="6" borderId="3" xfId="2" applyNumberFormat="1" applyFont="1" applyFill="1" applyBorder="1" applyAlignment="1">
      <alignment horizontal="center" vertical="center"/>
    </xf>
    <xf numFmtId="0" fontId="11" fillId="3" borderId="0" xfId="0" applyFont="1" applyFill="1" applyAlignment="1">
      <alignment horizontal="left" vertical="distributed"/>
    </xf>
    <xf numFmtId="1" fontId="3" fillId="0" borderId="0" xfId="0" applyNumberFormat="1" applyFont="1" applyAlignment="1">
      <alignment horizontal="center" vertical="center"/>
    </xf>
    <xf numFmtId="0" fontId="3" fillId="0" borderId="0" xfId="0" applyFont="1" applyAlignment="1">
      <alignment horizontal="center" vertical="center"/>
    </xf>
    <xf numFmtId="164" fontId="3" fillId="0" borderId="0" xfId="1" applyNumberFormat="1" applyFont="1" applyFill="1" applyBorder="1" applyAlignment="1">
      <alignment horizontal="center" vertical="center"/>
    </xf>
    <xf numFmtId="0" fontId="11" fillId="0" borderId="0" xfId="0" applyFont="1" applyAlignment="1">
      <alignment horizontal="center" vertical="center"/>
    </xf>
    <xf numFmtId="1" fontId="3" fillId="3" borderId="0" xfId="0" applyNumberFormat="1" applyFont="1" applyFill="1" applyAlignment="1">
      <alignment horizontal="center" vertical="center"/>
    </xf>
    <xf numFmtId="164" fontId="3" fillId="0" borderId="0" xfId="0" applyNumberFormat="1" applyFont="1" applyAlignment="1">
      <alignment horizontal="center" vertical="center"/>
    </xf>
    <xf numFmtId="0" fontId="3" fillId="3" borderId="0" xfId="0" applyFont="1" applyFill="1" applyAlignment="1">
      <alignment horizontal="center" vertical="center"/>
    </xf>
    <xf numFmtId="10" fontId="3" fillId="3" borderId="0" xfId="0" applyNumberFormat="1" applyFont="1" applyFill="1" applyAlignment="1">
      <alignment horizontal="center" vertical="center"/>
    </xf>
    <xf numFmtId="10" fontId="4" fillId="7" borderId="1" xfId="0" applyNumberFormat="1" applyFont="1" applyFill="1" applyBorder="1" applyAlignment="1">
      <alignment horizontal="center" vertical="center"/>
    </xf>
    <xf numFmtId="0" fontId="3" fillId="0" borderId="0" xfId="0" applyFont="1" applyAlignment="1">
      <alignment horizontal="center" wrapText="1"/>
    </xf>
    <xf numFmtId="10" fontId="4" fillId="8" borderId="2" xfId="2" applyNumberFormat="1" applyFont="1" applyFill="1" applyBorder="1" applyAlignment="1">
      <alignment horizontal="center" vertical="center"/>
    </xf>
    <xf numFmtId="10" fontId="4" fillId="8" borderId="3" xfId="2" applyNumberFormat="1" applyFont="1" applyFill="1" applyBorder="1" applyAlignment="1">
      <alignment horizontal="center" vertical="center"/>
    </xf>
    <xf numFmtId="10" fontId="4" fillId="8" borderId="17" xfId="2" applyNumberFormat="1" applyFont="1" applyFill="1" applyBorder="1" applyAlignment="1">
      <alignment horizontal="center" vertical="center"/>
    </xf>
    <xf numFmtId="10" fontId="4" fillId="8" borderId="4" xfId="2" applyNumberFormat="1" applyFont="1" applyFill="1" applyBorder="1" applyAlignment="1">
      <alignment horizontal="center" vertical="center"/>
    </xf>
    <xf numFmtId="10" fontId="4" fillId="8" borderId="3" xfId="0" applyNumberFormat="1" applyFont="1" applyFill="1" applyBorder="1" applyAlignment="1">
      <alignment horizontal="center" vertical="center"/>
    </xf>
    <xf numFmtId="0" fontId="3" fillId="8" borderId="1"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2" xfId="0" applyFont="1" applyBorder="1" applyAlignment="1">
      <alignment horizontal="center" vertical="center"/>
    </xf>
    <xf numFmtId="41" fontId="4" fillId="3" borderId="19" xfId="1" applyFont="1" applyFill="1" applyBorder="1" applyAlignment="1">
      <alignment horizontal="center" vertical="center"/>
    </xf>
    <xf numFmtId="0" fontId="4" fillId="6" borderId="19" xfId="0" applyFont="1" applyFill="1" applyBorder="1" applyAlignment="1">
      <alignment horizontal="center" vertical="center" wrapText="1"/>
    </xf>
    <xf numFmtId="0" fontId="4" fillId="5" borderId="19" xfId="0" applyFont="1" applyFill="1" applyBorder="1" applyAlignment="1">
      <alignment horizontal="center" vertical="center" wrapText="1"/>
    </xf>
    <xf numFmtId="41" fontId="11" fillId="0" borderId="2" xfId="1" applyFont="1" applyFill="1" applyBorder="1" applyAlignment="1">
      <alignment horizontal="center" vertical="center"/>
    </xf>
    <xf numFmtId="41" fontId="11" fillId="0" borderId="4" xfId="1" applyFont="1" applyFill="1" applyBorder="1" applyAlignment="1">
      <alignment horizontal="center" vertical="center"/>
    </xf>
    <xf numFmtId="10" fontId="11" fillId="0" borderId="1" xfId="0" applyNumberFormat="1" applyFont="1" applyBorder="1" applyAlignment="1">
      <alignment horizontal="center" vertical="center"/>
    </xf>
    <xf numFmtId="10" fontId="3" fillId="3" borderId="2" xfId="2" applyNumberFormat="1" applyFont="1" applyFill="1" applyBorder="1" applyAlignment="1">
      <alignment horizontal="center" vertical="center"/>
    </xf>
    <xf numFmtId="10" fontId="3" fillId="3" borderId="4" xfId="2" applyNumberFormat="1" applyFont="1" applyFill="1" applyBorder="1" applyAlignment="1">
      <alignment horizontal="center" vertical="center"/>
    </xf>
    <xf numFmtId="9" fontId="3" fillId="3" borderId="2" xfId="2" applyFont="1" applyFill="1" applyBorder="1" applyAlignment="1">
      <alignment horizontal="center" vertical="center"/>
    </xf>
    <xf numFmtId="9" fontId="3" fillId="3" borderId="4" xfId="2" applyFont="1" applyFill="1" applyBorder="1" applyAlignment="1">
      <alignment horizontal="center" vertical="center"/>
    </xf>
    <xf numFmtId="10" fontId="3" fillId="0" borderId="2" xfId="2" applyNumberFormat="1" applyFont="1" applyFill="1" applyBorder="1" applyAlignment="1">
      <alignment horizontal="center" vertical="center"/>
    </xf>
    <xf numFmtId="10" fontId="3" fillId="0" borderId="3" xfId="2" applyNumberFormat="1" applyFont="1" applyFill="1" applyBorder="1" applyAlignment="1">
      <alignment horizontal="center" vertical="center"/>
    </xf>
    <xf numFmtId="10" fontId="3" fillId="0" borderId="4" xfId="2" applyNumberFormat="1" applyFont="1" applyFill="1" applyBorder="1" applyAlignment="1">
      <alignment horizontal="center" vertical="center"/>
    </xf>
    <xf numFmtId="0" fontId="4" fillId="3" borderId="19" xfId="1" applyNumberFormat="1" applyFont="1" applyFill="1" applyBorder="1" applyAlignment="1">
      <alignment horizontal="center" vertical="center" wrapText="1"/>
    </xf>
    <xf numFmtId="10" fontId="3" fillId="3" borderId="3" xfId="2"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10" fontId="3" fillId="8" borderId="2" xfId="2" applyNumberFormat="1" applyFont="1" applyFill="1" applyBorder="1" applyAlignment="1">
      <alignment horizontal="center" vertical="center"/>
    </xf>
    <xf numFmtId="10" fontId="3" fillId="8" borderId="4" xfId="2" applyNumberFormat="1" applyFont="1" applyFill="1" applyBorder="1" applyAlignment="1">
      <alignment horizontal="center" vertical="center"/>
    </xf>
    <xf numFmtId="0" fontId="4" fillId="3" borderId="19" xfId="0" applyFont="1" applyFill="1" applyBorder="1" applyAlignment="1">
      <alignment horizontal="center" vertical="center" wrapText="1"/>
    </xf>
    <xf numFmtId="10" fontId="3" fillId="0" borderId="2" xfId="2" applyNumberFormat="1" applyFont="1" applyBorder="1" applyAlignment="1">
      <alignment horizontal="center" vertical="center"/>
    </xf>
    <xf numFmtId="10" fontId="3" fillId="0" borderId="4" xfId="2"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2" fillId="0" borderId="0" xfId="0" applyFont="1" applyAlignment="1">
      <alignment horizontal="center" vertical="center"/>
    </xf>
    <xf numFmtId="10" fontId="3" fillId="3" borderId="3" xfId="0" applyNumberFormat="1" applyFont="1" applyFill="1" applyBorder="1" applyAlignment="1">
      <alignment horizontal="center" vertical="center"/>
    </xf>
    <xf numFmtId="10" fontId="3" fillId="8" borderId="3" xfId="2" applyNumberFormat="1"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41" fontId="4" fillId="3" borderId="1" xfId="1" applyFont="1" applyFill="1" applyBorder="1" applyAlignment="1">
      <alignment horizontal="center" vertical="center"/>
    </xf>
    <xf numFmtId="0" fontId="4" fillId="7" borderId="1" xfId="0" applyFont="1" applyFill="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vertical="center" wrapText="1"/>
    </xf>
    <xf numFmtId="10" fontId="3" fillId="0" borderId="1" xfId="2"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10" fontId="4" fillId="0" borderId="2" xfId="2" applyNumberFormat="1" applyFont="1" applyFill="1" applyBorder="1" applyAlignment="1">
      <alignment horizontal="center" vertical="center"/>
    </xf>
    <xf numFmtId="9" fontId="4" fillId="3" borderId="2" xfId="2" applyFont="1" applyFill="1" applyBorder="1" applyAlignment="1">
      <alignment horizontal="center" vertical="center"/>
    </xf>
    <xf numFmtId="9" fontId="4" fillId="3" borderId="3" xfId="2" applyFont="1" applyFill="1" applyBorder="1" applyAlignment="1">
      <alignment horizontal="center" vertical="center"/>
    </xf>
    <xf numFmtId="9" fontId="4" fillId="3" borderId="4" xfId="2" applyFont="1" applyFill="1" applyBorder="1" applyAlignment="1">
      <alignment horizontal="center" vertical="center"/>
    </xf>
    <xf numFmtId="1" fontId="3" fillId="0" borderId="2" xfId="0" quotePrefix="1" applyNumberFormat="1" applyFont="1" applyBorder="1" applyAlignment="1">
      <alignment horizontal="center" vertical="center"/>
    </xf>
    <xf numFmtId="1" fontId="3" fillId="0" borderId="3" xfId="0" quotePrefix="1" applyNumberFormat="1" applyFont="1" applyBorder="1" applyAlignment="1">
      <alignment horizontal="center" vertical="center"/>
    </xf>
    <xf numFmtId="1" fontId="3" fillId="0" borderId="4" xfId="0" quotePrefix="1" applyNumberFormat="1" applyFont="1" applyBorder="1" applyAlignment="1">
      <alignment horizontal="center" vertical="center"/>
    </xf>
    <xf numFmtId="1" fontId="3" fillId="0" borderId="2" xfId="0" quotePrefix="1" applyNumberFormat="1" applyFont="1" applyBorder="1" applyAlignment="1">
      <alignment horizontal="center" vertical="center" wrapText="1"/>
    </xf>
    <xf numFmtId="1" fontId="3" fillId="0" borderId="3" xfId="0" quotePrefix="1" applyNumberFormat="1" applyFont="1" applyBorder="1" applyAlignment="1">
      <alignment horizontal="center" vertical="center" wrapText="1"/>
    </xf>
    <xf numFmtId="1" fontId="3" fillId="0" borderId="4" xfId="0" quotePrefix="1" applyNumberFormat="1" applyFont="1" applyBorder="1" applyAlignment="1">
      <alignment horizontal="center" vertical="center" wrapText="1"/>
    </xf>
    <xf numFmtId="164" fontId="3" fillId="0" borderId="2" xfId="3" quotePrefix="1" applyNumberFormat="1" applyFont="1" applyBorder="1" applyAlignment="1">
      <alignment horizontal="center" vertical="center"/>
    </xf>
    <xf numFmtId="164" fontId="3" fillId="0" borderId="3" xfId="3" quotePrefix="1" applyNumberFormat="1" applyFont="1" applyBorder="1" applyAlignment="1">
      <alignment horizontal="center" vertical="center"/>
    </xf>
    <xf numFmtId="164" fontId="3" fillId="0" borderId="4" xfId="3" quotePrefix="1" applyNumberFormat="1" applyFont="1" applyBorder="1" applyAlignment="1">
      <alignment horizontal="center" vertical="center"/>
    </xf>
    <xf numFmtId="0" fontId="11" fillId="0" borderId="2"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4" xfId="0" quotePrefix="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9" fontId="4" fillId="3" borderId="2" xfId="2" applyFont="1" applyFill="1" applyBorder="1" applyAlignment="1">
      <alignment horizontal="center" vertical="center"/>
    </xf>
    <xf numFmtId="9" fontId="4" fillId="3" borderId="3" xfId="2" applyFont="1" applyFill="1" applyBorder="1" applyAlignment="1">
      <alignment horizontal="center" vertical="center"/>
    </xf>
    <xf numFmtId="9" fontId="4" fillId="3" borderId="4" xfId="2" applyFont="1" applyFill="1" applyBorder="1" applyAlignment="1">
      <alignment horizontal="center" vertical="center"/>
    </xf>
    <xf numFmtId="10" fontId="4" fillId="3" borderId="2" xfId="2" applyNumberFormat="1" applyFont="1" applyFill="1" applyBorder="1" applyAlignment="1">
      <alignment horizontal="center" vertical="center"/>
    </xf>
    <xf numFmtId="10" fontId="4" fillId="3" borderId="3" xfId="2" applyNumberFormat="1" applyFont="1" applyFill="1" applyBorder="1" applyAlignment="1">
      <alignment horizontal="center" vertical="center"/>
    </xf>
    <xf numFmtId="10" fontId="4" fillId="3" borderId="4" xfId="2"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wrapText="1"/>
    </xf>
    <xf numFmtId="0" fontId="3" fillId="0" borderId="16" xfId="0" quotePrefix="1" applyFont="1" applyBorder="1" applyAlignment="1">
      <alignment horizontal="center" vertical="center" wrapText="1"/>
    </xf>
    <xf numFmtId="0" fontId="3" fillId="0" borderId="17" xfId="0" quotePrefix="1" applyFont="1" applyBorder="1" applyAlignment="1">
      <alignment horizontal="center" vertical="center" wrapText="1"/>
    </xf>
    <xf numFmtId="0" fontId="3" fillId="0" borderId="14" xfId="0" quotePrefix="1" applyFont="1" applyBorder="1" applyAlignment="1">
      <alignment horizontal="center" vertical="center" wrapText="1"/>
    </xf>
    <xf numFmtId="0" fontId="3" fillId="0" borderId="11" xfId="0" quotePrefix="1"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0" fontId="3" fillId="3" borderId="2" xfId="2" applyNumberFormat="1" applyFont="1" applyFill="1" applyBorder="1" applyAlignment="1">
      <alignment horizontal="center" vertical="center"/>
    </xf>
    <xf numFmtId="10" fontId="3" fillId="3" borderId="3" xfId="2" applyNumberFormat="1" applyFont="1" applyFill="1" applyBorder="1" applyAlignment="1">
      <alignment horizontal="center" vertical="center"/>
    </xf>
    <xf numFmtId="10" fontId="3" fillId="3" borderId="4" xfId="2" applyNumberFormat="1" applyFont="1" applyFill="1" applyBorder="1" applyAlignment="1">
      <alignment horizontal="center" vertical="center"/>
    </xf>
    <xf numFmtId="0" fontId="3" fillId="0" borderId="1" xfId="0" applyFont="1" applyBorder="1" applyAlignment="1">
      <alignment horizontal="center" vertical="center"/>
    </xf>
    <xf numFmtId="0" fontId="3" fillId="3" borderId="3" xfId="0" applyFont="1" applyFill="1" applyBorder="1" applyAlignment="1">
      <alignment horizontal="center"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64" fontId="3" fillId="0" borderId="1" xfId="1" applyNumberFormat="1" applyFont="1" applyFill="1" applyBorder="1" applyAlignment="1">
      <alignment horizontal="center" vertical="center"/>
    </xf>
    <xf numFmtId="165" fontId="3" fillId="0" borderId="1" xfId="1" quotePrefix="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2" xfId="1" quotePrefix="1" applyNumberFormat="1" applyFont="1" applyFill="1" applyBorder="1" applyAlignment="1">
      <alignment horizontal="center" vertical="center"/>
    </xf>
    <xf numFmtId="0" fontId="3" fillId="0" borderId="3" xfId="1" applyNumberFormat="1" applyFont="1" applyFill="1" applyBorder="1" applyAlignment="1">
      <alignment horizontal="center" vertical="center"/>
    </xf>
    <xf numFmtId="0" fontId="3" fillId="0" borderId="4" xfId="1" applyNumberFormat="1" applyFont="1" applyFill="1" applyBorder="1" applyAlignment="1">
      <alignment horizontal="center" vertical="center"/>
    </xf>
    <xf numFmtId="0" fontId="3" fillId="3" borderId="1" xfId="0" applyFont="1" applyFill="1" applyBorder="1" applyAlignment="1">
      <alignment horizontal="center" vertical="center"/>
    </xf>
    <xf numFmtId="1" fontId="3" fillId="3" borderId="2" xfId="0" applyNumberFormat="1" applyFont="1" applyFill="1" applyBorder="1" applyAlignment="1">
      <alignment horizontal="center" vertical="center"/>
    </xf>
    <xf numFmtId="1" fontId="3" fillId="3" borderId="3"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1" fontId="3" fillId="3"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64" fontId="3" fillId="3" borderId="1" xfId="1" applyNumberFormat="1" applyFont="1" applyFill="1" applyBorder="1" applyAlignment="1">
      <alignment horizontal="center" vertical="center"/>
    </xf>
    <xf numFmtId="0" fontId="4" fillId="7" borderId="1" xfId="0" applyFont="1" applyFill="1" applyBorder="1" applyAlignment="1">
      <alignment horizontal="center" vertical="center"/>
    </xf>
    <xf numFmtId="41" fontId="4" fillId="3" borderId="10" xfId="1" applyFont="1" applyFill="1" applyBorder="1" applyAlignment="1">
      <alignment horizontal="center" vertical="center"/>
    </xf>
    <xf numFmtId="41" fontId="4" fillId="3" borderId="19" xfId="1" applyFont="1" applyFill="1" applyBorder="1" applyAlignment="1">
      <alignment horizontal="center" vertical="center"/>
    </xf>
    <xf numFmtId="41" fontId="4" fillId="3" borderId="15" xfId="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41" fontId="3" fillId="0" borderId="2" xfId="1" applyFont="1" applyFill="1" applyBorder="1" applyAlignment="1">
      <alignment horizontal="center" vertical="center"/>
    </xf>
    <xf numFmtId="41" fontId="3" fillId="0" borderId="4" xfId="1"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6" borderId="10"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41" fontId="3" fillId="0" borderId="3" xfId="1" applyFont="1" applyFill="1" applyBorder="1" applyAlignment="1">
      <alignment horizontal="center" vertical="center"/>
    </xf>
    <xf numFmtId="0" fontId="3" fillId="0" borderId="3" xfId="0" applyFont="1" applyBorder="1" applyAlignment="1">
      <alignment horizontal="center" vertical="center"/>
    </xf>
    <xf numFmtId="12" fontId="3" fillId="0" borderId="1" xfId="0" applyNumberFormat="1" applyFont="1" applyBorder="1" applyAlignment="1">
      <alignment horizontal="center" vertical="center"/>
    </xf>
    <xf numFmtId="0" fontId="11" fillId="0" borderId="1" xfId="0" applyFont="1" applyBorder="1" applyAlignment="1">
      <alignment horizontal="center" vertical="center"/>
    </xf>
    <xf numFmtId="1" fontId="3" fillId="3" borderId="1" xfId="0" applyNumberFormat="1" applyFont="1" applyFill="1" applyBorder="1" applyAlignment="1">
      <alignment horizontal="center" vertical="center"/>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41" fontId="3" fillId="0" borderId="1" xfId="1"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41" fontId="4" fillId="3" borderId="1" xfId="1"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16" xfId="0" applyFont="1" applyFill="1" applyBorder="1" applyAlignment="1">
      <alignment horizontal="center" vertical="center" wrapText="1"/>
    </xf>
    <xf numFmtId="12" fontId="3" fillId="0" borderId="2" xfId="0" applyNumberFormat="1" applyFont="1" applyBorder="1" applyAlignment="1">
      <alignment horizontal="center" vertical="center"/>
    </xf>
    <xf numFmtId="12" fontId="3" fillId="0" borderId="4"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1" fontId="3" fillId="0" borderId="16" xfId="0" quotePrefix="1" applyNumberFormat="1" applyFont="1" applyBorder="1" applyAlignment="1">
      <alignment horizontal="center" vertical="center" wrapText="1"/>
    </xf>
    <xf numFmtId="1" fontId="3" fillId="0" borderId="17" xfId="0" quotePrefix="1" applyNumberFormat="1" applyFont="1" applyBorder="1" applyAlignment="1">
      <alignment horizontal="center" vertical="center" wrapText="1"/>
    </xf>
    <xf numFmtId="1" fontId="3" fillId="0" borderId="14" xfId="0" quotePrefix="1" applyNumberFormat="1" applyFont="1" applyBorder="1" applyAlignment="1">
      <alignment horizontal="center" vertical="center" wrapText="1"/>
    </xf>
    <xf numFmtId="1" fontId="3" fillId="3" borderId="2" xfId="0" quotePrefix="1" applyNumberFormat="1" applyFont="1" applyFill="1" applyBorder="1" applyAlignment="1">
      <alignment horizontal="center" vertical="center"/>
    </xf>
    <xf numFmtId="1" fontId="3" fillId="3" borderId="3" xfId="0" quotePrefix="1" applyNumberFormat="1" applyFont="1" applyFill="1" applyBorder="1" applyAlignment="1">
      <alignment horizontal="center" vertical="center"/>
    </xf>
    <xf numFmtId="1" fontId="3" fillId="3" borderId="4" xfId="0" quotePrefix="1" applyNumberFormat="1" applyFont="1" applyFill="1" applyBorder="1" applyAlignment="1">
      <alignment horizontal="center" vertical="center"/>
    </xf>
    <xf numFmtId="164" fontId="3" fillId="0" borderId="11" xfId="0" quotePrefix="1" applyNumberFormat="1" applyFont="1" applyBorder="1" applyAlignment="1">
      <alignment horizontal="center" vertical="center"/>
    </xf>
    <xf numFmtId="164" fontId="3" fillId="0" borderId="12" xfId="0" quotePrefix="1" applyNumberFormat="1" applyFont="1" applyBorder="1" applyAlignment="1">
      <alignment horizontal="center" vertical="center"/>
    </xf>
    <xf numFmtId="164" fontId="3" fillId="0" borderId="9" xfId="0" quotePrefix="1" applyNumberFormat="1" applyFont="1" applyBorder="1" applyAlignment="1">
      <alignment horizontal="center" vertical="center"/>
    </xf>
    <xf numFmtId="0" fontId="11" fillId="0" borderId="1" xfId="0" quotePrefix="1" applyFont="1" applyBorder="1" applyAlignment="1">
      <alignment horizontal="center" vertical="center"/>
    </xf>
    <xf numFmtId="164" fontId="3" fillId="0" borderId="2" xfId="1" quotePrefix="1" applyNumberFormat="1" applyFont="1" applyFill="1" applyBorder="1" applyAlignment="1">
      <alignment horizontal="center" vertical="center"/>
    </xf>
    <xf numFmtId="164" fontId="3" fillId="0" borderId="3" xfId="1" applyNumberFormat="1" applyFont="1" applyFill="1" applyBorder="1" applyAlignment="1">
      <alignment horizontal="center" vertical="center"/>
    </xf>
    <xf numFmtId="164" fontId="3" fillId="0" borderId="4" xfId="1" applyNumberFormat="1" applyFont="1" applyFill="1" applyBorder="1" applyAlignment="1">
      <alignment horizontal="center" vertical="center"/>
    </xf>
    <xf numFmtId="0" fontId="3" fillId="0" borderId="2" xfId="1" quotePrefix="1" applyNumberFormat="1" applyFont="1" applyFill="1" applyBorder="1" applyAlignment="1">
      <alignment horizontal="center" vertical="center" wrapText="1"/>
    </xf>
    <xf numFmtId="164" fontId="3" fillId="0" borderId="2" xfId="0" quotePrefix="1"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3" fillId="0" borderId="3" xfId="0" quotePrefix="1"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3" fillId="0" borderId="1" xfId="0" applyNumberFormat="1" applyFont="1" applyBorder="1" applyAlignment="1">
      <alignment horizontal="center" vertical="center"/>
    </xf>
    <xf numFmtId="164" fontId="3" fillId="3" borderId="1" xfId="1" quotePrefix="1" applyNumberFormat="1" applyFont="1" applyFill="1" applyBorder="1" applyAlignment="1">
      <alignment horizontal="center" vertical="center"/>
    </xf>
    <xf numFmtId="0" fontId="3" fillId="0" borderId="4" xfId="0" quotePrefix="1" applyFont="1" applyBorder="1" applyAlignment="1">
      <alignment horizontal="center" vertical="center" wrapText="1"/>
    </xf>
    <xf numFmtId="1" fontId="3" fillId="0" borderId="11" xfId="0" quotePrefix="1" applyNumberFormat="1" applyFont="1" applyBorder="1" applyAlignment="1">
      <alignment horizontal="center" vertical="center" wrapText="1"/>
    </xf>
    <xf numFmtId="1" fontId="3" fillId="0" borderId="12" xfId="0" quotePrefix="1" applyNumberFormat="1" applyFont="1" applyBorder="1" applyAlignment="1">
      <alignment horizontal="center" vertical="center" wrapText="1"/>
    </xf>
    <xf numFmtId="1" fontId="3" fillId="0" borderId="9" xfId="0" quotePrefix="1" applyNumberFormat="1" applyFont="1" applyBorder="1" applyAlignment="1">
      <alignment horizontal="center" vertical="center" wrapText="1"/>
    </xf>
    <xf numFmtId="0" fontId="11" fillId="8" borderId="1" xfId="0" applyFont="1" applyFill="1" applyBorder="1" applyAlignment="1">
      <alignment horizontal="center" vertical="center"/>
    </xf>
    <xf numFmtId="10" fontId="3" fillId="8" borderId="2" xfId="2" applyNumberFormat="1" applyFont="1" applyFill="1" applyBorder="1" applyAlignment="1">
      <alignment horizontal="center" vertical="center"/>
    </xf>
    <xf numFmtId="10" fontId="3" fillId="8" borderId="3" xfId="2" applyNumberFormat="1" applyFont="1" applyFill="1" applyBorder="1" applyAlignment="1">
      <alignment horizontal="center" vertical="center"/>
    </xf>
    <xf numFmtId="10" fontId="3" fillId="8" borderId="4" xfId="2" applyNumberFormat="1" applyFont="1" applyFill="1" applyBorder="1" applyAlignment="1">
      <alignment horizontal="center" vertical="center"/>
    </xf>
    <xf numFmtId="0" fontId="4" fillId="0" borderId="2" xfId="1"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4" fillId="0" borderId="4" xfId="1"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1" fontId="3" fillId="3" borderId="2" xfId="0" quotePrefix="1"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0" fontId="3" fillId="0" borderId="2"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2"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2" fillId="0" borderId="15" xfId="0" applyFont="1" applyBorder="1" applyAlignment="1">
      <alignment horizontal="center" vertical="center" wrapText="1"/>
    </xf>
    <xf numFmtId="0" fontId="3" fillId="0" borderId="2" xfId="1"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10" fontId="3" fillId="3" borderId="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3" fillId="0" borderId="10" xfId="0" applyFont="1" applyBorder="1" applyAlignment="1">
      <alignment horizontal="center"/>
    </xf>
    <xf numFmtId="0" fontId="3" fillId="0" borderId="2" xfId="0" quotePrefix="1" applyFont="1" applyBorder="1" applyAlignment="1">
      <alignment horizontal="center" vertical="center" wrapText="1"/>
    </xf>
    <xf numFmtId="0" fontId="3" fillId="0" borderId="3" xfId="0" quotePrefix="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3" fillId="0" borderId="10" xfId="0" applyFont="1" applyBorder="1" applyAlignment="1">
      <alignment horizontal="center" vertical="top" wrapText="1"/>
    </xf>
    <xf numFmtId="164" fontId="3" fillId="0" borderId="2" xfId="1"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 fontId="3" fillId="0" borderId="10" xfId="0" quotePrefix="1" applyNumberFormat="1" applyFont="1" applyBorder="1" applyAlignment="1">
      <alignment horizontal="center" vertical="center" wrapText="1"/>
    </xf>
    <xf numFmtId="0" fontId="3" fillId="0" borderId="10" xfId="0" applyFont="1" applyBorder="1" applyAlignment="1">
      <alignment horizontal="center" wrapText="1"/>
    </xf>
    <xf numFmtId="164" fontId="3" fillId="0" borderId="2" xfId="0" quotePrefix="1" applyNumberFormat="1" applyFont="1" applyBorder="1" applyAlignment="1">
      <alignment horizontal="center" vertical="center"/>
    </xf>
    <xf numFmtId="164" fontId="3" fillId="0" borderId="3" xfId="0" quotePrefix="1"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1" xfId="0" quotePrefix="1" applyFont="1" applyBorder="1" applyAlignment="1">
      <alignment horizontal="center" vertical="center"/>
    </xf>
    <xf numFmtId="0" fontId="11" fillId="0" borderId="4"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41" fontId="3" fillId="3" borderId="1" xfId="1" applyFont="1" applyFill="1" applyBorder="1" applyAlignment="1">
      <alignment horizontal="center" vertical="center"/>
    </xf>
    <xf numFmtId="3" fontId="3" fillId="0" borderId="1" xfId="0" applyNumberFormat="1" applyFont="1" applyBorder="1" applyAlignment="1">
      <alignment horizontal="center" vertical="center"/>
    </xf>
    <xf numFmtId="164" fontId="3" fillId="0" borderId="1" xfId="0" quotePrefix="1" applyNumberFormat="1" applyFont="1" applyBorder="1" applyAlignment="1">
      <alignment horizontal="center" vertical="center"/>
    </xf>
    <xf numFmtId="0" fontId="3" fillId="0" borderId="1" xfId="0" quotePrefix="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0" xfId="0" applyFont="1" applyBorder="1" applyAlignment="1">
      <alignment horizontal="center" vertical="center"/>
    </xf>
    <xf numFmtId="1" fontId="3" fillId="0" borderId="1" xfId="0" quotePrefix="1"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41" fontId="3" fillId="3" borderId="2" xfId="1" applyFont="1" applyFill="1" applyBorder="1" applyAlignment="1">
      <alignment horizontal="center" vertical="center" wrapText="1"/>
    </xf>
    <xf numFmtId="41" fontId="3" fillId="3" borderId="3" xfId="1" applyFont="1" applyFill="1" applyBorder="1" applyAlignment="1">
      <alignment horizontal="center" vertical="center" wrapText="1"/>
    </xf>
    <xf numFmtId="41" fontId="3" fillId="3" borderId="4" xfId="1"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3" borderId="19" xfId="0" applyFont="1" applyFill="1" applyBorder="1" applyAlignment="1">
      <alignment horizontal="center" vertical="center" wrapText="1"/>
    </xf>
    <xf numFmtId="0" fontId="4" fillId="3" borderId="15" xfId="0" applyFont="1" applyFill="1" applyBorder="1" applyAlignment="1">
      <alignment horizontal="center" vertical="center" wrapText="1"/>
    </xf>
    <xf numFmtId="3" fontId="3" fillId="0" borderId="2" xfId="0" applyNumberFormat="1" applyFont="1" applyBorder="1" applyAlignment="1">
      <alignment horizontal="center" vertical="center"/>
    </xf>
    <xf numFmtId="3" fontId="3" fillId="0" borderId="4" xfId="0" applyNumberFormat="1" applyFont="1" applyBorder="1" applyAlignment="1">
      <alignment horizontal="center" vertical="center"/>
    </xf>
    <xf numFmtId="10" fontId="3" fillId="0" borderId="2" xfId="2" applyNumberFormat="1" applyFont="1" applyBorder="1" applyAlignment="1">
      <alignment horizontal="center" vertical="center"/>
    </xf>
    <xf numFmtId="10" fontId="3" fillId="0" borderId="4" xfId="2" applyNumberFormat="1" applyFont="1" applyBorder="1" applyAlignment="1">
      <alignment horizontal="center" vertical="center"/>
    </xf>
    <xf numFmtId="0" fontId="4" fillId="3" borderId="19" xfId="1" applyNumberFormat="1" applyFont="1" applyFill="1" applyBorder="1" applyAlignment="1">
      <alignment horizontal="center" vertical="center" wrapText="1"/>
    </xf>
    <xf numFmtId="0" fontId="4" fillId="3" borderId="15" xfId="1" applyNumberFormat="1" applyFont="1" applyFill="1" applyBorder="1" applyAlignment="1">
      <alignment horizontal="center" vertical="center" wrapText="1"/>
    </xf>
    <xf numFmtId="0" fontId="3" fillId="3" borderId="2" xfId="1" applyNumberFormat="1" applyFont="1" applyFill="1" applyBorder="1" applyAlignment="1">
      <alignment horizontal="center" vertical="center"/>
    </xf>
    <xf numFmtId="0" fontId="3" fillId="3" borderId="4" xfId="1" applyNumberFormat="1"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3" fillId="3" borderId="7" xfId="0"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 fontId="3" fillId="3" borderId="3"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0" fontId="3" fillId="0" borderId="2" xfId="2" applyNumberFormat="1" applyFont="1" applyFill="1" applyBorder="1" applyAlignment="1">
      <alignment horizontal="center" vertical="center"/>
    </xf>
    <xf numFmtId="10" fontId="3" fillId="0" borderId="4" xfId="2" applyNumberFormat="1" applyFont="1" applyFill="1" applyBorder="1" applyAlignment="1">
      <alignment horizontal="center" vertical="center"/>
    </xf>
    <xf numFmtId="41" fontId="3" fillId="3" borderId="2" xfId="1" applyFont="1" applyFill="1" applyBorder="1" applyAlignment="1">
      <alignment horizontal="center" vertical="center"/>
    </xf>
    <xf numFmtId="41" fontId="3" fillId="3" borderId="3" xfId="1" applyFont="1" applyFill="1" applyBorder="1" applyAlignment="1">
      <alignment horizontal="center" vertical="center"/>
    </xf>
    <xf numFmtId="41" fontId="3" fillId="3" borderId="4" xfId="1" applyFont="1" applyFill="1" applyBorder="1" applyAlignment="1">
      <alignment horizontal="center" vertical="center"/>
    </xf>
    <xf numFmtId="9" fontId="3" fillId="3" borderId="2" xfId="2" applyFont="1" applyFill="1" applyBorder="1" applyAlignment="1">
      <alignment horizontal="center" vertical="center"/>
    </xf>
    <xf numFmtId="9" fontId="3" fillId="3" borderId="4" xfId="2" applyFont="1" applyFill="1" applyBorder="1" applyAlignment="1">
      <alignment horizontal="center" vertical="center"/>
    </xf>
    <xf numFmtId="10" fontId="3" fillId="0" borderId="3" xfId="2" applyNumberFormat="1" applyFont="1" applyFill="1" applyBorder="1" applyAlignment="1">
      <alignment horizontal="center" vertical="center"/>
    </xf>
    <xf numFmtId="1" fontId="3" fillId="3" borderId="3" xfId="0" quotePrefix="1" applyNumberFormat="1" applyFont="1" applyFill="1" applyBorder="1" applyAlignment="1">
      <alignment horizontal="center" vertical="center" wrapText="1"/>
    </xf>
    <xf numFmtId="1" fontId="3" fillId="3" borderId="4" xfId="0" quotePrefix="1" applyNumberFormat="1" applyFont="1" applyFill="1" applyBorder="1" applyAlignment="1">
      <alignment horizontal="center" vertical="center" wrapText="1"/>
    </xf>
    <xf numFmtId="0" fontId="3" fillId="0" borderId="18" xfId="0" quotePrefix="1" applyFont="1" applyBorder="1" applyAlignment="1">
      <alignment horizontal="center" vertical="center" wrapText="1"/>
    </xf>
    <xf numFmtId="10" fontId="4" fillId="3" borderId="20" xfId="2" applyNumberFormat="1" applyFont="1" applyFill="1" applyBorder="1" applyAlignment="1">
      <alignment horizontal="center" vertical="center"/>
    </xf>
    <xf numFmtId="10" fontId="4" fillId="3" borderId="16" xfId="2" applyNumberFormat="1" applyFont="1" applyFill="1" applyBorder="1" applyAlignment="1">
      <alignment horizontal="center" vertic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1" fontId="3" fillId="3" borderId="1" xfId="0" quotePrefix="1"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41" fontId="11" fillId="0" borderId="11" xfId="1" applyFont="1" applyFill="1" applyBorder="1" applyAlignment="1">
      <alignment horizontal="center" vertical="center"/>
    </xf>
    <xf numFmtId="41" fontId="11" fillId="0" borderId="9" xfId="1" applyFont="1" applyFill="1" applyBorder="1" applyAlignment="1">
      <alignment horizontal="center" vertical="center"/>
    </xf>
    <xf numFmtId="41" fontId="11" fillId="0" borderId="1" xfId="1" applyFont="1" applyFill="1" applyBorder="1" applyAlignment="1">
      <alignment horizontal="center" vertical="center"/>
    </xf>
    <xf numFmtId="41" fontId="11" fillId="0" borderId="2" xfId="1" applyFont="1" applyFill="1" applyBorder="1" applyAlignment="1">
      <alignment horizontal="center" vertical="center"/>
    </xf>
    <xf numFmtId="41" fontId="11" fillId="0" borderId="4" xfId="1" applyFont="1" applyFill="1" applyBorder="1" applyAlignment="1">
      <alignment horizontal="center" vertical="center"/>
    </xf>
    <xf numFmtId="10" fontId="11"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10" fontId="3" fillId="3" borderId="1" xfId="2" applyNumberFormat="1" applyFont="1" applyFill="1" applyBorder="1" applyAlignment="1">
      <alignment horizontal="center" vertical="center"/>
    </xf>
    <xf numFmtId="164" fontId="3" fillId="0" borderId="2" xfId="1" applyNumberFormat="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2" xfId="1" applyNumberFormat="1" applyFont="1" applyFill="1" applyBorder="1" applyAlignment="1">
      <alignment horizontal="center" vertical="center" wrapText="1"/>
    </xf>
    <xf numFmtId="164" fontId="3" fillId="0" borderId="10" xfId="0" applyNumberFormat="1" applyFont="1" applyBorder="1" applyAlignment="1">
      <alignment horizontal="center" vertical="center"/>
    </xf>
    <xf numFmtId="0" fontId="11" fillId="3" borderId="2" xfId="0" applyFont="1" applyFill="1" applyBorder="1" applyAlignment="1">
      <alignment horizontal="center" vertical="center" wrapText="1"/>
    </xf>
    <xf numFmtId="0" fontId="3" fillId="0" borderId="20"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9" xfId="0" quotePrefix="1" applyFont="1" applyBorder="1" applyAlignment="1">
      <alignment horizontal="center" vertical="center" wrapText="1"/>
    </xf>
    <xf numFmtId="0" fontId="3" fillId="0" borderId="21" xfId="0" quotePrefix="1"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2" fillId="8" borderId="1"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6" fillId="0" borderId="1" xfId="0" applyFont="1" applyBorder="1" applyAlignment="1">
      <alignment horizontal="center" vertical="center" wrapText="1"/>
    </xf>
    <xf numFmtId="3" fontId="6" fillId="0" borderId="2" xfId="0" applyNumberFormat="1" applyFont="1" applyBorder="1" applyAlignment="1">
      <alignment horizontal="center" vertical="center"/>
    </xf>
    <xf numFmtId="3" fontId="6" fillId="0" borderId="4" xfId="0" applyNumberFormat="1" applyFont="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xf>
    <xf numFmtId="41" fontId="3" fillId="0" borderId="1" xfId="1" applyFont="1" applyFill="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4" xfId="1" applyNumberFormat="1" applyFont="1" applyFill="1" applyBorder="1" applyAlignment="1">
      <alignment vertical="center"/>
    </xf>
    <xf numFmtId="164" fontId="3" fillId="0" borderId="4" xfId="1" applyNumberFormat="1" applyFont="1" applyFill="1" applyBorder="1" applyAlignment="1">
      <alignment vertical="center"/>
    </xf>
    <xf numFmtId="164" fontId="3" fillId="0" borderId="1" xfId="1" applyNumberFormat="1" applyFont="1" applyFill="1" applyBorder="1" applyAlignment="1">
      <alignment vertical="center"/>
    </xf>
    <xf numFmtId="41" fontId="3" fillId="0" borderId="2" xfId="1" applyFont="1" applyFill="1" applyBorder="1" applyAlignment="1">
      <alignment vertical="center"/>
    </xf>
    <xf numFmtId="41" fontId="3" fillId="0" borderId="3" xfId="1" applyFont="1" applyFill="1" applyBorder="1" applyAlignment="1">
      <alignment vertical="center"/>
    </xf>
    <xf numFmtId="41" fontId="3" fillId="0" borderId="4" xfId="1" applyFont="1" applyFill="1" applyBorder="1" applyAlignment="1">
      <alignment vertical="center"/>
    </xf>
    <xf numFmtId="164" fontId="3" fillId="0" borderId="2" xfId="1" applyNumberFormat="1" applyFont="1" applyFill="1" applyBorder="1" applyAlignment="1">
      <alignment vertical="center" wrapText="1"/>
    </xf>
    <xf numFmtId="0" fontId="3" fillId="0" borderId="2" xfId="1" applyNumberFormat="1" applyFont="1" applyFill="1" applyBorder="1" applyAlignment="1">
      <alignment vertical="center" wrapText="1"/>
    </xf>
    <xf numFmtId="41" fontId="11" fillId="0" borderId="11" xfId="1" applyFont="1" applyFill="1" applyBorder="1" applyAlignment="1">
      <alignment vertical="center"/>
    </xf>
    <xf numFmtId="41" fontId="11" fillId="0" borderId="9" xfId="1" applyFont="1" applyFill="1" applyBorder="1" applyAlignment="1">
      <alignment vertical="center"/>
    </xf>
    <xf numFmtId="41" fontId="11" fillId="0" borderId="1" xfId="1" applyFont="1" applyFill="1" applyBorder="1" applyAlignment="1">
      <alignment vertical="center"/>
    </xf>
    <xf numFmtId="41" fontId="11" fillId="0" borderId="2" xfId="1" applyFont="1" applyFill="1" applyBorder="1" applyAlignment="1">
      <alignment vertical="center"/>
    </xf>
    <xf numFmtId="41" fontId="11" fillId="0" borderId="4" xfId="1" applyFont="1" applyFill="1" applyBorder="1" applyAlignment="1">
      <alignment vertical="center"/>
    </xf>
    <xf numFmtId="164" fontId="3" fillId="0" borderId="2" xfId="1" applyNumberFormat="1" applyFont="1" applyFill="1" applyBorder="1" applyAlignment="1">
      <alignment vertical="center"/>
    </xf>
    <xf numFmtId="164" fontId="3" fillId="0" borderId="3" xfId="1" applyNumberFormat="1" applyFont="1" applyFill="1" applyBorder="1" applyAlignment="1">
      <alignment vertical="center"/>
    </xf>
    <xf numFmtId="165" fontId="3" fillId="0" borderId="1" xfId="1" quotePrefix="1" applyNumberFormat="1" applyFont="1" applyFill="1" applyBorder="1" applyAlignment="1">
      <alignment vertical="center"/>
    </xf>
    <xf numFmtId="165" fontId="3" fillId="0" borderId="1" xfId="1" applyNumberFormat="1" applyFont="1" applyFill="1" applyBorder="1" applyAlignment="1">
      <alignment vertical="center"/>
    </xf>
    <xf numFmtId="164" fontId="3" fillId="0" borderId="2" xfId="1" quotePrefix="1" applyNumberFormat="1" applyFont="1" applyFill="1" applyBorder="1" applyAlignment="1">
      <alignment vertical="center"/>
    </xf>
    <xf numFmtId="0" fontId="3" fillId="0" borderId="2" xfId="1" quotePrefix="1" applyNumberFormat="1" applyFont="1" applyFill="1" applyBorder="1" applyAlignment="1">
      <alignment vertical="center"/>
    </xf>
    <xf numFmtId="0" fontId="3" fillId="0" borderId="3" xfId="1" applyNumberFormat="1" applyFont="1" applyFill="1" applyBorder="1" applyAlignment="1">
      <alignment vertical="center"/>
    </xf>
    <xf numFmtId="0" fontId="6" fillId="0" borderId="1" xfId="0" applyFont="1" applyBorder="1" applyAlignment="1">
      <alignment horizontal="center" vertical="center" wrapText="1"/>
    </xf>
    <xf numFmtId="164" fontId="3" fillId="3" borderId="1" xfId="1" quotePrefix="1" applyNumberFormat="1" applyFont="1" applyFill="1" applyBorder="1" applyAlignment="1">
      <alignment vertical="center"/>
    </xf>
    <xf numFmtId="164" fontId="3" fillId="3" borderId="1" xfId="1" applyNumberFormat="1" applyFont="1" applyFill="1" applyBorder="1" applyAlignment="1">
      <alignment vertical="center"/>
    </xf>
    <xf numFmtId="0" fontId="3" fillId="0" borderId="0" xfId="0" applyFont="1" applyAlignment="1"/>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3" borderId="2" xfId="0" applyFont="1" applyFill="1" applyBorder="1" applyAlignment="1">
      <alignment vertical="center"/>
    </xf>
    <xf numFmtId="0" fontId="3" fillId="3" borderId="4" xfId="0" applyFont="1" applyFill="1" applyBorder="1" applyAlignment="1">
      <alignment vertical="center"/>
    </xf>
    <xf numFmtId="41" fontId="4" fillId="3" borderId="10" xfId="1" applyFont="1" applyFill="1" applyBorder="1" applyAlignment="1">
      <alignment vertical="center"/>
    </xf>
    <xf numFmtId="41" fontId="4" fillId="3" borderId="19" xfId="1" applyFont="1" applyFill="1" applyBorder="1" applyAlignment="1">
      <alignment vertical="center"/>
    </xf>
    <xf numFmtId="41" fontId="4" fillId="3" borderId="15" xfId="1" applyFont="1" applyFill="1" applyBorder="1" applyAlignment="1">
      <alignment vertical="center"/>
    </xf>
    <xf numFmtId="0" fontId="4" fillId="5" borderId="10" xfId="0" applyFont="1" applyFill="1" applyBorder="1" applyAlignment="1">
      <alignment vertical="center" wrapText="1"/>
    </xf>
    <xf numFmtId="0" fontId="4" fillId="5" borderId="19" xfId="0" applyFont="1" applyFill="1" applyBorder="1" applyAlignment="1">
      <alignment vertical="center" wrapText="1"/>
    </xf>
    <xf numFmtId="0" fontId="4" fillId="5" borderId="15" xfId="0" applyFont="1" applyFill="1" applyBorder="1" applyAlignment="1">
      <alignment vertical="center" wrapText="1"/>
    </xf>
    <xf numFmtId="0" fontId="4" fillId="7" borderId="1" xfId="0" applyFont="1" applyFill="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8" borderId="1"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3" fillId="3" borderId="3" xfId="0" applyFont="1" applyFill="1" applyBorder="1" applyAlignment="1">
      <alignment vertical="center"/>
    </xf>
    <xf numFmtId="0" fontId="3" fillId="3" borderId="3" xfId="0" applyFont="1" applyFill="1" applyBorder="1" applyAlignment="1">
      <alignment vertical="center" wrapText="1"/>
    </xf>
    <xf numFmtId="1" fontId="3" fillId="3" borderId="2" xfId="0" applyNumberFormat="1" applyFont="1" applyFill="1" applyBorder="1" applyAlignment="1">
      <alignment vertical="center"/>
    </xf>
    <xf numFmtId="1" fontId="3" fillId="3" borderId="3" xfId="0" applyNumberFormat="1" applyFont="1" applyFill="1" applyBorder="1" applyAlignment="1">
      <alignment vertical="center"/>
    </xf>
    <xf numFmtId="1" fontId="3" fillId="3" borderId="4" xfId="0" applyNumberFormat="1" applyFont="1" applyFill="1" applyBorder="1" applyAlignment="1">
      <alignment vertical="center"/>
    </xf>
    <xf numFmtId="0" fontId="3" fillId="0" borderId="11"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4" fillId="6" borderId="10" xfId="0" applyFont="1" applyFill="1" applyBorder="1" applyAlignment="1">
      <alignment vertical="center" wrapText="1"/>
    </xf>
    <xf numFmtId="0" fontId="4" fillId="6" borderId="19" xfId="0" applyFont="1" applyFill="1" applyBorder="1" applyAlignment="1">
      <alignment vertical="center" wrapText="1"/>
    </xf>
    <xf numFmtId="0" fontId="4" fillId="6" borderId="15" xfId="0" applyFont="1" applyFill="1" applyBorder="1" applyAlignment="1">
      <alignment vertical="center" wrapText="1"/>
    </xf>
    <xf numFmtId="1" fontId="3" fillId="3" borderId="1" xfId="0" applyNumberFormat="1" applyFont="1" applyFill="1" applyBorder="1" applyAlignment="1">
      <alignment vertical="center"/>
    </xf>
    <xf numFmtId="164" fontId="3" fillId="0" borderId="1" xfId="0" applyNumberFormat="1" applyFont="1" applyBorder="1" applyAlignment="1">
      <alignment vertical="center"/>
    </xf>
    <xf numFmtId="0" fontId="11" fillId="0" borderId="1"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1" fillId="8" borderId="1" xfId="0" applyFont="1" applyFill="1" applyBorder="1" applyAlignment="1">
      <alignment vertical="center"/>
    </xf>
    <xf numFmtId="0" fontId="4" fillId="0" borderId="2" xfId="1" applyNumberFormat="1" applyFont="1" applyFill="1" applyBorder="1" applyAlignment="1">
      <alignment vertical="center"/>
    </xf>
    <xf numFmtId="0" fontId="4" fillId="0" borderId="3" xfId="1" applyNumberFormat="1" applyFont="1" applyFill="1" applyBorder="1" applyAlignment="1">
      <alignment vertical="center"/>
    </xf>
    <xf numFmtId="0" fontId="4" fillId="0" borderId="4" xfId="1" applyNumberFormat="1" applyFont="1" applyFill="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1" fontId="3" fillId="0" borderId="1"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3" borderId="1" xfId="0" applyFont="1" applyFill="1" applyBorder="1" applyAlignment="1">
      <alignment vertical="center"/>
    </xf>
    <xf numFmtId="1" fontId="3" fillId="3" borderId="1" xfId="0" applyNumberFormat="1" applyFont="1" applyFill="1" applyBorder="1" applyAlignment="1">
      <alignment vertical="center" wrapText="1"/>
    </xf>
    <xf numFmtId="1" fontId="3" fillId="0" borderId="2" xfId="0" applyNumberFormat="1" applyFont="1" applyBorder="1" applyAlignment="1">
      <alignment vertical="center"/>
    </xf>
    <xf numFmtId="1" fontId="3" fillId="0" borderId="3" xfId="0" applyNumberFormat="1" applyFont="1" applyBorder="1" applyAlignment="1">
      <alignment vertical="center"/>
    </xf>
    <xf numFmtId="1" fontId="3" fillId="0" borderId="4" xfId="0" applyNumberFormat="1" applyFont="1" applyBorder="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1" fontId="3" fillId="0" borderId="1" xfId="0" applyNumberFormat="1" applyFont="1" applyBorder="1" applyAlignment="1">
      <alignment vertical="center" wrapText="1"/>
    </xf>
    <xf numFmtId="0" fontId="3" fillId="0" borderId="19" xfId="0" applyFont="1" applyBorder="1" applyAlignment="1">
      <alignment vertical="center" wrapText="1"/>
    </xf>
    <xf numFmtId="0" fontId="3" fillId="3" borderId="1" xfId="1" applyNumberFormat="1" applyFont="1" applyFill="1" applyBorder="1" applyAlignment="1">
      <alignment vertical="center"/>
    </xf>
    <xf numFmtId="1" fontId="3" fillId="3" borderId="2" xfId="0" quotePrefix="1" applyNumberFormat="1" applyFont="1" applyFill="1" applyBorder="1" applyAlignment="1">
      <alignment vertical="center" wrapText="1"/>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164" fontId="3" fillId="0" borderId="2" xfId="0" quotePrefix="1" applyNumberFormat="1" applyFont="1" applyBorder="1" applyAlignment="1">
      <alignment vertical="center" wrapText="1"/>
    </xf>
    <xf numFmtId="164" fontId="11" fillId="0" borderId="3" xfId="0" applyNumberFormat="1" applyFont="1" applyBorder="1" applyAlignment="1">
      <alignment vertical="center" wrapText="1"/>
    </xf>
    <xf numFmtId="164" fontId="11" fillId="0" borderId="4" xfId="0" applyNumberFormat="1" applyFont="1" applyBorder="1" applyAlignment="1">
      <alignment vertical="center" wrapText="1"/>
    </xf>
    <xf numFmtId="0" fontId="3" fillId="0" borderId="2" xfId="0" quotePrefix="1" applyFont="1" applyBorder="1" applyAlignment="1">
      <alignment vertical="center"/>
    </xf>
    <xf numFmtId="0" fontId="3" fillId="0" borderId="3" xfId="0" quotePrefix="1" applyFont="1" applyBorder="1" applyAlignment="1">
      <alignment vertical="center"/>
    </xf>
    <xf numFmtId="0" fontId="3" fillId="0" borderId="4" xfId="0" quotePrefix="1" applyFont="1" applyBorder="1" applyAlignment="1">
      <alignment vertical="center"/>
    </xf>
    <xf numFmtId="0" fontId="2" fillId="8" borderId="1" xfId="0" applyFont="1" applyFill="1" applyBorder="1" applyAlignment="1">
      <alignment vertical="center" wrapText="1"/>
    </xf>
    <xf numFmtId="1" fontId="3" fillId="0" borderId="2" xfId="0" quotePrefix="1" applyNumberFormat="1" applyFont="1" applyBorder="1" applyAlignment="1">
      <alignment vertical="center"/>
    </xf>
    <xf numFmtId="0" fontId="10" fillId="0" borderId="2" xfId="0" applyFont="1" applyBorder="1" applyAlignment="1">
      <alignment vertical="center" wrapText="1"/>
    </xf>
    <xf numFmtId="0" fontId="10" fillId="0" borderId="4" xfId="0" applyFont="1" applyBorder="1" applyAlignment="1">
      <alignment vertical="center" wrapText="1"/>
    </xf>
    <xf numFmtId="164" fontId="3" fillId="0" borderId="11" xfId="0" quotePrefix="1" applyNumberFormat="1" applyFont="1" applyBorder="1" applyAlignment="1">
      <alignment vertical="center"/>
    </xf>
    <xf numFmtId="164" fontId="3" fillId="0" borderId="9" xfId="0" quotePrefix="1" applyNumberFormat="1" applyFont="1" applyBorder="1" applyAlignment="1">
      <alignment vertical="center"/>
    </xf>
    <xf numFmtId="0" fontId="11" fillId="0" borderId="1" xfId="0" quotePrefix="1" applyFont="1" applyBorder="1" applyAlignment="1">
      <alignment vertical="center"/>
    </xf>
    <xf numFmtId="164" fontId="3" fillId="0" borderId="12" xfId="0" quotePrefix="1" applyNumberFormat="1" applyFont="1" applyBorder="1" applyAlignment="1">
      <alignment vertical="center"/>
    </xf>
    <xf numFmtId="41" fontId="4" fillId="3" borderId="1" xfId="1" applyFont="1" applyFill="1" applyBorder="1" applyAlignment="1">
      <alignment vertical="center"/>
    </xf>
    <xf numFmtId="0" fontId="11" fillId="3" borderId="2" xfId="0" applyFont="1" applyFill="1" applyBorder="1" applyAlignment="1">
      <alignment vertical="center" wrapText="1"/>
    </xf>
    <xf numFmtId="164" fontId="3" fillId="0" borderId="1" xfId="0" applyNumberFormat="1" applyFont="1" applyBorder="1" applyAlignment="1">
      <alignment vertical="center" wrapText="1"/>
    </xf>
    <xf numFmtId="0" fontId="6" fillId="3" borderId="1" xfId="0" applyFont="1" applyFill="1" applyBorder="1" applyAlignment="1">
      <alignment vertical="center"/>
    </xf>
    <xf numFmtId="1" fontId="3" fillId="0" borderId="2" xfId="0" quotePrefix="1" applyNumberFormat="1" applyFont="1" applyBorder="1" applyAlignment="1">
      <alignment vertical="center" wrapText="1"/>
    </xf>
    <xf numFmtId="164" fontId="3" fillId="0" borderId="3" xfId="0" quotePrefix="1" applyNumberFormat="1" applyFont="1" applyBorder="1" applyAlignment="1">
      <alignment vertical="center" wrapText="1"/>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164" fontId="3" fillId="0" borderId="2" xfId="0" quotePrefix="1" applyNumberFormat="1" applyFont="1" applyBorder="1" applyAlignment="1">
      <alignment vertical="center"/>
    </xf>
    <xf numFmtId="164" fontId="3" fillId="0" borderId="4" xfId="0" applyNumberFormat="1" applyFont="1" applyBorder="1" applyAlignment="1">
      <alignment vertical="center"/>
    </xf>
    <xf numFmtId="0" fontId="3" fillId="0" borderId="2" xfId="0" quotePrefix="1" applyFont="1" applyBorder="1" applyAlignment="1">
      <alignment vertical="center" wrapText="1"/>
    </xf>
    <xf numFmtId="0" fontId="3" fillId="0" borderId="3" xfId="0" quotePrefix="1" applyFont="1" applyBorder="1" applyAlignment="1">
      <alignment vertical="center" wrapText="1"/>
    </xf>
    <xf numFmtId="41" fontId="3" fillId="3" borderId="1" xfId="1" applyFont="1" applyFill="1" applyBorder="1" applyAlignment="1">
      <alignment vertical="center"/>
    </xf>
    <xf numFmtId="12" fontId="3" fillId="0" borderId="2" xfId="0" applyNumberFormat="1" applyFont="1" applyBorder="1" applyAlignment="1">
      <alignment vertical="center"/>
    </xf>
    <xf numFmtId="12" fontId="3" fillId="0" borderId="4" xfId="0" applyNumberFormat="1" applyFont="1" applyBorder="1" applyAlignment="1">
      <alignment vertical="center"/>
    </xf>
    <xf numFmtId="0" fontId="4" fillId="6" borderId="20" xfId="0" applyFont="1" applyFill="1" applyBorder="1" applyAlignment="1">
      <alignment vertical="center" wrapText="1"/>
    </xf>
    <xf numFmtId="0" fontId="4" fillId="6" borderId="16" xfId="0" applyFont="1" applyFill="1" applyBorder="1" applyAlignment="1">
      <alignment vertical="center" wrapText="1"/>
    </xf>
    <xf numFmtId="164" fontId="3" fillId="0" borderId="10" xfId="0" applyNumberFormat="1" applyFont="1" applyBorder="1" applyAlignment="1">
      <alignment vertical="center"/>
    </xf>
    <xf numFmtId="0" fontId="3" fillId="3" borderId="10" xfId="0" applyFont="1" applyFill="1" applyBorder="1" applyAlignment="1">
      <alignment vertical="center" wrapText="1"/>
    </xf>
    <xf numFmtId="0" fontId="3" fillId="3" borderId="19" xfId="0" applyFont="1" applyFill="1" applyBorder="1" applyAlignment="1">
      <alignment vertical="center" wrapText="1"/>
    </xf>
    <xf numFmtId="164" fontId="3" fillId="0" borderId="1" xfId="0" quotePrefix="1" applyNumberFormat="1" applyFont="1" applyBorder="1" applyAlignment="1">
      <alignment vertical="center"/>
    </xf>
    <xf numFmtId="0" fontId="3" fillId="0" borderId="1" xfId="0" quotePrefix="1" applyFont="1" applyBorder="1" applyAlignment="1">
      <alignment vertical="center"/>
    </xf>
    <xf numFmtId="0" fontId="3" fillId="0" borderId="11" xfId="0" quotePrefix="1" applyFont="1" applyBorder="1" applyAlignment="1">
      <alignment vertical="center" wrapText="1"/>
    </xf>
    <xf numFmtId="0" fontId="3" fillId="0" borderId="20" xfId="0" quotePrefix="1" applyFont="1" applyBorder="1" applyAlignment="1">
      <alignment vertical="center" wrapText="1"/>
    </xf>
    <xf numFmtId="0" fontId="3" fillId="0" borderId="12" xfId="0" quotePrefix="1" applyFont="1" applyBorder="1" applyAlignment="1">
      <alignment vertical="center" wrapText="1"/>
    </xf>
    <xf numFmtId="0" fontId="3" fillId="0" borderId="0" xfId="0" quotePrefix="1" applyFont="1" applyAlignment="1">
      <alignment vertical="center" wrapText="1"/>
    </xf>
    <xf numFmtId="0" fontId="3" fillId="0" borderId="9" xfId="0" quotePrefix="1" applyFont="1" applyBorder="1" applyAlignment="1">
      <alignment vertical="center" wrapText="1"/>
    </xf>
    <xf numFmtId="0" fontId="3" fillId="0" borderId="21" xfId="0" quotePrefix="1" applyFont="1" applyBorder="1" applyAlignment="1">
      <alignment vertical="center" wrapText="1"/>
    </xf>
    <xf numFmtId="164" fontId="3" fillId="0" borderId="3" xfId="0" applyNumberFormat="1" applyFont="1" applyBorder="1" applyAlignment="1">
      <alignment vertical="center" wrapText="1"/>
    </xf>
    <xf numFmtId="164" fontId="3" fillId="0" borderId="4" xfId="0" applyNumberFormat="1" applyFont="1" applyBorder="1" applyAlignment="1">
      <alignment vertical="center" wrapText="1"/>
    </xf>
    <xf numFmtId="164" fontId="3" fillId="0" borderId="2" xfId="3" quotePrefix="1" applyNumberFormat="1" applyFont="1" applyBorder="1" applyAlignment="1">
      <alignment vertical="center"/>
    </xf>
    <xf numFmtId="164" fontId="3" fillId="0" borderId="3" xfId="3" quotePrefix="1" applyNumberFormat="1" applyFont="1" applyBorder="1" applyAlignment="1">
      <alignment vertical="center"/>
    </xf>
    <xf numFmtId="164" fontId="3" fillId="0" borderId="4" xfId="3" quotePrefix="1" applyNumberFormat="1" applyFont="1" applyBorder="1" applyAlignment="1">
      <alignment vertical="center"/>
    </xf>
    <xf numFmtId="0" fontId="11" fillId="0" borderId="2" xfId="0" quotePrefix="1" applyFont="1" applyBorder="1" applyAlignment="1">
      <alignment vertical="center"/>
    </xf>
    <xf numFmtId="0" fontId="4" fillId="3" borderId="19" xfId="1" applyNumberFormat="1" applyFont="1" applyFill="1" applyBorder="1" applyAlignment="1">
      <alignment vertical="center" wrapText="1"/>
    </xf>
    <xf numFmtId="0" fontId="4" fillId="3" borderId="15" xfId="1" applyNumberFormat="1" applyFont="1" applyFill="1" applyBorder="1" applyAlignment="1">
      <alignment vertical="center" wrapText="1"/>
    </xf>
    <xf numFmtId="3" fontId="6" fillId="0" borderId="2" xfId="0" applyNumberFormat="1" applyFont="1" applyBorder="1" applyAlignment="1">
      <alignment vertical="center"/>
    </xf>
    <xf numFmtId="3" fontId="6" fillId="0" borderId="4" xfId="0" applyNumberFormat="1" applyFont="1" applyBorder="1" applyAlignment="1">
      <alignment vertical="center"/>
    </xf>
    <xf numFmtId="3" fontId="3" fillId="0" borderId="2" xfId="0" applyNumberFormat="1" applyFont="1" applyBorder="1" applyAlignment="1">
      <alignment vertical="center"/>
    </xf>
    <xf numFmtId="3" fontId="3" fillId="0" borderId="4" xfId="0" applyNumberFormat="1" applyFont="1" applyBorder="1" applyAlignment="1">
      <alignment vertical="center"/>
    </xf>
    <xf numFmtId="0" fontId="2" fillId="0" borderId="7" xfId="0" applyFont="1" applyBorder="1" applyAlignment="1">
      <alignment vertical="center" wrapText="1"/>
    </xf>
    <xf numFmtId="0" fontId="3" fillId="3" borderId="7" xfId="0" applyFont="1" applyFill="1" applyBorder="1" applyAlignment="1">
      <alignment vertical="center" wrapText="1"/>
    </xf>
    <xf numFmtId="1" fontId="3" fillId="3" borderId="7" xfId="0" applyNumberFormat="1" applyFont="1" applyFill="1" applyBorder="1" applyAlignment="1">
      <alignment vertical="center" wrapText="1"/>
    </xf>
    <xf numFmtId="1" fontId="3" fillId="3" borderId="3" xfId="0" applyNumberFormat="1" applyFont="1" applyFill="1" applyBorder="1" applyAlignment="1">
      <alignment vertical="center" wrapText="1"/>
    </xf>
    <xf numFmtId="1" fontId="3" fillId="3" borderId="4" xfId="0" applyNumberFormat="1" applyFont="1" applyFill="1" applyBorder="1" applyAlignment="1">
      <alignment vertical="center" wrapText="1"/>
    </xf>
    <xf numFmtId="10" fontId="4" fillId="3" borderId="20" xfId="2" applyNumberFormat="1" applyFont="1" applyFill="1" applyBorder="1" applyAlignment="1">
      <alignment vertical="center"/>
    </xf>
    <xf numFmtId="0" fontId="3" fillId="3" borderId="2" xfId="1" applyNumberFormat="1" applyFont="1" applyFill="1" applyBorder="1" applyAlignment="1">
      <alignment vertical="center"/>
    </xf>
    <xf numFmtId="0" fontId="3" fillId="3" borderId="4" xfId="1" applyNumberFormat="1" applyFont="1" applyFill="1" applyBorder="1" applyAlignment="1">
      <alignment vertical="center"/>
    </xf>
    <xf numFmtId="0" fontId="3" fillId="9" borderId="2" xfId="0" applyFont="1" applyFill="1" applyBorder="1" applyAlignment="1">
      <alignment vertical="center"/>
    </xf>
    <xf numFmtId="0" fontId="3" fillId="9" borderId="4" xfId="0" applyFont="1" applyFill="1" applyBorder="1" applyAlignment="1">
      <alignment vertical="center"/>
    </xf>
    <xf numFmtId="0" fontId="10" fillId="3" borderId="2" xfId="0" applyFont="1" applyFill="1" applyBorder="1" applyAlignment="1">
      <alignment vertical="center"/>
    </xf>
    <xf numFmtId="0" fontId="10" fillId="3" borderId="4" xfId="0" applyFont="1" applyFill="1" applyBorder="1" applyAlignment="1">
      <alignment vertical="center"/>
    </xf>
    <xf numFmtId="41" fontId="3" fillId="3" borderId="2" xfId="1" applyFont="1" applyFill="1" applyBorder="1" applyAlignment="1">
      <alignment vertical="center"/>
    </xf>
    <xf numFmtId="41" fontId="3" fillId="3" borderId="3" xfId="1" applyFont="1" applyFill="1" applyBorder="1" applyAlignment="1">
      <alignment vertical="center"/>
    </xf>
    <xf numFmtId="41" fontId="3" fillId="3" borderId="4" xfId="1" applyFont="1" applyFill="1" applyBorder="1" applyAlignment="1">
      <alignment vertical="center"/>
    </xf>
    <xf numFmtId="0" fontId="4" fillId="3" borderId="19" xfId="0" applyFont="1" applyFill="1" applyBorder="1" applyAlignment="1">
      <alignment vertical="center" wrapText="1"/>
    </xf>
    <xf numFmtId="0" fontId="4" fillId="3" borderId="15" xfId="0" applyFont="1" applyFill="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41" fontId="3" fillId="3" borderId="2" xfId="1" applyFont="1" applyFill="1" applyBorder="1" applyAlignment="1">
      <alignment vertical="center" wrapText="1"/>
    </xf>
    <xf numFmtId="41" fontId="3" fillId="3" borderId="3" xfId="1" applyFont="1" applyFill="1" applyBorder="1" applyAlignment="1">
      <alignment vertical="center" wrapText="1"/>
    </xf>
    <xf numFmtId="41" fontId="3" fillId="3" borderId="4" xfId="1" applyFont="1" applyFill="1" applyBorder="1" applyAlignment="1">
      <alignment vertical="center" wrapText="1"/>
    </xf>
    <xf numFmtId="1" fontId="3" fillId="3" borderId="3" xfId="0" quotePrefix="1" applyNumberFormat="1" applyFont="1" applyFill="1" applyBorder="1" applyAlignment="1">
      <alignment vertical="center" wrapText="1"/>
    </xf>
    <xf numFmtId="1" fontId="3" fillId="3" borderId="4" xfId="0" quotePrefix="1" applyNumberFormat="1" applyFont="1" applyFill="1" applyBorder="1" applyAlignment="1">
      <alignment vertical="center" wrapText="1"/>
    </xf>
    <xf numFmtId="0" fontId="4" fillId="0" borderId="1" xfId="0" applyFont="1" applyBorder="1" applyAlignment="1">
      <alignment vertical="center" wrapText="1"/>
    </xf>
    <xf numFmtId="1" fontId="3" fillId="0" borderId="1" xfId="0" quotePrefix="1" applyNumberFormat="1" applyFont="1" applyBorder="1" applyAlignment="1">
      <alignment vertical="center" wrapText="1"/>
    </xf>
    <xf numFmtId="1" fontId="3" fillId="0" borderId="1" xfId="0" quotePrefix="1" applyNumberFormat="1" applyFont="1" applyBorder="1" applyAlignment="1">
      <alignment vertical="center"/>
    </xf>
    <xf numFmtId="12" fontId="3" fillId="0" borderId="1" xfId="0" applyNumberFormat="1" applyFont="1" applyBorder="1" applyAlignment="1">
      <alignment vertical="center"/>
    </xf>
    <xf numFmtId="41" fontId="11" fillId="0" borderId="10" xfId="1" applyFont="1" applyFill="1" applyBorder="1" applyAlignment="1">
      <alignment vertical="center"/>
    </xf>
    <xf numFmtId="0" fontId="11" fillId="0" borderId="1" xfId="1" applyNumberFormat="1" applyFont="1" applyFill="1" applyBorder="1" applyAlignment="1">
      <alignment vertical="center"/>
    </xf>
    <xf numFmtId="0" fontId="11" fillId="0" borderId="1" xfId="0" applyFont="1" applyBorder="1" applyAlignment="1">
      <alignment vertical="center" wrapText="1"/>
    </xf>
    <xf numFmtId="0" fontId="3" fillId="3"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4" fillId="6" borderId="10"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4" fillId="5" borderId="10" xfId="0" applyFont="1" applyFill="1" applyBorder="1" applyAlignment="1">
      <alignment vertical="center"/>
    </xf>
  </cellXfs>
  <cellStyles count="4">
    <cellStyle name="Millares [0]" xfId="1" builtinId="6"/>
    <cellStyle name="Moneda" xfId="3" builtinId="4"/>
    <cellStyle name="Normal" xfId="0" builtinId="0"/>
    <cellStyle name="Porcentaje" xfId="2" builtinId="5"/>
  </cellStyles>
  <dxfs count="0"/>
  <tableStyles count="0" defaultTableStyle="TableStyleMedium2" defaultPivotStyle="PivotStyleLight16"/>
  <colors>
    <mruColors>
      <color rgb="FFFF33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audith" id="{7AF33ADE-80E8-4216-932E-3F49321829A8}" userId="Laudith" providerId="None"/>
  <person displayName="Luz Marlene Andrade Hong" id="{7283C1B3-EA77-46F8-B7CA-30ED138C4AB8}"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 dT="2021-07-01T17:27:10.27" personId="{7283C1B3-EA77-46F8-B7CA-30ED138C4AB8}" id="{C5780EA4-4EE6-469F-958F-5D9F7A72704A}">
    <text>VERIFICAR CON REPORTE A DICIEMBRE 2020</text>
  </threadedComment>
  <threadedComment ref="H169" dT="2021-05-25T22:46:27.27" personId="{7AF33ADE-80E8-4216-932E-3F49321829A8}" id="{280A3AA6-063F-4117-B899-3FC4571674AC}">
    <text>No fue aprobado en el 2021</text>
  </threadedComment>
  <threadedComment ref="H176" dT="2021-05-25T22:47:18.77" personId="{7AF33ADE-80E8-4216-932E-3F49321829A8}" id="{E4FA38CA-ED60-435F-A08B-5AF64B5BA720}">
    <text>No fue aprobado en el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I2" dT="2021-07-01T17:27:10.27" personId="{7283C1B3-EA77-46F8-B7CA-30ED138C4AB8}" id="{62E26BCC-5219-4075-964F-66887A75C467}">
    <text>VERIFICAR CON REPORTE A DICIEMBRE 2020</text>
  </threadedComment>
  <threadedComment ref="H169" dT="2021-05-25T22:46:27.27" personId="{7AF33ADE-80E8-4216-932E-3F49321829A8}" id="{76C54184-F260-4FC8-88EC-6BC7A006F624}">
    <text>No fue aprobado en el 2021</text>
  </threadedComment>
  <threadedComment ref="H176" dT="2021-05-25T22:47:18.77" personId="{7AF33ADE-80E8-4216-932E-3F49321829A8}" id="{909D6D02-C6E3-4046-9660-6808968BB0A6}">
    <text>No fue aprobado en el 2021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33"/>
  <sheetViews>
    <sheetView zoomScale="50" zoomScaleNormal="50" workbookViewId="0">
      <pane xSplit="3" ySplit="2" topLeftCell="D237" activePane="bottomRight" state="frozen"/>
      <selection activeCell="A2" sqref="A2"/>
      <selection pane="topRight" activeCell="D2" sqref="D2"/>
      <selection pane="bottomLeft" activeCell="A3" sqref="A3"/>
      <selection pane="bottomRight" activeCell="G245" sqref="G245"/>
    </sheetView>
  </sheetViews>
  <sheetFormatPr baseColWidth="10" defaultColWidth="11.42578125" defaultRowHeight="21" x14ac:dyDescent="0.35"/>
  <cols>
    <col min="1" max="1" width="24.42578125" style="20" customWidth="1"/>
    <col min="2" max="2" width="20.140625" style="20" customWidth="1"/>
    <col min="3" max="3" width="26.140625" style="91" customWidth="1"/>
    <col min="4" max="4" width="28.5703125" style="91" customWidth="1"/>
    <col min="5" max="5" width="23.85546875" style="91" customWidth="1"/>
    <col min="6" max="6" width="27.85546875" style="91" customWidth="1"/>
    <col min="7" max="7" width="20.28515625" style="91" customWidth="1"/>
    <col min="8" max="8" width="30.42578125" style="91" customWidth="1"/>
    <col min="9" max="9" width="29" style="96" customWidth="1"/>
    <col min="10" max="10" width="21.140625" style="96" customWidth="1"/>
    <col min="11" max="11" width="19.85546875" style="96" customWidth="1"/>
    <col min="12" max="12" width="20.85546875" style="96" customWidth="1"/>
    <col min="13" max="13" width="24.7109375" style="96" customWidth="1"/>
    <col min="14" max="14" width="28.7109375" style="96" customWidth="1"/>
    <col min="15" max="15" width="33.140625" style="96" customWidth="1"/>
    <col min="16" max="16" width="34" style="91" customWidth="1"/>
    <col min="17" max="17" width="21.85546875" style="91" customWidth="1"/>
    <col min="18" max="18" width="24.85546875" style="80" customWidth="1"/>
    <col min="19" max="19" width="34.42578125" style="80" customWidth="1"/>
    <col min="20" max="20" width="20.85546875" style="91" customWidth="1"/>
    <col min="21" max="21" width="20" style="91" customWidth="1"/>
    <col min="22" max="22" width="20.140625" style="91" customWidth="1"/>
    <col min="23" max="23" width="22.85546875" style="80" customWidth="1"/>
    <col min="24" max="24" width="26.85546875" style="91" customWidth="1"/>
    <col min="25" max="25" width="23.42578125" style="91" customWidth="1"/>
    <col min="26" max="26" width="30.85546875" style="91" customWidth="1"/>
    <col min="27" max="27" width="19.85546875" style="91" customWidth="1"/>
    <col min="28" max="28" width="28.140625" style="95" customWidth="1"/>
    <col min="29" max="29" width="29" style="93" customWidth="1"/>
    <col min="30" max="30" width="31.42578125" style="91" customWidth="1"/>
    <col min="31" max="31" width="38.85546875" style="90" customWidth="1"/>
    <col min="32" max="32" width="37" style="91" customWidth="1"/>
    <col min="33" max="33" width="41.5703125" style="3" customWidth="1"/>
    <col min="34" max="34" width="70.42578125" style="4" customWidth="1"/>
    <col min="35" max="16384" width="11.42578125" style="5"/>
  </cols>
  <sheetData>
    <row r="1" spans="1:34" ht="52.5" customHeight="1" thickBot="1" x14ac:dyDescent="0.4">
      <c r="A1" s="341" t="s">
        <v>307</v>
      </c>
      <c r="B1" s="341"/>
      <c r="C1" s="341"/>
      <c r="D1" s="341"/>
      <c r="E1" s="341"/>
      <c r="F1" s="341"/>
      <c r="G1" s="341"/>
      <c r="H1" s="341"/>
      <c r="I1" s="341"/>
      <c r="J1" s="341"/>
      <c r="K1" s="341"/>
      <c r="L1" s="341"/>
      <c r="M1" s="341"/>
      <c r="N1" s="1"/>
      <c r="O1" s="1"/>
      <c r="P1" s="1"/>
      <c r="Q1" s="1"/>
      <c r="R1" s="1"/>
      <c r="S1" s="1"/>
      <c r="T1" s="1"/>
      <c r="U1" s="1"/>
      <c r="V1" s="1"/>
      <c r="W1" s="1"/>
      <c r="X1" s="1"/>
      <c r="Y1" s="1"/>
      <c r="Z1" s="1"/>
      <c r="AA1" s="1"/>
      <c r="AB1" s="2"/>
      <c r="AC1" s="1"/>
      <c r="AD1" s="1"/>
      <c r="AE1" s="1"/>
      <c r="AF1" s="1"/>
    </row>
    <row r="2" spans="1:34" s="20" customFormat="1" ht="124.35" customHeight="1" thickBot="1" x14ac:dyDescent="0.3">
      <c r="A2" s="6" t="s">
        <v>0</v>
      </c>
      <c r="B2" s="7" t="s">
        <v>1</v>
      </c>
      <c r="C2" s="7" t="s">
        <v>3</v>
      </c>
      <c r="D2" s="7" t="s">
        <v>4</v>
      </c>
      <c r="E2" s="7" t="s">
        <v>2</v>
      </c>
      <c r="F2" s="7" t="s">
        <v>5</v>
      </c>
      <c r="G2" s="7" t="s">
        <v>6</v>
      </c>
      <c r="H2" s="8" t="s">
        <v>445</v>
      </c>
      <c r="I2" s="9" t="s">
        <v>446</v>
      </c>
      <c r="J2" s="10" t="s">
        <v>440</v>
      </c>
      <c r="K2" s="10" t="s">
        <v>441</v>
      </c>
      <c r="L2" s="11" t="s">
        <v>528</v>
      </c>
      <c r="M2" s="11" t="s">
        <v>529</v>
      </c>
      <c r="N2" s="11" t="s">
        <v>442</v>
      </c>
      <c r="O2" s="11" t="s">
        <v>443</v>
      </c>
      <c r="P2" s="9" t="s">
        <v>7</v>
      </c>
      <c r="Q2" s="9" t="s">
        <v>8</v>
      </c>
      <c r="R2" s="7" t="s">
        <v>9</v>
      </c>
      <c r="S2" s="7" t="s">
        <v>10</v>
      </c>
      <c r="T2" s="7" t="s">
        <v>444</v>
      </c>
      <c r="U2" s="7" t="s">
        <v>17</v>
      </c>
      <c r="V2" s="7" t="s">
        <v>18</v>
      </c>
      <c r="W2" s="7" t="s">
        <v>11</v>
      </c>
      <c r="X2" s="8" t="s">
        <v>19</v>
      </c>
      <c r="Y2" s="8" t="s">
        <v>20</v>
      </c>
      <c r="Z2" s="12" t="s">
        <v>12</v>
      </c>
      <c r="AA2" s="7" t="s">
        <v>13</v>
      </c>
      <c r="AB2" s="13" t="s">
        <v>14</v>
      </c>
      <c r="AC2" s="14" t="s">
        <v>278</v>
      </c>
      <c r="AD2" s="15" t="s">
        <v>15</v>
      </c>
      <c r="AE2" s="16" t="s">
        <v>16</v>
      </c>
      <c r="AF2" s="17" t="s">
        <v>21</v>
      </c>
      <c r="AG2" s="18" t="s">
        <v>450</v>
      </c>
      <c r="AH2" s="19" t="s">
        <v>525</v>
      </c>
    </row>
    <row r="3" spans="1:34" ht="145.5" customHeight="1" x14ac:dyDescent="0.35">
      <c r="A3" s="352" t="s">
        <v>22</v>
      </c>
      <c r="B3" s="352" t="s">
        <v>23</v>
      </c>
      <c r="C3" s="353" t="s">
        <v>29</v>
      </c>
      <c r="D3" s="21" t="s">
        <v>24</v>
      </c>
      <c r="E3" s="21" t="s">
        <v>25</v>
      </c>
      <c r="F3" s="21" t="s">
        <v>26</v>
      </c>
      <c r="G3" s="22">
        <v>5000</v>
      </c>
      <c r="H3" s="23">
        <v>250</v>
      </c>
      <c r="I3" s="24">
        <v>685</v>
      </c>
      <c r="J3" s="25">
        <v>0</v>
      </c>
      <c r="K3" s="26">
        <v>0</v>
      </c>
      <c r="L3" s="26">
        <f>+J3+K3</f>
        <v>0</v>
      </c>
      <c r="M3" s="26">
        <f>+I3+L3</f>
        <v>685</v>
      </c>
      <c r="N3" s="27">
        <f>+L3/H3</f>
        <v>0</v>
      </c>
      <c r="O3" s="27">
        <f>+M3/G3</f>
        <v>0.13700000000000001</v>
      </c>
      <c r="P3" s="372" t="s">
        <v>477</v>
      </c>
      <c r="Q3" s="373">
        <v>2021130010060</v>
      </c>
      <c r="R3" s="372" t="s">
        <v>264</v>
      </c>
      <c r="S3" s="21" t="s">
        <v>447</v>
      </c>
      <c r="T3" s="24">
        <v>1</v>
      </c>
      <c r="U3" s="216">
        <v>30</v>
      </c>
      <c r="V3" s="216">
        <v>0</v>
      </c>
      <c r="W3" s="292" t="s">
        <v>27</v>
      </c>
      <c r="X3" s="372">
        <v>250</v>
      </c>
      <c r="Y3" s="197">
        <v>0</v>
      </c>
      <c r="Z3" s="292" t="s">
        <v>478</v>
      </c>
      <c r="AA3" s="172" t="s">
        <v>28</v>
      </c>
      <c r="AB3" s="284">
        <v>100000000</v>
      </c>
      <c r="AC3" s="215">
        <v>0</v>
      </c>
      <c r="AD3" s="172" t="s">
        <v>282</v>
      </c>
      <c r="AE3" s="172" t="s">
        <v>479</v>
      </c>
      <c r="AF3" s="387" t="s">
        <v>480</v>
      </c>
      <c r="AG3" s="265" t="s">
        <v>530</v>
      </c>
      <c r="AH3" s="185" t="s">
        <v>527</v>
      </c>
    </row>
    <row r="4" spans="1:34" ht="80.45" customHeight="1" x14ac:dyDescent="0.35">
      <c r="A4" s="229"/>
      <c r="B4" s="229"/>
      <c r="C4" s="241"/>
      <c r="D4" s="212" t="s">
        <v>30</v>
      </c>
      <c r="E4" s="212" t="s">
        <v>31</v>
      </c>
      <c r="F4" s="212" t="s">
        <v>32</v>
      </c>
      <c r="G4" s="306">
        <v>4</v>
      </c>
      <c r="H4" s="368">
        <v>1</v>
      </c>
      <c r="I4" s="196">
        <v>1</v>
      </c>
      <c r="J4" s="234">
        <v>0</v>
      </c>
      <c r="K4" s="196">
        <v>0</v>
      </c>
      <c r="L4" s="196">
        <f>SUM(J4:K5)</f>
        <v>0</v>
      </c>
      <c r="M4" s="196">
        <f>+I4+L4</f>
        <v>1</v>
      </c>
      <c r="N4" s="200">
        <f>+L4/H4</f>
        <v>0</v>
      </c>
      <c r="O4" s="317">
        <f>+M4/G4</f>
        <v>0.25</v>
      </c>
      <c r="P4" s="291"/>
      <c r="Q4" s="374"/>
      <c r="R4" s="291"/>
      <c r="S4" s="30" t="s">
        <v>448</v>
      </c>
      <c r="T4" s="26">
        <v>250</v>
      </c>
      <c r="U4" s="216"/>
      <c r="V4" s="216"/>
      <c r="W4" s="212"/>
      <c r="X4" s="291"/>
      <c r="Y4" s="216"/>
      <c r="Z4" s="212"/>
      <c r="AA4" s="185"/>
      <c r="AB4" s="208"/>
      <c r="AC4" s="211"/>
      <c r="AD4" s="185"/>
      <c r="AE4" s="203"/>
      <c r="AF4" s="193"/>
      <c r="AG4" s="193"/>
      <c r="AH4" s="185"/>
    </row>
    <row r="5" spans="1:34" ht="45" customHeight="1" x14ac:dyDescent="0.35">
      <c r="A5" s="229"/>
      <c r="B5" s="229"/>
      <c r="C5" s="241"/>
      <c r="D5" s="212"/>
      <c r="E5" s="212"/>
      <c r="F5" s="212"/>
      <c r="G5" s="306"/>
      <c r="H5" s="369"/>
      <c r="I5" s="197"/>
      <c r="J5" s="236"/>
      <c r="K5" s="197"/>
      <c r="L5" s="197"/>
      <c r="M5" s="197"/>
      <c r="N5" s="202"/>
      <c r="O5" s="319"/>
      <c r="P5" s="291"/>
      <c r="Q5" s="374"/>
      <c r="R5" s="291"/>
      <c r="S5" s="290" t="s">
        <v>393</v>
      </c>
      <c r="T5" s="196">
        <v>1</v>
      </c>
      <c r="U5" s="216"/>
      <c r="V5" s="216"/>
      <c r="W5" s="212"/>
      <c r="X5" s="291"/>
      <c r="Y5" s="216"/>
      <c r="Z5" s="212"/>
      <c r="AA5" s="185"/>
      <c r="AB5" s="208"/>
      <c r="AC5" s="211"/>
      <c r="AD5" s="185"/>
      <c r="AE5" s="203"/>
      <c r="AF5" s="193"/>
      <c r="AG5" s="193"/>
      <c r="AH5" s="185"/>
    </row>
    <row r="6" spans="1:34" ht="129" customHeight="1" x14ac:dyDescent="0.35">
      <c r="A6" s="229"/>
      <c r="B6" s="229"/>
      <c r="C6" s="241"/>
      <c r="D6" s="30" t="s">
        <v>33</v>
      </c>
      <c r="E6" s="30" t="s">
        <v>25</v>
      </c>
      <c r="F6" s="30" t="s">
        <v>34</v>
      </c>
      <c r="G6" s="31">
        <v>1</v>
      </c>
      <c r="H6" s="33" t="s">
        <v>318</v>
      </c>
      <c r="I6" s="33" t="s">
        <v>25</v>
      </c>
      <c r="J6" s="33" t="s">
        <v>317</v>
      </c>
      <c r="K6" s="33" t="s">
        <v>317</v>
      </c>
      <c r="L6" s="33" t="s">
        <v>317</v>
      </c>
      <c r="M6" s="33" t="s">
        <v>317</v>
      </c>
      <c r="N6" s="33" t="s">
        <v>317</v>
      </c>
      <c r="O6" s="152">
        <v>0</v>
      </c>
      <c r="P6" s="292"/>
      <c r="Q6" s="375"/>
      <c r="R6" s="292"/>
      <c r="S6" s="292"/>
      <c r="T6" s="197"/>
      <c r="U6" s="216"/>
      <c r="V6" s="216"/>
      <c r="W6" s="212"/>
      <c r="X6" s="292"/>
      <c r="Y6" s="216"/>
      <c r="Z6" s="212"/>
      <c r="AA6" s="185"/>
      <c r="AB6" s="208"/>
      <c r="AC6" s="211"/>
      <c r="AD6" s="185"/>
      <c r="AE6" s="203"/>
      <c r="AF6" s="194"/>
      <c r="AG6" s="194"/>
      <c r="AH6" s="185"/>
    </row>
    <row r="7" spans="1:34" ht="119.25" customHeight="1" x14ac:dyDescent="0.35">
      <c r="A7" s="229"/>
      <c r="B7" s="229"/>
      <c r="C7" s="242"/>
      <c r="D7" s="226" t="s">
        <v>323</v>
      </c>
      <c r="E7" s="226"/>
      <c r="F7" s="226"/>
      <c r="G7" s="226"/>
      <c r="H7" s="226"/>
      <c r="I7" s="226"/>
      <c r="J7" s="226"/>
      <c r="K7" s="226"/>
      <c r="L7" s="226"/>
      <c r="M7" s="227"/>
      <c r="N7" s="34">
        <f>+(N3+N4)/2</f>
        <v>0</v>
      </c>
      <c r="O7" s="34">
        <f>AVERAGE(O3:O6)</f>
        <v>0.129</v>
      </c>
      <c r="P7" s="388"/>
      <c r="Q7" s="388"/>
      <c r="R7" s="388"/>
      <c r="S7" s="388"/>
      <c r="T7" s="388"/>
      <c r="U7" s="388"/>
      <c r="V7" s="388"/>
      <c r="W7" s="388"/>
      <c r="X7" s="388"/>
      <c r="Y7" s="388"/>
      <c r="Z7" s="388"/>
      <c r="AA7" s="388"/>
      <c r="AB7" s="388"/>
      <c r="AC7" s="388"/>
      <c r="AD7" s="388"/>
      <c r="AE7" s="388"/>
      <c r="AF7" s="388"/>
      <c r="AG7" s="389"/>
    </row>
    <row r="8" spans="1:34" ht="54.75" customHeight="1" x14ac:dyDescent="0.35">
      <c r="A8" s="229"/>
      <c r="B8" s="229"/>
      <c r="C8" s="240" t="s">
        <v>35</v>
      </c>
      <c r="D8" s="212" t="s">
        <v>36</v>
      </c>
      <c r="E8" s="212" t="s">
        <v>25</v>
      </c>
      <c r="F8" s="376" t="s">
        <v>37</v>
      </c>
      <c r="G8" s="306">
        <v>4</v>
      </c>
      <c r="H8" s="198" t="s">
        <v>318</v>
      </c>
      <c r="I8" s="417">
        <v>2</v>
      </c>
      <c r="J8" s="343" t="s">
        <v>317</v>
      </c>
      <c r="K8" s="343" t="s">
        <v>317</v>
      </c>
      <c r="L8" s="343" t="s">
        <v>317</v>
      </c>
      <c r="M8" s="196">
        <f>+I8</f>
        <v>2</v>
      </c>
      <c r="N8" s="343" t="s">
        <v>317</v>
      </c>
      <c r="O8" s="377">
        <f>+M8/G8</f>
        <v>0.5</v>
      </c>
      <c r="P8" s="170" t="s">
        <v>283</v>
      </c>
      <c r="Q8" s="217">
        <v>2021130010052</v>
      </c>
      <c r="R8" s="170" t="s">
        <v>224</v>
      </c>
      <c r="S8" s="30" t="s">
        <v>427</v>
      </c>
      <c r="T8" s="26" t="s">
        <v>318</v>
      </c>
      <c r="U8" s="216" t="s">
        <v>318</v>
      </c>
      <c r="V8" s="216" t="s">
        <v>318</v>
      </c>
      <c r="W8" s="212" t="s">
        <v>27</v>
      </c>
      <c r="X8" s="216" t="s">
        <v>318</v>
      </c>
      <c r="Y8" s="216" t="s">
        <v>318</v>
      </c>
      <c r="Z8" s="212" t="s">
        <v>478</v>
      </c>
      <c r="AA8" s="185" t="s">
        <v>28</v>
      </c>
      <c r="AB8" s="195">
        <v>0</v>
      </c>
      <c r="AC8" s="185" t="s">
        <v>318</v>
      </c>
      <c r="AD8" s="185" t="s">
        <v>318</v>
      </c>
      <c r="AE8" s="185" t="s">
        <v>318</v>
      </c>
      <c r="AF8" s="185" t="s">
        <v>453</v>
      </c>
      <c r="AG8" s="332" t="s">
        <v>531</v>
      </c>
      <c r="AH8" s="185"/>
    </row>
    <row r="9" spans="1:34" ht="96.6" customHeight="1" x14ac:dyDescent="0.35">
      <c r="A9" s="229"/>
      <c r="B9" s="229"/>
      <c r="C9" s="241"/>
      <c r="D9" s="212"/>
      <c r="E9" s="212"/>
      <c r="F9" s="376"/>
      <c r="G9" s="306"/>
      <c r="H9" s="199"/>
      <c r="I9" s="418"/>
      <c r="J9" s="343"/>
      <c r="K9" s="343"/>
      <c r="L9" s="343"/>
      <c r="M9" s="197"/>
      <c r="N9" s="343"/>
      <c r="O9" s="378"/>
      <c r="P9" s="171"/>
      <c r="Q9" s="218"/>
      <c r="R9" s="171"/>
      <c r="S9" s="30" t="s">
        <v>387</v>
      </c>
      <c r="T9" s="26" t="s">
        <v>318</v>
      </c>
      <c r="U9" s="216"/>
      <c r="V9" s="216"/>
      <c r="W9" s="212"/>
      <c r="X9" s="216"/>
      <c r="Y9" s="216"/>
      <c r="Z9" s="212"/>
      <c r="AA9" s="185"/>
      <c r="AB9" s="195"/>
      <c r="AC9" s="185"/>
      <c r="AD9" s="185"/>
      <c r="AE9" s="185"/>
      <c r="AF9" s="185"/>
      <c r="AG9" s="332"/>
      <c r="AH9" s="185"/>
    </row>
    <row r="10" spans="1:34" ht="37.5" customHeight="1" x14ac:dyDescent="0.35">
      <c r="A10" s="229"/>
      <c r="B10" s="229"/>
      <c r="C10" s="241"/>
      <c r="D10" s="212" t="s">
        <v>38</v>
      </c>
      <c r="E10" s="212" t="s">
        <v>25</v>
      </c>
      <c r="F10" s="212" t="s">
        <v>39</v>
      </c>
      <c r="G10" s="306">
        <v>1</v>
      </c>
      <c r="H10" s="198" t="s">
        <v>318</v>
      </c>
      <c r="I10" s="417">
        <v>2</v>
      </c>
      <c r="J10" s="196" t="s">
        <v>318</v>
      </c>
      <c r="K10" s="196" t="s">
        <v>318</v>
      </c>
      <c r="L10" s="343" t="s">
        <v>317</v>
      </c>
      <c r="M10" s="196">
        <f>+I10</f>
        <v>2</v>
      </c>
      <c r="N10" s="200" t="s">
        <v>317</v>
      </c>
      <c r="O10" s="200">
        <v>1</v>
      </c>
      <c r="P10" s="171"/>
      <c r="Q10" s="218"/>
      <c r="R10" s="171"/>
      <c r="S10" s="290" t="s">
        <v>481</v>
      </c>
      <c r="T10" s="196" t="s">
        <v>318</v>
      </c>
      <c r="U10" s="216"/>
      <c r="V10" s="216"/>
      <c r="W10" s="212"/>
      <c r="X10" s="216"/>
      <c r="Y10" s="216"/>
      <c r="Z10" s="212"/>
      <c r="AA10" s="185"/>
      <c r="AB10" s="195"/>
      <c r="AC10" s="185"/>
      <c r="AD10" s="185"/>
      <c r="AE10" s="185"/>
      <c r="AF10" s="185"/>
      <c r="AG10" s="332"/>
      <c r="AH10" s="185"/>
    </row>
    <row r="11" spans="1:34" ht="87.6" customHeight="1" x14ac:dyDescent="0.35">
      <c r="A11" s="229"/>
      <c r="B11" s="229"/>
      <c r="C11" s="241"/>
      <c r="D11" s="212"/>
      <c r="E11" s="212"/>
      <c r="F11" s="212"/>
      <c r="G11" s="306"/>
      <c r="H11" s="199"/>
      <c r="I11" s="418"/>
      <c r="J11" s="197"/>
      <c r="K11" s="197"/>
      <c r="L11" s="343"/>
      <c r="M11" s="197"/>
      <c r="N11" s="202"/>
      <c r="O11" s="202"/>
      <c r="P11" s="172"/>
      <c r="Q11" s="219"/>
      <c r="R11" s="172"/>
      <c r="S11" s="292"/>
      <c r="T11" s="197"/>
      <c r="U11" s="216"/>
      <c r="V11" s="216"/>
      <c r="W11" s="212"/>
      <c r="X11" s="216"/>
      <c r="Y11" s="216"/>
      <c r="Z11" s="212"/>
      <c r="AA11" s="185"/>
      <c r="AB11" s="195"/>
      <c r="AC11" s="185"/>
      <c r="AD11" s="185"/>
      <c r="AE11" s="185"/>
      <c r="AF11" s="185"/>
      <c r="AG11" s="332"/>
      <c r="AH11" s="185"/>
    </row>
    <row r="12" spans="1:34" ht="87.6" customHeight="1" x14ac:dyDescent="0.35">
      <c r="A12" s="229"/>
      <c r="B12" s="229"/>
      <c r="C12" s="242"/>
      <c r="D12" s="226" t="s">
        <v>324</v>
      </c>
      <c r="E12" s="226"/>
      <c r="F12" s="226"/>
      <c r="G12" s="226"/>
      <c r="H12" s="226"/>
      <c r="I12" s="226"/>
      <c r="J12" s="226"/>
      <c r="K12" s="226"/>
      <c r="L12" s="226"/>
      <c r="M12" s="227"/>
      <c r="N12" s="34" t="s">
        <v>317</v>
      </c>
      <c r="O12" s="34">
        <f>+(O8+O10)/2</f>
        <v>0.75</v>
      </c>
      <c r="P12" s="265"/>
      <c r="Q12" s="266"/>
      <c r="R12" s="266"/>
      <c r="S12" s="266"/>
      <c r="T12" s="266"/>
      <c r="U12" s="266"/>
      <c r="V12" s="266"/>
      <c r="W12" s="266"/>
      <c r="X12" s="266"/>
      <c r="Y12" s="266"/>
      <c r="Z12" s="266"/>
      <c r="AA12" s="266"/>
      <c r="AB12" s="266"/>
      <c r="AC12" s="266"/>
      <c r="AD12" s="266"/>
      <c r="AE12" s="266"/>
      <c r="AF12" s="266"/>
      <c r="AG12" s="267"/>
    </row>
    <row r="13" spans="1:34" ht="90.75" customHeight="1" x14ac:dyDescent="0.35">
      <c r="A13" s="229"/>
      <c r="B13" s="229"/>
      <c r="C13" s="240" t="s">
        <v>40</v>
      </c>
      <c r="D13" s="212" t="s">
        <v>41</v>
      </c>
      <c r="E13" s="212" t="s">
        <v>25</v>
      </c>
      <c r="F13" s="212" t="s">
        <v>42</v>
      </c>
      <c r="G13" s="368">
        <v>3000</v>
      </c>
      <c r="H13" s="216">
        <v>750</v>
      </c>
      <c r="I13" s="216">
        <v>1602</v>
      </c>
      <c r="J13" s="234">
        <v>0</v>
      </c>
      <c r="K13" s="196">
        <v>0</v>
      </c>
      <c r="L13" s="196">
        <f>SUM(J13:K14)</f>
        <v>0</v>
      </c>
      <c r="M13" s="196">
        <f>+I13+L13</f>
        <v>1602</v>
      </c>
      <c r="N13" s="200">
        <f>+L13/H13</f>
        <v>0</v>
      </c>
      <c r="O13" s="200">
        <f>+M13/G13</f>
        <v>0.53400000000000003</v>
      </c>
      <c r="P13" s="290" t="s">
        <v>235</v>
      </c>
      <c r="Q13" s="217">
        <v>2021130010091</v>
      </c>
      <c r="R13" s="212" t="s">
        <v>236</v>
      </c>
      <c r="S13" s="30" t="s">
        <v>427</v>
      </c>
      <c r="T13" s="26">
        <v>10</v>
      </c>
      <c r="U13" s="216">
        <v>30</v>
      </c>
      <c r="V13" s="216">
        <v>0</v>
      </c>
      <c r="W13" s="212" t="s">
        <v>27</v>
      </c>
      <c r="X13" s="216" t="s">
        <v>532</v>
      </c>
      <c r="Y13" s="216">
        <v>0</v>
      </c>
      <c r="Z13" s="212" t="s">
        <v>478</v>
      </c>
      <c r="AA13" s="185" t="s">
        <v>28</v>
      </c>
      <c r="AB13" s="208">
        <v>350000000</v>
      </c>
      <c r="AC13" s="211">
        <v>0</v>
      </c>
      <c r="AD13" s="185" t="s">
        <v>282</v>
      </c>
      <c r="AE13" s="185" t="s">
        <v>296</v>
      </c>
      <c r="AF13" s="346" t="s">
        <v>480</v>
      </c>
      <c r="AG13" s="265" t="s">
        <v>533</v>
      </c>
      <c r="AH13" s="185" t="s">
        <v>527</v>
      </c>
    </row>
    <row r="14" spans="1:34" ht="116.1" customHeight="1" x14ac:dyDescent="0.35">
      <c r="A14" s="229"/>
      <c r="B14" s="229"/>
      <c r="C14" s="241"/>
      <c r="D14" s="212"/>
      <c r="E14" s="212"/>
      <c r="F14" s="212"/>
      <c r="G14" s="369"/>
      <c r="H14" s="216"/>
      <c r="I14" s="216"/>
      <c r="J14" s="236"/>
      <c r="K14" s="197"/>
      <c r="L14" s="197"/>
      <c r="M14" s="197"/>
      <c r="N14" s="202"/>
      <c r="O14" s="202"/>
      <c r="P14" s="291"/>
      <c r="Q14" s="218"/>
      <c r="R14" s="212"/>
      <c r="S14" s="37" t="s">
        <v>482</v>
      </c>
      <c r="T14" s="26" t="s">
        <v>532</v>
      </c>
      <c r="U14" s="216"/>
      <c r="V14" s="216"/>
      <c r="W14" s="212"/>
      <c r="X14" s="216"/>
      <c r="Y14" s="216"/>
      <c r="Z14" s="212"/>
      <c r="AA14" s="185"/>
      <c r="AB14" s="208"/>
      <c r="AC14" s="211"/>
      <c r="AD14" s="185"/>
      <c r="AE14" s="203"/>
      <c r="AF14" s="185"/>
      <c r="AG14" s="193"/>
      <c r="AH14" s="185"/>
    </row>
    <row r="15" spans="1:34" ht="102" customHeight="1" x14ac:dyDescent="0.35">
      <c r="A15" s="229"/>
      <c r="B15" s="229"/>
      <c r="C15" s="241"/>
      <c r="D15" s="30" t="s">
        <v>43</v>
      </c>
      <c r="E15" s="30" t="s">
        <v>31</v>
      </c>
      <c r="F15" s="30" t="s">
        <v>44</v>
      </c>
      <c r="G15" s="31">
        <v>3</v>
      </c>
      <c r="H15" s="26">
        <v>1</v>
      </c>
      <c r="I15" s="26">
        <v>1</v>
      </c>
      <c r="J15" s="25">
        <v>0</v>
      </c>
      <c r="K15" s="26">
        <v>0</v>
      </c>
      <c r="L15" s="26">
        <f>SUM(J15:K15)</f>
        <v>0</v>
      </c>
      <c r="M15" s="26">
        <f>+I15</f>
        <v>1</v>
      </c>
      <c r="N15" s="27">
        <f>+L15/H15</f>
        <v>0</v>
      </c>
      <c r="O15" s="27">
        <f>+M15/G15</f>
        <v>0.33333333333333331</v>
      </c>
      <c r="P15" s="291"/>
      <c r="Q15" s="218"/>
      <c r="R15" s="212"/>
      <c r="S15" s="370" t="s">
        <v>393</v>
      </c>
      <c r="T15" s="196">
        <v>1</v>
      </c>
      <c r="U15" s="216"/>
      <c r="V15" s="216"/>
      <c r="W15" s="212"/>
      <c r="X15" s="216"/>
      <c r="Y15" s="216"/>
      <c r="Z15" s="212"/>
      <c r="AA15" s="185"/>
      <c r="AB15" s="208"/>
      <c r="AC15" s="211"/>
      <c r="AD15" s="185"/>
      <c r="AE15" s="203"/>
      <c r="AF15" s="185"/>
      <c r="AG15" s="193"/>
      <c r="AH15" s="185"/>
    </row>
    <row r="16" spans="1:34" ht="101.45" customHeight="1" x14ac:dyDescent="0.35">
      <c r="A16" s="229"/>
      <c r="B16" s="229"/>
      <c r="C16" s="241"/>
      <c r="D16" s="30" t="s">
        <v>45</v>
      </c>
      <c r="E16" s="30" t="s">
        <v>25</v>
      </c>
      <c r="F16" s="30" t="s">
        <v>46</v>
      </c>
      <c r="G16" s="31">
        <v>40</v>
      </c>
      <c r="H16" s="26">
        <v>10</v>
      </c>
      <c r="I16" s="26">
        <v>10</v>
      </c>
      <c r="J16" s="25">
        <v>0</v>
      </c>
      <c r="K16" s="26">
        <v>0</v>
      </c>
      <c r="L16" s="26">
        <f>SUM(J16:K16)</f>
        <v>0</v>
      </c>
      <c r="M16" s="26">
        <f>+I16</f>
        <v>10</v>
      </c>
      <c r="N16" s="27">
        <f>+L16/H16</f>
        <v>0</v>
      </c>
      <c r="O16" s="27">
        <f>+M16/G16</f>
        <v>0.25</v>
      </c>
      <c r="P16" s="292"/>
      <c r="Q16" s="219"/>
      <c r="R16" s="212"/>
      <c r="S16" s="371"/>
      <c r="T16" s="197"/>
      <c r="U16" s="216"/>
      <c r="V16" s="216"/>
      <c r="W16" s="212"/>
      <c r="X16" s="216"/>
      <c r="Y16" s="216"/>
      <c r="Z16" s="212"/>
      <c r="AA16" s="185"/>
      <c r="AB16" s="208"/>
      <c r="AC16" s="211"/>
      <c r="AD16" s="185"/>
      <c r="AE16" s="203"/>
      <c r="AF16" s="185"/>
      <c r="AG16" s="194"/>
      <c r="AH16" s="185"/>
    </row>
    <row r="17" spans="1:34" ht="65.099999999999994" customHeight="1" x14ac:dyDescent="0.35">
      <c r="A17" s="229"/>
      <c r="B17" s="229"/>
      <c r="C17" s="242"/>
      <c r="D17" s="226" t="s">
        <v>325</v>
      </c>
      <c r="E17" s="226"/>
      <c r="F17" s="226"/>
      <c r="G17" s="226"/>
      <c r="H17" s="226"/>
      <c r="I17" s="226"/>
      <c r="J17" s="226"/>
      <c r="K17" s="226"/>
      <c r="L17" s="226"/>
      <c r="M17" s="227"/>
      <c r="N17" s="34">
        <f>AVERAGE(N13:N16)</f>
        <v>0</v>
      </c>
      <c r="O17" s="34">
        <f>AVERAGE(O13:O16)</f>
        <v>0.37244444444444441</v>
      </c>
      <c r="P17" s="253"/>
      <c r="Q17" s="254"/>
      <c r="R17" s="254"/>
      <c r="S17" s="254"/>
      <c r="T17" s="254"/>
      <c r="U17" s="254"/>
      <c r="V17" s="254"/>
      <c r="W17" s="254"/>
      <c r="X17" s="254"/>
      <c r="Y17" s="254"/>
      <c r="Z17" s="254"/>
      <c r="AA17" s="254"/>
      <c r="AB17" s="254"/>
      <c r="AC17" s="254"/>
      <c r="AD17" s="254"/>
      <c r="AE17" s="254"/>
      <c r="AF17" s="254"/>
      <c r="AG17" s="255"/>
    </row>
    <row r="18" spans="1:34" ht="57.75" customHeight="1" x14ac:dyDescent="0.35">
      <c r="A18" s="229"/>
      <c r="B18" s="229"/>
      <c r="C18" s="240" t="s">
        <v>47</v>
      </c>
      <c r="D18" s="212" t="s">
        <v>48</v>
      </c>
      <c r="E18" s="212" t="s">
        <v>49</v>
      </c>
      <c r="F18" s="212" t="s">
        <v>50</v>
      </c>
      <c r="G18" s="232">
        <f>20000-15000</f>
        <v>5000</v>
      </c>
      <c r="H18" s="198" t="s">
        <v>318</v>
      </c>
      <c r="I18" s="196">
        <v>6724</v>
      </c>
      <c r="J18" s="196" t="s">
        <v>317</v>
      </c>
      <c r="K18" s="196" t="s">
        <v>317</v>
      </c>
      <c r="L18" s="196" t="s">
        <v>317</v>
      </c>
      <c r="M18" s="196">
        <f>+I18</f>
        <v>6724</v>
      </c>
      <c r="N18" s="200" t="s">
        <v>317</v>
      </c>
      <c r="O18" s="377">
        <v>1</v>
      </c>
      <c r="P18" s="290" t="s">
        <v>306</v>
      </c>
      <c r="Q18" s="217">
        <v>2021130010113</v>
      </c>
      <c r="R18" s="212" t="s">
        <v>263</v>
      </c>
      <c r="S18" s="30" t="s">
        <v>405</v>
      </c>
      <c r="T18" s="23" t="s">
        <v>318</v>
      </c>
      <c r="U18" s="216" t="s">
        <v>318</v>
      </c>
      <c r="V18" s="216" t="s">
        <v>318</v>
      </c>
      <c r="W18" s="212" t="s">
        <v>27</v>
      </c>
      <c r="X18" s="216" t="s">
        <v>318</v>
      </c>
      <c r="Y18" s="216" t="s">
        <v>318</v>
      </c>
      <c r="Z18" s="212" t="s">
        <v>478</v>
      </c>
      <c r="AA18" s="185" t="s">
        <v>28</v>
      </c>
      <c r="AB18" s="208">
        <v>0</v>
      </c>
      <c r="AC18" s="211" t="s">
        <v>318</v>
      </c>
      <c r="AD18" s="211" t="s">
        <v>318</v>
      </c>
      <c r="AE18" s="211" t="s">
        <v>318</v>
      </c>
      <c r="AF18" s="265" t="s">
        <v>453</v>
      </c>
      <c r="AG18" s="390" t="s">
        <v>534</v>
      </c>
      <c r="AH18" s="186"/>
    </row>
    <row r="19" spans="1:34" ht="57.75" customHeight="1" x14ac:dyDescent="0.35">
      <c r="A19" s="229"/>
      <c r="B19" s="229"/>
      <c r="C19" s="241"/>
      <c r="D19" s="212"/>
      <c r="E19" s="212"/>
      <c r="F19" s="212"/>
      <c r="G19" s="248"/>
      <c r="H19" s="249"/>
      <c r="I19" s="204"/>
      <c r="J19" s="204"/>
      <c r="K19" s="204"/>
      <c r="L19" s="204"/>
      <c r="M19" s="204"/>
      <c r="N19" s="201"/>
      <c r="O19" s="384"/>
      <c r="P19" s="291"/>
      <c r="Q19" s="218"/>
      <c r="R19" s="212"/>
      <c r="S19" s="30" t="s">
        <v>483</v>
      </c>
      <c r="T19" s="23" t="s">
        <v>318</v>
      </c>
      <c r="U19" s="216"/>
      <c r="V19" s="216"/>
      <c r="W19" s="212"/>
      <c r="X19" s="216"/>
      <c r="Y19" s="216"/>
      <c r="Z19" s="212"/>
      <c r="AA19" s="185"/>
      <c r="AB19" s="208"/>
      <c r="AC19" s="211"/>
      <c r="AD19" s="211"/>
      <c r="AE19" s="211"/>
      <c r="AF19" s="193"/>
      <c r="AG19" s="391"/>
      <c r="AH19" s="186"/>
    </row>
    <row r="20" spans="1:34" ht="62.1" customHeight="1" x14ac:dyDescent="0.35">
      <c r="A20" s="229"/>
      <c r="B20" s="229"/>
      <c r="C20" s="241"/>
      <c r="D20" s="212"/>
      <c r="E20" s="212"/>
      <c r="F20" s="212"/>
      <c r="G20" s="233"/>
      <c r="H20" s="199"/>
      <c r="I20" s="197"/>
      <c r="J20" s="197"/>
      <c r="K20" s="197"/>
      <c r="L20" s="197"/>
      <c r="M20" s="197"/>
      <c r="N20" s="202"/>
      <c r="O20" s="378"/>
      <c r="P20" s="292"/>
      <c r="Q20" s="219"/>
      <c r="R20" s="212"/>
      <c r="S20" s="30" t="s">
        <v>393</v>
      </c>
      <c r="T20" s="23" t="s">
        <v>318</v>
      </c>
      <c r="U20" s="216"/>
      <c r="V20" s="216"/>
      <c r="W20" s="212"/>
      <c r="X20" s="216"/>
      <c r="Y20" s="216"/>
      <c r="Z20" s="212"/>
      <c r="AA20" s="185"/>
      <c r="AB20" s="208"/>
      <c r="AC20" s="211"/>
      <c r="AD20" s="211"/>
      <c r="AE20" s="211"/>
      <c r="AF20" s="194"/>
      <c r="AG20" s="392"/>
      <c r="AH20" s="186"/>
    </row>
    <row r="21" spans="1:34" ht="84.6" customHeight="1" x14ac:dyDescent="0.35">
      <c r="A21" s="229"/>
      <c r="B21" s="229"/>
      <c r="C21" s="242"/>
      <c r="D21" s="226" t="s">
        <v>326</v>
      </c>
      <c r="E21" s="226"/>
      <c r="F21" s="226"/>
      <c r="G21" s="226"/>
      <c r="H21" s="226"/>
      <c r="I21" s="226"/>
      <c r="J21" s="226"/>
      <c r="K21" s="226"/>
      <c r="L21" s="226"/>
      <c r="M21" s="227"/>
      <c r="N21" s="34" t="str">
        <f>+N18</f>
        <v>NA</v>
      </c>
      <c r="O21" s="34">
        <f>+O18</f>
        <v>1</v>
      </c>
      <c r="P21" s="265"/>
      <c r="Q21" s="266"/>
      <c r="R21" s="266"/>
      <c r="S21" s="266"/>
      <c r="T21" s="266"/>
      <c r="U21" s="266"/>
      <c r="V21" s="266"/>
      <c r="W21" s="266"/>
      <c r="X21" s="266"/>
      <c r="Y21" s="266"/>
      <c r="Z21" s="266"/>
      <c r="AA21" s="266"/>
      <c r="AB21" s="266"/>
      <c r="AC21" s="266"/>
      <c r="AD21" s="266"/>
      <c r="AE21" s="266"/>
      <c r="AF21" s="266"/>
      <c r="AG21" s="267"/>
    </row>
    <row r="22" spans="1:34" ht="51.75" customHeight="1" x14ac:dyDescent="0.35">
      <c r="A22" s="229"/>
      <c r="B22" s="229"/>
      <c r="C22" s="240" t="s">
        <v>382</v>
      </c>
      <c r="D22" s="212" t="s">
        <v>51</v>
      </c>
      <c r="E22" s="212" t="s">
        <v>25</v>
      </c>
      <c r="F22" s="212" t="s">
        <v>484</v>
      </c>
      <c r="G22" s="379">
        <v>4</v>
      </c>
      <c r="H22" s="198" t="s">
        <v>318</v>
      </c>
      <c r="I22" s="196">
        <v>4</v>
      </c>
      <c r="J22" s="196" t="s">
        <v>317</v>
      </c>
      <c r="K22" s="196" t="s">
        <v>317</v>
      </c>
      <c r="L22" s="196" t="s">
        <v>317</v>
      </c>
      <c r="M22" s="196">
        <f>+I22</f>
        <v>4</v>
      </c>
      <c r="N22" s="200" t="s">
        <v>317</v>
      </c>
      <c r="O22" s="200">
        <f>+M22/G22</f>
        <v>1</v>
      </c>
      <c r="P22" s="290" t="s">
        <v>243</v>
      </c>
      <c r="Q22" s="217">
        <v>2021130010101</v>
      </c>
      <c r="R22" s="212" t="s">
        <v>244</v>
      </c>
      <c r="S22" s="30" t="s">
        <v>383</v>
      </c>
      <c r="T22" s="23" t="s">
        <v>316</v>
      </c>
      <c r="U22" s="216" t="s">
        <v>318</v>
      </c>
      <c r="V22" s="216" t="s">
        <v>318</v>
      </c>
      <c r="W22" s="212" t="s">
        <v>27</v>
      </c>
      <c r="X22" s="216" t="s">
        <v>318</v>
      </c>
      <c r="Y22" s="216" t="s">
        <v>318</v>
      </c>
      <c r="Z22" s="292" t="s">
        <v>478</v>
      </c>
      <c r="AA22" s="185" t="s">
        <v>28</v>
      </c>
      <c r="AB22" s="208">
        <v>0</v>
      </c>
      <c r="AC22" s="211" t="s">
        <v>318</v>
      </c>
      <c r="AD22" s="211" t="s">
        <v>318</v>
      </c>
      <c r="AE22" s="211" t="s">
        <v>318</v>
      </c>
      <c r="AF22" s="265" t="s">
        <v>453</v>
      </c>
      <c r="AG22" s="332" t="s">
        <v>535</v>
      </c>
      <c r="AH22" s="186"/>
    </row>
    <row r="23" spans="1:34" ht="51.75" customHeight="1" x14ac:dyDescent="0.35">
      <c r="A23" s="229"/>
      <c r="B23" s="229"/>
      <c r="C23" s="241"/>
      <c r="D23" s="212"/>
      <c r="E23" s="212"/>
      <c r="F23" s="212"/>
      <c r="G23" s="380"/>
      <c r="H23" s="249"/>
      <c r="I23" s="204"/>
      <c r="J23" s="204"/>
      <c r="K23" s="204"/>
      <c r="L23" s="204"/>
      <c r="M23" s="204"/>
      <c r="N23" s="201"/>
      <c r="O23" s="201"/>
      <c r="P23" s="291"/>
      <c r="Q23" s="218"/>
      <c r="R23" s="212"/>
      <c r="S23" s="30" t="s">
        <v>387</v>
      </c>
      <c r="T23" s="23" t="s">
        <v>316</v>
      </c>
      <c r="U23" s="216"/>
      <c r="V23" s="216"/>
      <c r="W23" s="212"/>
      <c r="X23" s="216"/>
      <c r="Y23" s="216"/>
      <c r="Z23" s="212"/>
      <c r="AA23" s="185"/>
      <c r="AB23" s="208"/>
      <c r="AC23" s="211"/>
      <c r="AD23" s="211"/>
      <c r="AE23" s="211"/>
      <c r="AF23" s="193"/>
      <c r="AG23" s="332"/>
      <c r="AH23" s="186"/>
    </row>
    <row r="24" spans="1:34" ht="51.75" customHeight="1" x14ac:dyDescent="0.35">
      <c r="A24" s="229"/>
      <c r="B24" s="229"/>
      <c r="C24" s="241"/>
      <c r="D24" s="212"/>
      <c r="E24" s="212"/>
      <c r="F24" s="212"/>
      <c r="G24" s="380"/>
      <c r="H24" s="249"/>
      <c r="I24" s="204"/>
      <c r="J24" s="204"/>
      <c r="K24" s="204"/>
      <c r="L24" s="204"/>
      <c r="M24" s="204"/>
      <c r="N24" s="201"/>
      <c r="O24" s="201"/>
      <c r="P24" s="291"/>
      <c r="Q24" s="218"/>
      <c r="R24" s="212"/>
      <c r="S24" s="290" t="s">
        <v>485</v>
      </c>
      <c r="T24" s="198" t="s">
        <v>316</v>
      </c>
      <c r="U24" s="216"/>
      <c r="V24" s="216"/>
      <c r="W24" s="212"/>
      <c r="X24" s="216"/>
      <c r="Y24" s="216"/>
      <c r="Z24" s="212"/>
      <c r="AA24" s="185"/>
      <c r="AB24" s="208"/>
      <c r="AC24" s="211"/>
      <c r="AD24" s="211"/>
      <c r="AE24" s="211"/>
      <c r="AF24" s="193"/>
      <c r="AG24" s="332"/>
      <c r="AH24" s="186"/>
    </row>
    <row r="25" spans="1:34" ht="57" customHeight="1" x14ac:dyDescent="0.35">
      <c r="A25" s="229"/>
      <c r="B25" s="229"/>
      <c r="C25" s="241"/>
      <c r="D25" s="212"/>
      <c r="E25" s="212"/>
      <c r="F25" s="212"/>
      <c r="G25" s="381"/>
      <c r="H25" s="199"/>
      <c r="I25" s="197"/>
      <c r="J25" s="197"/>
      <c r="K25" s="197"/>
      <c r="L25" s="197"/>
      <c r="M25" s="197"/>
      <c r="N25" s="202"/>
      <c r="O25" s="202"/>
      <c r="P25" s="292"/>
      <c r="Q25" s="219"/>
      <c r="R25" s="212"/>
      <c r="S25" s="292"/>
      <c r="T25" s="199"/>
      <c r="U25" s="216"/>
      <c r="V25" s="216"/>
      <c r="W25" s="212"/>
      <c r="X25" s="216"/>
      <c r="Y25" s="216"/>
      <c r="Z25" s="212"/>
      <c r="AA25" s="185"/>
      <c r="AB25" s="208"/>
      <c r="AC25" s="211"/>
      <c r="AD25" s="211"/>
      <c r="AE25" s="211"/>
      <c r="AF25" s="194"/>
      <c r="AG25" s="332"/>
      <c r="AH25" s="186"/>
    </row>
    <row r="26" spans="1:34" ht="57" customHeight="1" x14ac:dyDescent="0.35">
      <c r="A26" s="229"/>
      <c r="B26" s="229"/>
      <c r="C26" s="241"/>
      <c r="D26" s="366" t="s">
        <v>476</v>
      </c>
      <c r="E26" s="366"/>
      <c r="F26" s="366"/>
      <c r="G26" s="366"/>
      <c r="H26" s="366"/>
      <c r="I26" s="366"/>
      <c r="J26" s="366"/>
      <c r="K26" s="366"/>
      <c r="L26" s="366"/>
      <c r="M26" s="367"/>
      <c r="N26" s="34" t="str">
        <f>+N22</f>
        <v>NA</v>
      </c>
      <c r="O26" s="34">
        <f>+O22</f>
        <v>1</v>
      </c>
      <c r="P26" s="265"/>
      <c r="Q26" s="266"/>
      <c r="R26" s="266"/>
      <c r="S26" s="266"/>
      <c r="T26" s="266"/>
      <c r="U26" s="266"/>
      <c r="V26" s="266"/>
      <c r="W26" s="266"/>
      <c r="X26" s="266"/>
      <c r="Y26" s="266"/>
      <c r="Z26" s="266"/>
      <c r="AA26" s="266"/>
      <c r="AB26" s="266"/>
      <c r="AC26" s="266"/>
      <c r="AD26" s="266"/>
      <c r="AE26" s="266"/>
      <c r="AF26" s="266"/>
      <c r="AG26" s="267"/>
      <c r="AH26" s="186"/>
    </row>
    <row r="27" spans="1:34" ht="57" customHeight="1" x14ac:dyDescent="0.35">
      <c r="A27" s="229"/>
      <c r="B27" s="230"/>
      <c r="C27" s="242"/>
      <c r="D27" s="360" t="s">
        <v>327</v>
      </c>
      <c r="E27" s="360"/>
      <c r="F27" s="360"/>
      <c r="G27" s="360"/>
      <c r="H27" s="360"/>
      <c r="I27" s="360"/>
      <c r="J27" s="360"/>
      <c r="K27" s="360"/>
      <c r="L27" s="360"/>
      <c r="M27" s="361"/>
      <c r="N27" s="38">
        <f>AVERAGE(N7,N12,N17,N21,N26)</f>
        <v>0</v>
      </c>
      <c r="O27" s="38">
        <f>AVERAGE(O7,O12,O17,O21,O26)</f>
        <v>0.65028888888888881</v>
      </c>
      <c r="P27" s="194"/>
      <c r="Q27" s="270"/>
      <c r="R27" s="270"/>
      <c r="S27" s="270"/>
      <c r="T27" s="270"/>
      <c r="U27" s="270"/>
      <c r="V27" s="270"/>
      <c r="W27" s="270"/>
      <c r="X27" s="270"/>
      <c r="Y27" s="270"/>
      <c r="Z27" s="270"/>
      <c r="AA27" s="270"/>
      <c r="AB27" s="270"/>
      <c r="AC27" s="270"/>
      <c r="AD27" s="270"/>
      <c r="AE27" s="270"/>
      <c r="AF27" s="270"/>
      <c r="AG27" s="271"/>
      <c r="AH27" s="186"/>
    </row>
    <row r="28" spans="1:34" ht="150.6" customHeight="1" x14ac:dyDescent="0.35">
      <c r="A28" s="229"/>
      <c r="B28" s="228" t="s">
        <v>60</v>
      </c>
      <c r="C28" s="228" t="s">
        <v>52</v>
      </c>
      <c r="D28" s="170" t="s">
        <v>53</v>
      </c>
      <c r="E28" s="170" t="s">
        <v>54</v>
      </c>
      <c r="F28" s="170" t="s">
        <v>55</v>
      </c>
      <c r="G28" s="354">
        <v>4000</v>
      </c>
      <c r="H28" s="198">
        <v>1000</v>
      </c>
      <c r="I28" s="198">
        <v>0</v>
      </c>
      <c r="J28" s="357">
        <v>0</v>
      </c>
      <c r="K28" s="198">
        <v>0</v>
      </c>
      <c r="L28" s="196">
        <f>+J28+K28</f>
        <v>0</v>
      </c>
      <c r="M28" s="196">
        <v>0</v>
      </c>
      <c r="N28" s="200">
        <v>0</v>
      </c>
      <c r="O28" s="200">
        <v>0</v>
      </c>
      <c r="P28" s="170" t="s">
        <v>486</v>
      </c>
      <c r="Q28" s="158" t="s">
        <v>487</v>
      </c>
      <c r="R28" s="161" t="s">
        <v>488</v>
      </c>
      <c r="S28" s="40" t="s">
        <v>451</v>
      </c>
      <c r="T28" s="158">
        <v>1000</v>
      </c>
      <c r="U28" s="158">
        <v>120</v>
      </c>
      <c r="V28" s="158">
        <v>0</v>
      </c>
      <c r="W28" s="161" t="s">
        <v>27</v>
      </c>
      <c r="X28" s="393">
        <v>301701</v>
      </c>
      <c r="Y28" s="158">
        <v>0</v>
      </c>
      <c r="Z28" s="161" t="s">
        <v>449</v>
      </c>
      <c r="AA28" s="158" t="s">
        <v>28</v>
      </c>
      <c r="AB28" s="164">
        <v>1400000000</v>
      </c>
      <c r="AC28" s="167">
        <v>0</v>
      </c>
      <c r="AD28" s="161" t="s">
        <v>282</v>
      </c>
      <c r="AE28" s="158" t="s">
        <v>297</v>
      </c>
      <c r="AF28" s="161" t="s">
        <v>308</v>
      </c>
      <c r="AG28" s="170" t="s">
        <v>536</v>
      </c>
      <c r="AH28" s="170" t="s">
        <v>527</v>
      </c>
    </row>
    <row r="29" spans="1:34" ht="45.6" customHeight="1" x14ac:dyDescent="0.35">
      <c r="A29" s="229"/>
      <c r="B29" s="229"/>
      <c r="C29" s="229"/>
      <c r="D29" s="171"/>
      <c r="E29" s="171"/>
      <c r="F29" s="171"/>
      <c r="G29" s="355"/>
      <c r="H29" s="249"/>
      <c r="I29" s="249"/>
      <c r="J29" s="358"/>
      <c r="K29" s="249"/>
      <c r="L29" s="204"/>
      <c r="M29" s="204"/>
      <c r="N29" s="201"/>
      <c r="O29" s="201"/>
      <c r="P29" s="171"/>
      <c r="Q29" s="159"/>
      <c r="R29" s="162"/>
      <c r="S29" s="307" t="s">
        <v>452</v>
      </c>
      <c r="T29" s="159"/>
      <c r="U29" s="159"/>
      <c r="V29" s="159"/>
      <c r="W29" s="162"/>
      <c r="X29" s="393"/>
      <c r="Y29" s="159"/>
      <c r="Z29" s="162"/>
      <c r="AA29" s="159"/>
      <c r="AB29" s="165"/>
      <c r="AC29" s="168"/>
      <c r="AD29" s="162"/>
      <c r="AE29" s="159"/>
      <c r="AF29" s="162"/>
      <c r="AG29" s="171"/>
      <c r="AH29" s="171"/>
    </row>
    <row r="30" spans="1:34" ht="47.45" customHeight="1" x14ac:dyDescent="0.35">
      <c r="A30" s="229"/>
      <c r="B30" s="229"/>
      <c r="C30" s="229"/>
      <c r="D30" s="171"/>
      <c r="E30" s="171"/>
      <c r="F30" s="171"/>
      <c r="G30" s="355"/>
      <c r="H30" s="249"/>
      <c r="I30" s="249"/>
      <c r="J30" s="358"/>
      <c r="K30" s="249"/>
      <c r="L30" s="204"/>
      <c r="M30" s="204"/>
      <c r="N30" s="201"/>
      <c r="O30" s="201"/>
      <c r="P30" s="171"/>
      <c r="Q30" s="159"/>
      <c r="R30" s="162"/>
      <c r="S30" s="385"/>
      <c r="T30" s="159"/>
      <c r="U30" s="159"/>
      <c r="V30" s="159"/>
      <c r="W30" s="162"/>
      <c r="X30" s="393"/>
      <c r="Y30" s="159"/>
      <c r="Z30" s="162"/>
      <c r="AA30" s="159"/>
      <c r="AB30" s="165"/>
      <c r="AC30" s="168"/>
      <c r="AD30" s="162"/>
      <c r="AE30" s="159"/>
      <c r="AF30" s="162"/>
      <c r="AG30" s="171"/>
      <c r="AH30" s="171"/>
    </row>
    <row r="31" spans="1:34" ht="12.6" hidden="1" customHeight="1" x14ac:dyDescent="0.35">
      <c r="A31" s="229"/>
      <c r="B31" s="229"/>
      <c r="C31" s="229"/>
      <c r="D31" s="171"/>
      <c r="E31" s="171"/>
      <c r="F31" s="171"/>
      <c r="G31" s="355"/>
      <c r="H31" s="249"/>
      <c r="I31" s="249"/>
      <c r="J31" s="358"/>
      <c r="K31" s="249"/>
      <c r="L31" s="204"/>
      <c r="M31" s="204"/>
      <c r="N31" s="201"/>
      <c r="O31" s="201"/>
      <c r="P31" s="171"/>
      <c r="Q31" s="159"/>
      <c r="R31" s="162"/>
      <c r="S31" s="385"/>
      <c r="T31" s="159"/>
      <c r="U31" s="159"/>
      <c r="V31" s="159"/>
      <c r="W31" s="162"/>
      <c r="X31" s="393"/>
      <c r="Y31" s="159"/>
      <c r="Z31" s="162"/>
      <c r="AA31" s="159"/>
      <c r="AB31" s="165"/>
      <c r="AC31" s="168"/>
      <c r="AD31" s="162"/>
      <c r="AE31" s="159"/>
      <c r="AF31" s="162"/>
      <c r="AG31" s="171"/>
      <c r="AH31" s="171"/>
    </row>
    <row r="32" spans="1:34" ht="25.5" hidden="1" customHeight="1" x14ac:dyDescent="0.35">
      <c r="A32" s="229"/>
      <c r="B32" s="229"/>
      <c r="C32" s="229"/>
      <c r="D32" s="171"/>
      <c r="E32" s="171"/>
      <c r="F32" s="171"/>
      <c r="G32" s="355"/>
      <c r="H32" s="249"/>
      <c r="I32" s="249"/>
      <c r="J32" s="358"/>
      <c r="K32" s="249"/>
      <c r="L32" s="204"/>
      <c r="M32" s="204"/>
      <c r="N32" s="201"/>
      <c r="O32" s="201"/>
      <c r="P32" s="171"/>
      <c r="Q32" s="159"/>
      <c r="R32" s="162"/>
      <c r="S32" s="385"/>
      <c r="T32" s="159"/>
      <c r="U32" s="159"/>
      <c r="V32" s="159"/>
      <c r="W32" s="162"/>
      <c r="X32" s="48"/>
      <c r="Y32" s="159"/>
      <c r="Z32" s="162"/>
      <c r="AA32" s="159"/>
      <c r="AB32" s="165"/>
      <c r="AC32" s="168"/>
      <c r="AD32" s="162"/>
      <c r="AE32" s="159"/>
      <c r="AF32" s="162"/>
      <c r="AG32" s="171"/>
      <c r="AH32" s="171"/>
    </row>
    <row r="33" spans="1:34" ht="21" customHeight="1" x14ac:dyDescent="0.35">
      <c r="A33" s="229"/>
      <c r="B33" s="229"/>
      <c r="C33" s="229"/>
      <c r="D33" s="171"/>
      <c r="E33" s="171"/>
      <c r="F33" s="171"/>
      <c r="G33" s="355"/>
      <c r="H33" s="249"/>
      <c r="I33" s="249"/>
      <c r="J33" s="358"/>
      <c r="K33" s="249"/>
      <c r="L33" s="204"/>
      <c r="M33" s="204"/>
      <c r="N33" s="201"/>
      <c r="O33" s="201"/>
      <c r="P33" s="171"/>
      <c r="Q33" s="159"/>
      <c r="R33" s="162"/>
      <c r="S33" s="385"/>
      <c r="T33" s="159"/>
      <c r="U33" s="159"/>
      <c r="V33" s="159"/>
      <c r="W33" s="162"/>
      <c r="X33" s="48"/>
      <c r="Y33" s="159"/>
      <c r="Z33" s="162"/>
      <c r="AA33" s="159"/>
      <c r="AB33" s="165"/>
      <c r="AC33" s="168"/>
      <c r="AD33" s="162"/>
      <c r="AE33" s="159"/>
      <c r="AF33" s="162"/>
      <c r="AG33" s="171"/>
      <c r="AH33" s="171"/>
    </row>
    <row r="34" spans="1:34" ht="40.5" customHeight="1" x14ac:dyDescent="0.35">
      <c r="A34" s="229"/>
      <c r="B34" s="229"/>
      <c r="C34" s="229"/>
      <c r="D34" s="172"/>
      <c r="E34" s="172"/>
      <c r="F34" s="172"/>
      <c r="G34" s="356"/>
      <c r="H34" s="199"/>
      <c r="I34" s="199"/>
      <c r="J34" s="359"/>
      <c r="K34" s="199"/>
      <c r="L34" s="197"/>
      <c r="M34" s="197"/>
      <c r="N34" s="202"/>
      <c r="O34" s="202"/>
      <c r="P34" s="172"/>
      <c r="Q34" s="160"/>
      <c r="R34" s="163"/>
      <c r="S34" s="386"/>
      <c r="T34" s="160"/>
      <c r="U34" s="160"/>
      <c r="V34" s="160"/>
      <c r="W34" s="163"/>
      <c r="X34" s="55"/>
      <c r="Y34" s="160"/>
      <c r="Z34" s="163"/>
      <c r="AA34" s="160"/>
      <c r="AB34" s="166"/>
      <c r="AC34" s="169"/>
      <c r="AD34" s="163"/>
      <c r="AE34" s="160"/>
      <c r="AF34" s="163"/>
      <c r="AG34" s="172"/>
      <c r="AH34" s="172"/>
    </row>
    <row r="35" spans="1:34" ht="40.5" customHeight="1" x14ac:dyDescent="0.35">
      <c r="A35" s="229"/>
      <c r="B35" s="229"/>
      <c r="C35" s="230"/>
      <c r="D35" s="366" t="s">
        <v>567</v>
      </c>
      <c r="E35" s="366"/>
      <c r="F35" s="366"/>
      <c r="G35" s="366"/>
      <c r="H35" s="366"/>
      <c r="I35" s="366"/>
      <c r="J35" s="366"/>
      <c r="K35" s="366"/>
      <c r="L35" s="366"/>
      <c r="M35" s="367"/>
      <c r="N35" s="38">
        <f>+N28</f>
        <v>0</v>
      </c>
      <c r="O35" s="38">
        <f>+O28</f>
        <v>0</v>
      </c>
      <c r="P35" s="36"/>
      <c r="Q35" s="43"/>
      <c r="R35" s="52"/>
      <c r="S35" s="44"/>
      <c r="T35" s="45"/>
      <c r="U35" s="53"/>
      <c r="V35" s="53"/>
      <c r="W35" s="54"/>
      <c r="X35" s="48"/>
      <c r="Y35" s="46"/>
      <c r="Z35" s="54"/>
      <c r="AA35" s="53"/>
      <c r="AB35" s="56"/>
      <c r="AC35" s="57"/>
      <c r="AD35" s="54"/>
      <c r="AE35" s="53"/>
      <c r="AF35" s="54"/>
      <c r="AG35" s="58"/>
    </row>
    <row r="36" spans="1:34" ht="86.25" customHeight="1" x14ac:dyDescent="0.35">
      <c r="A36" s="229"/>
      <c r="B36" s="229"/>
      <c r="C36" s="240" t="s">
        <v>328</v>
      </c>
      <c r="D36" s="185" t="s">
        <v>56</v>
      </c>
      <c r="E36" s="185" t="s">
        <v>25</v>
      </c>
      <c r="F36" s="419" t="s">
        <v>57</v>
      </c>
      <c r="G36" s="343">
        <v>120212</v>
      </c>
      <c r="H36" s="198" t="s">
        <v>316</v>
      </c>
      <c r="I36" s="420">
        <v>11482</v>
      </c>
      <c r="J36" s="198" t="s">
        <v>317</v>
      </c>
      <c r="K36" s="198" t="s">
        <v>317</v>
      </c>
      <c r="L36" s="198" t="s">
        <v>317</v>
      </c>
      <c r="M36" s="362">
        <v>11482</v>
      </c>
      <c r="N36" s="364" t="s">
        <v>317</v>
      </c>
      <c r="O36" s="200">
        <f>+M36/G36</f>
        <v>9.551459088942868E-2</v>
      </c>
      <c r="P36" s="170" t="s">
        <v>241</v>
      </c>
      <c r="Q36" s="205">
        <v>2021130010100</v>
      </c>
      <c r="R36" s="185" t="s">
        <v>242</v>
      </c>
      <c r="S36" s="170" t="s">
        <v>489</v>
      </c>
      <c r="T36" s="198" t="s">
        <v>318</v>
      </c>
      <c r="U36" s="203" t="s">
        <v>318</v>
      </c>
      <c r="V36" s="203" t="s">
        <v>318</v>
      </c>
      <c r="W36" s="185" t="s">
        <v>27</v>
      </c>
      <c r="X36" s="196" t="s">
        <v>318</v>
      </c>
      <c r="Y36" s="196" t="s">
        <v>318</v>
      </c>
      <c r="Z36" s="172" t="s">
        <v>478</v>
      </c>
      <c r="AA36" s="185" t="s">
        <v>28</v>
      </c>
      <c r="AB36" s="208">
        <v>0</v>
      </c>
      <c r="AC36" s="211" t="s">
        <v>318</v>
      </c>
      <c r="AD36" s="211" t="s">
        <v>318</v>
      </c>
      <c r="AE36" s="211" t="s">
        <v>318</v>
      </c>
      <c r="AF36" s="185" t="s">
        <v>453</v>
      </c>
      <c r="AG36" s="332" t="s">
        <v>537</v>
      </c>
      <c r="AH36" s="186"/>
    </row>
    <row r="37" spans="1:34" ht="75.75" customHeight="1" x14ac:dyDescent="0.35">
      <c r="A37" s="229"/>
      <c r="B37" s="229"/>
      <c r="C37" s="241"/>
      <c r="D37" s="185"/>
      <c r="E37" s="185"/>
      <c r="F37" s="419"/>
      <c r="G37" s="343"/>
      <c r="H37" s="199"/>
      <c r="I37" s="421"/>
      <c r="J37" s="199"/>
      <c r="K37" s="199"/>
      <c r="L37" s="199"/>
      <c r="M37" s="363"/>
      <c r="N37" s="365"/>
      <c r="O37" s="202"/>
      <c r="P37" s="171"/>
      <c r="Q37" s="206"/>
      <c r="R37" s="185"/>
      <c r="S37" s="172"/>
      <c r="T37" s="199"/>
      <c r="U37" s="203"/>
      <c r="V37" s="203"/>
      <c r="W37" s="185"/>
      <c r="X37" s="204"/>
      <c r="Y37" s="204"/>
      <c r="Z37" s="185"/>
      <c r="AA37" s="185"/>
      <c r="AB37" s="208"/>
      <c r="AC37" s="211"/>
      <c r="AD37" s="211"/>
      <c r="AE37" s="211"/>
      <c r="AF37" s="185"/>
      <c r="AG37" s="332"/>
      <c r="AH37" s="186"/>
    </row>
    <row r="38" spans="1:34" ht="56.25" customHeight="1" x14ac:dyDescent="0.35">
      <c r="A38" s="229"/>
      <c r="B38" s="229"/>
      <c r="C38" s="241"/>
      <c r="D38" s="185" t="s">
        <v>58</v>
      </c>
      <c r="E38" s="185" t="s">
        <v>25</v>
      </c>
      <c r="F38" s="185" t="s">
        <v>59</v>
      </c>
      <c r="G38" s="343">
        <v>400</v>
      </c>
      <c r="H38" s="170" t="s">
        <v>316</v>
      </c>
      <c r="I38" s="170">
        <v>0</v>
      </c>
      <c r="J38" s="198" t="s">
        <v>317</v>
      </c>
      <c r="K38" s="198" t="s">
        <v>317</v>
      </c>
      <c r="L38" s="198" t="s">
        <v>317</v>
      </c>
      <c r="M38" s="196">
        <v>0</v>
      </c>
      <c r="N38" s="200" t="s">
        <v>317</v>
      </c>
      <c r="O38" s="382">
        <v>0</v>
      </c>
      <c r="P38" s="171"/>
      <c r="Q38" s="206"/>
      <c r="R38" s="185"/>
      <c r="S38" s="170" t="s">
        <v>490</v>
      </c>
      <c r="T38" s="198" t="s">
        <v>318</v>
      </c>
      <c r="U38" s="203"/>
      <c r="V38" s="203"/>
      <c r="W38" s="185"/>
      <c r="X38" s="204"/>
      <c r="Y38" s="204"/>
      <c r="Z38" s="185"/>
      <c r="AA38" s="185"/>
      <c r="AB38" s="208"/>
      <c r="AC38" s="211"/>
      <c r="AD38" s="211"/>
      <c r="AE38" s="211"/>
      <c r="AF38" s="185"/>
      <c r="AG38" s="332"/>
      <c r="AH38" s="186"/>
    </row>
    <row r="39" spans="1:34" ht="93" customHeight="1" x14ac:dyDescent="0.35">
      <c r="A39" s="229"/>
      <c r="B39" s="229"/>
      <c r="C39" s="241"/>
      <c r="D39" s="185"/>
      <c r="E39" s="185"/>
      <c r="F39" s="185"/>
      <c r="G39" s="343"/>
      <c r="H39" s="172"/>
      <c r="I39" s="172"/>
      <c r="J39" s="199"/>
      <c r="K39" s="199"/>
      <c r="L39" s="199"/>
      <c r="M39" s="197"/>
      <c r="N39" s="202"/>
      <c r="O39" s="383"/>
      <c r="P39" s="172"/>
      <c r="Q39" s="207"/>
      <c r="R39" s="185"/>
      <c r="S39" s="172"/>
      <c r="T39" s="199"/>
      <c r="U39" s="203"/>
      <c r="V39" s="203"/>
      <c r="W39" s="185"/>
      <c r="X39" s="197"/>
      <c r="Y39" s="197"/>
      <c r="Z39" s="185"/>
      <c r="AA39" s="185"/>
      <c r="AB39" s="208"/>
      <c r="AC39" s="211"/>
      <c r="AD39" s="211"/>
      <c r="AE39" s="211"/>
      <c r="AF39" s="185"/>
      <c r="AG39" s="332"/>
      <c r="AH39" s="186"/>
    </row>
    <row r="40" spans="1:34" ht="93" customHeight="1" x14ac:dyDescent="0.35">
      <c r="A40" s="229"/>
      <c r="B40" s="229"/>
      <c r="C40" s="242"/>
      <c r="D40" s="226" t="s">
        <v>475</v>
      </c>
      <c r="E40" s="226"/>
      <c r="F40" s="226"/>
      <c r="G40" s="226"/>
      <c r="H40" s="226"/>
      <c r="I40" s="226"/>
      <c r="J40" s="226"/>
      <c r="K40" s="226"/>
      <c r="L40" s="226"/>
      <c r="M40" s="227"/>
      <c r="N40" s="38" t="s">
        <v>317</v>
      </c>
      <c r="O40" s="38">
        <f>AVERAGE(O36:O39)</f>
        <v>4.775729544471434E-2</v>
      </c>
      <c r="P40" s="253"/>
      <c r="Q40" s="254"/>
      <c r="R40" s="254"/>
      <c r="S40" s="254"/>
      <c r="T40" s="254"/>
      <c r="U40" s="254"/>
      <c r="V40" s="254"/>
      <c r="W40" s="254"/>
      <c r="X40" s="254"/>
      <c r="Y40" s="254"/>
      <c r="Z40" s="254"/>
      <c r="AA40" s="254"/>
      <c r="AB40" s="254"/>
      <c r="AC40" s="254"/>
      <c r="AD40" s="254"/>
      <c r="AE40" s="254"/>
      <c r="AF40" s="254"/>
      <c r="AG40" s="255"/>
    </row>
    <row r="41" spans="1:34" ht="110.25" customHeight="1" x14ac:dyDescent="0.35">
      <c r="A41" s="229"/>
      <c r="B41" s="229"/>
      <c r="C41" s="240" t="s">
        <v>61</v>
      </c>
      <c r="D41" s="29" t="s">
        <v>491</v>
      </c>
      <c r="E41" s="29" t="s">
        <v>62</v>
      </c>
      <c r="F41" s="29" t="s">
        <v>63</v>
      </c>
      <c r="G41" s="33">
        <v>300</v>
      </c>
      <c r="H41" s="29" t="s">
        <v>318</v>
      </c>
      <c r="I41" s="23">
        <v>13644</v>
      </c>
      <c r="J41" s="29" t="s">
        <v>317</v>
      </c>
      <c r="K41" s="29" t="s">
        <v>317</v>
      </c>
      <c r="L41" s="29" t="s">
        <v>317</v>
      </c>
      <c r="M41" s="26">
        <f>+I41</f>
        <v>13644</v>
      </c>
      <c r="N41" s="27" t="s">
        <v>317</v>
      </c>
      <c r="O41" s="27">
        <v>1</v>
      </c>
      <c r="P41" s="170" t="s">
        <v>492</v>
      </c>
      <c r="Q41" s="205">
        <v>2021130010061</v>
      </c>
      <c r="R41" s="170" t="s">
        <v>232</v>
      </c>
      <c r="S41" s="29" t="s">
        <v>279</v>
      </c>
      <c r="T41" s="23" t="s">
        <v>318</v>
      </c>
      <c r="U41" s="203" t="s">
        <v>318</v>
      </c>
      <c r="V41" s="203" t="s">
        <v>318</v>
      </c>
      <c r="W41" s="185" t="s">
        <v>27</v>
      </c>
      <c r="X41" s="394" t="s">
        <v>318</v>
      </c>
      <c r="Y41" s="394" t="s">
        <v>318</v>
      </c>
      <c r="Z41" s="185" t="s">
        <v>478</v>
      </c>
      <c r="AA41" s="185" t="s">
        <v>28</v>
      </c>
      <c r="AB41" s="208">
        <v>0</v>
      </c>
      <c r="AC41" s="211" t="s">
        <v>318</v>
      </c>
      <c r="AD41" s="211" t="s">
        <v>318</v>
      </c>
      <c r="AE41" s="211" t="s">
        <v>318</v>
      </c>
      <c r="AF41" s="265" t="s">
        <v>453</v>
      </c>
      <c r="AG41" s="348"/>
      <c r="AH41" s="186"/>
    </row>
    <row r="42" spans="1:34" ht="89.25" customHeight="1" x14ac:dyDescent="0.35">
      <c r="A42" s="229"/>
      <c r="B42" s="229"/>
      <c r="C42" s="241"/>
      <c r="D42" s="29" t="s">
        <v>64</v>
      </c>
      <c r="E42" s="29" t="s">
        <v>25</v>
      </c>
      <c r="F42" s="29" t="s">
        <v>65</v>
      </c>
      <c r="G42" s="33">
        <v>1</v>
      </c>
      <c r="H42" s="29" t="s">
        <v>318</v>
      </c>
      <c r="I42" s="60" t="s">
        <v>25</v>
      </c>
      <c r="J42" s="29" t="s">
        <v>317</v>
      </c>
      <c r="K42" s="29" t="s">
        <v>317</v>
      </c>
      <c r="L42" s="29" t="s">
        <v>317</v>
      </c>
      <c r="M42" s="26" t="s">
        <v>25</v>
      </c>
      <c r="N42" s="27" t="s">
        <v>317</v>
      </c>
      <c r="O42" s="27">
        <v>0</v>
      </c>
      <c r="P42" s="171"/>
      <c r="Q42" s="206"/>
      <c r="R42" s="171"/>
      <c r="S42" s="29" t="s">
        <v>280</v>
      </c>
      <c r="T42" s="23" t="s">
        <v>318</v>
      </c>
      <c r="U42" s="203"/>
      <c r="V42" s="203"/>
      <c r="W42" s="185"/>
      <c r="X42" s="216"/>
      <c r="Y42" s="216"/>
      <c r="Z42" s="185"/>
      <c r="AA42" s="185"/>
      <c r="AB42" s="208"/>
      <c r="AC42" s="211"/>
      <c r="AD42" s="211"/>
      <c r="AE42" s="211"/>
      <c r="AF42" s="193"/>
      <c r="AG42" s="348"/>
      <c r="AH42" s="186"/>
    </row>
    <row r="43" spans="1:34" ht="102" customHeight="1" x14ac:dyDescent="0.35">
      <c r="A43" s="229"/>
      <c r="B43" s="229"/>
      <c r="C43" s="241"/>
      <c r="D43" s="29" t="s">
        <v>66</v>
      </c>
      <c r="E43" s="29" t="s">
        <v>25</v>
      </c>
      <c r="F43" s="29" t="s">
        <v>67</v>
      </c>
      <c r="G43" s="33">
        <v>400</v>
      </c>
      <c r="H43" s="29" t="s">
        <v>318</v>
      </c>
      <c r="I43" s="60" t="s">
        <v>25</v>
      </c>
      <c r="J43" s="29" t="s">
        <v>317</v>
      </c>
      <c r="K43" s="29" t="s">
        <v>317</v>
      </c>
      <c r="L43" s="29" t="s">
        <v>317</v>
      </c>
      <c r="M43" s="26" t="s">
        <v>25</v>
      </c>
      <c r="N43" s="27" t="s">
        <v>317</v>
      </c>
      <c r="O43" s="27">
        <v>0</v>
      </c>
      <c r="P43" s="172"/>
      <c r="Q43" s="207"/>
      <c r="R43" s="172"/>
      <c r="S43" s="29" t="s">
        <v>281</v>
      </c>
      <c r="T43" s="23" t="s">
        <v>318</v>
      </c>
      <c r="U43" s="203"/>
      <c r="V43" s="203"/>
      <c r="W43" s="185"/>
      <c r="X43" s="216"/>
      <c r="Y43" s="216"/>
      <c r="Z43" s="185"/>
      <c r="AA43" s="185"/>
      <c r="AB43" s="208"/>
      <c r="AC43" s="211"/>
      <c r="AD43" s="211"/>
      <c r="AE43" s="211"/>
      <c r="AF43" s="194"/>
      <c r="AG43" s="348"/>
      <c r="AH43" s="186"/>
    </row>
    <row r="44" spans="1:34" ht="87" customHeight="1" x14ac:dyDescent="0.35">
      <c r="A44" s="229"/>
      <c r="B44" s="229"/>
      <c r="C44" s="242"/>
      <c r="D44" s="226" t="s">
        <v>329</v>
      </c>
      <c r="E44" s="226"/>
      <c r="F44" s="226"/>
      <c r="G44" s="226"/>
      <c r="H44" s="226"/>
      <c r="I44" s="226"/>
      <c r="J44" s="226"/>
      <c r="K44" s="226"/>
      <c r="L44" s="226"/>
      <c r="M44" s="227"/>
      <c r="N44" s="38" t="s">
        <v>317</v>
      </c>
      <c r="O44" s="38">
        <f>AVERAGE(O41:O43)</f>
        <v>0.33333333333333331</v>
      </c>
      <c r="P44" s="253"/>
      <c r="Q44" s="254"/>
      <c r="R44" s="254"/>
      <c r="S44" s="254"/>
      <c r="T44" s="254"/>
      <c r="U44" s="254"/>
      <c r="V44" s="254"/>
      <c r="W44" s="254"/>
      <c r="X44" s="254"/>
      <c r="Y44" s="254"/>
      <c r="Z44" s="254"/>
      <c r="AA44" s="254"/>
      <c r="AB44" s="254"/>
      <c r="AC44" s="254"/>
      <c r="AD44" s="254"/>
      <c r="AE44" s="254"/>
      <c r="AF44" s="254"/>
      <c r="AG44" s="255"/>
    </row>
    <row r="45" spans="1:34" ht="74.45" customHeight="1" x14ac:dyDescent="0.35">
      <c r="A45" s="229"/>
      <c r="B45" s="229"/>
      <c r="C45" s="228" t="s">
        <v>68</v>
      </c>
      <c r="D45" s="185" t="s">
        <v>69</v>
      </c>
      <c r="E45" s="185" t="s">
        <v>25</v>
      </c>
      <c r="F45" s="185" t="s">
        <v>70</v>
      </c>
      <c r="G45" s="343">
        <v>30</v>
      </c>
      <c r="H45" s="198">
        <v>10</v>
      </c>
      <c r="I45" s="196">
        <v>10</v>
      </c>
      <c r="J45" s="196">
        <v>0</v>
      </c>
      <c r="K45" s="196">
        <v>0</v>
      </c>
      <c r="L45" s="196">
        <f>SUM(J45:K47)</f>
        <v>0</v>
      </c>
      <c r="M45" s="196">
        <f>+I45+L45</f>
        <v>10</v>
      </c>
      <c r="N45" s="200">
        <f>+L45/H45</f>
        <v>0</v>
      </c>
      <c r="O45" s="200">
        <f>+M45/G45</f>
        <v>0.33333333333333331</v>
      </c>
      <c r="P45" s="290" t="s">
        <v>237</v>
      </c>
      <c r="Q45" s="217">
        <v>2021130010098</v>
      </c>
      <c r="R45" s="212" t="s">
        <v>238</v>
      </c>
      <c r="S45" s="30" t="s">
        <v>389</v>
      </c>
      <c r="T45" s="26">
        <v>1</v>
      </c>
      <c r="U45" s="198">
        <v>30</v>
      </c>
      <c r="V45" s="216">
        <v>0</v>
      </c>
      <c r="W45" s="212" t="s">
        <v>27</v>
      </c>
      <c r="X45" s="216">
        <v>200</v>
      </c>
      <c r="Y45" s="216">
        <v>0</v>
      </c>
      <c r="Z45" s="212" t="s">
        <v>478</v>
      </c>
      <c r="AA45" s="185" t="s">
        <v>28</v>
      </c>
      <c r="AB45" s="403">
        <v>100000000</v>
      </c>
      <c r="AC45" s="406">
        <v>0</v>
      </c>
      <c r="AD45" s="185" t="s">
        <v>282</v>
      </c>
      <c r="AE45" s="185" t="s">
        <v>298</v>
      </c>
      <c r="AF45" s="192" t="s">
        <v>480</v>
      </c>
      <c r="AG45" s="253" t="s">
        <v>538</v>
      </c>
      <c r="AH45" s="185" t="s">
        <v>527</v>
      </c>
    </row>
    <row r="46" spans="1:34" ht="56.45" customHeight="1" x14ac:dyDescent="0.35">
      <c r="A46" s="229"/>
      <c r="B46" s="229"/>
      <c r="C46" s="229"/>
      <c r="D46" s="185"/>
      <c r="E46" s="185"/>
      <c r="F46" s="185"/>
      <c r="G46" s="343"/>
      <c r="H46" s="249"/>
      <c r="I46" s="204"/>
      <c r="J46" s="204"/>
      <c r="K46" s="204"/>
      <c r="L46" s="204"/>
      <c r="M46" s="204"/>
      <c r="N46" s="201"/>
      <c r="O46" s="201"/>
      <c r="P46" s="291"/>
      <c r="Q46" s="218"/>
      <c r="R46" s="212"/>
      <c r="S46" s="30" t="s">
        <v>454</v>
      </c>
      <c r="T46" s="26">
        <v>10</v>
      </c>
      <c r="U46" s="249"/>
      <c r="V46" s="216"/>
      <c r="W46" s="212"/>
      <c r="X46" s="216"/>
      <c r="Y46" s="216"/>
      <c r="Z46" s="212"/>
      <c r="AA46" s="185"/>
      <c r="AB46" s="404"/>
      <c r="AC46" s="171"/>
      <c r="AD46" s="185"/>
      <c r="AE46" s="203"/>
      <c r="AF46" s="193"/>
      <c r="AG46" s="253"/>
      <c r="AH46" s="185"/>
    </row>
    <row r="47" spans="1:34" ht="55.5" customHeight="1" x14ac:dyDescent="0.35">
      <c r="A47" s="229"/>
      <c r="B47" s="229"/>
      <c r="C47" s="229"/>
      <c r="D47" s="185"/>
      <c r="E47" s="185"/>
      <c r="F47" s="185"/>
      <c r="G47" s="343"/>
      <c r="H47" s="199"/>
      <c r="I47" s="197"/>
      <c r="J47" s="197"/>
      <c r="K47" s="197"/>
      <c r="L47" s="197"/>
      <c r="M47" s="197"/>
      <c r="N47" s="202"/>
      <c r="O47" s="202"/>
      <c r="P47" s="292"/>
      <c r="Q47" s="219"/>
      <c r="R47" s="212"/>
      <c r="S47" s="30" t="s">
        <v>393</v>
      </c>
      <c r="T47" s="26">
        <v>1</v>
      </c>
      <c r="U47" s="199"/>
      <c r="V47" s="216"/>
      <c r="W47" s="212"/>
      <c r="X47" s="216"/>
      <c r="Y47" s="216"/>
      <c r="Z47" s="212"/>
      <c r="AA47" s="185"/>
      <c r="AB47" s="405"/>
      <c r="AC47" s="172"/>
      <c r="AD47" s="185"/>
      <c r="AE47" s="203"/>
      <c r="AF47" s="194"/>
      <c r="AG47" s="253"/>
      <c r="AH47" s="185"/>
    </row>
    <row r="48" spans="1:34" ht="90.75" customHeight="1" x14ac:dyDescent="0.35">
      <c r="A48" s="229"/>
      <c r="B48" s="229"/>
      <c r="C48" s="229"/>
      <c r="D48" s="225" t="s">
        <v>330</v>
      </c>
      <c r="E48" s="226"/>
      <c r="F48" s="226"/>
      <c r="G48" s="226"/>
      <c r="H48" s="226"/>
      <c r="I48" s="226"/>
      <c r="J48" s="226"/>
      <c r="K48" s="226"/>
      <c r="L48" s="226"/>
      <c r="M48" s="227"/>
      <c r="N48" s="61">
        <f>+N45</f>
        <v>0</v>
      </c>
      <c r="O48" s="34">
        <f>+O45</f>
        <v>0.33333333333333331</v>
      </c>
      <c r="P48" s="265"/>
      <c r="Q48" s="266"/>
      <c r="R48" s="266"/>
      <c r="S48" s="266"/>
      <c r="T48" s="266"/>
      <c r="U48" s="266"/>
      <c r="V48" s="266"/>
      <c r="W48" s="266"/>
      <c r="X48" s="266"/>
      <c r="Y48" s="266"/>
      <c r="Z48" s="266"/>
      <c r="AA48" s="266"/>
      <c r="AB48" s="266"/>
      <c r="AC48" s="266"/>
      <c r="AD48" s="266"/>
      <c r="AE48" s="266"/>
      <c r="AF48" s="266"/>
      <c r="AG48" s="267"/>
      <c r="AH48" s="186"/>
    </row>
    <row r="49" spans="1:34" ht="90.75" customHeight="1" x14ac:dyDescent="0.35">
      <c r="A49" s="229"/>
      <c r="B49" s="230"/>
      <c r="C49" s="230"/>
      <c r="D49" s="245" t="s">
        <v>332</v>
      </c>
      <c r="E49" s="246"/>
      <c r="F49" s="246"/>
      <c r="G49" s="246"/>
      <c r="H49" s="246"/>
      <c r="I49" s="246"/>
      <c r="J49" s="246"/>
      <c r="K49" s="246"/>
      <c r="L49" s="246"/>
      <c r="M49" s="247"/>
      <c r="N49" s="62">
        <f>AVERAGE(N35,N40,N44,N48)</f>
        <v>0</v>
      </c>
      <c r="O49" s="62">
        <f>AVERAGE(O35,O40,O44,O48)</f>
        <v>0.17860599052784526</v>
      </c>
      <c r="P49" s="194"/>
      <c r="Q49" s="270"/>
      <c r="R49" s="270"/>
      <c r="S49" s="270"/>
      <c r="T49" s="270"/>
      <c r="U49" s="270"/>
      <c r="V49" s="270"/>
      <c r="W49" s="270"/>
      <c r="X49" s="270"/>
      <c r="Y49" s="270"/>
      <c r="Z49" s="270"/>
      <c r="AA49" s="270"/>
      <c r="AB49" s="270"/>
      <c r="AC49" s="270"/>
      <c r="AD49" s="270"/>
      <c r="AE49" s="270"/>
      <c r="AF49" s="270"/>
      <c r="AG49" s="271"/>
      <c r="AH49" s="186"/>
    </row>
    <row r="50" spans="1:34" ht="107.45" customHeight="1" x14ac:dyDescent="0.35">
      <c r="A50" s="229"/>
      <c r="B50" s="231" t="s">
        <v>71</v>
      </c>
      <c r="C50" s="228" t="s">
        <v>72</v>
      </c>
      <c r="D50" s="29" t="s">
        <v>456</v>
      </c>
      <c r="E50" s="29" t="s">
        <v>25</v>
      </c>
      <c r="F50" s="29" t="s">
        <v>457</v>
      </c>
      <c r="G50" s="64" t="s">
        <v>25</v>
      </c>
      <c r="H50" s="28" t="s">
        <v>318</v>
      </c>
      <c r="I50" s="28" t="s">
        <v>25</v>
      </c>
      <c r="J50" s="28" t="s">
        <v>317</v>
      </c>
      <c r="K50" s="28" t="s">
        <v>317</v>
      </c>
      <c r="L50" s="28" t="s">
        <v>317</v>
      </c>
      <c r="M50" s="28" t="s">
        <v>317</v>
      </c>
      <c r="N50" s="29" t="s">
        <v>317</v>
      </c>
      <c r="O50" s="152">
        <v>0</v>
      </c>
      <c r="P50" s="321" t="s">
        <v>284</v>
      </c>
      <c r="Q50" s="158">
        <v>2022130010009</v>
      </c>
      <c r="R50" s="161" t="s">
        <v>285</v>
      </c>
      <c r="S50" s="41" t="s">
        <v>459</v>
      </c>
      <c r="T50" s="42" t="s">
        <v>318</v>
      </c>
      <c r="U50" s="42" t="s">
        <v>318</v>
      </c>
      <c r="V50" s="42" t="s">
        <v>318</v>
      </c>
      <c r="W50" s="42" t="s">
        <v>318</v>
      </c>
      <c r="X50" s="42" t="s">
        <v>318</v>
      </c>
      <c r="Y50" s="42" t="s">
        <v>318</v>
      </c>
      <c r="Z50" s="42" t="s">
        <v>318</v>
      </c>
      <c r="AA50" s="42" t="s">
        <v>318</v>
      </c>
      <c r="AB50" s="42" t="s">
        <v>318</v>
      </c>
      <c r="AC50" s="65">
        <v>0</v>
      </c>
      <c r="AD50" s="66" t="s">
        <v>318</v>
      </c>
      <c r="AE50" s="66" t="s">
        <v>318</v>
      </c>
      <c r="AF50" s="66" t="s">
        <v>318</v>
      </c>
      <c r="AG50" s="331" t="s">
        <v>453</v>
      </c>
      <c r="AH50" s="186"/>
    </row>
    <row r="51" spans="1:34" ht="117.95" customHeight="1" x14ac:dyDescent="0.35">
      <c r="A51" s="229"/>
      <c r="B51" s="231"/>
      <c r="C51" s="229"/>
      <c r="D51" s="29" t="s">
        <v>455</v>
      </c>
      <c r="E51" s="29" t="s">
        <v>25</v>
      </c>
      <c r="F51" s="29" t="s">
        <v>458</v>
      </c>
      <c r="G51" s="67" t="s">
        <v>25</v>
      </c>
      <c r="H51" s="29" t="s">
        <v>318</v>
      </c>
      <c r="I51" s="29" t="s">
        <v>25</v>
      </c>
      <c r="J51" s="28" t="s">
        <v>317</v>
      </c>
      <c r="K51" s="28" t="s">
        <v>317</v>
      </c>
      <c r="L51" s="28" t="s">
        <v>317</v>
      </c>
      <c r="M51" s="28" t="s">
        <v>317</v>
      </c>
      <c r="N51" s="29" t="s">
        <v>317</v>
      </c>
      <c r="O51" s="152">
        <v>0</v>
      </c>
      <c r="P51" s="172"/>
      <c r="Q51" s="160"/>
      <c r="R51" s="163"/>
      <c r="S51" s="41" t="s">
        <v>460</v>
      </c>
      <c r="T51" s="42" t="s">
        <v>318</v>
      </c>
      <c r="U51" s="42" t="s">
        <v>318</v>
      </c>
      <c r="V51" s="42" t="s">
        <v>318</v>
      </c>
      <c r="W51" s="42" t="s">
        <v>318</v>
      </c>
      <c r="X51" s="42" t="s">
        <v>318</v>
      </c>
      <c r="Y51" s="42" t="s">
        <v>318</v>
      </c>
      <c r="Z51" s="42" t="s">
        <v>318</v>
      </c>
      <c r="AA51" s="42" t="s">
        <v>318</v>
      </c>
      <c r="AB51" s="42" t="s">
        <v>318</v>
      </c>
      <c r="AC51" s="65">
        <v>0</v>
      </c>
      <c r="AD51" s="66" t="s">
        <v>318</v>
      </c>
      <c r="AE51" s="66" t="s">
        <v>318</v>
      </c>
      <c r="AF51" s="66" t="s">
        <v>318</v>
      </c>
      <c r="AG51" s="331"/>
      <c r="AH51" s="186"/>
    </row>
    <row r="52" spans="1:34" ht="37.5" customHeight="1" x14ac:dyDescent="0.35">
      <c r="A52" s="229"/>
      <c r="B52" s="231"/>
      <c r="C52" s="229"/>
      <c r="D52" s="226" t="s">
        <v>331</v>
      </c>
      <c r="E52" s="226"/>
      <c r="F52" s="226"/>
      <c r="G52" s="226"/>
      <c r="H52" s="226"/>
      <c r="I52" s="226"/>
      <c r="J52" s="226"/>
      <c r="K52" s="226"/>
      <c r="L52" s="226"/>
      <c r="M52" s="227"/>
      <c r="N52" s="34" t="str">
        <f>+N50</f>
        <v>NA</v>
      </c>
      <c r="O52" s="153">
        <f>AVERAGE(O50:O51)</f>
        <v>0</v>
      </c>
      <c r="P52" s="192"/>
      <c r="Q52" s="409"/>
      <c r="R52" s="409"/>
      <c r="S52" s="409"/>
      <c r="T52" s="409"/>
      <c r="U52" s="409"/>
      <c r="V52" s="409"/>
      <c r="W52" s="409"/>
      <c r="X52" s="409"/>
      <c r="Y52" s="409"/>
      <c r="Z52" s="409"/>
      <c r="AA52" s="409"/>
      <c r="AB52" s="409"/>
      <c r="AC52" s="409"/>
      <c r="AD52" s="409"/>
      <c r="AE52" s="409"/>
      <c r="AF52" s="409"/>
      <c r="AG52" s="409"/>
      <c r="AH52" s="189"/>
    </row>
    <row r="53" spans="1:34" ht="54.95" customHeight="1" x14ac:dyDescent="0.35">
      <c r="A53" s="229"/>
      <c r="B53" s="231"/>
      <c r="C53" s="229"/>
      <c r="D53" s="246" t="s">
        <v>333</v>
      </c>
      <c r="E53" s="246"/>
      <c r="F53" s="246"/>
      <c r="G53" s="246"/>
      <c r="H53" s="246"/>
      <c r="I53" s="246"/>
      <c r="J53" s="246"/>
      <c r="K53" s="246"/>
      <c r="L53" s="246"/>
      <c r="M53" s="247"/>
      <c r="N53" s="68" t="str">
        <f>+N52</f>
        <v>NA</v>
      </c>
      <c r="O53" s="68">
        <f>+O52</f>
        <v>0</v>
      </c>
      <c r="P53" s="410"/>
      <c r="Q53" s="411"/>
      <c r="R53" s="411"/>
      <c r="S53" s="411"/>
      <c r="T53" s="411"/>
      <c r="U53" s="411"/>
      <c r="V53" s="411"/>
      <c r="W53" s="411"/>
      <c r="X53" s="411"/>
      <c r="Y53" s="411"/>
      <c r="Z53" s="411"/>
      <c r="AA53" s="411"/>
      <c r="AB53" s="411"/>
      <c r="AC53" s="411"/>
      <c r="AD53" s="411"/>
      <c r="AE53" s="411"/>
      <c r="AF53" s="411"/>
      <c r="AG53" s="411"/>
      <c r="AH53" s="190"/>
    </row>
    <row r="54" spans="1:34" ht="58.5" customHeight="1" x14ac:dyDescent="0.35">
      <c r="A54" s="230"/>
      <c r="B54" s="231"/>
      <c r="C54" s="230"/>
      <c r="D54" s="237" t="s">
        <v>319</v>
      </c>
      <c r="E54" s="238"/>
      <c r="F54" s="238"/>
      <c r="G54" s="238"/>
      <c r="H54" s="238"/>
      <c r="I54" s="238"/>
      <c r="J54" s="238"/>
      <c r="K54" s="238"/>
      <c r="L54" s="238"/>
      <c r="M54" s="239"/>
      <c r="N54" s="69">
        <f>AVERAGE(N27,N49,N53)</f>
        <v>0</v>
      </c>
      <c r="O54" s="69">
        <f>AVERAGE(O27,O49,O53)</f>
        <v>0.27629829313891136</v>
      </c>
      <c r="P54" s="412"/>
      <c r="Q54" s="413"/>
      <c r="R54" s="413"/>
      <c r="S54" s="413"/>
      <c r="T54" s="413"/>
      <c r="U54" s="413"/>
      <c r="V54" s="413"/>
      <c r="W54" s="413"/>
      <c r="X54" s="413"/>
      <c r="Y54" s="413"/>
      <c r="Z54" s="413"/>
      <c r="AA54" s="413"/>
      <c r="AB54" s="413"/>
      <c r="AC54" s="413"/>
      <c r="AD54" s="413"/>
      <c r="AE54" s="413"/>
      <c r="AF54" s="413"/>
      <c r="AG54" s="413"/>
      <c r="AH54" s="191"/>
    </row>
    <row r="55" spans="1:34" ht="39.950000000000003" customHeight="1" x14ac:dyDescent="0.35">
      <c r="A55" s="228" t="s">
        <v>563</v>
      </c>
      <c r="B55" s="231" t="s">
        <v>73</v>
      </c>
      <c r="C55" s="231" t="s">
        <v>74</v>
      </c>
      <c r="D55" s="185" t="s">
        <v>122</v>
      </c>
      <c r="E55" s="185" t="s">
        <v>25</v>
      </c>
      <c r="F55" s="185" t="s">
        <v>178</v>
      </c>
      <c r="G55" s="256">
        <v>600</v>
      </c>
      <c r="H55" s="203" t="s">
        <v>316</v>
      </c>
      <c r="I55" s="216" t="s">
        <v>25</v>
      </c>
      <c r="J55" s="196" t="s">
        <v>317</v>
      </c>
      <c r="K55" s="196" t="s">
        <v>317</v>
      </c>
      <c r="L55" s="196" t="s">
        <v>317</v>
      </c>
      <c r="M55" s="196" t="s">
        <v>25</v>
      </c>
      <c r="N55" s="200" t="s">
        <v>317</v>
      </c>
      <c r="O55" s="200">
        <v>0</v>
      </c>
      <c r="P55" s="170" t="s">
        <v>239</v>
      </c>
      <c r="Q55" s="205">
        <v>2021130010099</v>
      </c>
      <c r="R55" s="185" t="s">
        <v>240</v>
      </c>
      <c r="S55" s="29" t="s">
        <v>461</v>
      </c>
      <c r="T55" s="23" t="s">
        <v>318</v>
      </c>
      <c r="U55" s="203" t="s">
        <v>318</v>
      </c>
      <c r="V55" s="203" t="s">
        <v>318</v>
      </c>
      <c r="W55" s="185" t="s">
        <v>27</v>
      </c>
      <c r="X55" s="216" t="s">
        <v>318</v>
      </c>
      <c r="Y55" s="216" t="s">
        <v>318</v>
      </c>
      <c r="Z55" s="185" t="s">
        <v>478</v>
      </c>
      <c r="AA55" s="185" t="s">
        <v>28</v>
      </c>
      <c r="AB55" s="208">
        <v>0</v>
      </c>
      <c r="AC55" s="211" t="s">
        <v>318</v>
      </c>
      <c r="AD55" s="211" t="s">
        <v>318</v>
      </c>
      <c r="AE55" s="211" t="s">
        <v>318</v>
      </c>
      <c r="AF55" s="265" t="s">
        <v>453</v>
      </c>
      <c r="AG55" s="320"/>
      <c r="AH55" s="186"/>
    </row>
    <row r="56" spans="1:34" ht="39.950000000000003" customHeight="1" x14ac:dyDescent="0.35">
      <c r="A56" s="229"/>
      <c r="B56" s="231"/>
      <c r="C56" s="231"/>
      <c r="D56" s="185"/>
      <c r="E56" s="185"/>
      <c r="F56" s="185"/>
      <c r="G56" s="256"/>
      <c r="H56" s="203"/>
      <c r="I56" s="216"/>
      <c r="J56" s="204"/>
      <c r="K56" s="204"/>
      <c r="L56" s="204"/>
      <c r="M56" s="204"/>
      <c r="N56" s="201"/>
      <c r="O56" s="201"/>
      <c r="P56" s="171"/>
      <c r="Q56" s="206"/>
      <c r="R56" s="185"/>
      <c r="S56" s="29" t="s">
        <v>462</v>
      </c>
      <c r="T56" s="23" t="s">
        <v>318</v>
      </c>
      <c r="U56" s="203"/>
      <c r="V56" s="203"/>
      <c r="W56" s="185"/>
      <c r="X56" s="216"/>
      <c r="Y56" s="216"/>
      <c r="Z56" s="185"/>
      <c r="AA56" s="185"/>
      <c r="AB56" s="208"/>
      <c r="AC56" s="211"/>
      <c r="AD56" s="211"/>
      <c r="AE56" s="211"/>
      <c r="AF56" s="193"/>
      <c r="AG56" s="320"/>
      <c r="AH56" s="186"/>
    </row>
    <row r="57" spans="1:34" ht="39.950000000000003" customHeight="1" x14ac:dyDescent="0.35">
      <c r="A57" s="229"/>
      <c r="B57" s="231"/>
      <c r="C57" s="231"/>
      <c r="D57" s="185"/>
      <c r="E57" s="185"/>
      <c r="F57" s="185"/>
      <c r="G57" s="256"/>
      <c r="H57" s="203"/>
      <c r="I57" s="216"/>
      <c r="J57" s="204"/>
      <c r="K57" s="204"/>
      <c r="L57" s="204"/>
      <c r="M57" s="204"/>
      <c r="N57" s="201"/>
      <c r="O57" s="201"/>
      <c r="P57" s="171"/>
      <c r="Q57" s="206"/>
      <c r="R57" s="185"/>
      <c r="S57" s="29" t="s">
        <v>463</v>
      </c>
      <c r="T57" s="23" t="s">
        <v>318</v>
      </c>
      <c r="U57" s="203"/>
      <c r="V57" s="203"/>
      <c r="W57" s="185"/>
      <c r="X57" s="216"/>
      <c r="Y57" s="216"/>
      <c r="Z57" s="185"/>
      <c r="AA57" s="185"/>
      <c r="AB57" s="208"/>
      <c r="AC57" s="211"/>
      <c r="AD57" s="211"/>
      <c r="AE57" s="211"/>
      <c r="AF57" s="193"/>
      <c r="AG57" s="320"/>
      <c r="AH57" s="186"/>
    </row>
    <row r="58" spans="1:34" ht="39.950000000000003" customHeight="1" x14ac:dyDescent="0.35">
      <c r="A58" s="229"/>
      <c r="B58" s="231"/>
      <c r="C58" s="231"/>
      <c r="D58" s="185"/>
      <c r="E58" s="185"/>
      <c r="F58" s="185"/>
      <c r="G58" s="256"/>
      <c r="H58" s="203"/>
      <c r="I58" s="216"/>
      <c r="J58" s="204"/>
      <c r="K58" s="204"/>
      <c r="L58" s="204"/>
      <c r="M58" s="204"/>
      <c r="N58" s="201"/>
      <c r="O58" s="201"/>
      <c r="P58" s="171"/>
      <c r="Q58" s="206"/>
      <c r="R58" s="185"/>
      <c r="S58" s="29" t="s">
        <v>464</v>
      </c>
      <c r="T58" s="23" t="s">
        <v>318</v>
      </c>
      <c r="U58" s="203"/>
      <c r="V58" s="203"/>
      <c r="W58" s="185"/>
      <c r="X58" s="216"/>
      <c r="Y58" s="216"/>
      <c r="Z58" s="185"/>
      <c r="AA58" s="185"/>
      <c r="AB58" s="208"/>
      <c r="AC58" s="211"/>
      <c r="AD58" s="211"/>
      <c r="AE58" s="211"/>
      <c r="AF58" s="193"/>
      <c r="AG58" s="320"/>
      <c r="AH58" s="186"/>
    </row>
    <row r="59" spans="1:34" ht="39.950000000000003" customHeight="1" x14ac:dyDescent="0.35">
      <c r="A59" s="229"/>
      <c r="B59" s="231"/>
      <c r="C59" s="231"/>
      <c r="D59" s="185"/>
      <c r="E59" s="185"/>
      <c r="F59" s="185"/>
      <c r="G59" s="256"/>
      <c r="H59" s="203"/>
      <c r="I59" s="216"/>
      <c r="J59" s="204"/>
      <c r="K59" s="204"/>
      <c r="L59" s="204"/>
      <c r="M59" s="204"/>
      <c r="N59" s="201"/>
      <c r="O59" s="201"/>
      <c r="P59" s="171"/>
      <c r="Q59" s="206"/>
      <c r="R59" s="185"/>
      <c r="S59" s="29" t="s">
        <v>465</v>
      </c>
      <c r="T59" s="23" t="s">
        <v>318</v>
      </c>
      <c r="U59" s="203"/>
      <c r="V59" s="203"/>
      <c r="W59" s="185"/>
      <c r="X59" s="216"/>
      <c r="Y59" s="216"/>
      <c r="Z59" s="185"/>
      <c r="AA59" s="185"/>
      <c r="AB59" s="208"/>
      <c r="AC59" s="211"/>
      <c r="AD59" s="211"/>
      <c r="AE59" s="211"/>
      <c r="AF59" s="193"/>
      <c r="AG59" s="320"/>
      <c r="AH59" s="186"/>
    </row>
    <row r="60" spans="1:34" ht="39.950000000000003" customHeight="1" x14ac:dyDescent="0.35">
      <c r="A60" s="229"/>
      <c r="B60" s="231"/>
      <c r="C60" s="231"/>
      <c r="D60" s="185"/>
      <c r="E60" s="185"/>
      <c r="F60" s="185"/>
      <c r="G60" s="256"/>
      <c r="H60" s="203"/>
      <c r="I60" s="216"/>
      <c r="J60" s="204"/>
      <c r="K60" s="204"/>
      <c r="L60" s="204"/>
      <c r="M60" s="204"/>
      <c r="N60" s="201"/>
      <c r="O60" s="201"/>
      <c r="P60" s="171"/>
      <c r="Q60" s="206"/>
      <c r="R60" s="185"/>
      <c r="S60" s="29" t="s">
        <v>466</v>
      </c>
      <c r="T60" s="23" t="s">
        <v>318</v>
      </c>
      <c r="U60" s="203"/>
      <c r="V60" s="203"/>
      <c r="W60" s="185"/>
      <c r="X60" s="216"/>
      <c r="Y60" s="216"/>
      <c r="Z60" s="185"/>
      <c r="AA60" s="185"/>
      <c r="AB60" s="208"/>
      <c r="AC60" s="211"/>
      <c r="AD60" s="211"/>
      <c r="AE60" s="211"/>
      <c r="AF60" s="193"/>
      <c r="AG60" s="320"/>
      <c r="AH60" s="186"/>
    </row>
    <row r="61" spans="1:34" ht="39.950000000000003" customHeight="1" x14ac:dyDescent="0.35">
      <c r="A61" s="229"/>
      <c r="B61" s="231"/>
      <c r="C61" s="231"/>
      <c r="D61" s="185"/>
      <c r="E61" s="185"/>
      <c r="F61" s="185"/>
      <c r="G61" s="256"/>
      <c r="H61" s="203"/>
      <c r="I61" s="216"/>
      <c r="J61" s="204"/>
      <c r="K61" s="204"/>
      <c r="L61" s="204"/>
      <c r="M61" s="204"/>
      <c r="N61" s="201"/>
      <c r="O61" s="201"/>
      <c r="P61" s="171"/>
      <c r="Q61" s="206"/>
      <c r="R61" s="185"/>
      <c r="S61" s="29" t="s">
        <v>467</v>
      </c>
      <c r="T61" s="23" t="s">
        <v>318</v>
      </c>
      <c r="U61" s="203"/>
      <c r="V61" s="203"/>
      <c r="W61" s="185"/>
      <c r="X61" s="216"/>
      <c r="Y61" s="216"/>
      <c r="Z61" s="185"/>
      <c r="AA61" s="185"/>
      <c r="AB61" s="208"/>
      <c r="AC61" s="211"/>
      <c r="AD61" s="211"/>
      <c r="AE61" s="211"/>
      <c r="AF61" s="193"/>
      <c r="AG61" s="320"/>
      <c r="AH61" s="186"/>
    </row>
    <row r="62" spans="1:34" ht="39.950000000000003" customHeight="1" x14ac:dyDescent="0.35">
      <c r="A62" s="229"/>
      <c r="B62" s="231"/>
      <c r="C62" s="231"/>
      <c r="D62" s="185"/>
      <c r="E62" s="185"/>
      <c r="F62" s="185"/>
      <c r="G62" s="256"/>
      <c r="H62" s="203"/>
      <c r="I62" s="216"/>
      <c r="J62" s="204"/>
      <c r="K62" s="204"/>
      <c r="L62" s="204"/>
      <c r="M62" s="204"/>
      <c r="N62" s="201"/>
      <c r="O62" s="201"/>
      <c r="P62" s="171"/>
      <c r="Q62" s="206"/>
      <c r="R62" s="185"/>
      <c r="S62" s="29" t="s">
        <v>468</v>
      </c>
      <c r="T62" s="23" t="s">
        <v>318</v>
      </c>
      <c r="U62" s="203"/>
      <c r="V62" s="203"/>
      <c r="W62" s="185"/>
      <c r="X62" s="216"/>
      <c r="Y62" s="216"/>
      <c r="Z62" s="185"/>
      <c r="AA62" s="185"/>
      <c r="AB62" s="208"/>
      <c r="AC62" s="211"/>
      <c r="AD62" s="211"/>
      <c r="AE62" s="211"/>
      <c r="AF62" s="193"/>
      <c r="AG62" s="320"/>
      <c r="AH62" s="186"/>
    </row>
    <row r="63" spans="1:34" ht="39.950000000000003" customHeight="1" x14ac:dyDescent="0.35">
      <c r="A63" s="229"/>
      <c r="B63" s="231"/>
      <c r="C63" s="231"/>
      <c r="D63" s="185"/>
      <c r="E63" s="185"/>
      <c r="F63" s="185"/>
      <c r="G63" s="256"/>
      <c r="H63" s="203"/>
      <c r="I63" s="216"/>
      <c r="J63" s="204"/>
      <c r="K63" s="204"/>
      <c r="L63" s="204"/>
      <c r="M63" s="204"/>
      <c r="N63" s="201"/>
      <c r="O63" s="201"/>
      <c r="P63" s="171"/>
      <c r="Q63" s="206"/>
      <c r="R63" s="185"/>
      <c r="S63" s="29" t="s">
        <v>469</v>
      </c>
      <c r="T63" s="23" t="s">
        <v>318</v>
      </c>
      <c r="U63" s="203"/>
      <c r="V63" s="203"/>
      <c r="W63" s="185"/>
      <c r="X63" s="216"/>
      <c r="Y63" s="216"/>
      <c r="Z63" s="185"/>
      <c r="AA63" s="185"/>
      <c r="AB63" s="208"/>
      <c r="AC63" s="211"/>
      <c r="AD63" s="211"/>
      <c r="AE63" s="211"/>
      <c r="AF63" s="193"/>
      <c r="AG63" s="320"/>
      <c r="AH63" s="186"/>
    </row>
    <row r="64" spans="1:34" ht="39.950000000000003" customHeight="1" x14ac:dyDescent="0.35">
      <c r="A64" s="229"/>
      <c r="B64" s="231"/>
      <c r="C64" s="231"/>
      <c r="D64" s="185"/>
      <c r="E64" s="185"/>
      <c r="F64" s="185"/>
      <c r="G64" s="256"/>
      <c r="H64" s="203"/>
      <c r="I64" s="216"/>
      <c r="J64" s="197"/>
      <c r="K64" s="197"/>
      <c r="L64" s="197"/>
      <c r="M64" s="197"/>
      <c r="N64" s="202"/>
      <c r="O64" s="202"/>
      <c r="P64" s="172"/>
      <c r="Q64" s="207"/>
      <c r="R64" s="185"/>
      <c r="S64" s="29" t="s">
        <v>470</v>
      </c>
      <c r="T64" s="23" t="s">
        <v>318</v>
      </c>
      <c r="U64" s="203"/>
      <c r="V64" s="203"/>
      <c r="W64" s="185"/>
      <c r="X64" s="216"/>
      <c r="Y64" s="216"/>
      <c r="Z64" s="185"/>
      <c r="AA64" s="185"/>
      <c r="AB64" s="208"/>
      <c r="AC64" s="211"/>
      <c r="AD64" s="211"/>
      <c r="AE64" s="211"/>
      <c r="AF64" s="194"/>
      <c r="AG64" s="320"/>
      <c r="AH64" s="186"/>
    </row>
    <row r="65" spans="1:34" ht="63" customHeight="1" x14ac:dyDescent="0.35">
      <c r="A65" s="229"/>
      <c r="B65" s="231"/>
      <c r="C65" s="225" t="s">
        <v>334</v>
      </c>
      <c r="D65" s="226"/>
      <c r="E65" s="226"/>
      <c r="F65" s="226"/>
      <c r="G65" s="226"/>
      <c r="H65" s="226"/>
      <c r="I65" s="226"/>
      <c r="J65" s="226"/>
      <c r="K65" s="226"/>
      <c r="L65" s="226"/>
      <c r="M65" s="227"/>
      <c r="N65" s="34" t="str">
        <f>+N55</f>
        <v>NA</v>
      </c>
      <c r="O65" s="34">
        <f>+O55</f>
        <v>0</v>
      </c>
      <c r="P65" s="253"/>
      <c r="Q65" s="254"/>
      <c r="R65" s="254"/>
      <c r="S65" s="254"/>
      <c r="T65" s="254"/>
      <c r="U65" s="254"/>
      <c r="V65" s="254"/>
      <c r="W65" s="254"/>
      <c r="X65" s="254"/>
      <c r="Y65" s="254"/>
      <c r="Z65" s="254"/>
      <c r="AA65" s="254"/>
      <c r="AB65" s="254"/>
      <c r="AC65" s="254"/>
      <c r="AD65" s="254"/>
      <c r="AE65" s="254"/>
      <c r="AF65" s="254"/>
      <c r="AG65" s="255"/>
    </row>
    <row r="66" spans="1:34" ht="99" customHeight="1" x14ac:dyDescent="0.35">
      <c r="A66" s="229"/>
      <c r="B66" s="231"/>
      <c r="C66" s="231" t="s">
        <v>75</v>
      </c>
      <c r="D66" s="185" t="s">
        <v>123</v>
      </c>
      <c r="E66" s="185" t="s">
        <v>25</v>
      </c>
      <c r="F66" s="185" t="s">
        <v>179</v>
      </c>
      <c r="G66" s="256">
        <v>500</v>
      </c>
      <c r="H66" s="203">
        <v>160</v>
      </c>
      <c r="I66" s="216">
        <v>160</v>
      </c>
      <c r="J66" s="234">
        <v>0</v>
      </c>
      <c r="K66" s="196">
        <v>0</v>
      </c>
      <c r="L66" s="196">
        <f>SUM(J66:K67)</f>
        <v>0</v>
      </c>
      <c r="M66" s="196">
        <v>160</v>
      </c>
      <c r="N66" s="200">
        <f>+L66/H66</f>
        <v>0</v>
      </c>
      <c r="O66" s="200">
        <f>+M66/G66</f>
        <v>0.32</v>
      </c>
      <c r="P66" s="212" t="s">
        <v>493</v>
      </c>
      <c r="Q66" s="252">
        <v>2021130010056</v>
      </c>
      <c r="R66" s="212" t="s">
        <v>229</v>
      </c>
      <c r="S66" s="30" t="s">
        <v>383</v>
      </c>
      <c r="T66" s="26">
        <v>1</v>
      </c>
      <c r="U66" s="198">
        <v>30</v>
      </c>
      <c r="V66" s="198">
        <v>0</v>
      </c>
      <c r="W66" s="185" t="s">
        <v>27</v>
      </c>
      <c r="X66" s="198">
        <v>160</v>
      </c>
      <c r="Y66" s="203">
        <v>0</v>
      </c>
      <c r="Z66" s="185" t="s">
        <v>449</v>
      </c>
      <c r="AA66" s="185" t="s">
        <v>28</v>
      </c>
      <c r="AB66" s="407">
        <v>500000000</v>
      </c>
      <c r="AC66" s="251">
        <v>0</v>
      </c>
      <c r="AD66" s="255" t="s">
        <v>282</v>
      </c>
      <c r="AE66" s="342" t="s">
        <v>299</v>
      </c>
      <c r="AF66" s="265" t="s">
        <v>308</v>
      </c>
      <c r="AG66" s="265" t="s">
        <v>539</v>
      </c>
      <c r="AH66" s="185" t="s">
        <v>527</v>
      </c>
    </row>
    <row r="67" spans="1:34" ht="56.1" customHeight="1" x14ac:dyDescent="0.35">
      <c r="A67" s="229"/>
      <c r="B67" s="231"/>
      <c r="C67" s="231"/>
      <c r="D67" s="185"/>
      <c r="E67" s="185"/>
      <c r="F67" s="185"/>
      <c r="G67" s="256"/>
      <c r="H67" s="203"/>
      <c r="I67" s="216"/>
      <c r="J67" s="236"/>
      <c r="K67" s="197"/>
      <c r="L67" s="197"/>
      <c r="M67" s="197"/>
      <c r="N67" s="202"/>
      <c r="O67" s="202"/>
      <c r="P67" s="212"/>
      <c r="Q67" s="252"/>
      <c r="R67" s="212"/>
      <c r="S67" s="30" t="s">
        <v>384</v>
      </c>
      <c r="T67" s="26">
        <v>1</v>
      </c>
      <c r="U67" s="249"/>
      <c r="V67" s="249"/>
      <c r="W67" s="185"/>
      <c r="X67" s="249"/>
      <c r="Y67" s="203"/>
      <c r="Z67" s="185"/>
      <c r="AA67" s="185"/>
      <c r="AB67" s="407"/>
      <c r="AC67" s="251"/>
      <c r="AD67" s="255"/>
      <c r="AE67" s="342"/>
      <c r="AF67" s="193"/>
      <c r="AG67" s="193"/>
      <c r="AH67" s="185"/>
    </row>
    <row r="68" spans="1:34" ht="36.75" customHeight="1" x14ac:dyDescent="0.35">
      <c r="A68" s="229"/>
      <c r="B68" s="231"/>
      <c r="C68" s="231"/>
      <c r="D68" s="185" t="s">
        <v>124</v>
      </c>
      <c r="E68" s="185" t="s">
        <v>165</v>
      </c>
      <c r="F68" s="185" t="s">
        <v>180</v>
      </c>
      <c r="G68" s="256">
        <v>200</v>
      </c>
      <c r="H68" s="249">
        <v>40</v>
      </c>
      <c r="I68" s="216">
        <v>160</v>
      </c>
      <c r="J68" s="234">
        <v>0</v>
      </c>
      <c r="K68" s="196">
        <v>0</v>
      </c>
      <c r="L68" s="196">
        <f>SUM(J68:K70)</f>
        <v>0</v>
      </c>
      <c r="M68" s="196">
        <v>160</v>
      </c>
      <c r="N68" s="200">
        <f>+L68/H68</f>
        <v>0</v>
      </c>
      <c r="O68" s="200">
        <f>+M68/G68</f>
        <v>0.8</v>
      </c>
      <c r="P68" s="212"/>
      <c r="Q68" s="252"/>
      <c r="R68" s="212"/>
      <c r="S68" s="212" t="s">
        <v>385</v>
      </c>
      <c r="T68" s="26">
        <v>160</v>
      </c>
      <c r="U68" s="249"/>
      <c r="V68" s="249"/>
      <c r="W68" s="185"/>
      <c r="X68" s="199"/>
      <c r="Y68" s="203"/>
      <c r="Z68" s="185"/>
      <c r="AA68" s="185"/>
      <c r="AB68" s="407"/>
      <c r="AC68" s="251"/>
      <c r="AD68" s="255"/>
      <c r="AE68" s="342"/>
      <c r="AF68" s="193"/>
      <c r="AG68" s="193"/>
      <c r="AH68" s="185"/>
    </row>
    <row r="69" spans="1:34" ht="53.25" customHeight="1" x14ac:dyDescent="0.35">
      <c r="A69" s="229"/>
      <c r="B69" s="231"/>
      <c r="C69" s="231"/>
      <c r="D69" s="185"/>
      <c r="E69" s="185"/>
      <c r="F69" s="185"/>
      <c r="G69" s="256"/>
      <c r="H69" s="249"/>
      <c r="I69" s="216"/>
      <c r="J69" s="235"/>
      <c r="K69" s="204"/>
      <c r="L69" s="204"/>
      <c r="M69" s="204"/>
      <c r="N69" s="201"/>
      <c r="O69" s="201"/>
      <c r="P69" s="212"/>
      <c r="Q69" s="252"/>
      <c r="R69" s="212"/>
      <c r="S69" s="212"/>
      <c r="T69" s="26">
        <v>40</v>
      </c>
      <c r="U69" s="249"/>
      <c r="V69" s="249"/>
      <c r="W69" s="185"/>
      <c r="X69" s="198">
        <v>40</v>
      </c>
      <c r="Y69" s="203"/>
      <c r="Z69" s="185"/>
      <c r="AA69" s="185"/>
      <c r="AB69" s="407"/>
      <c r="AC69" s="251"/>
      <c r="AD69" s="255"/>
      <c r="AE69" s="342"/>
      <c r="AF69" s="193"/>
      <c r="AG69" s="193"/>
      <c r="AH69" s="185"/>
    </row>
    <row r="70" spans="1:34" ht="48.75" customHeight="1" x14ac:dyDescent="0.35">
      <c r="A70" s="229"/>
      <c r="B70" s="231"/>
      <c r="C70" s="231"/>
      <c r="D70" s="185"/>
      <c r="E70" s="185"/>
      <c r="F70" s="185"/>
      <c r="G70" s="256"/>
      <c r="H70" s="199"/>
      <c r="I70" s="216"/>
      <c r="J70" s="236"/>
      <c r="K70" s="197"/>
      <c r="L70" s="197"/>
      <c r="M70" s="197"/>
      <c r="N70" s="202"/>
      <c r="O70" s="202"/>
      <c r="P70" s="212"/>
      <c r="Q70" s="252"/>
      <c r="R70" s="212"/>
      <c r="S70" s="71" t="s">
        <v>386</v>
      </c>
      <c r="T70" s="26">
        <v>1</v>
      </c>
      <c r="U70" s="199"/>
      <c r="V70" s="199"/>
      <c r="W70" s="185"/>
      <c r="X70" s="199"/>
      <c r="Y70" s="203"/>
      <c r="Z70" s="185"/>
      <c r="AA70" s="185"/>
      <c r="AB70" s="407"/>
      <c r="AC70" s="251"/>
      <c r="AD70" s="255"/>
      <c r="AE70" s="342"/>
      <c r="AF70" s="194"/>
      <c r="AG70" s="194"/>
      <c r="AH70" s="185"/>
    </row>
    <row r="71" spans="1:34" ht="48.75" customHeight="1" x14ac:dyDescent="0.35">
      <c r="A71" s="229"/>
      <c r="B71" s="231"/>
      <c r="C71" s="225" t="s">
        <v>335</v>
      </c>
      <c r="D71" s="226"/>
      <c r="E71" s="226"/>
      <c r="F71" s="226"/>
      <c r="G71" s="226"/>
      <c r="H71" s="226"/>
      <c r="I71" s="226"/>
      <c r="J71" s="226"/>
      <c r="K71" s="226"/>
      <c r="L71" s="226"/>
      <c r="M71" s="227"/>
      <c r="N71" s="34">
        <f>AVERAGE(N66:N70)</f>
        <v>0</v>
      </c>
      <c r="O71" s="34">
        <f>AVERAGE(O66:O70)</f>
        <v>0.56000000000000005</v>
      </c>
      <c r="P71" s="338"/>
      <c r="Q71" s="339"/>
      <c r="R71" s="339"/>
      <c r="S71" s="339"/>
      <c r="T71" s="339"/>
      <c r="U71" s="339"/>
      <c r="V71" s="339"/>
      <c r="W71" s="339"/>
      <c r="X71" s="339"/>
      <c r="Y71" s="339"/>
      <c r="Z71" s="339"/>
      <c r="AA71" s="339"/>
      <c r="AB71" s="339"/>
      <c r="AC71" s="339"/>
      <c r="AD71" s="339"/>
      <c r="AE71" s="339"/>
      <c r="AF71" s="339"/>
      <c r="AG71" s="340"/>
    </row>
    <row r="72" spans="1:34" ht="86.25" customHeight="1" x14ac:dyDescent="0.35">
      <c r="A72" s="229"/>
      <c r="B72" s="231"/>
      <c r="C72" s="231" t="s">
        <v>76</v>
      </c>
      <c r="D72" s="29" t="s">
        <v>125</v>
      </c>
      <c r="E72" s="29" t="s">
        <v>25</v>
      </c>
      <c r="F72" s="30" t="s">
        <v>181</v>
      </c>
      <c r="G72" s="33">
        <v>500</v>
      </c>
      <c r="H72" s="72" t="s">
        <v>318</v>
      </c>
      <c r="I72" s="72">
        <v>0</v>
      </c>
      <c r="J72" s="72" t="s">
        <v>317</v>
      </c>
      <c r="K72" s="72" t="s">
        <v>317</v>
      </c>
      <c r="L72" s="72" t="s">
        <v>317</v>
      </c>
      <c r="M72" s="72">
        <v>0</v>
      </c>
      <c r="N72" s="27" t="s">
        <v>317</v>
      </c>
      <c r="O72" s="27">
        <v>0</v>
      </c>
      <c r="P72" s="290" t="s">
        <v>225</v>
      </c>
      <c r="Q72" s="217">
        <v>2021130010059</v>
      </c>
      <c r="R72" s="212" t="s">
        <v>226</v>
      </c>
      <c r="S72" s="30" t="s">
        <v>447</v>
      </c>
      <c r="T72" s="26" t="s">
        <v>318</v>
      </c>
      <c r="U72" s="203" t="s">
        <v>318</v>
      </c>
      <c r="V72" s="203" t="s">
        <v>318</v>
      </c>
      <c r="W72" s="185" t="s">
        <v>27</v>
      </c>
      <c r="X72" s="216" t="s">
        <v>318</v>
      </c>
      <c r="Y72" s="203" t="s">
        <v>318</v>
      </c>
      <c r="Z72" s="185" t="s">
        <v>478</v>
      </c>
      <c r="AA72" s="344" t="s">
        <v>28</v>
      </c>
      <c r="AB72" s="345">
        <v>0</v>
      </c>
      <c r="AC72" s="336" t="s">
        <v>318</v>
      </c>
      <c r="AD72" s="185" t="s">
        <v>318</v>
      </c>
      <c r="AE72" s="336" t="s">
        <v>318</v>
      </c>
      <c r="AF72" s="265" t="s">
        <v>453</v>
      </c>
      <c r="AG72" s="320"/>
      <c r="AH72" s="186"/>
    </row>
    <row r="73" spans="1:34" ht="86.25" customHeight="1" x14ac:dyDescent="0.35">
      <c r="A73" s="229"/>
      <c r="B73" s="231"/>
      <c r="C73" s="231"/>
      <c r="D73" s="185" t="s">
        <v>126</v>
      </c>
      <c r="E73" s="185" t="s">
        <v>25</v>
      </c>
      <c r="F73" s="212" t="s">
        <v>182</v>
      </c>
      <c r="G73" s="343">
        <v>800</v>
      </c>
      <c r="H73" s="263" t="s">
        <v>318</v>
      </c>
      <c r="I73" s="263">
        <v>0</v>
      </c>
      <c r="J73" s="263" t="s">
        <v>317</v>
      </c>
      <c r="K73" s="263" t="s">
        <v>317</v>
      </c>
      <c r="L73" s="263" t="s">
        <v>317</v>
      </c>
      <c r="M73" s="263">
        <v>0</v>
      </c>
      <c r="N73" s="200" t="s">
        <v>317</v>
      </c>
      <c r="O73" s="200">
        <v>0</v>
      </c>
      <c r="P73" s="291"/>
      <c r="Q73" s="218"/>
      <c r="R73" s="212"/>
      <c r="S73" s="30" t="s">
        <v>387</v>
      </c>
      <c r="T73" s="26" t="s">
        <v>318</v>
      </c>
      <c r="U73" s="203"/>
      <c r="V73" s="203"/>
      <c r="W73" s="185"/>
      <c r="X73" s="216"/>
      <c r="Y73" s="203"/>
      <c r="Z73" s="185"/>
      <c r="AA73" s="203"/>
      <c r="AB73" s="293"/>
      <c r="AC73" s="203"/>
      <c r="AD73" s="185"/>
      <c r="AE73" s="203"/>
      <c r="AF73" s="193"/>
      <c r="AG73" s="320"/>
      <c r="AH73" s="186"/>
    </row>
    <row r="74" spans="1:34" ht="52.5" customHeight="1" x14ac:dyDescent="0.35">
      <c r="A74" s="229"/>
      <c r="B74" s="231"/>
      <c r="C74" s="231"/>
      <c r="D74" s="185"/>
      <c r="E74" s="185"/>
      <c r="F74" s="212"/>
      <c r="G74" s="343"/>
      <c r="H74" s="264"/>
      <c r="I74" s="264"/>
      <c r="J74" s="264"/>
      <c r="K74" s="264"/>
      <c r="L74" s="264"/>
      <c r="M74" s="264"/>
      <c r="N74" s="202"/>
      <c r="O74" s="202"/>
      <c r="P74" s="292"/>
      <c r="Q74" s="219"/>
      <c r="R74" s="212"/>
      <c r="S74" s="30" t="s">
        <v>388</v>
      </c>
      <c r="T74" s="26" t="s">
        <v>318</v>
      </c>
      <c r="U74" s="203"/>
      <c r="V74" s="203"/>
      <c r="W74" s="185"/>
      <c r="X74" s="216"/>
      <c r="Y74" s="203"/>
      <c r="Z74" s="185"/>
      <c r="AA74" s="203"/>
      <c r="AB74" s="293"/>
      <c r="AC74" s="203"/>
      <c r="AD74" s="185"/>
      <c r="AE74" s="203"/>
      <c r="AF74" s="194"/>
      <c r="AG74" s="320"/>
      <c r="AH74" s="186"/>
    </row>
    <row r="75" spans="1:34" ht="67.5" customHeight="1" x14ac:dyDescent="0.35">
      <c r="A75" s="229"/>
      <c r="B75" s="63"/>
      <c r="C75" s="225" t="s">
        <v>336</v>
      </c>
      <c r="D75" s="226"/>
      <c r="E75" s="226"/>
      <c r="F75" s="226"/>
      <c r="G75" s="226"/>
      <c r="H75" s="226"/>
      <c r="I75" s="226"/>
      <c r="J75" s="226"/>
      <c r="K75" s="226"/>
      <c r="L75" s="226"/>
      <c r="M75" s="227"/>
      <c r="N75" s="153" t="s">
        <v>317</v>
      </c>
      <c r="O75" s="34">
        <f>AVERAGE(O72:O74)</f>
        <v>0</v>
      </c>
      <c r="P75" s="265"/>
      <c r="Q75" s="266"/>
      <c r="R75" s="266"/>
      <c r="S75" s="266"/>
      <c r="T75" s="266"/>
      <c r="U75" s="266"/>
      <c r="V75" s="266"/>
      <c r="W75" s="266"/>
      <c r="X75" s="266"/>
      <c r="Y75" s="266"/>
      <c r="Z75" s="266"/>
      <c r="AA75" s="266"/>
      <c r="AB75" s="266"/>
      <c r="AC75" s="266"/>
      <c r="AD75" s="266"/>
      <c r="AE75" s="266"/>
      <c r="AF75" s="266"/>
      <c r="AG75" s="267"/>
      <c r="AH75" s="186"/>
    </row>
    <row r="76" spans="1:34" ht="90" customHeight="1" x14ac:dyDescent="0.35">
      <c r="A76" s="229"/>
      <c r="B76" s="245" t="s">
        <v>337</v>
      </c>
      <c r="C76" s="246"/>
      <c r="D76" s="246"/>
      <c r="E76" s="246"/>
      <c r="F76" s="246"/>
      <c r="G76" s="246"/>
      <c r="H76" s="261"/>
      <c r="I76" s="261"/>
      <c r="J76" s="261"/>
      <c r="K76" s="261"/>
      <c r="L76" s="261"/>
      <c r="M76" s="262"/>
      <c r="N76" s="68">
        <f>AVERAGE(N65,N71,N75)</f>
        <v>0</v>
      </c>
      <c r="O76" s="68">
        <f>AVERAGE(O65,O71,O75)</f>
        <v>0.18666666666666668</v>
      </c>
      <c r="P76" s="194"/>
      <c r="Q76" s="270"/>
      <c r="R76" s="270"/>
      <c r="S76" s="270"/>
      <c r="T76" s="270"/>
      <c r="U76" s="270"/>
      <c r="V76" s="270"/>
      <c r="W76" s="270"/>
      <c r="X76" s="270"/>
      <c r="Y76" s="270"/>
      <c r="Z76" s="270"/>
      <c r="AA76" s="270"/>
      <c r="AB76" s="270"/>
      <c r="AC76" s="270"/>
      <c r="AD76" s="270"/>
      <c r="AE76" s="270"/>
      <c r="AF76" s="270"/>
      <c r="AG76" s="271"/>
      <c r="AH76" s="186"/>
    </row>
    <row r="77" spans="1:34" ht="87" customHeight="1" x14ac:dyDescent="0.35">
      <c r="A77" s="229"/>
      <c r="B77" s="231" t="s">
        <v>77</v>
      </c>
      <c r="C77" s="231" t="s">
        <v>78</v>
      </c>
      <c r="D77" s="170" t="s">
        <v>127</v>
      </c>
      <c r="E77" s="170" t="s">
        <v>25</v>
      </c>
      <c r="F77" s="170" t="s">
        <v>183</v>
      </c>
      <c r="G77" s="395">
        <v>4</v>
      </c>
      <c r="H77" s="397" t="s">
        <v>316</v>
      </c>
      <c r="I77" s="398" t="s">
        <v>316</v>
      </c>
      <c r="J77" s="398" t="s">
        <v>317</v>
      </c>
      <c r="K77" s="398" t="s">
        <v>317</v>
      </c>
      <c r="L77" s="398" t="s">
        <v>317</v>
      </c>
      <c r="M77" s="397" t="s">
        <v>25</v>
      </c>
      <c r="N77" s="398" t="s">
        <v>317</v>
      </c>
      <c r="O77" s="400">
        <v>0</v>
      </c>
      <c r="P77" s="321" t="s">
        <v>309</v>
      </c>
      <c r="Q77" s="158">
        <v>2021130010057</v>
      </c>
      <c r="R77" s="185" t="s">
        <v>228</v>
      </c>
      <c r="S77" s="29" t="s">
        <v>383</v>
      </c>
      <c r="T77" s="23" t="s">
        <v>318</v>
      </c>
      <c r="U77" s="203" t="s">
        <v>318</v>
      </c>
      <c r="V77" s="203" t="s">
        <v>318</v>
      </c>
      <c r="W77" s="185" t="s">
        <v>27</v>
      </c>
      <c r="X77" s="216" t="s">
        <v>318</v>
      </c>
      <c r="Y77" s="216" t="s">
        <v>318</v>
      </c>
      <c r="Z77" s="185" t="s">
        <v>478</v>
      </c>
      <c r="AA77" s="185" t="s">
        <v>28</v>
      </c>
      <c r="AB77" s="333">
        <v>0</v>
      </c>
      <c r="AC77" s="312" t="s">
        <v>318</v>
      </c>
      <c r="AD77" s="312" t="s">
        <v>318</v>
      </c>
      <c r="AE77" s="312" t="s">
        <v>318</v>
      </c>
      <c r="AF77" s="265" t="s">
        <v>453</v>
      </c>
      <c r="AG77" s="253" t="s">
        <v>540</v>
      </c>
      <c r="AH77" s="186"/>
    </row>
    <row r="78" spans="1:34" ht="42" customHeight="1" x14ac:dyDescent="0.35">
      <c r="A78" s="229"/>
      <c r="B78" s="231"/>
      <c r="C78" s="231"/>
      <c r="D78" s="172"/>
      <c r="E78" s="172"/>
      <c r="F78" s="172"/>
      <c r="G78" s="396"/>
      <c r="H78" s="397"/>
      <c r="I78" s="399"/>
      <c r="J78" s="399"/>
      <c r="K78" s="399"/>
      <c r="L78" s="399"/>
      <c r="M78" s="397"/>
      <c r="N78" s="399"/>
      <c r="O78" s="400"/>
      <c r="P78" s="322"/>
      <c r="Q78" s="159"/>
      <c r="R78" s="185"/>
      <c r="S78" s="29" t="s">
        <v>387</v>
      </c>
      <c r="T78" s="23" t="s">
        <v>318</v>
      </c>
      <c r="U78" s="203"/>
      <c r="V78" s="203"/>
      <c r="W78" s="185"/>
      <c r="X78" s="216"/>
      <c r="Y78" s="216"/>
      <c r="Z78" s="185"/>
      <c r="AA78" s="185"/>
      <c r="AB78" s="334"/>
      <c r="AC78" s="313"/>
      <c r="AD78" s="313"/>
      <c r="AE78" s="313"/>
      <c r="AF78" s="193"/>
      <c r="AG78" s="253"/>
      <c r="AH78" s="186"/>
    </row>
    <row r="79" spans="1:34" ht="99.95" customHeight="1" x14ac:dyDescent="0.35">
      <c r="A79" s="229"/>
      <c r="B79" s="231"/>
      <c r="C79" s="231"/>
      <c r="D79" s="29" t="s">
        <v>128</v>
      </c>
      <c r="E79" s="29" t="s">
        <v>25</v>
      </c>
      <c r="F79" s="29" t="s">
        <v>184</v>
      </c>
      <c r="G79" s="74">
        <v>16</v>
      </c>
      <c r="H79" s="73" t="s">
        <v>316</v>
      </c>
      <c r="I79" s="75">
        <v>4</v>
      </c>
      <c r="J79" s="73" t="s">
        <v>317</v>
      </c>
      <c r="K79" s="73" t="s">
        <v>317</v>
      </c>
      <c r="L79" s="73" t="s">
        <v>317</v>
      </c>
      <c r="M79" s="75">
        <f>+I79</f>
        <v>4</v>
      </c>
      <c r="N79" s="27" t="s">
        <v>317</v>
      </c>
      <c r="O79" s="27">
        <f>+M79/G79</f>
        <v>0.25</v>
      </c>
      <c r="P79" s="172"/>
      <c r="Q79" s="207"/>
      <c r="R79" s="185"/>
      <c r="S79" s="29" t="s">
        <v>388</v>
      </c>
      <c r="T79" s="23" t="s">
        <v>318</v>
      </c>
      <c r="U79" s="203"/>
      <c r="V79" s="203"/>
      <c r="W79" s="185"/>
      <c r="X79" s="216"/>
      <c r="Y79" s="216"/>
      <c r="Z79" s="185"/>
      <c r="AA79" s="185"/>
      <c r="AB79" s="335"/>
      <c r="AC79" s="199"/>
      <c r="AD79" s="199"/>
      <c r="AE79" s="199"/>
      <c r="AF79" s="194"/>
      <c r="AG79" s="253"/>
      <c r="AH79" s="186"/>
    </row>
    <row r="80" spans="1:34" ht="140.25" customHeight="1" x14ac:dyDescent="0.35">
      <c r="A80" s="229"/>
      <c r="B80" s="231"/>
      <c r="C80" s="225" t="s">
        <v>338</v>
      </c>
      <c r="D80" s="226"/>
      <c r="E80" s="226"/>
      <c r="F80" s="226"/>
      <c r="G80" s="226"/>
      <c r="H80" s="226"/>
      <c r="I80" s="226"/>
      <c r="J80" s="226"/>
      <c r="K80" s="226"/>
      <c r="L80" s="226"/>
      <c r="M80" s="227"/>
      <c r="N80" s="154" t="s">
        <v>317</v>
      </c>
      <c r="O80" s="76">
        <f>AVERAGE(O77:O79)</f>
        <v>0.125</v>
      </c>
      <c r="P80" s="253"/>
      <c r="Q80" s="254"/>
      <c r="R80" s="254"/>
      <c r="S80" s="254"/>
      <c r="T80" s="254"/>
      <c r="U80" s="254"/>
      <c r="V80" s="254"/>
      <c r="W80" s="254"/>
      <c r="X80" s="254"/>
      <c r="Y80" s="254"/>
      <c r="Z80" s="254"/>
      <c r="AA80" s="254"/>
      <c r="AB80" s="254"/>
      <c r="AC80" s="254"/>
      <c r="AD80" s="254"/>
      <c r="AE80" s="254"/>
      <c r="AF80" s="254"/>
      <c r="AG80" s="255"/>
    </row>
    <row r="81" spans="1:34" ht="60.75" customHeight="1" x14ac:dyDescent="0.35">
      <c r="A81" s="229"/>
      <c r="B81" s="231"/>
      <c r="C81" s="231" t="s">
        <v>79</v>
      </c>
      <c r="D81" s="185" t="s">
        <v>129</v>
      </c>
      <c r="E81" s="185" t="s">
        <v>25</v>
      </c>
      <c r="F81" s="185" t="s">
        <v>185</v>
      </c>
      <c r="G81" s="256">
        <v>16</v>
      </c>
      <c r="H81" s="203" t="s">
        <v>318</v>
      </c>
      <c r="I81" s="216">
        <v>16</v>
      </c>
      <c r="J81" s="196" t="s">
        <v>317</v>
      </c>
      <c r="K81" s="196" t="s">
        <v>317</v>
      </c>
      <c r="L81" s="196" t="s">
        <v>317</v>
      </c>
      <c r="M81" s="196">
        <v>16</v>
      </c>
      <c r="N81" s="196" t="s">
        <v>317</v>
      </c>
      <c r="O81" s="200">
        <f>+M81/G81</f>
        <v>1</v>
      </c>
      <c r="P81" s="170" t="s">
        <v>265</v>
      </c>
      <c r="Q81" s="205">
        <v>2021130010114</v>
      </c>
      <c r="R81" s="185" t="s">
        <v>266</v>
      </c>
      <c r="S81" s="29" t="s">
        <v>409</v>
      </c>
      <c r="T81" s="23" t="s">
        <v>318</v>
      </c>
      <c r="U81" s="203" t="s">
        <v>318</v>
      </c>
      <c r="V81" s="203" t="s">
        <v>318</v>
      </c>
      <c r="W81" s="185" t="s">
        <v>27</v>
      </c>
      <c r="X81" s="216" t="s">
        <v>318</v>
      </c>
      <c r="Y81" s="216" t="s">
        <v>318</v>
      </c>
      <c r="Z81" s="172" t="s">
        <v>478</v>
      </c>
      <c r="AA81" s="185" t="s">
        <v>28</v>
      </c>
      <c r="AB81" s="293">
        <v>0</v>
      </c>
      <c r="AC81" s="203" t="s">
        <v>318</v>
      </c>
      <c r="AD81" s="203" t="s">
        <v>318</v>
      </c>
      <c r="AE81" s="203" t="s">
        <v>318</v>
      </c>
      <c r="AF81" s="265" t="s">
        <v>453</v>
      </c>
      <c r="AG81" s="320"/>
      <c r="AH81" s="186"/>
    </row>
    <row r="82" spans="1:34" ht="60.75" customHeight="1" x14ac:dyDescent="0.35">
      <c r="A82" s="229"/>
      <c r="B82" s="231"/>
      <c r="C82" s="231"/>
      <c r="D82" s="185"/>
      <c r="E82" s="185"/>
      <c r="F82" s="185"/>
      <c r="G82" s="256"/>
      <c r="H82" s="203"/>
      <c r="I82" s="216"/>
      <c r="J82" s="204"/>
      <c r="K82" s="204"/>
      <c r="L82" s="204"/>
      <c r="M82" s="204"/>
      <c r="N82" s="204"/>
      <c r="O82" s="201"/>
      <c r="P82" s="171"/>
      <c r="Q82" s="206"/>
      <c r="R82" s="185"/>
      <c r="S82" s="29" t="s">
        <v>494</v>
      </c>
      <c r="T82" s="23" t="s">
        <v>318</v>
      </c>
      <c r="U82" s="203"/>
      <c r="V82" s="203"/>
      <c r="W82" s="185"/>
      <c r="X82" s="216"/>
      <c r="Y82" s="216"/>
      <c r="Z82" s="185"/>
      <c r="AA82" s="185"/>
      <c r="AB82" s="293"/>
      <c r="AC82" s="203"/>
      <c r="AD82" s="203"/>
      <c r="AE82" s="203"/>
      <c r="AF82" s="193"/>
      <c r="AG82" s="320"/>
      <c r="AH82" s="186"/>
    </row>
    <row r="83" spans="1:34" ht="60.75" customHeight="1" x14ac:dyDescent="0.35">
      <c r="A83" s="229"/>
      <c r="B83" s="231"/>
      <c r="C83" s="231"/>
      <c r="D83" s="185"/>
      <c r="E83" s="185"/>
      <c r="F83" s="185"/>
      <c r="G83" s="256"/>
      <c r="H83" s="203"/>
      <c r="I83" s="216"/>
      <c r="J83" s="204"/>
      <c r="K83" s="204"/>
      <c r="L83" s="204"/>
      <c r="M83" s="204"/>
      <c r="N83" s="204"/>
      <c r="O83" s="201"/>
      <c r="P83" s="171"/>
      <c r="Q83" s="206"/>
      <c r="R83" s="185"/>
      <c r="S83" s="29" t="s">
        <v>495</v>
      </c>
      <c r="T83" s="23" t="s">
        <v>318</v>
      </c>
      <c r="U83" s="203"/>
      <c r="V83" s="203"/>
      <c r="W83" s="185"/>
      <c r="X83" s="216"/>
      <c r="Y83" s="216"/>
      <c r="Z83" s="185"/>
      <c r="AA83" s="185"/>
      <c r="AB83" s="293"/>
      <c r="AC83" s="203"/>
      <c r="AD83" s="203"/>
      <c r="AE83" s="203"/>
      <c r="AF83" s="193"/>
      <c r="AG83" s="320"/>
      <c r="AH83" s="186"/>
    </row>
    <row r="84" spans="1:34" ht="60.75" customHeight="1" x14ac:dyDescent="0.35">
      <c r="A84" s="229"/>
      <c r="B84" s="231"/>
      <c r="C84" s="231"/>
      <c r="D84" s="185"/>
      <c r="E84" s="185"/>
      <c r="F84" s="185"/>
      <c r="G84" s="256"/>
      <c r="H84" s="203"/>
      <c r="I84" s="216"/>
      <c r="J84" s="197"/>
      <c r="K84" s="197"/>
      <c r="L84" s="197"/>
      <c r="M84" s="197"/>
      <c r="N84" s="197"/>
      <c r="O84" s="202"/>
      <c r="P84" s="172"/>
      <c r="Q84" s="207"/>
      <c r="R84" s="185"/>
      <c r="S84" s="29" t="s">
        <v>413</v>
      </c>
      <c r="T84" s="23" t="s">
        <v>318</v>
      </c>
      <c r="U84" s="203"/>
      <c r="V84" s="203"/>
      <c r="W84" s="185"/>
      <c r="X84" s="216"/>
      <c r="Y84" s="216"/>
      <c r="Z84" s="185"/>
      <c r="AA84" s="185"/>
      <c r="AB84" s="293"/>
      <c r="AC84" s="203"/>
      <c r="AD84" s="203"/>
      <c r="AE84" s="203"/>
      <c r="AF84" s="194"/>
      <c r="AG84" s="320"/>
      <c r="AH84" s="186"/>
    </row>
    <row r="85" spans="1:34" ht="60.75" customHeight="1" x14ac:dyDescent="0.35">
      <c r="A85" s="229"/>
      <c r="B85" s="63"/>
      <c r="C85" s="225" t="s">
        <v>339</v>
      </c>
      <c r="D85" s="226"/>
      <c r="E85" s="226"/>
      <c r="F85" s="226"/>
      <c r="G85" s="226"/>
      <c r="H85" s="226"/>
      <c r="I85" s="226"/>
      <c r="J85" s="226"/>
      <c r="K85" s="226"/>
      <c r="L85" s="226"/>
      <c r="M85" s="227"/>
      <c r="N85" s="153" t="str">
        <f>+N81</f>
        <v>NA</v>
      </c>
      <c r="O85" s="34">
        <f>+O81</f>
        <v>1</v>
      </c>
      <c r="P85" s="265"/>
      <c r="Q85" s="266"/>
      <c r="R85" s="266"/>
      <c r="S85" s="266"/>
      <c r="T85" s="266"/>
      <c r="U85" s="266"/>
      <c r="V85" s="266"/>
      <c r="W85" s="266"/>
      <c r="X85" s="266"/>
      <c r="Y85" s="266"/>
      <c r="Z85" s="266"/>
      <c r="AA85" s="266"/>
      <c r="AB85" s="266"/>
      <c r="AC85" s="266"/>
      <c r="AD85" s="266"/>
      <c r="AE85" s="266"/>
      <c r="AF85" s="266"/>
      <c r="AG85" s="267"/>
      <c r="AH85" s="186"/>
    </row>
    <row r="86" spans="1:34" ht="90.75" customHeight="1" x14ac:dyDescent="0.35">
      <c r="A86" s="229"/>
      <c r="B86" s="245" t="s">
        <v>340</v>
      </c>
      <c r="C86" s="246"/>
      <c r="D86" s="246"/>
      <c r="E86" s="246"/>
      <c r="F86" s="246"/>
      <c r="G86" s="246"/>
      <c r="H86" s="246"/>
      <c r="I86" s="246"/>
      <c r="J86" s="246"/>
      <c r="K86" s="246"/>
      <c r="L86" s="246"/>
      <c r="M86" s="247"/>
      <c r="N86" s="68" t="s">
        <v>317</v>
      </c>
      <c r="O86" s="68">
        <f>AVERAGE(O80,O85)</f>
        <v>0.5625</v>
      </c>
      <c r="P86" s="194"/>
      <c r="Q86" s="270"/>
      <c r="R86" s="270"/>
      <c r="S86" s="270"/>
      <c r="T86" s="270"/>
      <c r="U86" s="270"/>
      <c r="V86" s="270"/>
      <c r="W86" s="270"/>
      <c r="X86" s="270"/>
      <c r="Y86" s="270"/>
      <c r="Z86" s="270"/>
      <c r="AA86" s="270"/>
      <c r="AB86" s="270"/>
      <c r="AC86" s="270"/>
      <c r="AD86" s="270"/>
      <c r="AE86" s="270"/>
      <c r="AF86" s="270"/>
      <c r="AG86" s="271"/>
      <c r="AH86" s="186"/>
    </row>
    <row r="87" spans="1:34" ht="122.45" customHeight="1" x14ac:dyDescent="0.35">
      <c r="A87" s="229"/>
      <c r="B87" s="231" t="s">
        <v>80</v>
      </c>
      <c r="C87" s="231" t="s">
        <v>81</v>
      </c>
      <c r="D87" s="185" t="s">
        <v>130</v>
      </c>
      <c r="E87" s="185" t="s">
        <v>25</v>
      </c>
      <c r="F87" s="185" t="s">
        <v>186</v>
      </c>
      <c r="G87" s="256">
        <v>200</v>
      </c>
      <c r="H87" s="203" t="s">
        <v>316</v>
      </c>
      <c r="I87" s="216">
        <v>32</v>
      </c>
      <c r="J87" s="216" t="s">
        <v>317</v>
      </c>
      <c r="K87" s="216" t="s">
        <v>317</v>
      </c>
      <c r="L87" s="216" t="s">
        <v>317</v>
      </c>
      <c r="M87" s="196">
        <v>32</v>
      </c>
      <c r="N87" s="216" t="s">
        <v>317</v>
      </c>
      <c r="O87" s="200">
        <f>+M87/G87</f>
        <v>0.16</v>
      </c>
      <c r="P87" s="170" t="s">
        <v>496</v>
      </c>
      <c r="Q87" s="205">
        <v>2021130010058</v>
      </c>
      <c r="R87" s="185" t="s">
        <v>227</v>
      </c>
      <c r="S87" s="29" t="s">
        <v>389</v>
      </c>
      <c r="T87" s="23" t="s">
        <v>318</v>
      </c>
      <c r="U87" s="203" t="s">
        <v>318</v>
      </c>
      <c r="V87" s="203" t="s">
        <v>318</v>
      </c>
      <c r="W87" s="185" t="s">
        <v>27</v>
      </c>
      <c r="X87" s="216" t="s">
        <v>318</v>
      </c>
      <c r="Y87" s="203" t="s">
        <v>318</v>
      </c>
      <c r="Z87" s="185" t="s">
        <v>478</v>
      </c>
      <c r="AA87" s="185" t="s">
        <v>28</v>
      </c>
      <c r="AB87" s="293">
        <v>0</v>
      </c>
      <c r="AC87" s="203" t="s">
        <v>318</v>
      </c>
      <c r="AD87" s="203" t="s">
        <v>318</v>
      </c>
      <c r="AE87" s="203" t="s">
        <v>318</v>
      </c>
      <c r="AF87" s="265" t="s">
        <v>453</v>
      </c>
      <c r="AG87" s="332" t="s">
        <v>541</v>
      </c>
      <c r="AH87" s="186"/>
    </row>
    <row r="88" spans="1:34" ht="97.5" customHeight="1" x14ac:dyDescent="0.35">
      <c r="A88" s="229"/>
      <c r="B88" s="231"/>
      <c r="C88" s="231"/>
      <c r="D88" s="185"/>
      <c r="E88" s="185"/>
      <c r="F88" s="185"/>
      <c r="G88" s="256"/>
      <c r="H88" s="203"/>
      <c r="I88" s="216"/>
      <c r="J88" s="216"/>
      <c r="K88" s="216"/>
      <c r="L88" s="216"/>
      <c r="M88" s="204"/>
      <c r="N88" s="216"/>
      <c r="O88" s="201"/>
      <c r="P88" s="171"/>
      <c r="Q88" s="206"/>
      <c r="R88" s="185"/>
      <c r="S88" s="29" t="s">
        <v>390</v>
      </c>
      <c r="T88" s="23" t="s">
        <v>318</v>
      </c>
      <c r="U88" s="203"/>
      <c r="V88" s="203"/>
      <c r="W88" s="185"/>
      <c r="X88" s="216"/>
      <c r="Y88" s="203"/>
      <c r="Z88" s="185"/>
      <c r="AA88" s="185"/>
      <c r="AB88" s="293"/>
      <c r="AC88" s="203"/>
      <c r="AD88" s="203"/>
      <c r="AE88" s="203"/>
      <c r="AF88" s="193"/>
      <c r="AG88" s="332"/>
      <c r="AH88" s="186"/>
    </row>
    <row r="89" spans="1:34" ht="87.75" customHeight="1" x14ac:dyDescent="0.35">
      <c r="A89" s="229"/>
      <c r="B89" s="231"/>
      <c r="C89" s="231"/>
      <c r="D89" s="185"/>
      <c r="E89" s="185"/>
      <c r="F89" s="185"/>
      <c r="G89" s="256"/>
      <c r="H89" s="203"/>
      <c r="I89" s="216"/>
      <c r="J89" s="216"/>
      <c r="K89" s="216"/>
      <c r="L89" s="216"/>
      <c r="M89" s="197"/>
      <c r="N89" s="216"/>
      <c r="O89" s="202"/>
      <c r="P89" s="172"/>
      <c r="Q89" s="207"/>
      <c r="R89" s="185"/>
      <c r="S89" s="29" t="s">
        <v>391</v>
      </c>
      <c r="T89" s="23" t="s">
        <v>318</v>
      </c>
      <c r="U89" s="203"/>
      <c r="V89" s="203"/>
      <c r="W89" s="185"/>
      <c r="X89" s="216"/>
      <c r="Y89" s="203"/>
      <c r="Z89" s="185"/>
      <c r="AA89" s="185"/>
      <c r="AB89" s="293"/>
      <c r="AC89" s="203"/>
      <c r="AD89" s="203"/>
      <c r="AE89" s="203"/>
      <c r="AF89" s="194"/>
      <c r="AG89" s="332"/>
      <c r="AH89" s="186"/>
    </row>
    <row r="90" spans="1:34" ht="87.75" customHeight="1" x14ac:dyDescent="0.35">
      <c r="A90" s="229"/>
      <c r="B90" s="231"/>
      <c r="C90" s="225" t="s">
        <v>341</v>
      </c>
      <c r="D90" s="226"/>
      <c r="E90" s="226"/>
      <c r="F90" s="226"/>
      <c r="G90" s="226"/>
      <c r="H90" s="226"/>
      <c r="I90" s="226"/>
      <c r="J90" s="226"/>
      <c r="K90" s="226"/>
      <c r="L90" s="226"/>
      <c r="M90" s="227"/>
      <c r="N90" s="59" t="str">
        <f>+N87</f>
        <v>NA</v>
      </c>
      <c r="O90" s="34">
        <f>+O87</f>
        <v>0.16</v>
      </c>
      <c r="P90" s="253"/>
      <c r="Q90" s="254"/>
      <c r="R90" s="254"/>
      <c r="S90" s="254"/>
      <c r="T90" s="254"/>
      <c r="U90" s="254"/>
      <c r="V90" s="254"/>
      <c r="W90" s="254"/>
      <c r="X90" s="254"/>
      <c r="Y90" s="254"/>
      <c r="Z90" s="254"/>
      <c r="AA90" s="254"/>
      <c r="AB90" s="254"/>
      <c r="AC90" s="254"/>
      <c r="AD90" s="254"/>
      <c r="AE90" s="254"/>
      <c r="AF90" s="254"/>
      <c r="AG90" s="255"/>
    </row>
    <row r="91" spans="1:34" ht="127.5" customHeight="1" x14ac:dyDescent="0.35">
      <c r="A91" s="229"/>
      <c r="B91" s="231"/>
      <c r="C91" s="231" t="s">
        <v>82</v>
      </c>
      <c r="D91" s="29" t="s">
        <v>131</v>
      </c>
      <c r="E91" s="29" t="s">
        <v>166</v>
      </c>
      <c r="F91" s="29" t="s">
        <v>187</v>
      </c>
      <c r="G91" s="70">
        <v>100</v>
      </c>
      <c r="H91" s="23" t="s">
        <v>316</v>
      </c>
      <c r="I91" s="23" t="s">
        <v>310</v>
      </c>
      <c r="J91" s="23" t="s">
        <v>317</v>
      </c>
      <c r="K91" s="23" t="s">
        <v>317</v>
      </c>
      <c r="L91" s="23" t="s">
        <v>317</v>
      </c>
      <c r="M91" s="23" t="s">
        <v>310</v>
      </c>
      <c r="N91" s="23" t="s">
        <v>317</v>
      </c>
      <c r="O91" s="27">
        <v>0</v>
      </c>
      <c r="P91" s="170" t="s">
        <v>247</v>
      </c>
      <c r="Q91" s="205">
        <v>2021130010103</v>
      </c>
      <c r="R91" s="185" t="s">
        <v>248</v>
      </c>
      <c r="S91" s="29" t="s">
        <v>383</v>
      </c>
      <c r="T91" s="23" t="s">
        <v>316</v>
      </c>
      <c r="U91" s="203" t="s">
        <v>318</v>
      </c>
      <c r="V91" s="203" t="s">
        <v>318</v>
      </c>
      <c r="W91" s="185" t="s">
        <v>27</v>
      </c>
      <c r="X91" s="216" t="s">
        <v>318</v>
      </c>
      <c r="Y91" s="216" t="s">
        <v>318</v>
      </c>
      <c r="Z91" s="185" t="s">
        <v>478</v>
      </c>
      <c r="AA91" s="185" t="s">
        <v>28</v>
      </c>
      <c r="AB91" s="208">
        <v>0</v>
      </c>
      <c r="AC91" s="211" t="s">
        <v>318</v>
      </c>
      <c r="AD91" s="211" t="s">
        <v>318</v>
      </c>
      <c r="AE91" s="211" t="s">
        <v>318</v>
      </c>
      <c r="AF91" s="265" t="s">
        <v>453</v>
      </c>
      <c r="AG91" s="332" t="s">
        <v>542</v>
      </c>
      <c r="AH91" s="186"/>
    </row>
    <row r="92" spans="1:34" ht="55.5" customHeight="1" x14ac:dyDescent="0.35">
      <c r="A92" s="229"/>
      <c r="B92" s="231"/>
      <c r="C92" s="231"/>
      <c r="D92" s="185" t="s">
        <v>132</v>
      </c>
      <c r="E92" s="185" t="s">
        <v>167</v>
      </c>
      <c r="F92" s="185" t="s">
        <v>188</v>
      </c>
      <c r="G92" s="256">
        <v>500</v>
      </c>
      <c r="H92" s="203" t="s">
        <v>316</v>
      </c>
      <c r="I92" s="198" t="s">
        <v>310</v>
      </c>
      <c r="J92" s="198" t="s">
        <v>317</v>
      </c>
      <c r="K92" s="198" t="s">
        <v>317</v>
      </c>
      <c r="L92" s="198" t="s">
        <v>317</v>
      </c>
      <c r="M92" s="198" t="s">
        <v>310</v>
      </c>
      <c r="N92" s="198" t="s">
        <v>317</v>
      </c>
      <c r="O92" s="200">
        <v>0</v>
      </c>
      <c r="P92" s="171"/>
      <c r="Q92" s="206"/>
      <c r="R92" s="185"/>
      <c r="S92" s="29" t="s">
        <v>392</v>
      </c>
      <c r="T92" s="23" t="s">
        <v>316</v>
      </c>
      <c r="U92" s="203"/>
      <c r="V92" s="203"/>
      <c r="W92" s="185"/>
      <c r="X92" s="216"/>
      <c r="Y92" s="216"/>
      <c r="Z92" s="185"/>
      <c r="AA92" s="185"/>
      <c r="AB92" s="208"/>
      <c r="AC92" s="211"/>
      <c r="AD92" s="211"/>
      <c r="AE92" s="211"/>
      <c r="AF92" s="193"/>
      <c r="AG92" s="320"/>
      <c r="AH92" s="186"/>
    </row>
    <row r="93" spans="1:34" ht="84" customHeight="1" x14ac:dyDescent="0.35">
      <c r="A93" s="229"/>
      <c r="B93" s="231"/>
      <c r="C93" s="231"/>
      <c r="D93" s="185"/>
      <c r="E93" s="185"/>
      <c r="F93" s="185"/>
      <c r="G93" s="256"/>
      <c r="H93" s="203"/>
      <c r="I93" s="199"/>
      <c r="J93" s="199"/>
      <c r="K93" s="199"/>
      <c r="L93" s="199"/>
      <c r="M93" s="199"/>
      <c r="N93" s="199"/>
      <c r="O93" s="202"/>
      <c r="P93" s="172"/>
      <c r="Q93" s="207"/>
      <c r="R93" s="185"/>
      <c r="S93" s="29" t="s">
        <v>393</v>
      </c>
      <c r="T93" s="23" t="s">
        <v>316</v>
      </c>
      <c r="U93" s="203"/>
      <c r="V93" s="203"/>
      <c r="W93" s="185"/>
      <c r="X93" s="216"/>
      <c r="Y93" s="216"/>
      <c r="Z93" s="185"/>
      <c r="AA93" s="185"/>
      <c r="AB93" s="208"/>
      <c r="AC93" s="211"/>
      <c r="AD93" s="211"/>
      <c r="AE93" s="211"/>
      <c r="AF93" s="194"/>
      <c r="AG93" s="320"/>
      <c r="AH93" s="186"/>
    </row>
    <row r="94" spans="1:34" ht="67.5" customHeight="1" x14ac:dyDescent="0.35">
      <c r="A94" s="229"/>
      <c r="B94" s="39"/>
      <c r="C94" s="225" t="s">
        <v>342</v>
      </c>
      <c r="D94" s="226"/>
      <c r="E94" s="226"/>
      <c r="F94" s="226"/>
      <c r="G94" s="226"/>
      <c r="H94" s="226"/>
      <c r="I94" s="226"/>
      <c r="J94" s="226"/>
      <c r="K94" s="226"/>
      <c r="L94" s="226"/>
      <c r="M94" s="227"/>
      <c r="N94" s="59" t="s">
        <v>317</v>
      </c>
      <c r="O94" s="34">
        <f>AVERAGE(O91:O93)</f>
        <v>0</v>
      </c>
      <c r="P94" s="265"/>
      <c r="Q94" s="266"/>
      <c r="R94" s="266"/>
      <c r="S94" s="266"/>
      <c r="T94" s="266"/>
      <c r="U94" s="266"/>
      <c r="V94" s="266"/>
      <c r="W94" s="266"/>
      <c r="X94" s="266"/>
      <c r="Y94" s="266"/>
      <c r="Z94" s="266"/>
      <c r="AA94" s="266"/>
      <c r="AB94" s="266"/>
      <c r="AC94" s="266"/>
      <c r="AD94" s="266"/>
      <c r="AE94" s="266"/>
      <c r="AF94" s="266"/>
      <c r="AG94" s="267"/>
      <c r="AH94" s="186"/>
    </row>
    <row r="95" spans="1:34" ht="57.6" customHeight="1" x14ac:dyDescent="0.35">
      <c r="A95" s="229"/>
      <c r="B95" s="245" t="s">
        <v>343</v>
      </c>
      <c r="C95" s="246"/>
      <c r="D95" s="246"/>
      <c r="E95" s="246"/>
      <c r="F95" s="246"/>
      <c r="G95" s="246"/>
      <c r="H95" s="246"/>
      <c r="I95" s="246"/>
      <c r="J95" s="246"/>
      <c r="K95" s="246"/>
      <c r="L95" s="246"/>
      <c r="M95" s="247"/>
      <c r="N95" s="100" t="s">
        <v>317</v>
      </c>
      <c r="O95" s="77">
        <f>AVERAGE(O90,O94)</f>
        <v>0.08</v>
      </c>
      <c r="P95" s="194"/>
      <c r="Q95" s="270"/>
      <c r="R95" s="270"/>
      <c r="S95" s="270"/>
      <c r="T95" s="270"/>
      <c r="U95" s="270"/>
      <c r="V95" s="270"/>
      <c r="W95" s="270"/>
      <c r="X95" s="270"/>
      <c r="Y95" s="270"/>
      <c r="Z95" s="270"/>
      <c r="AA95" s="270"/>
      <c r="AB95" s="270"/>
      <c r="AC95" s="270"/>
      <c r="AD95" s="270"/>
      <c r="AE95" s="270"/>
      <c r="AF95" s="270"/>
      <c r="AG95" s="271"/>
      <c r="AH95" s="186"/>
    </row>
    <row r="96" spans="1:34" ht="61.5" customHeight="1" x14ac:dyDescent="0.35">
      <c r="A96" s="229"/>
      <c r="B96" s="228" t="s">
        <v>83</v>
      </c>
      <c r="C96" s="228" t="s">
        <v>84</v>
      </c>
      <c r="D96" s="170" t="s">
        <v>133</v>
      </c>
      <c r="E96" s="170" t="s">
        <v>25</v>
      </c>
      <c r="F96" s="170" t="s">
        <v>189</v>
      </c>
      <c r="G96" s="232">
        <v>1200</v>
      </c>
      <c r="H96" s="203" t="s">
        <v>316</v>
      </c>
      <c r="I96" s="216">
        <v>224</v>
      </c>
      <c r="J96" s="196" t="s">
        <v>317</v>
      </c>
      <c r="K96" s="196" t="s">
        <v>317</v>
      </c>
      <c r="L96" s="196" t="s">
        <v>317</v>
      </c>
      <c r="M96" s="196">
        <v>224</v>
      </c>
      <c r="N96" s="196" t="s">
        <v>317</v>
      </c>
      <c r="O96" s="200">
        <f>+M96/G96</f>
        <v>0.18666666666666668</v>
      </c>
      <c r="P96" s="170" t="s">
        <v>257</v>
      </c>
      <c r="Q96" s="205">
        <v>2021130010110</v>
      </c>
      <c r="R96" s="170" t="s">
        <v>258</v>
      </c>
      <c r="S96" s="29" t="s">
        <v>394</v>
      </c>
      <c r="T96" s="23" t="s">
        <v>318</v>
      </c>
      <c r="U96" s="198" t="s">
        <v>316</v>
      </c>
      <c r="V96" s="198" t="s">
        <v>316</v>
      </c>
      <c r="W96" s="170" t="s">
        <v>27</v>
      </c>
      <c r="X96" s="198" t="s">
        <v>316</v>
      </c>
      <c r="Y96" s="198" t="s">
        <v>316</v>
      </c>
      <c r="Z96" s="170" t="s">
        <v>478</v>
      </c>
      <c r="AA96" s="198" t="s">
        <v>28</v>
      </c>
      <c r="AB96" s="327">
        <v>0</v>
      </c>
      <c r="AC96" s="328" t="s">
        <v>316</v>
      </c>
      <c r="AD96" s="170" t="s">
        <v>282</v>
      </c>
      <c r="AE96" s="323" t="s">
        <v>316</v>
      </c>
      <c r="AF96" s="265" t="s">
        <v>453</v>
      </c>
      <c r="AG96" s="253"/>
      <c r="AH96" s="186"/>
    </row>
    <row r="97" spans="1:34" ht="61.5" customHeight="1" x14ac:dyDescent="0.35">
      <c r="A97" s="229"/>
      <c r="B97" s="229"/>
      <c r="C97" s="229"/>
      <c r="D97" s="171"/>
      <c r="E97" s="171"/>
      <c r="F97" s="171"/>
      <c r="G97" s="248"/>
      <c r="H97" s="203"/>
      <c r="I97" s="216"/>
      <c r="J97" s="204"/>
      <c r="K97" s="204"/>
      <c r="L97" s="204"/>
      <c r="M97" s="204"/>
      <c r="N97" s="204"/>
      <c r="O97" s="201"/>
      <c r="P97" s="171"/>
      <c r="Q97" s="206"/>
      <c r="R97" s="171"/>
      <c r="S97" s="29" t="s">
        <v>395</v>
      </c>
      <c r="T97" s="23" t="s">
        <v>318</v>
      </c>
      <c r="U97" s="249"/>
      <c r="V97" s="249"/>
      <c r="W97" s="171"/>
      <c r="X97" s="249"/>
      <c r="Y97" s="249"/>
      <c r="Z97" s="171"/>
      <c r="AA97" s="249"/>
      <c r="AB97" s="283"/>
      <c r="AC97" s="329"/>
      <c r="AD97" s="171"/>
      <c r="AE97" s="324"/>
      <c r="AF97" s="193"/>
      <c r="AG97" s="253"/>
      <c r="AH97" s="186"/>
    </row>
    <row r="98" spans="1:34" ht="50.1" customHeight="1" x14ac:dyDescent="0.35">
      <c r="A98" s="229"/>
      <c r="B98" s="229"/>
      <c r="C98" s="229"/>
      <c r="D98" s="172"/>
      <c r="E98" s="172"/>
      <c r="F98" s="172"/>
      <c r="G98" s="233"/>
      <c r="H98" s="203"/>
      <c r="I98" s="216"/>
      <c r="J98" s="197"/>
      <c r="K98" s="197"/>
      <c r="L98" s="197"/>
      <c r="M98" s="197"/>
      <c r="N98" s="197"/>
      <c r="O98" s="202"/>
      <c r="P98" s="171"/>
      <c r="Q98" s="206"/>
      <c r="R98" s="171"/>
      <c r="S98" s="170" t="s">
        <v>396</v>
      </c>
      <c r="T98" s="198" t="s">
        <v>318</v>
      </c>
      <c r="U98" s="249"/>
      <c r="V98" s="249"/>
      <c r="W98" s="171"/>
      <c r="X98" s="249"/>
      <c r="Y98" s="249"/>
      <c r="Z98" s="171"/>
      <c r="AA98" s="249"/>
      <c r="AB98" s="283"/>
      <c r="AC98" s="329"/>
      <c r="AD98" s="171"/>
      <c r="AE98" s="324"/>
      <c r="AF98" s="193"/>
      <c r="AG98" s="253"/>
      <c r="AH98" s="186"/>
    </row>
    <row r="99" spans="1:34" ht="75" customHeight="1" x14ac:dyDescent="0.35">
      <c r="A99" s="229"/>
      <c r="B99" s="229"/>
      <c r="C99" s="230"/>
      <c r="D99" s="29" t="s">
        <v>134</v>
      </c>
      <c r="E99" s="29" t="s">
        <v>25</v>
      </c>
      <c r="F99" s="29" t="s">
        <v>190</v>
      </c>
      <c r="G99" s="70">
        <v>4</v>
      </c>
      <c r="H99" s="23" t="s">
        <v>316</v>
      </c>
      <c r="I99" s="26">
        <v>2</v>
      </c>
      <c r="J99" s="26" t="s">
        <v>317</v>
      </c>
      <c r="K99" s="26" t="s">
        <v>317</v>
      </c>
      <c r="L99" s="26" t="s">
        <v>317</v>
      </c>
      <c r="M99" s="26">
        <v>2</v>
      </c>
      <c r="N99" s="26" t="s">
        <v>317</v>
      </c>
      <c r="O99" s="27">
        <f>+M99/G99</f>
        <v>0.5</v>
      </c>
      <c r="P99" s="172"/>
      <c r="Q99" s="207"/>
      <c r="R99" s="172"/>
      <c r="S99" s="172"/>
      <c r="T99" s="199"/>
      <c r="U99" s="199"/>
      <c r="V99" s="199"/>
      <c r="W99" s="172"/>
      <c r="X99" s="199"/>
      <c r="Y99" s="199"/>
      <c r="Z99" s="172"/>
      <c r="AA99" s="199"/>
      <c r="AB99" s="284"/>
      <c r="AC99" s="330"/>
      <c r="AD99" s="172"/>
      <c r="AE99" s="325"/>
      <c r="AF99" s="194"/>
      <c r="AG99" s="253"/>
      <c r="AH99" s="186"/>
    </row>
    <row r="100" spans="1:34" ht="72.75" customHeight="1" x14ac:dyDescent="0.35">
      <c r="A100" s="229"/>
      <c r="B100" s="229"/>
      <c r="C100" s="225" t="s">
        <v>344</v>
      </c>
      <c r="D100" s="226"/>
      <c r="E100" s="226"/>
      <c r="F100" s="226"/>
      <c r="G100" s="226"/>
      <c r="H100" s="226"/>
      <c r="I100" s="226"/>
      <c r="J100" s="226"/>
      <c r="K100" s="226"/>
      <c r="L100" s="226"/>
      <c r="M100" s="227"/>
      <c r="N100" s="59" t="s">
        <v>317</v>
      </c>
      <c r="O100" s="34">
        <f>AVERAGE(O96:O99)</f>
        <v>0.34333333333333332</v>
      </c>
      <c r="P100" s="253"/>
      <c r="Q100" s="254"/>
      <c r="R100" s="254"/>
      <c r="S100" s="254"/>
      <c r="T100" s="254"/>
      <c r="U100" s="254"/>
      <c r="V100" s="254"/>
      <c r="W100" s="254"/>
      <c r="X100" s="254"/>
      <c r="Y100" s="254"/>
      <c r="Z100" s="254"/>
      <c r="AA100" s="254"/>
      <c r="AB100" s="254"/>
      <c r="AC100" s="254"/>
      <c r="AD100" s="254"/>
      <c r="AE100" s="254"/>
      <c r="AF100" s="254"/>
      <c r="AG100" s="255"/>
    </row>
    <row r="101" spans="1:34" ht="45" customHeight="1" x14ac:dyDescent="0.35">
      <c r="A101" s="229"/>
      <c r="B101" s="229"/>
      <c r="C101" s="231" t="s">
        <v>85</v>
      </c>
      <c r="D101" s="185" t="s">
        <v>135</v>
      </c>
      <c r="E101" s="185" t="s">
        <v>168</v>
      </c>
      <c r="F101" s="185" t="s">
        <v>191</v>
      </c>
      <c r="G101" s="256">
        <v>4</v>
      </c>
      <c r="H101" s="203" t="s">
        <v>316</v>
      </c>
      <c r="I101" s="216">
        <v>1</v>
      </c>
      <c r="J101" s="196" t="s">
        <v>317</v>
      </c>
      <c r="K101" s="196" t="s">
        <v>317</v>
      </c>
      <c r="L101" s="196" t="s">
        <v>317</v>
      </c>
      <c r="M101" s="196">
        <f>+I101</f>
        <v>1</v>
      </c>
      <c r="N101" s="196" t="s">
        <v>317</v>
      </c>
      <c r="O101" s="200">
        <f>+M101/G101</f>
        <v>0.25</v>
      </c>
      <c r="P101" s="170" t="s">
        <v>276</v>
      </c>
      <c r="Q101" s="205">
        <v>2021130010119</v>
      </c>
      <c r="R101" s="185" t="s">
        <v>277</v>
      </c>
      <c r="S101" s="29" t="s">
        <v>383</v>
      </c>
      <c r="T101" s="23" t="s">
        <v>318</v>
      </c>
      <c r="U101" s="203" t="s">
        <v>318</v>
      </c>
      <c r="V101" s="203" t="s">
        <v>318</v>
      </c>
      <c r="W101" s="185" t="s">
        <v>27</v>
      </c>
      <c r="X101" s="216" t="s">
        <v>318</v>
      </c>
      <c r="Y101" s="216" t="s">
        <v>318</v>
      </c>
      <c r="Z101" s="185" t="s">
        <v>478</v>
      </c>
      <c r="AA101" s="185" t="s">
        <v>28</v>
      </c>
      <c r="AB101" s="208">
        <v>0</v>
      </c>
      <c r="AC101" s="211" t="s">
        <v>318</v>
      </c>
      <c r="AD101" s="211" t="s">
        <v>318</v>
      </c>
      <c r="AE101" s="211" t="s">
        <v>318</v>
      </c>
      <c r="AF101" s="265" t="s">
        <v>453</v>
      </c>
      <c r="AG101" s="320"/>
      <c r="AH101" s="186"/>
    </row>
    <row r="102" spans="1:34" ht="45" customHeight="1" x14ac:dyDescent="0.35">
      <c r="A102" s="229"/>
      <c r="B102" s="229"/>
      <c r="C102" s="231"/>
      <c r="D102" s="185"/>
      <c r="E102" s="185"/>
      <c r="F102" s="185"/>
      <c r="G102" s="256"/>
      <c r="H102" s="203"/>
      <c r="I102" s="216"/>
      <c r="J102" s="204"/>
      <c r="K102" s="204"/>
      <c r="L102" s="204"/>
      <c r="M102" s="204"/>
      <c r="N102" s="204"/>
      <c r="O102" s="201"/>
      <c r="P102" s="171"/>
      <c r="Q102" s="206"/>
      <c r="R102" s="185"/>
      <c r="S102" s="29" t="s">
        <v>397</v>
      </c>
      <c r="T102" s="23" t="s">
        <v>318</v>
      </c>
      <c r="U102" s="203"/>
      <c r="V102" s="203"/>
      <c r="W102" s="185"/>
      <c r="X102" s="216"/>
      <c r="Y102" s="216"/>
      <c r="Z102" s="185"/>
      <c r="AA102" s="185"/>
      <c r="AB102" s="208"/>
      <c r="AC102" s="211"/>
      <c r="AD102" s="211"/>
      <c r="AE102" s="211"/>
      <c r="AF102" s="193"/>
      <c r="AG102" s="320"/>
      <c r="AH102" s="186"/>
    </row>
    <row r="103" spans="1:34" ht="45" customHeight="1" x14ac:dyDescent="0.35">
      <c r="A103" s="229"/>
      <c r="B103" s="229"/>
      <c r="C103" s="231"/>
      <c r="D103" s="185"/>
      <c r="E103" s="185"/>
      <c r="F103" s="185"/>
      <c r="G103" s="256"/>
      <c r="H103" s="203"/>
      <c r="I103" s="216"/>
      <c r="J103" s="197"/>
      <c r="K103" s="197"/>
      <c r="L103" s="197"/>
      <c r="M103" s="197"/>
      <c r="N103" s="197"/>
      <c r="O103" s="202"/>
      <c r="P103" s="172"/>
      <c r="Q103" s="207"/>
      <c r="R103" s="185"/>
      <c r="S103" s="29" t="s">
        <v>398</v>
      </c>
      <c r="T103" s="23" t="s">
        <v>318</v>
      </c>
      <c r="U103" s="203"/>
      <c r="V103" s="203"/>
      <c r="W103" s="185"/>
      <c r="X103" s="216"/>
      <c r="Y103" s="216"/>
      <c r="Z103" s="185"/>
      <c r="AA103" s="185"/>
      <c r="AB103" s="208"/>
      <c r="AC103" s="211"/>
      <c r="AD103" s="211"/>
      <c r="AE103" s="211"/>
      <c r="AF103" s="194"/>
      <c r="AG103" s="320"/>
      <c r="AH103" s="186"/>
    </row>
    <row r="104" spans="1:34" ht="45" customHeight="1" x14ac:dyDescent="0.35">
      <c r="A104" s="229"/>
      <c r="B104" s="229"/>
      <c r="C104" s="225" t="s">
        <v>345</v>
      </c>
      <c r="D104" s="226"/>
      <c r="E104" s="226"/>
      <c r="F104" s="226"/>
      <c r="G104" s="226"/>
      <c r="H104" s="226"/>
      <c r="I104" s="226"/>
      <c r="J104" s="226"/>
      <c r="K104" s="226"/>
      <c r="L104" s="226"/>
      <c r="M104" s="227"/>
      <c r="N104" s="59" t="str">
        <f>+N101</f>
        <v>NA</v>
      </c>
      <c r="O104" s="34">
        <f>+O101</f>
        <v>0.25</v>
      </c>
      <c r="P104" s="253"/>
      <c r="Q104" s="254"/>
      <c r="R104" s="254"/>
      <c r="S104" s="254"/>
      <c r="T104" s="254"/>
      <c r="U104" s="254"/>
      <c r="V104" s="254"/>
      <c r="W104" s="254"/>
      <c r="X104" s="254"/>
      <c r="Y104" s="254"/>
      <c r="Z104" s="254"/>
      <c r="AA104" s="254"/>
      <c r="AB104" s="254"/>
      <c r="AC104" s="254"/>
      <c r="AD104" s="254"/>
      <c r="AE104" s="254"/>
      <c r="AF104" s="254"/>
      <c r="AG104" s="255"/>
    </row>
    <row r="105" spans="1:34" ht="63.75" customHeight="1" x14ac:dyDescent="0.35">
      <c r="A105" s="229"/>
      <c r="B105" s="229"/>
      <c r="C105" s="231" t="s">
        <v>86</v>
      </c>
      <c r="D105" s="185" t="s">
        <v>136</v>
      </c>
      <c r="E105" s="185" t="s">
        <v>169</v>
      </c>
      <c r="F105" s="185" t="s">
        <v>192</v>
      </c>
      <c r="G105" s="211">
        <v>4</v>
      </c>
      <c r="H105" s="203">
        <v>1</v>
      </c>
      <c r="I105" s="216">
        <v>1</v>
      </c>
      <c r="J105" s="234">
        <v>0</v>
      </c>
      <c r="K105" s="196">
        <v>0</v>
      </c>
      <c r="L105" s="196">
        <v>0</v>
      </c>
      <c r="M105" s="196">
        <f>+I105</f>
        <v>1</v>
      </c>
      <c r="N105" s="317">
        <f>+L105/H105</f>
        <v>0</v>
      </c>
      <c r="O105" s="200">
        <f>+M105/G105</f>
        <v>0.25</v>
      </c>
      <c r="P105" s="170" t="s">
        <v>261</v>
      </c>
      <c r="Q105" s="205">
        <v>2021130010112</v>
      </c>
      <c r="R105" s="185" t="s">
        <v>262</v>
      </c>
      <c r="S105" s="29" t="s">
        <v>399</v>
      </c>
      <c r="T105" s="23">
        <v>1</v>
      </c>
      <c r="U105" s="203">
        <v>30</v>
      </c>
      <c r="V105" s="203">
        <v>0</v>
      </c>
      <c r="W105" s="185" t="s">
        <v>27</v>
      </c>
      <c r="X105" s="216">
        <v>280</v>
      </c>
      <c r="Y105" s="203">
        <v>0</v>
      </c>
      <c r="Z105" s="185" t="s">
        <v>478</v>
      </c>
      <c r="AA105" s="185" t="s">
        <v>28</v>
      </c>
      <c r="AB105" s="208">
        <v>250000000</v>
      </c>
      <c r="AC105" s="211">
        <v>0</v>
      </c>
      <c r="AD105" s="185" t="s">
        <v>282</v>
      </c>
      <c r="AE105" s="185" t="s">
        <v>497</v>
      </c>
      <c r="AF105" s="192" t="s">
        <v>480</v>
      </c>
      <c r="AG105" s="326" t="s">
        <v>543</v>
      </c>
      <c r="AH105" s="185" t="s">
        <v>527</v>
      </c>
    </row>
    <row r="106" spans="1:34" ht="63.75" customHeight="1" x14ac:dyDescent="0.35">
      <c r="A106" s="229"/>
      <c r="B106" s="229"/>
      <c r="C106" s="231"/>
      <c r="D106" s="185"/>
      <c r="E106" s="185"/>
      <c r="F106" s="185"/>
      <c r="G106" s="211"/>
      <c r="H106" s="203"/>
      <c r="I106" s="216"/>
      <c r="J106" s="235"/>
      <c r="K106" s="204"/>
      <c r="L106" s="204"/>
      <c r="M106" s="204"/>
      <c r="N106" s="318"/>
      <c r="O106" s="201"/>
      <c r="P106" s="171"/>
      <c r="Q106" s="206"/>
      <c r="R106" s="185"/>
      <c r="S106" s="29" t="s">
        <v>400</v>
      </c>
      <c r="T106" s="23">
        <v>1</v>
      </c>
      <c r="U106" s="203"/>
      <c r="V106" s="203"/>
      <c r="W106" s="185"/>
      <c r="X106" s="216"/>
      <c r="Y106" s="203"/>
      <c r="Z106" s="185"/>
      <c r="AA106" s="185"/>
      <c r="AB106" s="208"/>
      <c r="AC106" s="211"/>
      <c r="AD106" s="185"/>
      <c r="AE106" s="185"/>
      <c r="AF106" s="193"/>
      <c r="AG106" s="326"/>
      <c r="AH106" s="185"/>
    </row>
    <row r="107" spans="1:34" ht="63.75" customHeight="1" x14ac:dyDescent="0.35">
      <c r="A107" s="229"/>
      <c r="B107" s="229"/>
      <c r="C107" s="231"/>
      <c r="D107" s="185"/>
      <c r="E107" s="185"/>
      <c r="F107" s="185"/>
      <c r="G107" s="211"/>
      <c r="H107" s="203"/>
      <c r="I107" s="216"/>
      <c r="J107" s="236"/>
      <c r="K107" s="197"/>
      <c r="L107" s="197"/>
      <c r="M107" s="197"/>
      <c r="N107" s="319"/>
      <c r="O107" s="202"/>
      <c r="P107" s="172"/>
      <c r="Q107" s="207"/>
      <c r="R107" s="185"/>
      <c r="S107" s="29" t="s">
        <v>401</v>
      </c>
      <c r="T107" s="23">
        <v>1</v>
      </c>
      <c r="U107" s="203"/>
      <c r="V107" s="203"/>
      <c r="W107" s="185"/>
      <c r="X107" s="216"/>
      <c r="Y107" s="203"/>
      <c r="Z107" s="185"/>
      <c r="AA107" s="185"/>
      <c r="AB107" s="208"/>
      <c r="AC107" s="211"/>
      <c r="AD107" s="185"/>
      <c r="AE107" s="185"/>
      <c r="AF107" s="194"/>
      <c r="AG107" s="326"/>
      <c r="AH107" s="185"/>
    </row>
    <row r="108" spans="1:34" ht="63.75" customHeight="1" x14ac:dyDescent="0.35">
      <c r="A108" s="229"/>
      <c r="B108" s="229"/>
      <c r="C108" s="225" t="s">
        <v>346</v>
      </c>
      <c r="D108" s="226"/>
      <c r="E108" s="226"/>
      <c r="F108" s="226"/>
      <c r="G108" s="226"/>
      <c r="H108" s="226"/>
      <c r="I108" s="226"/>
      <c r="J108" s="226"/>
      <c r="K108" s="226"/>
      <c r="L108" s="226"/>
      <c r="M108" s="227"/>
      <c r="N108" s="34">
        <f>+N105</f>
        <v>0</v>
      </c>
      <c r="O108" s="34">
        <f>+O105</f>
        <v>0.25</v>
      </c>
      <c r="P108" s="253"/>
      <c r="Q108" s="254"/>
      <c r="R108" s="254"/>
      <c r="S108" s="254"/>
      <c r="T108" s="254"/>
      <c r="U108" s="254"/>
      <c r="V108" s="254"/>
      <c r="W108" s="254"/>
      <c r="X108" s="254"/>
      <c r="Y108" s="254"/>
      <c r="Z108" s="254"/>
      <c r="AA108" s="254"/>
      <c r="AB108" s="254"/>
      <c r="AC108" s="254"/>
      <c r="AD108" s="254"/>
      <c r="AE108" s="254"/>
      <c r="AF108" s="254"/>
      <c r="AG108" s="255"/>
    </row>
    <row r="109" spans="1:34" ht="75" customHeight="1" x14ac:dyDescent="0.35">
      <c r="A109" s="229"/>
      <c r="B109" s="229"/>
      <c r="C109" s="228" t="s">
        <v>87</v>
      </c>
      <c r="D109" s="170" t="s">
        <v>137</v>
      </c>
      <c r="E109" s="170" t="s">
        <v>170</v>
      </c>
      <c r="F109" s="170" t="s">
        <v>193</v>
      </c>
      <c r="G109" s="211">
        <v>4</v>
      </c>
      <c r="H109" s="203">
        <v>2</v>
      </c>
      <c r="I109" s="216">
        <v>0</v>
      </c>
      <c r="J109" s="401">
        <v>0</v>
      </c>
      <c r="K109" s="216">
        <v>0</v>
      </c>
      <c r="L109" s="216">
        <v>0</v>
      </c>
      <c r="M109" s="216">
        <v>0</v>
      </c>
      <c r="N109" s="402">
        <f>+L109/H109</f>
        <v>0</v>
      </c>
      <c r="O109" s="402">
        <f>+M109/G109</f>
        <v>0</v>
      </c>
      <c r="P109" s="170" t="s">
        <v>498</v>
      </c>
      <c r="Q109" s="161">
        <v>2022130010003</v>
      </c>
      <c r="R109" s="170" t="s">
        <v>286</v>
      </c>
      <c r="S109" s="78" t="s">
        <v>471</v>
      </c>
      <c r="T109" s="23">
        <v>1</v>
      </c>
      <c r="U109" s="203">
        <v>120</v>
      </c>
      <c r="V109" s="203">
        <v>0</v>
      </c>
      <c r="W109" s="170" t="s">
        <v>27</v>
      </c>
      <c r="X109" s="196">
        <v>301701</v>
      </c>
      <c r="Y109" s="198">
        <v>0</v>
      </c>
      <c r="Z109" s="170" t="s">
        <v>478</v>
      </c>
      <c r="AA109" s="198" t="s">
        <v>28</v>
      </c>
      <c r="AB109" s="286">
        <v>400000000</v>
      </c>
      <c r="AC109" s="312">
        <v>0</v>
      </c>
      <c r="AD109" s="161" t="s">
        <v>282</v>
      </c>
      <c r="AE109" s="321" t="s">
        <v>300</v>
      </c>
      <c r="AF109" s="296" t="s">
        <v>480</v>
      </c>
      <c r="AG109" s="332" t="s">
        <v>544</v>
      </c>
      <c r="AH109" s="185" t="s">
        <v>527</v>
      </c>
    </row>
    <row r="110" spans="1:34" ht="27.6" customHeight="1" x14ac:dyDescent="0.35">
      <c r="A110" s="229"/>
      <c r="B110" s="229"/>
      <c r="C110" s="229"/>
      <c r="D110" s="171"/>
      <c r="E110" s="171"/>
      <c r="F110" s="171"/>
      <c r="G110" s="211"/>
      <c r="H110" s="203"/>
      <c r="I110" s="216"/>
      <c r="J110" s="401"/>
      <c r="K110" s="216"/>
      <c r="L110" s="216"/>
      <c r="M110" s="216"/>
      <c r="N110" s="402"/>
      <c r="O110" s="402"/>
      <c r="P110" s="171"/>
      <c r="Q110" s="162"/>
      <c r="R110" s="171"/>
      <c r="S110" s="408" t="s">
        <v>499</v>
      </c>
      <c r="T110" s="198">
        <v>1</v>
      </c>
      <c r="U110" s="203"/>
      <c r="V110" s="203"/>
      <c r="W110" s="171"/>
      <c r="X110" s="204"/>
      <c r="Y110" s="249"/>
      <c r="Z110" s="171"/>
      <c r="AA110" s="249"/>
      <c r="AB110" s="289"/>
      <c r="AC110" s="313"/>
      <c r="AD110" s="162"/>
      <c r="AE110" s="322"/>
      <c r="AF110" s="297"/>
      <c r="AG110" s="332"/>
      <c r="AH110" s="185"/>
    </row>
    <row r="111" spans="1:34" ht="30" customHeight="1" x14ac:dyDescent="0.35">
      <c r="A111" s="229"/>
      <c r="B111" s="229"/>
      <c r="C111" s="229"/>
      <c r="D111" s="172"/>
      <c r="E111" s="172"/>
      <c r="F111" s="172"/>
      <c r="G111" s="211"/>
      <c r="H111" s="203"/>
      <c r="I111" s="216"/>
      <c r="J111" s="401"/>
      <c r="K111" s="216"/>
      <c r="L111" s="216"/>
      <c r="M111" s="216"/>
      <c r="N111" s="402"/>
      <c r="O111" s="402"/>
      <c r="P111" s="171"/>
      <c r="Q111" s="162"/>
      <c r="R111" s="171"/>
      <c r="S111" s="308"/>
      <c r="T111" s="249"/>
      <c r="U111" s="203"/>
      <c r="V111" s="203"/>
      <c r="W111" s="171"/>
      <c r="X111" s="204"/>
      <c r="Y111" s="249"/>
      <c r="Z111" s="171"/>
      <c r="AA111" s="249"/>
      <c r="AB111" s="289"/>
      <c r="AC111" s="313"/>
      <c r="AD111" s="162"/>
      <c r="AE111" s="322"/>
      <c r="AF111" s="297"/>
      <c r="AG111" s="332"/>
      <c r="AH111" s="185"/>
    </row>
    <row r="112" spans="1:34" ht="78" customHeight="1" x14ac:dyDescent="0.35">
      <c r="A112" s="229"/>
      <c r="B112" s="229"/>
      <c r="C112" s="230"/>
      <c r="D112" s="29" t="s">
        <v>138</v>
      </c>
      <c r="E112" s="29" t="s">
        <v>171</v>
      </c>
      <c r="F112" s="29" t="s">
        <v>194</v>
      </c>
      <c r="G112" s="32">
        <v>3</v>
      </c>
      <c r="H112" s="60" t="s">
        <v>318</v>
      </c>
      <c r="I112" s="60" t="s">
        <v>25</v>
      </c>
      <c r="J112" s="60" t="s">
        <v>562</v>
      </c>
      <c r="K112" s="60" t="s">
        <v>562</v>
      </c>
      <c r="L112" s="60" t="s">
        <v>562</v>
      </c>
      <c r="M112" s="60" t="s">
        <v>25</v>
      </c>
      <c r="N112" s="60" t="s">
        <v>562</v>
      </c>
      <c r="O112" s="79">
        <v>0</v>
      </c>
      <c r="P112" s="172"/>
      <c r="Q112" s="163"/>
      <c r="R112" s="172"/>
      <c r="S112" s="309"/>
      <c r="T112" s="199"/>
      <c r="U112" s="203"/>
      <c r="V112" s="203"/>
      <c r="W112" s="172"/>
      <c r="X112" s="197"/>
      <c r="Y112" s="199"/>
      <c r="Z112" s="172"/>
      <c r="AA112" s="199"/>
      <c r="AB112" s="288"/>
      <c r="AC112" s="314"/>
      <c r="AD112" s="337"/>
      <c r="AE112" s="337"/>
      <c r="AF112" s="298"/>
      <c r="AG112" s="332"/>
      <c r="AH112" s="185"/>
    </row>
    <row r="113" spans="1:34" ht="51.75" customHeight="1" x14ac:dyDescent="0.35">
      <c r="A113" s="229"/>
      <c r="B113" s="230"/>
      <c r="C113" s="225" t="s">
        <v>347</v>
      </c>
      <c r="D113" s="226"/>
      <c r="E113" s="226"/>
      <c r="F113" s="226"/>
      <c r="G113" s="226"/>
      <c r="H113" s="226"/>
      <c r="I113" s="226"/>
      <c r="J113" s="226"/>
      <c r="K113" s="226"/>
      <c r="L113" s="226"/>
      <c r="M113" s="227"/>
      <c r="N113" s="34">
        <f>AVERAGE(N109:N112)</f>
        <v>0</v>
      </c>
      <c r="O113" s="34">
        <f>AVERAGE(O109:O112)</f>
        <v>0</v>
      </c>
      <c r="P113" s="265"/>
      <c r="Q113" s="266"/>
      <c r="R113" s="266"/>
      <c r="S113" s="266"/>
      <c r="T113" s="266"/>
      <c r="U113" s="266"/>
      <c r="V113" s="266"/>
      <c r="W113" s="266"/>
      <c r="X113" s="266"/>
      <c r="Y113" s="266"/>
      <c r="Z113" s="266"/>
      <c r="AA113" s="266"/>
      <c r="AB113" s="266"/>
      <c r="AC113" s="266"/>
      <c r="AD113" s="266"/>
      <c r="AE113" s="266"/>
      <c r="AF113" s="266"/>
      <c r="AG113" s="267"/>
      <c r="AH113" s="186"/>
    </row>
    <row r="114" spans="1:34" ht="51.75" customHeight="1" x14ac:dyDescent="0.35">
      <c r="A114" s="229"/>
      <c r="B114" s="245" t="s">
        <v>348</v>
      </c>
      <c r="C114" s="246"/>
      <c r="D114" s="246"/>
      <c r="E114" s="246"/>
      <c r="F114" s="246"/>
      <c r="G114" s="246"/>
      <c r="H114" s="246"/>
      <c r="I114" s="246"/>
      <c r="J114" s="246"/>
      <c r="K114" s="246"/>
      <c r="L114" s="246"/>
      <c r="M114" s="247"/>
      <c r="N114" s="38">
        <f>AVERAGE(N100,N104,N108,N113)</f>
        <v>0</v>
      </c>
      <c r="O114" s="38">
        <f>AVERAGE(O100,O104,O108,O113)</f>
        <v>0.21083333333333332</v>
      </c>
      <c r="P114" s="194"/>
      <c r="Q114" s="270"/>
      <c r="R114" s="270"/>
      <c r="S114" s="270"/>
      <c r="T114" s="270"/>
      <c r="U114" s="270"/>
      <c r="V114" s="270"/>
      <c r="W114" s="270"/>
      <c r="X114" s="270"/>
      <c r="Y114" s="270"/>
      <c r="Z114" s="270"/>
      <c r="AA114" s="270"/>
      <c r="AB114" s="270"/>
      <c r="AC114" s="270"/>
      <c r="AD114" s="270"/>
      <c r="AE114" s="270"/>
      <c r="AF114" s="270"/>
      <c r="AG114" s="271"/>
      <c r="AH114" s="186"/>
    </row>
    <row r="115" spans="1:34" ht="93.6" customHeight="1" x14ac:dyDescent="0.35">
      <c r="A115" s="229"/>
      <c r="B115" s="240" t="s">
        <v>88</v>
      </c>
      <c r="C115" s="231" t="s">
        <v>89</v>
      </c>
      <c r="D115" s="29" t="s">
        <v>139</v>
      </c>
      <c r="E115" s="29" t="s">
        <v>172</v>
      </c>
      <c r="F115" s="29" t="s">
        <v>195</v>
      </c>
      <c r="G115" s="32">
        <f>350-150</f>
        <v>200</v>
      </c>
      <c r="H115" s="23" t="s">
        <v>318</v>
      </c>
      <c r="I115" s="26" t="s">
        <v>25</v>
      </c>
      <c r="J115" s="26" t="s">
        <v>317</v>
      </c>
      <c r="K115" s="26" t="s">
        <v>317</v>
      </c>
      <c r="L115" s="26" t="s">
        <v>317</v>
      </c>
      <c r="M115" s="26" t="s">
        <v>25</v>
      </c>
      <c r="N115" s="26" t="s">
        <v>317</v>
      </c>
      <c r="O115" s="27">
        <v>0</v>
      </c>
      <c r="P115" s="170" t="s">
        <v>500</v>
      </c>
      <c r="Q115" s="205">
        <v>2021130010042</v>
      </c>
      <c r="R115" s="185" t="s">
        <v>222</v>
      </c>
      <c r="S115" s="29" t="s">
        <v>402</v>
      </c>
      <c r="T115" s="23" t="s">
        <v>316</v>
      </c>
      <c r="U115" s="203" t="s">
        <v>318</v>
      </c>
      <c r="V115" s="203" t="s">
        <v>318</v>
      </c>
      <c r="W115" s="185" t="s">
        <v>27</v>
      </c>
      <c r="X115" s="216" t="s">
        <v>318</v>
      </c>
      <c r="Y115" s="216" t="s">
        <v>318</v>
      </c>
      <c r="Z115" s="172" t="s">
        <v>478</v>
      </c>
      <c r="AA115" s="185" t="s">
        <v>28</v>
      </c>
      <c r="AB115" s="195">
        <v>0</v>
      </c>
      <c r="AC115" s="185" t="s">
        <v>318</v>
      </c>
      <c r="AD115" s="185" t="s">
        <v>318</v>
      </c>
      <c r="AE115" s="185" t="s">
        <v>318</v>
      </c>
      <c r="AF115" s="192" t="s">
        <v>453</v>
      </c>
      <c r="AG115" s="253" t="s">
        <v>545</v>
      </c>
      <c r="AH115" s="186"/>
    </row>
    <row r="116" spans="1:34" ht="83.1" customHeight="1" x14ac:dyDescent="0.35">
      <c r="A116" s="229"/>
      <c r="B116" s="241"/>
      <c r="C116" s="231"/>
      <c r="D116" s="185" t="s">
        <v>140</v>
      </c>
      <c r="E116" s="185" t="s">
        <v>25</v>
      </c>
      <c r="F116" s="185" t="s">
        <v>196</v>
      </c>
      <c r="G116" s="211">
        <v>4</v>
      </c>
      <c r="H116" s="249" t="s">
        <v>318</v>
      </c>
      <c r="I116" s="216" t="s">
        <v>25</v>
      </c>
      <c r="J116" s="196" t="s">
        <v>317</v>
      </c>
      <c r="K116" s="196" t="s">
        <v>317</v>
      </c>
      <c r="L116" s="196" t="s">
        <v>317</v>
      </c>
      <c r="M116" s="196" t="s">
        <v>25</v>
      </c>
      <c r="N116" s="196" t="s">
        <v>317</v>
      </c>
      <c r="O116" s="200">
        <v>0</v>
      </c>
      <c r="P116" s="171"/>
      <c r="Q116" s="206"/>
      <c r="R116" s="185"/>
      <c r="S116" s="29" t="s">
        <v>472</v>
      </c>
      <c r="T116" s="23" t="s">
        <v>316</v>
      </c>
      <c r="U116" s="203"/>
      <c r="V116" s="203"/>
      <c r="W116" s="185"/>
      <c r="X116" s="216"/>
      <c r="Y116" s="216"/>
      <c r="Z116" s="185"/>
      <c r="AA116" s="185"/>
      <c r="AB116" s="195"/>
      <c r="AC116" s="185"/>
      <c r="AD116" s="185"/>
      <c r="AE116" s="185"/>
      <c r="AF116" s="193"/>
      <c r="AG116" s="348"/>
      <c r="AH116" s="186"/>
    </row>
    <row r="117" spans="1:34" ht="60" customHeight="1" x14ac:dyDescent="0.35">
      <c r="A117" s="229"/>
      <c r="B117" s="241"/>
      <c r="C117" s="231"/>
      <c r="D117" s="185"/>
      <c r="E117" s="185"/>
      <c r="F117" s="185"/>
      <c r="G117" s="211"/>
      <c r="H117" s="249"/>
      <c r="I117" s="216"/>
      <c r="J117" s="204"/>
      <c r="K117" s="204"/>
      <c r="L117" s="204"/>
      <c r="M117" s="204"/>
      <c r="N117" s="204"/>
      <c r="O117" s="201"/>
      <c r="P117" s="171"/>
      <c r="Q117" s="206"/>
      <c r="R117" s="185"/>
      <c r="S117" s="29" t="s">
        <v>403</v>
      </c>
      <c r="T117" s="23" t="s">
        <v>316</v>
      </c>
      <c r="U117" s="203"/>
      <c r="V117" s="203"/>
      <c r="W117" s="185"/>
      <c r="X117" s="216"/>
      <c r="Y117" s="216"/>
      <c r="Z117" s="185"/>
      <c r="AA117" s="185"/>
      <c r="AB117" s="195"/>
      <c r="AC117" s="185"/>
      <c r="AD117" s="185"/>
      <c r="AE117" s="185"/>
      <c r="AF117" s="193"/>
      <c r="AG117" s="348"/>
      <c r="AH117" s="186"/>
    </row>
    <row r="118" spans="1:34" ht="48" customHeight="1" x14ac:dyDescent="0.35">
      <c r="A118" s="229"/>
      <c r="B118" s="241"/>
      <c r="C118" s="231"/>
      <c r="D118" s="185"/>
      <c r="E118" s="185"/>
      <c r="F118" s="185"/>
      <c r="G118" s="211"/>
      <c r="H118" s="199"/>
      <c r="I118" s="216"/>
      <c r="J118" s="197"/>
      <c r="K118" s="197"/>
      <c r="L118" s="197"/>
      <c r="M118" s="197"/>
      <c r="N118" s="197"/>
      <c r="O118" s="202"/>
      <c r="P118" s="172"/>
      <c r="Q118" s="207"/>
      <c r="R118" s="185"/>
      <c r="S118" s="29" t="s">
        <v>473</v>
      </c>
      <c r="T118" s="23" t="s">
        <v>316</v>
      </c>
      <c r="U118" s="203"/>
      <c r="V118" s="203"/>
      <c r="W118" s="185"/>
      <c r="X118" s="216"/>
      <c r="Y118" s="216"/>
      <c r="Z118" s="185"/>
      <c r="AA118" s="185"/>
      <c r="AB118" s="195"/>
      <c r="AC118" s="185"/>
      <c r="AD118" s="185"/>
      <c r="AE118" s="185"/>
      <c r="AF118" s="194"/>
      <c r="AG118" s="348"/>
      <c r="AH118" s="186"/>
    </row>
    <row r="119" spans="1:34" ht="75.599999999999994" customHeight="1" x14ac:dyDescent="0.35">
      <c r="A119" s="229"/>
      <c r="B119" s="241"/>
      <c r="C119" s="225" t="s">
        <v>349</v>
      </c>
      <c r="D119" s="226"/>
      <c r="E119" s="226"/>
      <c r="F119" s="226"/>
      <c r="G119" s="226"/>
      <c r="H119" s="226"/>
      <c r="I119" s="226"/>
      <c r="J119" s="226"/>
      <c r="K119" s="226"/>
      <c r="L119" s="226"/>
      <c r="M119" s="227"/>
      <c r="N119" s="59" t="s">
        <v>317</v>
      </c>
      <c r="O119" s="34">
        <f>AVERAGE(O115:O118)</f>
        <v>0</v>
      </c>
      <c r="P119" s="253"/>
      <c r="Q119" s="254"/>
      <c r="R119" s="254"/>
      <c r="S119" s="254"/>
      <c r="T119" s="254"/>
      <c r="U119" s="254"/>
      <c r="V119" s="254"/>
      <c r="W119" s="254"/>
      <c r="X119" s="254"/>
      <c r="Y119" s="254"/>
      <c r="Z119" s="254"/>
      <c r="AA119" s="254"/>
      <c r="AB119" s="254"/>
      <c r="AC119" s="254"/>
      <c r="AD119" s="254"/>
      <c r="AE119" s="254"/>
      <c r="AF119" s="254"/>
      <c r="AG119" s="255"/>
    </row>
    <row r="120" spans="1:34" ht="76.5" customHeight="1" x14ac:dyDescent="0.35">
      <c r="A120" s="229"/>
      <c r="B120" s="241"/>
      <c r="C120" s="231" t="s">
        <v>90</v>
      </c>
      <c r="D120" s="185" t="s">
        <v>141</v>
      </c>
      <c r="E120" s="185" t="s">
        <v>25</v>
      </c>
      <c r="F120" s="185" t="s">
        <v>197</v>
      </c>
      <c r="G120" s="211">
        <v>16</v>
      </c>
      <c r="H120" s="216">
        <v>4</v>
      </c>
      <c r="I120" s="216" t="s">
        <v>25</v>
      </c>
      <c r="J120" s="234">
        <v>0</v>
      </c>
      <c r="K120" s="196">
        <v>0</v>
      </c>
      <c r="L120" s="196">
        <f>+J120+K120</f>
        <v>0</v>
      </c>
      <c r="M120" s="196">
        <v>0</v>
      </c>
      <c r="N120" s="200">
        <v>0</v>
      </c>
      <c r="O120" s="200">
        <v>0</v>
      </c>
      <c r="P120" s="170" t="s">
        <v>255</v>
      </c>
      <c r="Q120" s="205">
        <v>2021130010107</v>
      </c>
      <c r="R120" s="185" t="s">
        <v>256</v>
      </c>
      <c r="S120" s="29" t="s">
        <v>383</v>
      </c>
      <c r="T120" s="23">
        <v>1</v>
      </c>
      <c r="U120" s="203">
        <v>30</v>
      </c>
      <c r="V120" s="203">
        <v>0</v>
      </c>
      <c r="W120" s="185" t="s">
        <v>27</v>
      </c>
      <c r="X120" s="196">
        <v>120</v>
      </c>
      <c r="Y120" s="203">
        <v>0</v>
      </c>
      <c r="Z120" s="172" t="s">
        <v>478</v>
      </c>
      <c r="AA120" s="185" t="s">
        <v>28</v>
      </c>
      <c r="AB120" s="208">
        <v>100000000</v>
      </c>
      <c r="AC120" s="211">
        <v>0</v>
      </c>
      <c r="AD120" s="172" t="s">
        <v>282</v>
      </c>
      <c r="AE120" s="172" t="s">
        <v>301</v>
      </c>
      <c r="AF120" s="192" t="s">
        <v>480</v>
      </c>
      <c r="AG120" s="253" t="s">
        <v>546</v>
      </c>
      <c r="AH120" s="185" t="s">
        <v>527</v>
      </c>
    </row>
    <row r="121" spans="1:34" ht="82.5" customHeight="1" x14ac:dyDescent="0.35">
      <c r="A121" s="229"/>
      <c r="B121" s="241"/>
      <c r="C121" s="231"/>
      <c r="D121" s="185"/>
      <c r="E121" s="185"/>
      <c r="F121" s="185"/>
      <c r="G121" s="211"/>
      <c r="H121" s="216"/>
      <c r="I121" s="216"/>
      <c r="J121" s="236"/>
      <c r="K121" s="197"/>
      <c r="L121" s="197"/>
      <c r="M121" s="197"/>
      <c r="N121" s="202"/>
      <c r="O121" s="202"/>
      <c r="P121" s="171"/>
      <c r="Q121" s="206"/>
      <c r="R121" s="185"/>
      <c r="S121" s="29" t="s">
        <v>392</v>
      </c>
      <c r="T121" s="23">
        <v>4</v>
      </c>
      <c r="U121" s="203"/>
      <c r="V121" s="203"/>
      <c r="W121" s="185"/>
      <c r="X121" s="204"/>
      <c r="Y121" s="203"/>
      <c r="Z121" s="185"/>
      <c r="AA121" s="185"/>
      <c r="AB121" s="208"/>
      <c r="AC121" s="211"/>
      <c r="AD121" s="185"/>
      <c r="AE121" s="203"/>
      <c r="AF121" s="193"/>
      <c r="AG121" s="253"/>
      <c r="AH121" s="185"/>
    </row>
    <row r="122" spans="1:34" ht="53.25" customHeight="1" x14ac:dyDescent="0.35">
      <c r="A122" s="229"/>
      <c r="B122" s="241"/>
      <c r="C122" s="231"/>
      <c r="D122" s="185" t="s">
        <v>142</v>
      </c>
      <c r="E122" s="185" t="s">
        <v>25</v>
      </c>
      <c r="F122" s="185" t="s">
        <v>198</v>
      </c>
      <c r="G122" s="211">
        <v>8</v>
      </c>
      <c r="H122" s="216" t="s">
        <v>318</v>
      </c>
      <c r="I122" s="216" t="s">
        <v>25</v>
      </c>
      <c r="J122" s="196" t="s">
        <v>317</v>
      </c>
      <c r="K122" s="196" t="s">
        <v>317</v>
      </c>
      <c r="L122" s="196" t="s">
        <v>317</v>
      </c>
      <c r="M122" s="196" t="s">
        <v>25</v>
      </c>
      <c r="N122" s="196" t="s">
        <v>317</v>
      </c>
      <c r="O122" s="200">
        <v>0</v>
      </c>
      <c r="P122" s="171"/>
      <c r="Q122" s="206"/>
      <c r="R122" s="185"/>
      <c r="S122" s="170" t="s">
        <v>404</v>
      </c>
      <c r="T122" s="198">
        <v>1</v>
      </c>
      <c r="U122" s="203"/>
      <c r="V122" s="203"/>
      <c r="W122" s="185"/>
      <c r="X122" s="204"/>
      <c r="Y122" s="203"/>
      <c r="Z122" s="185"/>
      <c r="AA122" s="185"/>
      <c r="AB122" s="208"/>
      <c r="AC122" s="211"/>
      <c r="AD122" s="185"/>
      <c r="AE122" s="203"/>
      <c r="AF122" s="193"/>
      <c r="AG122" s="253"/>
      <c r="AH122" s="185"/>
    </row>
    <row r="123" spans="1:34" ht="50.25" customHeight="1" x14ac:dyDescent="0.35">
      <c r="A123" s="229"/>
      <c r="B123" s="241"/>
      <c r="C123" s="231"/>
      <c r="D123" s="185"/>
      <c r="E123" s="185"/>
      <c r="F123" s="185"/>
      <c r="G123" s="211"/>
      <c r="H123" s="216"/>
      <c r="I123" s="216"/>
      <c r="J123" s="197"/>
      <c r="K123" s="197"/>
      <c r="L123" s="197"/>
      <c r="M123" s="197"/>
      <c r="N123" s="197"/>
      <c r="O123" s="202"/>
      <c r="P123" s="172"/>
      <c r="Q123" s="207"/>
      <c r="R123" s="185"/>
      <c r="S123" s="172"/>
      <c r="T123" s="199"/>
      <c r="U123" s="203"/>
      <c r="V123" s="203"/>
      <c r="W123" s="185"/>
      <c r="X123" s="197"/>
      <c r="Y123" s="203"/>
      <c r="Z123" s="185"/>
      <c r="AA123" s="185"/>
      <c r="AB123" s="208"/>
      <c r="AC123" s="211"/>
      <c r="AD123" s="185"/>
      <c r="AE123" s="203"/>
      <c r="AF123" s="194"/>
      <c r="AG123" s="253"/>
      <c r="AH123" s="185"/>
    </row>
    <row r="124" spans="1:34" ht="50.25" customHeight="1" x14ac:dyDescent="0.35">
      <c r="A124" s="229"/>
      <c r="B124" s="241"/>
      <c r="C124" s="225" t="s">
        <v>350</v>
      </c>
      <c r="D124" s="226"/>
      <c r="E124" s="226"/>
      <c r="F124" s="226"/>
      <c r="G124" s="226"/>
      <c r="H124" s="226"/>
      <c r="I124" s="226"/>
      <c r="J124" s="226"/>
      <c r="K124" s="226"/>
      <c r="L124" s="226"/>
      <c r="M124" s="227"/>
      <c r="N124" s="34">
        <f>AVERAGE(N120:N123)</f>
        <v>0</v>
      </c>
      <c r="O124" s="34">
        <f>AVERAGE(O120:O123)</f>
        <v>0</v>
      </c>
      <c r="P124" s="253"/>
      <c r="Q124" s="254"/>
      <c r="R124" s="254"/>
      <c r="S124" s="254"/>
      <c r="T124" s="254"/>
      <c r="U124" s="254"/>
      <c r="V124" s="254"/>
      <c r="W124" s="254"/>
      <c r="X124" s="254"/>
      <c r="Y124" s="254"/>
      <c r="Z124" s="254"/>
      <c r="AA124" s="254"/>
      <c r="AB124" s="254"/>
      <c r="AC124" s="254"/>
      <c r="AD124" s="254"/>
      <c r="AE124" s="254"/>
      <c r="AF124" s="254"/>
      <c r="AG124" s="255"/>
    </row>
    <row r="125" spans="1:34" ht="68.45" customHeight="1" x14ac:dyDescent="0.35">
      <c r="A125" s="229"/>
      <c r="B125" s="241"/>
      <c r="C125" s="231" t="s">
        <v>91</v>
      </c>
      <c r="D125" s="185" t="s">
        <v>143</v>
      </c>
      <c r="E125" s="185" t="s">
        <v>173</v>
      </c>
      <c r="F125" s="185" t="s">
        <v>199</v>
      </c>
      <c r="G125" s="211">
        <v>4</v>
      </c>
      <c r="H125" s="203" t="s">
        <v>318</v>
      </c>
      <c r="I125" s="216">
        <v>1</v>
      </c>
      <c r="J125" s="196" t="s">
        <v>317</v>
      </c>
      <c r="K125" s="196" t="s">
        <v>317</v>
      </c>
      <c r="L125" s="196" t="s">
        <v>317</v>
      </c>
      <c r="M125" s="196">
        <v>1</v>
      </c>
      <c r="N125" s="196" t="s">
        <v>317</v>
      </c>
      <c r="O125" s="200">
        <f>+M125/G125</f>
        <v>0.25</v>
      </c>
      <c r="P125" s="170" t="s">
        <v>253</v>
      </c>
      <c r="Q125" s="205">
        <v>2021130010106</v>
      </c>
      <c r="R125" s="185" t="s">
        <v>254</v>
      </c>
      <c r="S125" s="29" t="s">
        <v>405</v>
      </c>
      <c r="T125" s="23" t="s">
        <v>318</v>
      </c>
      <c r="U125" s="203" t="s">
        <v>318</v>
      </c>
      <c r="V125" s="203" t="s">
        <v>318</v>
      </c>
      <c r="W125" s="185" t="s">
        <v>27</v>
      </c>
      <c r="X125" s="216" t="s">
        <v>318</v>
      </c>
      <c r="Y125" s="216" t="s">
        <v>318</v>
      </c>
      <c r="Z125" s="185" t="s">
        <v>478</v>
      </c>
      <c r="AA125" s="185" t="s">
        <v>28</v>
      </c>
      <c r="AB125" s="208">
        <v>0</v>
      </c>
      <c r="AC125" s="211" t="s">
        <v>318</v>
      </c>
      <c r="AD125" s="211" t="s">
        <v>318</v>
      </c>
      <c r="AE125" s="211" t="s">
        <v>318</v>
      </c>
      <c r="AF125" s="192" t="s">
        <v>453</v>
      </c>
      <c r="AG125" s="320"/>
      <c r="AH125" s="186"/>
    </row>
    <row r="126" spans="1:34" ht="84" customHeight="1" x14ac:dyDescent="0.35">
      <c r="A126" s="229"/>
      <c r="B126" s="241"/>
      <c r="C126" s="231"/>
      <c r="D126" s="185"/>
      <c r="E126" s="185"/>
      <c r="F126" s="185"/>
      <c r="G126" s="211"/>
      <c r="H126" s="203"/>
      <c r="I126" s="216"/>
      <c r="J126" s="204"/>
      <c r="K126" s="204"/>
      <c r="L126" s="204"/>
      <c r="M126" s="204"/>
      <c r="N126" s="204"/>
      <c r="O126" s="201"/>
      <c r="P126" s="171"/>
      <c r="Q126" s="206"/>
      <c r="R126" s="185"/>
      <c r="S126" s="29" t="s">
        <v>406</v>
      </c>
      <c r="T126" s="23" t="s">
        <v>318</v>
      </c>
      <c r="U126" s="203"/>
      <c r="V126" s="203"/>
      <c r="W126" s="185"/>
      <c r="X126" s="216"/>
      <c r="Y126" s="216"/>
      <c r="Z126" s="185"/>
      <c r="AA126" s="185"/>
      <c r="AB126" s="208"/>
      <c r="AC126" s="211"/>
      <c r="AD126" s="211"/>
      <c r="AE126" s="211"/>
      <c r="AF126" s="193"/>
      <c r="AG126" s="320"/>
      <c r="AH126" s="186"/>
    </row>
    <row r="127" spans="1:34" ht="57.6" customHeight="1" x14ac:dyDescent="0.35">
      <c r="A127" s="229"/>
      <c r="B127" s="241"/>
      <c r="C127" s="231"/>
      <c r="D127" s="185"/>
      <c r="E127" s="185"/>
      <c r="F127" s="185"/>
      <c r="G127" s="211"/>
      <c r="H127" s="203"/>
      <c r="I127" s="216"/>
      <c r="J127" s="197"/>
      <c r="K127" s="197"/>
      <c r="L127" s="197"/>
      <c r="M127" s="197"/>
      <c r="N127" s="197"/>
      <c r="O127" s="202"/>
      <c r="P127" s="172"/>
      <c r="Q127" s="207"/>
      <c r="R127" s="185"/>
      <c r="S127" s="29" t="s">
        <v>393</v>
      </c>
      <c r="T127" s="23" t="s">
        <v>318</v>
      </c>
      <c r="U127" s="203"/>
      <c r="V127" s="203"/>
      <c r="W127" s="185"/>
      <c r="X127" s="216"/>
      <c r="Y127" s="216"/>
      <c r="Z127" s="185"/>
      <c r="AA127" s="185"/>
      <c r="AB127" s="208"/>
      <c r="AC127" s="211"/>
      <c r="AD127" s="211"/>
      <c r="AE127" s="211"/>
      <c r="AF127" s="194"/>
      <c r="AG127" s="320"/>
      <c r="AH127" s="186"/>
    </row>
    <row r="128" spans="1:34" ht="56.45" customHeight="1" x14ac:dyDescent="0.35">
      <c r="A128" s="229"/>
      <c r="B128" s="241"/>
      <c r="C128" s="225" t="s">
        <v>351</v>
      </c>
      <c r="D128" s="226"/>
      <c r="E128" s="226"/>
      <c r="F128" s="226"/>
      <c r="G128" s="226"/>
      <c r="H128" s="226"/>
      <c r="I128" s="226"/>
      <c r="J128" s="226"/>
      <c r="K128" s="226"/>
      <c r="L128" s="226"/>
      <c r="M128" s="227"/>
      <c r="N128" s="59" t="str">
        <f>+N125</f>
        <v>NA</v>
      </c>
      <c r="O128" s="34">
        <f>+O125</f>
        <v>0.25</v>
      </c>
      <c r="P128" s="265"/>
      <c r="Q128" s="266"/>
      <c r="R128" s="266"/>
      <c r="S128" s="266"/>
      <c r="T128" s="266"/>
      <c r="U128" s="266"/>
      <c r="V128" s="266"/>
      <c r="W128" s="266"/>
      <c r="X128" s="266"/>
      <c r="Y128" s="266"/>
      <c r="Z128" s="266"/>
      <c r="AA128" s="266"/>
      <c r="AB128" s="266"/>
      <c r="AC128" s="266"/>
      <c r="AD128" s="266"/>
      <c r="AE128" s="266"/>
      <c r="AF128" s="266"/>
      <c r="AG128" s="267"/>
      <c r="AH128" s="186"/>
    </row>
    <row r="129" spans="1:34" ht="51" customHeight="1" x14ac:dyDescent="0.35">
      <c r="A129" s="229"/>
      <c r="B129" s="241"/>
      <c r="C129" s="246" t="s">
        <v>352</v>
      </c>
      <c r="D129" s="246"/>
      <c r="E129" s="246"/>
      <c r="F129" s="246"/>
      <c r="G129" s="246"/>
      <c r="H129" s="246"/>
      <c r="I129" s="246"/>
      <c r="J129" s="246"/>
      <c r="K129" s="246"/>
      <c r="L129" s="246"/>
      <c r="M129" s="247"/>
      <c r="N129" s="68">
        <f>AVERAGE(N119,N124,N128)</f>
        <v>0</v>
      </c>
      <c r="O129" s="68">
        <f>AVERAGE(O119,O124,O128)</f>
        <v>8.3333333333333329E-2</v>
      </c>
      <c r="P129" s="193"/>
      <c r="Q129" s="268"/>
      <c r="R129" s="268"/>
      <c r="S129" s="268"/>
      <c r="T129" s="268"/>
      <c r="U129" s="268"/>
      <c r="V129" s="268"/>
      <c r="W129" s="268"/>
      <c r="X129" s="268"/>
      <c r="Y129" s="268"/>
      <c r="Z129" s="268"/>
      <c r="AA129" s="268"/>
      <c r="AB129" s="268"/>
      <c r="AC129" s="268"/>
      <c r="AD129" s="268"/>
      <c r="AE129" s="268"/>
      <c r="AF129" s="268"/>
      <c r="AG129" s="269"/>
      <c r="AH129" s="186"/>
    </row>
    <row r="130" spans="1:34" ht="63" customHeight="1" x14ac:dyDescent="0.35">
      <c r="A130" s="230"/>
      <c r="B130" s="242"/>
      <c r="C130" s="238" t="s">
        <v>564</v>
      </c>
      <c r="D130" s="238"/>
      <c r="E130" s="238"/>
      <c r="F130" s="238"/>
      <c r="G130" s="238"/>
      <c r="H130" s="238"/>
      <c r="I130" s="238"/>
      <c r="J130" s="238"/>
      <c r="K130" s="238"/>
      <c r="L130" s="238"/>
      <c r="M130" s="239"/>
      <c r="N130" s="69">
        <f>AVERAGE(N76,N86,N95,N114,N129)</f>
        <v>0</v>
      </c>
      <c r="O130" s="69">
        <f>AVERAGE(O76,O86,O95,O114,O129)</f>
        <v>0.22466666666666665</v>
      </c>
      <c r="P130" s="194"/>
      <c r="Q130" s="270"/>
      <c r="R130" s="270"/>
      <c r="S130" s="270"/>
      <c r="T130" s="270"/>
      <c r="U130" s="270"/>
      <c r="V130" s="270"/>
      <c r="W130" s="270"/>
      <c r="X130" s="270"/>
      <c r="Y130" s="270"/>
      <c r="Z130" s="270"/>
      <c r="AA130" s="270"/>
      <c r="AB130" s="270"/>
      <c r="AC130" s="270"/>
      <c r="AD130" s="270"/>
      <c r="AE130" s="270"/>
      <c r="AF130" s="270"/>
      <c r="AG130" s="271"/>
      <c r="AH130" s="186"/>
    </row>
    <row r="131" spans="1:34" ht="91.5" customHeight="1" x14ac:dyDescent="0.35">
      <c r="A131" s="228" t="s">
        <v>92</v>
      </c>
      <c r="B131" s="240" t="s">
        <v>93</v>
      </c>
      <c r="C131" s="231" t="s">
        <v>94</v>
      </c>
      <c r="D131" s="185" t="s">
        <v>144</v>
      </c>
      <c r="E131" s="185" t="s">
        <v>174</v>
      </c>
      <c r="F131" s="185" t="s">
        <v>200</v>
      </c>
      <c r="G131" s="211">
        <v>150</v>
      </c>
      <c r="H131" s="203" t="s">
        <v>318</v>
      </c>
      <c r="I131" s="422">
        <f>70+125</f>
        <v>195</v>
      </c>
      <c r="J131" s="196" t="s">
        <v>317</v>
      </c>
      <c r="K131" s="196" t="s">
        <v>317</v>
      </c>
      <c r="L131" s="196" t="s">
        <v>317</v>
      </c>
      <c r="M131" s="196">
        <f>+I131</f>
        <v>195</v>
      </c>
      <c r="N131" s="196" t="s">
        <v>317</v>
      </c>
      <c r="O131" s="200">
        <v>1</v>
      </c>
      <c r="P131" s="170" t="s">
        <v>251</v>
      </c>
      <c r="Q131" s="205">
        <v>2021130010105</v>
      </c>
      <c r="R131" s="185" t="s">
        <v>252</v>
      </c>
      <c r="S131" s="29" t="s">
        <v>383</v>
      </c>
      <c r="T131" s="23" t="s">
        <v>318</v>
      </c>
      <c r="U131" s="203" t="s">
        <v>318</v>
      </c>
      <c r="V131" s="203" t="s">
        <v>318</v>
      </c>
      <c r="W131" s="185" t="s">
        <v>27</v>
      </c>
      <c r="X131" s="216" t="s">
        <v>318</v>
      </c>
      <c r="Y131" s="216" t="s">
        <v>318</v>
      </c>
      <c r="Z131" s="172" t="s">
        <v>478</v>
      </c>
      <c r="AA131" s="185" t="s">
        <v>28</v>
      </c>
      <c r="AB131" s="208">
        <v>0</v>
      </c>
      <c r="AC131" s="211" t="s">
        <v>318</v>
      </c>
      <c r="AD131" s="211" t="s">
        <v>318</v>
      </c>
      <c r="AE131" s="211" t="s">
        <v>318</v>
      </c>
      <c r="AF131" s="192" t="s">
        <v>453</v>
      </c>
      <c r="AG131" s="320"/>
      <c r="AH131" s="186"/>
    </row>
    <row r="132" spans="1:34" ht="50.25" customHeight="1" x14ac:dyDescent="0.35">
      <c r="A132" s="229"/>
      <c r="B132" s="241"/>
      <c r="C132" s="231"/>
      <c r="D132" s="185"/>
      <c r="E132" s="185"/>
      <c r="F132" s="185"/>
      <c r="G132" s="211"/>
      <c r="H132" s="203"/>
      <c r="I132" s="422"/>
      <c r="J132" s="204"/>
      <c r="K132" s="204"/>
      <c r="L132" s="204"/>
      <c r="M132" s="204"/>
      <c r="N132" s="204"/>
      <c r="O132" s="201"/>
      <c r="P132" s="171"/>
      <c r="Q132" s="206"/>
      <c r="R132" s="185"/>
      <c r="S132" s="29" t="s">
        <v>392</v>
      </c>
      <c r="T132" s="23" t="s">
        <v>318</v>
      </c>
      <c r="U132" s="203"/>
      <c r="V132" s="203"/>
      <c r="W132" s="185"/>
      <c r="X132" s="216"/>
      <c r="Y132" s="216"/>
      <c r="Z132" s="185"/>
      <c r="AA132" s="185"/>
      <c r="AB132" s="208"/>
      <c r="AC132" s="211"/>
      <c r="AD132" s="211"/>
      <c r="AE132" s="211"/>
      <c r="AF132" s="193"/>
      <c r="AG132" s="320"/>
      <c r="AH132" s="186"/>
    </row>
    <row r="133" spans="1:34" ht="42.95" customHeight="1" x14ac:dyDescent="0.35">
      <c r="A133" s="229"/>
      <c r="B133" s="241"/>
      <c r="C133" s="231"/>
      <c r="D133" s="185"/>
      <c r="E133" s="185"/>
      <c r="F133" s="185"/>
      <c r="G133" s="211"/>
      <c r="H133" s="203"/>
      <c r="I133" s="422"/>
      <c r="J133" s="204"/>
      <c r="K133" s="204"/>
      <c r="L133" s="204"/>
      <c r="M133" s="204"/>
      <c r="N133" s="204"/>
      <c r="O133" s="201"/>
      <c r="P133" s="171"/>
      <c r="Q133" s="206"/>
      <c r="R133" s="185"/>
      <c r="S133" s="29" t="s">
        <v>407</v>
      </c>
      <c r="T133" s="23" t="s">
        <v>318</v>
      </c>
      <c r="U133" s="203"/>
      <c r="V133" s="203"/>
      <c r="W133" s="185"/>
      <c r="X133" s="216"/>
      <c r="Y133" s="216"/>
      <c r="Z133" s="185"/>
      <c r="AA133" s="185"/>
      <c r="AB133" s="208"/>
      <c r="AC133" s="211"/>
      <c r="AD133" s="211"/>
      <c r="AE133" s="211"/>
      <c r="AF133" s="193"/>
      <c r="AG133" s="320"/>
      <c r="AH133" s="186"/>
    </row>
    <row r="134" spans="1:34" ht="41.25" customHeight="1" x14ac:dyDescent="0.35">
      <c r="A134" s="229"/>
      <c r="B134" s="241"/>
      <c r="C134" s="231"/>
      <c r="D134" s="185"/>
      <c r="E134" s="185"/>
      <c r="F134" s="185"/>
      <c r="G134" s="211"/>
      <c r="H134" s="203"/>
      <c r="I134" s="422"/>
      <c r="J134" s="197"/>
      <c r="K134" s="197"/>
      <c r="L134" s="197"/>
      <c r="M134" s="197"/>
      <c r="N134" s="197"/>
      <c r="O134" s="202"/>
      <c r="P134" s="172"/>
      <c r="Q134" s="207"/>
      <c r="R134" s="185"/>
      <c r="S134" s="29" t="s">
        <v>408</v>
      </c>
      <c r="T134" s="23" t="s">
        <v>318</v>
      </c>
      <c r="U134" s="203"/>
      <c r="V134" s="203"/>
      <c r="W134" s="185"/>
      <c r="X134" s="216"/>
      <c r="Y134" s="216"/>
      <c r="Z134" s="185"/>
      <c r="AA134" s="185"/>
      <c r="AB134" s="208"/>
      <c r="AC134" s="211"/>
      <c r="AD134" s="211"/>
      <c r="AE134" s="211"/>
      <c r="AF134" s="194"/>
      <c r="AG134" s="320"/>
      <c r="AH134" s="186"/>
    </row>
    <row r="135" spans="1:34" ht="41.25" customHeight="1" x14ac:dyDescent="0.35">
      <c r="A135" s="229"/>
      <c r="B135" s="241"/>
      <c r="C135" s="225" t="s">
        <v>378</v>
      </c>
      <c r="D135" s="226"/>
      <c r="E135" s="226"/>
      <c r="F135" s="226"/>
      <c r="G135" s="226"/>
      <c r="H135" s="226"/>
      <c r="I135" s="226"/>
      <c r="J135" s="226"/>
      <c r="K135" s="226"/>
      <c r="L135" s="226"/>
      <c r="M135" s="227"/>
      <c r="N135" s="101" t="str">
        <f>+N131</f>
        <v>NA</v>
      </c>
      <c r="O135" s="81">
        <f>+O131</f>
        <v>1</v>
      </c>
      <c r="P135" s="253"/>
      <c r="Q135" s="254"/>
      <c r="R135" s="254"/>
      <c r="S135" s="254"/>
      <c r="T135" s="254"/>
      <c r="U135" s="254"/>
      <c r="V135" s="254"/>
      <c r="W135" s="254"/>
      <c r="X135" s="254"/>
      <c r="Y135" s="254"/>
      <c r="Z135" s="254"/>
      <c r="AA135" s="254"/>
      <c r="AB135" s="254"/>
      <c r="AC135" s="254"/>
      <c r="AD135" s="254"/>
      <c r="AE135" s="254"/>
      <c r="AF135" s="254"/>
      <c r="AG135" s="255"/>
    </row>
    <row r="136" spans="1:34" ht="43.5" customHeight="1" x14ac:dyDescent="0.35">
      <c r="A136" s="229"/>
      <c r="B136" s="241"/>
      <c r="C136" s="231" t="s">
        <v>95</v>
      </c>
      <c r="D136" s="185" t="s">
        <v>145</v>
      </c>
      <c r="E136" s="185" t="s">
        <v>25</v>
      </c>
      <c r="F136" s="185" t="s">
        <v>201</v>
      </c>
      <c r="G136" s="211">
        <v>200</v>
      </c>
      <c r="H136" s="203" t="s">
        <v>316</v>
      </c>
      <c r="I136" s="422">
        <f>60+100</f>
        <v>160</v>
      </c>
      <c r="J136" s="196" t="s">
        <v>317</v>
      </c>
      <c r="K136" s="196" t="s">
        <v>317</v>
      </c>
      <c r="L136" s="196" t="s">
        <v>317</v>
      </c>
      <c r="M136" s="196">
        <f>+I136</f>
        <v>160</v>
      </c>
      <c r="N136" s="196" t="s">
        <v>317</v>
      </c>
      <c r="O136" s="200">
        <f>+M136/G136</f>
        <v>0.8</v>
      </c>
      <c r="P136" s="170" t="s">
        <v>233</v>
      </c>
      <c r="Q136" s="205">
        <v>2021130010092</v>
      </c>
      <c r="R136" s="185" t="s">
        <v>234</v>
      </c>
      <c r="S136" s="29" t="s">
        <v>409</v>
      </c>
      <c r="T136" s="23" t="s">
        <v>318</v>
      </c>
      <c r="U136" s="203" t="s">
        <v>318</v>
      </c>
      <c r="V136" s="203" t="s">
        <v>318</v>
      </c>
      <c r="W136" s="185" t="s">
        <v>27</v>
      </c>
      <c r="X136" s="216" t="s">
        <v>318</v>
      </c>
      <c r="Y136" s="216" t="s">
        <v>318</v>
      </c>
      <c r="Z136" s="185" t="s">
        <v>478</v>
      </c>
      <c r="AA136" s="185" t="s">
        <v>28</v>
      </c>
      <c r="AB136" s="208">
        <v>0</v>
      </c>
      <c r="AC136" s="211" t="s">
        <v>318</v>
      </c>
      <c r="AD136" s="211" t="s">
        <v>318</v>
      </c>
      <c r="AE136" s="211" t="s">
        <v>318</v>
      </c>
      <c r="AF136" s="192" t="s">
        <v>453</v>
      </c>
      <c r="AG136" s="332" t="s">
        <v>547</v>
      </c>
      <c r="AH136" s="186"/>
    </row>
    <row r="137" spans="1:34" ht="43.5" customHeight="1" x14ac:dyDescent="0.35">
      <c r="A137" s="229"/>
      <c r="B137" s="241"/>
      <c r="C137" s="231"/>
      <c r="D137" s="185"/>
      <c r="E137" s="185"/>
      <c r="F137" s="185"/>
      <c r="G137" s="211"/>
      <c r="H137" s="203"/>
      <c r="I137" s="422"/>
      <c r="J137" s="204"/>
      <c r="K137" s="204"/>
      <c r="L137" s="204"/>
      <c r="M137" s="204"/>
      <c r="N137" s="204"/>
      <c r="O137" s="201"/>
      <c r="P137" s="171"/>
      <c r="Q137" s="206"/>
      <c r="R137" s="185"/>
      <c r="S137" s="29" t="s">
        <v>410</v>
      </c>
      <c r="T137" s="23" t="s">
        <v>318</v>
      </c>
      <c r="U137" s="203"/>
      <c r="V137" s="203"/>
      <c r="W137" s="185"/>
      <c r="X137" s="216"/>
      <c r="Y137" s="216"/>
      <c r="Z137" s="185"/>
      <c r="AA137" s="185"/>
      <c r="AB137" s="208"/>
      <c r="AC137" s="211"/>
      <c r="AD137" s="211"/>
      <c r="AE137" s="211"/>
      <c r="AF137" s="193"/>
      <c r="AG137" s="332"/>
      <c r="AH137" s="186"/>
    </row>
    <row r="138" spans="1:34" ht="81.75" customHeight="1" x14ac:dyDescent="0.35">
      <c r="A138" s="229"/>
      <c r="B138" s="241"/>
      <c r="C138" s="231"/>
      <c r="D138" s="185"/>
      <c r="E138" s="185"/>
      <c r="F138" s="185"/>
      <c r="G138" s="211"/>
      <c r="H138" s="203"/>
      <c r="I138" s="422"/>
      <c r="J138" s="197"/>
      <c r="K138" s="197"/>
      <c r="L138" s="197"/>
      <c r="M138" s="197"/>
      <c r="N138" s="197"/>
      <c r="O138" s="202"/>
      <c r="P138" s="172"/>
      <c r="Q138" s="207"/>
      <c r="R138" s="185"/>
      <c r="S138" s="29" t="s">
        <v>393</v>
      </c>
      <c r="T138" s="23" t="s">
        <v>318</v>
      </c>
      <c r="U138" s="203"/>
      <c r="V138" s="203"/>
      <c r="W138" s="185"/>
      <c r="X138" s="216"/>
      <c r="Y138" s="216"/>
      <c r="Z138" s="185"/>
      <c r="AA138" s="185"/>
      <c r="AB138" s="208"/>
      <c r="AC138" s="211"/>
      <c r="AD138" s="211"/>
      <c r="AE138" s="211"/>
      <c r="AF138" s="194"/>
      <c r="AG138" s="332"/>
      <c r="AH138" s="186"/>
    </row>
    <row r="139" spans="1:34" ht="68.25" customHeight="1" x14ac:dyDescent="0.35">
      <c r="A139" s="229"/>
      <c r="B139" s="241"/>
      <c r="C139" s="225" t="s">
        <v>379</v>
      </c>
      <c r="D139" s="226"/>
      <c r="E139" s="226"/>
      <c r="F139" s="226"/>
      <c r="G139" s="226"/>
      <c r="H139" s="226"/>
      <c r="I139" s="226"/>
      <c r="J139" s="226"/>
      <c r="K139" s="226"/>
      <c r="L139" s="226"/>
      <c r="M139" s="227"/>
      <c r="N139" s="101" t="str">
        <f>+N136</f>
        <v>NA</v>
      </c>
      <c r="O139" s="81">
        <f>+O136</f>
        <v>0.8</v>
      </c>
      <c r="P139" s="253"/>
      <c r="Q139" s="254"/>
      <c r="R139" s="254"/>
      <c r="S139" s="254"/>
      <c r="T139" s="254"/>
      <c r="U139" s="254"/>
      <c r="V139" s="254"/>
      <c r="W139" s="254"/>
      <c r="X139" s="254"/>
      <c r="Y139" s="254"/>
      <c r="Z139" s="254"/>
      <c r="AA139" s="254"/>
      <c r="AB139" s="254"/>
      <c r="AC139" s="254"/>
      <c r="AD139" s="254"/>
      <c r="AE139" s="254"/>
      <c r="AF139" s="254"/>
      <c r="AG139" s="255"/>
    </row>
    <row r="140" spans="1:34" ht="62.1" customHeight="1" x14ac:dyDescent="0.35">
      <c r="A140" s="229"/>
      <c r="B140" s="241"/>
      <c r="C140" s="231" t="s">
        <v>96</v>
      </c>
      <c r="D140" s="185" t="s">
        <v>146</v>
      </c>
      <c r="E140" s="185" t="s">
        <v>25</v>
      </c>
      <c r="F140" s="185" t="s">
        <v>202</v>
      </c>
      <c r="G140" s="211">
        <v>200</v>
      </c>
      <c r="H140" s="203" t="s">
        <v>318</v>
      </c>
      <c r="I140" s="216">
        <v>37</v>
      </c>
      <c r="J140" s="196" t="s">
        <v>317</v>
      </c>
      <c r="K140" s="196" t="s">
        <v>317</v>
      </c>
      <c r="L140" s="196" t="s">
        <v>317</v>
      </c>
      <c r="M140" s="196">
        <v>37</v>
      </c>
      <c r="N140" s="216" t="s">
        <v>317</v>
      </c>
      <c r="O140" s="200">
        <f>+M140/G140</f>
        <v>0.185</v>
      </c>
      <c r="P140" s="170" t="s">
        <v>230</v>
      </c>
      <c r="Q140" s="205">
        <v>2021130010055</v>
      </c>
      <c r="R140" s="185" t="s">
        <v>231</v>
      </c>
      <c r="S140" s="29" t="s">
        <v>383</v>
      </c>
      <c r="T140" s="23" t="s">
        <v>318</v>
      </c>
      <c r="U140" s="203" t="s">
        <v>318</v>
      </c>
      <c r="V140" s="203" t="s">
        <v>318</v>
      </c>
      <c r="W140" s="185" t="s">
        <v>27</v>
      </c>
      <c r="X140" s="216" t="s">
        <v>318</v>
      </c>
      <c r="Y140" s="216" t="s">
        <v>318</v>
      </c>
      <c r="Z140" s="185" t="s">
        <v>478</v>
      </c>
      <c r="AA140" s="185" t="s">
        <v>28</v>
      </c>
      <c r="AB140" s="208">
        <v>0</v>
      </c>
      <c r="AC140" s="211" t="s">
        <v>318</v>
      </c>
      <c r="AD140" s="211" t="s">
        <v>318</v>
      </c>
      <c r="AE140" s="211" t="s">
        <v>318</v>
      </c>
      <c r="AF140" s="192" t="s">
        <v>453</v>
      </c>
      <c r="AG140" s="320"/>
      <c r="AH140" s="186"/>
    </row>
    <row r="141" spans="1:34" ht="49.5" customHeight="1" x14ac:dyDescent="0.35">
      <c r="A141" s="229"/>
      <c r="B141" s="241"/>
      <c r="C141" s="231"/>
      <c r="D141" s="185"/>
      <c r="E141" s="185"/>
      <c r="F141" s="185"/>
      <c r="G141" s="211"/>
      <c r="H141" s="203"/>
      <c r="I141" s="216"/>
      <c r="J141" s="204"/>
      <c r="K141" s="204"/>
      <c r="L141" s="204"/>
      <c r="M141" s="204"/>
      <c r="N141" s="216"/>
      <c r="O141" s="201"/>
      <c r="P141" s="171"/>
      <c r="Q141" s="206"/>
      <c r="R141" s="185"/>
      <c r="S141" s="29" t="s">
        <v>411</v>
      </c>
      <c r="T141" s="23" t="s">
        <v>318</v>
      </c>
      <c r="U141" s="203"/>
      <c r="V141" s="203"/>
      <c r="W141" s="185"/>
      <c r="X141" s="216"/>
      <c r="Y141" s="216"/>
      <c r="Z141" s="185"/>
      <c r="AA141" s="185"/>
      <c r="AB141" s="208"/>
      <c r="AC141" s="211"/>
      <c r="AD141" s="211"/>
      <c r="AE141" s="211"/>
      <c r="AF141" s="193"/>
      <c r="AG141" s="320"/>
      <c r="AH141" s="186"/>
    </row>
    <row r="142" spans="1:34" ht="44.1" customHeight="1" x14ac:dyDescent="0.35">
      <c r="A142" s="229"/>
      <c r="B142" s="241"/>
      <c r="C142" s="231"/>
      <c r="D142" s="185"/>
      <c r="E142" s="185"/>
      <c r="F142" s="185"/>
      <c r="G142" s="211"/>
      <c r="H142" s="203"/>
      <c r="I142" s="216"/>
      <c r="J142" s="204"/>
      <c r="K142" s="204"/>
      <c r="L142" s="204"/>
      <c r="M142" s="204"/>
      <c r="N142" s="216"/>
      <c r="O142" s="201"/>
      <c r="P142" s="171"/>
      <c r="Q142" s="206"/>
      <c r="R142" s="185"/>
      <c r="S142" s="29" t="s">
        <v>412</v>
      </c>
      <c r="T142" s="23" t="s">
        <v>318</v>
      </c>
      <c r="U142" s="203"/>
      <c r="V142" s="203"/>
      <c r="W142" s="185"/>
      <c r="X142" s="216"/>
      <c r="Y142" s="216"/>
      <c r="Z142" s="185"/>
      <c r="AA142" s="185"/>
      <c r="AB142" s="208"/>
      <c r="AC142" s="211"/>
      <c r="AD142" s="211"/>
      <c r="AE142" s="211"/>
      <c r="AF142" s="193"/>
      <c r="AG142" s="320"/>
      <c r="AH142" s="186"/>
    </row>
    <row r="143" spans="1:34" ht="57.95" customHeight="1" x14ac:dyDescent="0.35">
      <c r="A143" s="229"/>
      <c r="B143" s="241"/>
      <c r="C143" s="228"/>
      <c r="D143" s="170"/>
      <c r="E143" s="170"/>
      <c r="F143" s="170"/>
      <c r="G143" s="316"/>
      <c r="H143" s="198"/>
      <c r="I143" s="196"/>
      <c r="J143" s="204"/>
      <c r="K143" s="204"/>
      <c r="L143" s="204"/>
      <c r="M143" s="204"/>
      <c r="N143" s="216"/>
      <c r="O143" s="202"/>
      <c r="P143" s="172"/>
      <c r="Q143" s="207"/>
      <c r="R143" s="185"/>
      <c r="S143" s="29" t="s">
        <v>413</v>
      </c>
      <c r="T143" s="23" t="s">
        <v>318</v>
      </c>
      <c r="U143" s="203"/>
      <c r="V143" s="203"/>
      <c r="W143" s="185"/>
      <c r="X143" s="216"/>
      <c r="Y143" s="216"/>
      <c r="Z143" s="185"/>
      <c r="AA143" s="185"/>
      <c r="AB143" s="208"/>
      <c r="AC143" s="211"/>
      <c r="AD143" s="211"/>
      <c r="AE143" s="211"/>
      <c r="AF143" s="194"/>
      <c r="AG143" s="320"/>
      <c r="AH143" s="186"/>
    </row>
    <row r="144" spans="1:34" ht="100.5" customHeight="1" x14ac:dyDescent="0.35">
      <c r="A144" s="229"/>
      <c r="B144" s="241"/>
      <c r="C144" s="260" t="s">
        <v>380</v>
      </c>
      <c r="D144" s="260"/>
      <c r="E144" s="260"/>
      <c r="F144" s="260"/>
      <c r="G144" s="260"/>
      <c r="H144" s="260"/>
      <c r="I144" s="260"/>
      <c r="J144" s="260"/>
      <c r="K144" s="260"/>
      <c r="L144" s="260"/>
      <c r="M144" s="260"/>
      <c r="N144" s="102" t="str">
        <f>+N140</f>
        <v>NA</v>
      </c>
      <c r="O144" s="81">
        <f>+O140</f>
        <v>0.185</v>
      </c>
      <c r="P144" s="253"/>
      <c r="Q144" s="254"/>
      <c r="R144" s="254"/>
      <c r="S144" s="254"/>
      <c r="T144" s="254"/>
      <c r="U144" s="254"/>
      <c r="V144" s="254"/>
      <c r="W144" s="254"/>
      <c r="X144" s="254"/>
      <c r="Y144" s="254"/>
      <c r="Z144" s="254"/>
      <c r="AA144" s="254"/>
      <c r="AB144" s="254"/>
      <c r="AC144" s="254"/>
      <c r="AD144" s="254"/>
      <c r="AE144" s="254"/>
      <c r="AF144" s="254"/>
      <c r="AG144" s="255"/>
    </row>
    <row r="145" spans="1:34" ht="82.5" customHeight="1" x14ac:dyDescent="0.35">
      <c r="A145" s="229"/>
      <c r="B145" s="241"/>
      <c r="C145" s="230" t="s">
        <v>97</v>
      </c>
      <c r="D145" s="185" t="s">
        <v>147</v>
      </c>
      <c r="E145" s="185" t="s">
        <v>25</v>
      </c>
      <c r="F145" s="185" t="s">
        <v>203</v>
      </c>
      <c r="G145" s="211">
        <v>60</v>
      </c>
      <c r="H145" s="199">
        <v>8</v>
      </c>
      <c r="I145" s="197">
        <v>15</v>
      </c>
      <c r="J145" s="235">
        <v>0</v>
      </c>
      <c r="K145" s="204">
        <v>0</v>
      </c>
      <c r="L145" s="204">
        <f>+J145+K145</f>
        <v>0</v>
      </c>
      <c r="M145" s="204">
        <f>+I145+L145</f>
        <v>15</v>
      </c>
      <c r="N145" s="200">
        <f>+L145/H145</f>
        <v>0</v>
      </c>
      <c r="O145" s="200">
        <f>+M145/G145</f>
        <v>0.25</v>
      </c>
      <c r="P145" s="170" t="s">
        <v>245</v>
      </c>
      <c r="Q145" s="205">
        <v>2021130010102</v>
      </c>
      <c r="R145" s="185" t="s">
        <v>246</v>
      </c>
      <c r="S145" s="29" t="s">
        <v>405</v>
      </c>
      <c r="T145" s="23">
        <v>1</v>
      </c>
      <c r="U145" s="203">
        <v>30</v>
      </c>
      <c r="V145" s="203">
        <v>0</v>
      </c>
      <c r="W145" s="185" t="s">
        <v>27</v>
      </c>
      <c r="X145" s="216">
        <v>190</v>
      </c>
      <c r="Y145" s="203">
        <v>0</v>
      </c>
      <c r="Z145" s="172" t="s">
        <v>478</v>
      </c>
      <c r="AA145" s="185" t="s">
        <v>28</v>
      </c>
      <c r="AB145" s="209">
        <v>400000001</v>
      </c>
      <c r="AC145" s="211">
        <v>0</v>
      </c>
      <c r="AD145" s="172" t="s">
        <v>282</v>
      </c>
      <c r="AE145" s="172" t="s">
        <v>302</v>
      </c>
      <c r="AF145" s="192" t="s">
        <v>480</v>
      </c>
      <c r="AG145" s="253" t="s">
        <v>548</v>
      </c>
      <c r="AH145" s="185" t="s">
        <v>527</v>
      </c>
    </row>
    <row r="146" spans="1:34" ht="78.599999999999994" customHeight="1" x14ac:dyDescent="0.35">
      <c r="A146" s="229"/>
      <c r="B146" s="241"/>
      <c r="C146" s="231"/>
      <c r="D146" s="185"/>
      <c r="E146" s="185"/>
      <c r="F146" s="185"/>
      <c r="G146" s="211"/>
      <c r="H146" s="203"/>
      <c r="I146" s="216"/>
      <c r="J146" s="235"/>
      <c r="K146" s="204"/>
      <c r="L146" s="204"/>
      <c r="M146" s="204"/>
      <c r="N146" s="201"/>
      <c r="O146" s="201"/>
      <c r="P146" s="171"/>
      <c r="Q146" s="206"/>
      <c r="R146" s="185"/>
      <c r="S146" s="29" t="s">
        <v>414</v>
      </c>
      <c r="T146" s="23">
        <v>8</v>
      </c>
      <c r="U146" s="203"/>
      <c r="V146" s="203"/>
      <c r="W146" s="185"/>
      <c r="X146" s="216"/>
      <c r="Y146" s="203"/>
      <c r="Z146" s="185"/>
      <c r="AA146" s="185"/>
      <c r="AB146" s="210"/>
      <c r="AC146" s="211"/>
      <c r="AD146" s="185"/>
      <c r="AE146" s="203"/>
      <c r="AF146" s="193"/>
      <c r="AG146" s="253"/>
      <c r="AH146" s="185"/>
    </row>
    <row r="147" spans="1:34" x14ac:dyDescent="0.35">
      <c r="A147" s="229"/>
      <c r="B147" s="241"/>
      <c r="C147" s="231"/>
      <c r="D147" s="185"/>
      <c r="E147" s="185"/>
      <c r="F147" s="185"/>
      <c r="G147" s="211"/>
      <c r="H147" s="203"/>
      <c r="I147" s="216"/>
      <c r="J147" s="235"/>
      <c r="K147" s="204"/>
      <c r="L147" s="204"/>
      <c r="M147" s="204"/>
      <c r="N147" s="201"/>
      <c r="O147" s="201"/>
      <c r="P147" s="171"/>
      <c r="Q147" s="206"/>
      <c r="R147" s="185"/>
      <c r="S147" s="170" t="s">
        <v>393</v>
      </c>
      <c r="T147" s="198">
        <v>1</v>
      </c>
      <c r="U147" s="203"/>
      <c r="V147" s="203"/>
      <c r="W147" s="185"/>
      <c r="X147" s="216"/>
      <c r="Y147" s="203"/>
      <c r="Z147" s="185"/>
      <c r="AA147" s="185"/>
      <c r="AB147" s="210"/>
      <c r="AC147" s="211"/>
      <c r="AD147" s="185"/>
      <c r="AE147" s="203"/>
      <c r="AF147" s="193"/>
      <c r="AG147" s="253"/>
      <c r="AH147" s="185"/>
    </row>
    <row r="148" spans="1:34" x14ac:dyDescent="0.35">
      <c r="A148" s="229"/>
      <c r="B148" s="241"/>
      <c r="C148" s="231"/>
      <c r="D148" s="185"/>
      <c r="E148" s="185"/>
      <c r="F148" s="185"/>
      <c r="G148" s="211"/>
      <c r="H148" s="203"/>
      <c r="I148" s="216"/>
      <c r="J148" s="236"/>
      <c r="K148" s="197"/>
      <c r="L148" s="197"/>
      <c r="M148" s="197"/>
      <c r="N148" s="202"/>
      <c r="O148" s="202"/>
      <c r="P148" s="172"/>
      <c r="Q148" s="207"/>
      <c r="R148" s="185"/>
      <c r="S148" s="172"/>
      <c r="T148" s="199"/>
      <c r="U148" s="203"/>
      <c r="V148" s="203"/>
      <c r="W148" s="185"/>
      <c r="X148" s="216"/>
      <c r="Y148" s="203"/>
      <c r="Z148" s="185"/>
      <c r="AA148" s="185"/>
      <c r="AB148" s="210"/>
      <c r="AC148" s="211"/>
      <c r="AD148" s="185"/>
      <c r="AE148" s="203"/>
      <c r="AF148" s="194"/>
      <c r="AG148" s="253"/>
      <c r="AH148" s="185"/>
    </row>
    <row r="149" spans="1:34" ht="38.25" customHeight="1" x14ac:dyDescent="0.35">
      <c r="A149" s="229"/>
      <c r="B149" s="241"/>
      <c r="C149" s="225" t="s">
        <v>381</v>
      </c>
      <c r="D149" s="226"/>
      <c r="E149" s="226"/>
      <c r="F149" s="226"/>
      <c r="G149" s="226"/>
      <c r="H149" s="226"/>
      <c r="I149" s="226"/>
      <c r="J149" s="226"/>
      <c r="K149" s="226"/>
      <c r="L149" s="226"/>
      <c r="M149" s="227"/>
      <c r="N149" s="82">
        <f>+N145</f>
        <v>0</v>
      </c>
      <c r="O149" s="82">
        <f>+O145</f>
        <v>0.25</v>
      </c>
      <c r="P149" s="265"/>
      <c r="Q149" s="266"/>
      <c r="R149" s="266"/>
      <c r="S149" s="266"/>
      <c r="T149" s="266"/>
      <c r="U149" s="266"/>
      <c r="V149" s="266"/>
      <c r="W149" s="266"/>
      <c r="X149" s="266"/>
      <c r="Y149" s="266"/>
      <c r="Z149" s="266"/>
      <c r="AA149" s="266"/>
      <c r="AB149" s="266"/>
      <c r="AC149" s="266"/>
      <c r="AD149" s="266"/>
      <c r="AE149" s="266"/>
      <c r="AF149" s="266"/>
      <c r="AG149" s="267"/>
      <c r="AH149" s="186"/>
    </row>
    <row r="150" spans="1:34" ht="60.75" customHeight="1" x14ac:dyDescent="0.35">
      <c r="A150" s="229"/>
      <c r="B150" s="242"/>
      <c r="C150" s="246" t="s">
        <v>353</v>
      </c>
      <c r="D150" s="246"/>
      <c r="E150" s="246"/>
      <c r="F150" s="246"/>
      <c r="G150" s="246"/>
      <c r="H150" s="246"/>
      <c r="I150" s="246"/>
      <c r="J150" s="246"/>
      <c r="K150" s="246"/>
      <c r="L150" s="246"/>
      <c r="M150" s="247"/>
      <c r="N150" s="68">
        <f>AVERAGE(N135,N139,N144,N149)</f>
        <v>0</v>
      </c>
      <c r="O150" s="68">
        <f>AVERAGE(O135,O139,O144,O149)</f>
        <v>0.55875000000000008</v>
      </c>
      <c r="P150" s="194"/>
      <c r="Q150" s="270"/>
      <c r="R150" s="270"/>
      <c r="S150" s="270"/>
      <c r="T150" s="270"/>
      <c r="U150" s="270"/>
      <c r="V150" s="270"/>
      <c r="W150" s="270"/>
      <c r="X150" s="270"/>
      <c r="Y150" s="270"/>
      <c r="Z150" s="270"/>
      <c r="AA150" s="270"/>
      <c r="AB150" s="270"/>
      <c r="AC150" s="270"/>
      <c r="AD150" s="270"/>
      <c r="AE150" s="270"/>
      <c r="AF150" s="270"/>
      <c r="AG150" s="271"/>
      <c r="AH150" s="186"/>
    </row>
    <row r="151" spans="1:34" ht="110.45" customHeight="1" x14ac:dyDescent="0.35">
      <c r="A151" s="229"/>
      <c r="B151" s="231" t="s">
        <v>98</v>
      </c>
      <c r="C151" s="315" t="s">
        <v>99</v>
      </c>
      <c r="D151" s="185" t="s">
        <v>148</v>
      </c>
      <c r="E151" s="185" t="s">
        <v>25</v>
      </c>
      <c r="F151" s="185" t="s">
        <v>204</v>
      </c>
      <c r="G151" s="211">
        <v>120</v>
      </c>
      <c r="H151" s="203">
        <v>30</v>
      </c>
      <c r="I151" s="216">
        <v>29</v>
      </c>
      <c r="J151" s="234">
        <v>0</v>
      </c>
      <c r="K151" s="196">
        <v>0</v>
      </c>
      <c r="L151" s="196">
        <f>+J151+K151</f>
        <v>0</v>
      </c>
      <c r="M151" s="196">
        <f>+I151+L151</f>
        <v>29</v>
      </c>
      <c r="N151" s="200">
        <f>+L151/H151</f>
        <v>0</v>
      </c>
      <c r="O151" s="200">
        <f>+M151/G151</f>
        <v>0.24166666666666667</v>
      </c>
      <c r="P151" s="170" t="s">
        <v>501</v>
      </c>
      <c r="Q151" s="205">
        <v>2021130010054</v>
      </c>
      <c r="R151" s="185" t="s">
        <v>223</v>
      </c>
      <c r="S151" s="29" t="s">
        <v>405</v>
      </c>
      <c r="T151" s="23">
        <v>1</v>
      </c>
      <c r="U151" s="203">
        <v>30</v>
      </c>
      <c r="V151" s="203">
        <v>0</v>
      </c>
      <c r="W151" s="185" t="s">
        <v>27</v>
      </c>
      <c r="X151" s="216">
        <v>30</v>
      </c>
      <c r="Y151" s="203">
        <v>0</v>
      </c>
      <c r="Z151" s="172" t="s">
        <v>478</v>
      </c>
      <c r="AA151" s="185" t="s">
        <v>28</v>
      </c>
      <c r="AB151" s="208">
        <v>200000000</v>
      </c>
      <c r="AC151" s="211">
        <v>0</v>
      </c>
      <c r="AD151" s="172" t="s">
        <v>282</v>
      </c>
      <c r="AE151" s="172" t="s">
        <v>303</v>
      </c>
      <c r="AF151" s="192" t="s">
        <v>504</v>
      </c>
      <c r="AG151" s="332" t="s">
        <v>549</v>
      </c>
      <c r="AH151" s="185" t="s">
        <v>527</v>
      </c>
    </row>
    <row r="152" spans="1:34" ht="89.45" customHeight="1" x14ac:dyDescent="0.35">
      <c r="A152" s="229"/>
      <c r="B152" s="231"/>
      <c r="C152" s="315"/>
      <c r="D152" s="185"/>
      <c r="E152" s="185"/>
      <c r="F152" s="185"/>
      <c r="G152" s="211"/>
      <c r="H152" s="203"/>
      <c r="I152" s="216"/>
      <c r="J152" s="235"/>
      <c r="K152" s="204"/>
      <c r="L152" s="204"/>
      <c r="M152" s="204"/>
      <c r="N152" s="201"/>
      <c r="O152" s="201"/>
      <c r="P152" s="171"/>
      <c r="Q152" s="206"/>
      <c r="R152" s="185"/>
      <c r="S152" s="170" t="s">
        <v>502</v>
      </c>
      <c r="T152" s="198">
        <v>1</v>
      </c>
      <c r="U152" s="203"/>
      <c r="V152" s="203"/>
      <c r="W152" s="185"/>
      <c r="X152" s="216"/>
      <c r="Y152" s="203"/>
      <c r="Z152" s="185"/>
      <c r="AA152" s="185"/>
      <c r="AB152" s="208"/>
      <c r="AC152" s="211"/>
      <c r="AD152" s="185"/>
      <c r="AE152" s="203"/>
      <c r="AF152" s="193"/>
      <c r="AG152" s="332"/>
      <c r="AH152" s="185"/>
    </row>
    <row r="153" spans="1:34" x14ac:dyDescent="0.35">
      <c r="A153" s="229"/>
      <c r="B153" s="231"/>
      <c r="C153" s="315"/>
      <c r="D153" s="185"/>
      <c r="E153" s="185"/>
      <c r="F153" s="185"/>
      <c r="G153" s="211"/>
      <c r="H153" s="203"/>
      <c r="I153" s="216"/>
      <c r="J153" s="235"/>
      <c r="K153" s="204"/>
      <c r="L153" s="204"/>
      <c r="M153" s="204"/>
      <c r="N153" s="201"/>
      <c r="O153" s="201"/>
      <c r="P153" s="171"/>
      <c r="Q153" s="206"/>
      <c r="R153" s="185"/>
      <c r="S153" s="172"/>
      <c r="T153" s="199"/>
      <c r="U153" s="203"/>
      <c r="V153" s="203"/>
      <c r="W153" s="185"/>
      <c r="X153" s="216"/>
      <c r="Y153" s="203"/>
      <c r="Z153" s="185"/>
      <c r="AA153" s="185"/>
      <c r="AB153" s="208"/>
      <c r="AC153" s="211"/>
      <c r="AD153" s="185"/>
      <c r="AE153" s="203"/>
      <c r="AF153" s="193"/>
      <c r="AG153" s="332"/>
      <c r="AH153" s="185"/>
    </row>
    <row r="154" spans="1:34" ht="42" x14ac:dyDescent="0.35">
      <c r="A154" s="229"/>
      <c r="B154" s="231"/>
      <c r="C154" s="315"/>
      <c r="D154" s="185"/>
      <c r="E154" s="185"/>
      <c r="F154" s="185"/>
      <c r="G154" s="211"/>
      <c r="H154" s="203"/>
      <c r="I154" s="216"/>
      <c r="J154" s="235"/>
      <c r="K154" s="204"/>
      <c r="L154" s="204"/>
      <c r="M154" s="204"/>
      <c r="N154" s="201"/>
      <c r="O154" s="201"/>
      <c r="P154" s="171"/>
      <c r="Q154" s="206"/>
      <c r="R154" s="185"/>
      <c r="S154" s="29" t="s">
        <v>503</v>
      </c>
      <c r="T154" s="23">
        <v>30</v>
      </c>
      <c r="U154" s="203"/>
      <c r="V154" s="203"/>
      <c r="W154" s="185"/>
      <c r="X154" s="216"/>
      <c r="Y154" s="203"/>
      <c r="Z154" s="185"/>
      <c r="AA154" s="185"/>
      <c r="AB154" s="208"/>
      <c r="AC154" s="211"/>
      <c r="AD154" s="185"/>
      <c r="AE154" s="203"/>
      <c r="AF154" s="193"/>
      <c r="AG154" s="332"/>
      <c r="AH154" s="185"/>
    </row>
    <row r="155" spans="1:34" ht="33.6" customHeight="1" x14ac:dyDescent="0.35">
      <c r="A155" s="229"/>
      <c r="B155" s="231"/>
      <c r="C155" s="315"/>
      <c r="D155" s="185"/>
      <c r="E155" s="185"/>
      <c r="F155" s="185"/>
      <c r="G155" s="211"/>
      <c r="H155" s="203"/>
      <c r="I155" s="216"/>
      <c r="J155" s="236"/>
      <c r="K155" s="197"/>
      <c r="L155" s="197"/>
      <c r="M155" s="197"/>
      <c r="N155" s="202"/>
      <c r="O155" s="202"/>
      <c r="P155" s="172"/>
      <c r="Q155" s="207"/>
      <c r="R155" s="185"/>
      <c r="S155" s="30" t="s">
        <v>413</v>
      </c>
      <c r="T155" s="23">
        <v>1</v>
      </c>
      <c r="U155" s="203"/>
      <c r="V155" s="203"/>
      <c r="W155" s="185"/>
      <c r="X155" s="216"/>
      <c r="Y155" s="203"/>
      <c r="Z155" s="185"/>
      <c r="AA155" s="185"/>
      <c r="AB155" s="208"/>
      <c r="AC155" s="211"/>
      <c r="AD155" s="185"/>
      <c r="AE155" s="203"/>
      <c r="AF155" s="194"/>
      <c r="AG155" s="332"/>
      <c r="AH155" s="185"/>
    </row>
    <row r="156" spans="1:34" ht="38.25" customHeight="1" x14ac:dyDescent="0.35">
      <c r="A156" s="229"/>
      <c r="B156" s="231"/>
      <c r="C156" s="226" t="s">
        <v>377</v>
      </c>
      <c r="D156" s="226"/>
      <c r="E156" s="226"/>
      <c r="F156" s="226"/>
      <c r="G156" s="226"/>
      <c r="H156" s="226"/>
      <c r="I156" s="226"/>
      <c r="J156" s="226"/>
      <c r="K156" s="226"/>
      <c r="L156" s="226"/>
      <c r="M156" s="227"/>
      <c r="N156" s="82">
        <f>+N151</f>
        <v>0</v>
      </c>
      <c r="O156" s="82">
        <f>+O151</f>
        <v>0.24166666666666667</v>
      </c>
      <c r="P156" s="265"/>
      <c r="Q156" s="266"/>
      <c r="R156" s="266"/>
      <c r="S156" s="266"/>
      <c r="T156" s="266"/>
      <c r="U156" s="266"/>
      <c r="V156" s="266"/>
      <c r="W156" s="266"/>
      <c r="X156" s="266"/>
      <c r="Y156" s="266"/>
      <c r="Z156" s="266"/>
      <c r="AA156" s="266"/>
      <c r="AB156" s="266"/>
      <c r="AC156" s="266"/>
      <c r="AD156" s="266"/>
      <c r="AE156" s="266"/>
      <c r="AF156" s="266"/>
      <c r="AG156" s="267"/>
      <c r="AH156" s="186"/>
    </row>
    <row r="157" spans="1:34" ht="62.25" customHeight="1" x14ac:dyDescent="0.35">
      <c r="A157" s="229"/>
      <c r="B157" s="231"/>
      <c r="C157" s="246" t="s">
        <v>354</v>
      </c>
      <c r="D157" s="246"/>
      <c r="E157" s="246"/>
      <c r="F157" s="246"/>
      <c r="G157" s="246"/>
      <c r="H157" s="246"/>
      <c r="I157" s="246"/>
      <c r="J157" s="246"/>
      <c r="K157" s="246"/>
      <c r="L157" s="246"/>
      <c r="M157" s="247"/>
      <c r="N157" s="68">
        <f>+N156</f>
        <v>0</v>
      </c>
      <c r="O157" s="68">
        <f>+O156</f>
        <v>0.24166666666666667</v>
      </c>
      <c r="P157" s="194"/>
      <c r="Q157" s="270"/>
      <c r="R157" s="270"/>
      <c r="S157" s="270"/>
      <c r="T157" s="270"/>
      <c r="U157" s="270"/>
      <c r="V157" s="270"/>
      <c r="W157" s="270"/>
      <c r="X157" s="270"/>
      <c r="Y157" s="270"/>
      <c r="Z157" s="270"/>
      <c r="AA157" s="270"/>
      <c r="AB157" s="270"/>
      <c r="AC157" s="270"/>
      <c r="AD157" s="270"/>
      <c r="AE157" s="270"/>
      <c r="AF157" s="270"/>
      <c r="AG157" s="271"/>
      <c r="AH157" s="186"/>
    </row>
    <row r="158" spans="1:34" ht="67.5" customHeight="1" x14ac:dyDescent="0.35">
      <c r="A158" s="229"/>
      <c r="B158" s="240" t="s">
        <v>100</v>
      </c>
      <c r="C158" s="231" t="s">
        <v>101</v>
      </c>
      <c r="D158" s="185" t="s">
        <v>149</v>
      </c>
      <c r="E158" s="185" t="s">
        <v>25</v>
      </c>
      <c r="F158" s="185" t="s">
        <v>205</v>
      </c>
      <c r="G158" s="211">
        <v>80</v>
      </c>
      <c r="H158" s="203" t="s">
        <v>318</v>
      </c>
      <c r="I158" s="216">
        <v>50</v>
      </c>
      <c r="J158" s="196" t="s">
        <v>317</v>
      </c>
      <c r="K158" s="196" t="s">
        <v>317</v>
      </c>
      <c r="L158" s="196" t="s">
        <v>317</v>
      </c>
      <c r="M158" s="196">
        <v>50</v>
      </c>
      <c r="N158" s="200" t="s">
        <v>317</v>
      </c>
      <c r="O158" s="200">
        <f>+M158/G158</f>
        <v>0.625</v>
      </c>
      <c r="P158" s="170" t="s">
        <v>249</v>
      </c>
      <c r="Q158" s="205">
        <v>2021130010104</v>
      </c>
      <c r="R158" s="185" t="s">
        <v>250</v>
      </c>
      <c r="S158" s="29" t="s">
        <v>399</v>
      </c>
      <c r="T158" s="23" t="s">
        <v>318</v>
      </c>
      <c r="U158" s="203" t="s">
        <v>318</v>
      </c>
      <c r="V158" s="203" t="s">
        <v>318</v>
      </c>
      <c r="W158" s="185" t="s">
        <v>27</v>
      </c>
      <c r="X158" s="216" t="s">
        <v>318</v>
      </c>
      <c r="Y158" s="203" t="s">
        <v>318</v>
      </c>
      <c r="Z158" s="172" t="s">
        <v>478</v>
      </c>
      <c r="AA158" s="185" t="s">
        <v>28</v>
      </c>
      <c r="AB158" s="208">
        <v>0</v>
      </c>
      <c r="AC158" s="211" t="s">
        <v>318</v>
      </c>
      <c r="AD158" s="211" t="s">
        <v>318</v>
      </c>
      <c r="AE158" s="211" t="s">
        <v>318</v>
      </c>
      <c r="AF158" s="192" t="s">
        <v>453</v>
      </c>
      <c r="AG158" s="320"/>
      <c r="AH158" s="186"/>
    </row>
    <row r="159" spans="1:34" ht="92.1" customHeight="1" x14ac:dyDescent="0.35">
      <c r="A159" s="229"/>
      <c r="B159" s="241"/>
      <c r="C159" s="231"/>
      <c r="D159" s="185"/>
      <c r="E159" s="185"/>
      <c r="F159" s="185"/>
      <c r="G159" s="211"/>
      <c r="H159" s="203"/>
      <c r="I159" s="216"/>
      <c r="J159" s="204"/>
      <c r="K159" s="204"/>
      <c r="L159" s="204"/>
      <c r="M159" s="204"/>
      <c r="N159" s="201"/>
      <c r="O159" s="201"/>
      <c r="P159" s="171"/>
      <c r="Q159" s="206"/>
      <c r="R159" s="185"/>
      <c r="S159" s="29" t="s">
        <v>415</v>
      </c>
      <c r="T159" s="23" t="s">
        <v>318</v>
      </c>
      <c r="U159" s="203"/>
      <c r="V159" s="203"/>
      <c r="W159" s="185"/>
      <c r="X159" s="216"/>
      <c r="Y159" s="203"/>
      <c r="Z159" s="185"/>
      <c r="AA159" s="185"/>
      <c r="AB159" s="208"/>
      <c r="AC159" s="211"/>
      <c r="AD159" s="211"/>
      <c r="AE159" s="211"/>
      <c r="AF159" s="193"/>
      <c r="AG159" s="320"/>
      <c r="AH159" s="186"/>
    </row>
    <row r="160" spans="1:34" ht="55.5" customHeight="1" x14ac:dyDescent="0.35">
      <c r="A160" s="229"/>
      <c r="B160" s="241"/>
      <c r="C160" s="231"/>
      <c r="D160" s="185"/>
      <c r="E160" s="185"/>
      <c r="F160" s="185"/>
      <c r="G160" s="211"/>
      <c r="H160" s="203"/>
      <c r="I160" s="216"/>
      <c r="J160" s="204"/>
      <c r="K160" s="204"/>
      <c r="L160" s="204"/>
      <c r="M160" s="204"/>
      <c r="N160" s="201"/>
      <c r="O160" s="201"/>
      <c r="P160" s="171"/>
      <c r="Q160" s="206"/>
      <c r="R160" s="185"/>
      <c r="S160" s="170" t="s">
        <v>393</v>
      </c>
      <c r="T160" s="198" t="s">
        <v>318</v>
      </c>
      <c r="U160" s="203"/>
      <c r="V160" s="203"/>
      <c r="W160" s="185"/>
      <c r="X160" s="216"/>
      <c r="Y160" s="203"/>
      <c r="Z160" s="185"/>
      <c r="AA160" s="185"/>
      <c r="AB160" s="208"/>
      <c r="AC160" s="211"/>
      <c r="AD160" s="211"/>
      <c r="AE160" s="211"/>
      <c r="AF160" s="193"/>
      <c r="AG160" s="320"/>
      <c r="AH160" s="186"/>
    </row>
    <row r="161" spans="1:34" ht="30" customHeight="1" x14ac:dyDescent="0.35">
      <c r="A161" s="229"/>
      <c r="B161" s="241"/>
      <c r="C161" s="231"/>
      <c r="D161" s="185"/>
      <c r="E161" s="185"/>
      <c r="F161" s="185"/>
      <c r="G161" s="211"/>
      <c r="H161" s="203"/>
      <c r="I161" s="216"/>
      <c r="J161" s="197"/>
      <c r="K161" s="197"/>
      <c r="L161" s="197"/>
      <c r="M161" s="197"/>
      <c r="N161" s="202"/>
      <c r="O161" s="202"/>
      <c r="P161" s="172"/>
      <c r="Q161" s="207"/>
      <c r="R161" s="185"/>
      <c r="S161" s="172"/>
      <c r="T161" s="199"/>
      <c r="U161" s="203"/>
      <c r="V161" s="203"/>
      <c r="W161" s="185"/>
      <c r="X161" s="216"/>
      <c r="Y161" s="203"/>
      <c r="Z161" s="185"/>
      <c r="AA161" s="185"/>
      <c r="AB161" s="208"/>
      <c r="AC161" s="211"/>
      <c r="AD161" s="211"/>
      <c r="AE161" s="211"/>
      <c r="AF161" s="194"/>
      <c r="AG161" s="320"/>
      <c r="AH161" s="186"/>
    </row>
    <row r="162" spans="1:34" ht="86.25" customHeight="1" x14ac:dyDescent="0.35">
      <c r="A162" s="229"/>
      <c r="B162" s="242"/>
      <c r="C162" s="225" t="s">
        <v>376</v>
      </c>
      <c r="D162" s="226"/>
      <c r="E162" s="226"/>
      <c r="F162" s="226"/>
      <c r="G162" s="226"/>
      <c r="H162" s="226"/>
      <c r="I162" s="226"/>
      <c r="J162" s="226"/>
      <c r="K162" s="226"/>
      <c r="L162" s="226"/>
      <c r="M162" s="227"/>
      <c r="N162" s="103" t="str">
        <f>+N158</f>
        <v>NA</v>
      </c>
      <c r="O162" s="82">
        <f>+O158</f>
        <v>0.625</v>
      </c>
      <c r="P162" s="265"/>
      <c r="Q162" s="266"/>
      <c r="R162" s="266"/>
      <c r="S162" s="266"/>
      <c r="T162" s="266"/>
      <c r="U162" s="266"/>
      <c r="V162" s="266"/>
      <c r="W162" s="266"/>
      <c r="X162" s="266"/>
      <c r="Y162" s="266"/>
      <c r="Z162" s="266"/>
      <c r="AA162" s="266"/>
      <c r="AB162" s="266"/>
      <c r="AC162" s="266"/>
      <c r="AD162" s="266"/>
      <c r="AE162" s="266"/>
      <c r="AF162" s="266"/>
      <c r="AG162" s="267"/>
      <c r="AH162" s="186"/>
    </row>
    <row r="163" spans="1:34" ht="71.099999999999994" customHeight="1" x14ac:dyDescent="0.35">
      <c r="A163" s="229"/>
      <c r="B163" s="245" t="s">
        <v>355</v>
      </c>
      <c r="C163" s="246"/>
      <c r="D163" s="246"/>
      <c r="E163" s="246"/>
      <c r="F163" s="246"/>
      <c r="G163" s="246"/>
      <c r="H163" s="246"/>
      <c r="I163" s="246"/>
      <c r="J163" s="246"/>
      <c r="K163" s="246"/>
      <c r="L163" s="246"/>
      <c r="M163" s="247"/>
      <c r="N163" s="68" t="str">
        <f>+N162</f>
        <v>NA</v>
      </c>
      <c r="O163" s="68">
        <f>+O162</f>
        <v>0.625</v>
      </c>
      <c r="P163" s="193"/>
      <c r="Q163" s="268"/>
      <c r="R163" s="268"/>
      <c r="S163" s="268"/>
      <c r="T163" s="268"/>
      <c r="U163" s="268"/>
      <c r="V163" s="268"/>
      <c r="W163" s="268"/>
      <c r="X163" s="268"/>
      <c r="Y163" s="268"/>
      <c r="Z163" s="268"/>
      <c r="AA163" s="268"/>
      <c r="AB163" s="268"/>
      <c r="AC163" s="268"/>
      <c r="AD163" s="268"/>
      <c r="AE163" s="268"/>
      <c r="AF163" s="268"/>
      <c r="AG163" s="269"/>
      <c r="AH163" s="186"/>
    </row>
    <row r="164" spans="1:34" ht="61.5" customHeight="1" x14ac:dyDescent="0.35">
      <c r="A164" s="230"/>
      <c r="B164" s="237" t="s">
        <v>320</v>
      </c>
      <c r="C164" s="238"/>
      <c r="D164" s="238"/>
      <c r="E164" s="238"/>
      <c r="F164" s="238"/>
      <c r="G164" s="238"/>
      <c r="H164" s="238"/>
      <c r="I164" s="238"/>
      <c r="J164" s="238"/>
      <c r="K164" s="238"/>
      <c r="L164" s="238"/>
      <c r="M164" s="239"/>
      <c r="N164" s="69">
        <f>AVERAGE(N150,N157,N163)</f>
        <v>0</v>
      </c>
      <c r="O164" s="69">
        <f>AVERAGE(O150,O157,O163)</f>
        <v>0.47513888888888894</v>
      </c>
      <c r="P164" s="194"/>
      <c r="Q164" s="270"/>
      <c r="R164" s="270"/>
      <c r="S164" s="270"/>
      <c r="T164" s="270"/>
      <c r="U164" s="270"/>
      <c r="V164" s="270"/>
      <c r="W164" s="270"/>
      <c r="X164" s="270"/>
      <c r="Y164" s="270"/>
      <c r="Z164" s="270"/>
      <c r="AA164" s="270"/>
      <c r="AB164" s="270"/>
      <c r="AC164" s="270"/>
      <c r="AD164" s="270"/>
      <c r="AE164" s="270"/>
      <c r="AF164" s="270"/>
      <c r="AG164" s="271"/>
      <c r="AH164" s="186"/>
    </row>
    <row r="165" spans="1:34" ht="64.5" customHeight="1" x14ac:dyDescent="0.35">
      <c r="A165" s="228" t="s">
        <v>102</v>
      </c>
      <c r="B165" s="228" t="s">
        <v>103</v>
      </c>
      <c r="C165" s="228" t="s">
        <v>104</v>
      </c>
      <c r="D165" s="170" t="s">
        <v>150</v>
      </c>
      <c r="E165" s="170" t="s">
        <v>25</v>
      </c>
      <c r="F165" s="170" t="s">
        <v>206</v>
      </c>
      <c r="G165" s="232">
        <v>16</v>
      </c>
      <c r="H165" s="198" t="s">
        <v>318</v>
      </c>
      <c r="I165" s="196" t="s">
        <v>25</v>
      </c>
      <c r="J165" s="196" t="s">
        <v>317</v>
      </c>
      <c r="K165" s="196" t="s">
        <v>317</v>
      </c>
      <c r="L165" s="196" t="s">
        <v>317</v>
      </c>
      <c r="M165" s="196" t="s">
        <v>25</v>
      </c>
      <c r="N165" s="196" t="s">
        <v>317</v>
      </c>
      <c r="O165" s="200">
        <v>0</v>
      </c>
      <c r="P165" s="170" t="s">
        <v>287</v>
      </c>
      <c r="Q165" s="158">
        <v>2022130010006</v>
      </c>
      <c r="R165" s="170" t="s">
        <v>288</v>
      </c>
      <c r="S165" s="28" t="s">
        <v>416</v>
      </c>
      <c r="T165" s="23" t="s">
        <v>318</v>
      </c>
      <c r="U165" s="198" t="s">
        <v>318</v>
      </c>
      <c r="V165" s="198" t="s">
        <v>318</v>
      </c>
      <c r="W165" s="170" t="s">
        <v>27</v>
      </c>
      <c r="X165" s="198" t="s">
        <v>318</v>
      </c>
      <c r="Y165" s="198" t="s">
        <v>318</v>
      </c>
      <c r="Z165" s="172" t="s">
        <v>478</v>
      </c>
      <c r="AA165" s="198" t="s">
        <v>28</v>
      </c>
      <c r="AB165" s="278">
        <v>0</v>
      </c>
      <c r="AC165" s="281" t="s">
        <v>318</v>
      </c>
      <c r="AD165" s="272" t="s">
        <v>318</v>
      </c>
      <c r="AE165" s="275" t="s">
        <v>318</v>
      </c>
      <c r="AF165" s="349" t="s">
        <v>453</v>
      </c>
      <c r="AG165" s="253"/>
      <c r="AH165" s="186"/>
    </row>
    <row r="166" spans="1:34" ht="44.25" customHeight="1" x14ac:dyDescent="0.35">
      <c r="A166" s="229"/>
      <c r="B166" s="229"/>
      <c r="C166" s="229"/>
      <c r="D166" s="171"/>
      <c r="E166" s="171"/>
      <c r="F166" s="171"/>
      <c r="G166" s="248"/>
      <c r="H166" s="249"/>
      <c r="I166" s="204"/>
      <c r="J166" s="204"/>
      <c r="K166" s="204"/>
      <c r="L166" s="204"/>
      <c r="M166" s="204"/>
      <c r="N166" s="204"/>
      <c r="O166" s="201"/>
      <c r="P166" s="171"/>
      <c r="Q166" s="159"/>
      <c r="R166" s="171"/>
      <c r="S166" s="28" t="s">
        <v>417</v>
      </c>
      <c r="T166" s="23" t="s">
        <v>318</v>
      </c>
      <c r="U166" s="249"/>
      <c r="V166" s="249"/>
      <c r="W166" s="171"/>
      <c r="X166" s="249"/>
      <c r="Y166" s="249"/>
      <c r="Z166" s="185"/>
      <c r="AA166" s="249"/>
      <c r="AB166" s="279"/>
      <c r="AC166" s="281"/>
      <c r="AD166" s="273"/>
      <c r="AE166" s="276"/>
      <c r="AF166" s="349"/>
      <c r="AG166" s="253"/>
      <c r="AH166" s="186"/>
    </row>
    <row r="167" spans="1:34" ht="42" customHeight="1" x14ac:dyDescent="0.35">
      <c r="A167" s="229"/>
      <c r="B167" s="229"/>
      <c r="C167" s="229"/>
      <c r="D167" s="171"/>
      <c r="E167" s="171"/>
      <c r="F167" s="171"/>
      <c r="G167" s="248"/>
      <c r="H167" s="249"/>
      <c r="I167" s="204"/>
      <c r="J167" s="204"/>
      <c r="K167" s="204"/>
      <c r="L167" s="204"/>
      <c r="M167" s="204"/>
      <c r="N167" s="204"/>
      <c r="O167" s="201"/>
      <c r="P167" s="171"/>
      <c r="Q167" s="159"/>
      <c r="R167" s="171"/>
      <c r="S167" s="170" t="s">
        <v>418</v>
      </c>
      <c r="T167" s="198" t="s">
        <v>318</v>
      </c>
      <c r="U167" s="249"/>
      <c r="V167" s="249"/>
      <c r="W167" s="171"/>
      <c r="X167" s="249"/>
      <c r="Y167" s="249"/>
      <c r="Z167" s="185"/>
      <c r="AA167" s="249"/>
      <c r="AB167" s="279"/>
      <c r="AC167" s="281"/>
      <c r="AD167" s="273"/>
      <c r="AE167" s="276"/>
      <c r="AF167" s="349"/>
      <c r="AG167" s="253"/>
      <c r="AH167" s="186"/>
    </row>
    <row r="168" spans="1:34" ht="21.95" customHeight="1" x14ac:dyDescent="0.35">
      <c r="A168" s="229"/>
      <c r="B168" s="229"/>
      <c r="C168" s="229"/>
      <c r="D168" s="172"/>
      <c r="E168" s="172"/>
      <c r="F168" s="172"/>
      <c r="G168" s="233"/>
      <c r="H168" s="199"/>
      <c r="I168" s="197"/>
      <c r="J168" s="197"/>
      <c r="K168" s="197"/>
      <c r="L168" s="197"/>
      <c r="M168" s="197"/>
      <c r="N168" s="197"/>
      <c r="O168" s="202"/>
      <c r="P168" s="172"/>
      <c r="Q168" s="160"/>
      <c r="R168" s="172"/>
      <c r="S168" s="172"/>
      <c r="T168" s="199"/>
      <c r="U168" s="199"/>
      <c r="V168" s="199"/>
      <c r="W168" s="172"/>
      <c r="X168" s="199"/>
      <c r="Y168" s="199"/>
      <c r="Z168" s="185"/>
      <c r="AA168" s="199"/>
      <c r="AB168" s="280"/>
      <c r="AC168" s="281"/>
      <c r="AD168" s="274"/>
      <c r="AE168" s="277"/>
      <c r="AF168" s="349"/>
      <c r="AG168" s="253"/>
      <c r="AH168" s="186"/>
    </row>
    <row r="169" spans="1:34" ht="74.25" customHeight="1" x14ac:dyDescent="0.35">
      <c r="A169" s="229"/>
      <c r="B169" s="229"/>
      <c r="C169" s="229"/>
      <c r="D169" s="170" t="s">
        <v>151</v>
      </c>
      <c r="E169" s="170" t="s">
        <v>25</v>
      </c>
      <c r="F169" s="170" t="s">
        <v>207</v>
      </c>
      <c r="G169" s="232">
        <v>4</v>
      </c>
      <c r="H169" s="198" t="s">
        <v>316</v>
      </c>
      <c r="I169" s="198" t="s">
        <v>310</v>
      </c>
      <c r="J169" s="198" t="s">
        <v>317</v>
      </c>
      <c r="K169" s="198" t="s">
        <v>317</v>
      </c>
      <c r="L169" s="198" t="s">
        <v>317</v>
      </c>
      <c r="M169" s="198" t="s">
        <v>310</v>
      </c>
      <c r="N169" s="310" t="s">
        <v>317</v>
      </c>
      <c r="O169" s="310">
        <v>0</v>
      </c>
      <c r="P169" s="170" t="s">
        <v>105</v>
      </c>
      <c r="Q169" s="158">
        <v>2022130010008</v>
      </c>
      <c r="R169" s="221" t="s">
        <v>289</v>
      </c>
      <c r="S169" s="29" t="s">
        <v>419</v>
      </c>
      <c r="T169" s="23" t="s">
        <v>318</v>
      </c>
      <c r="U169" s="198" t="s">
        <v>318</v>
      </c>
      <c r="V169" s="198" t="s">
        <v>318</v>
      </c>
      <c r="W169" s="170" t="s">
        <v>27</v>
      </c>
      <c r="X169" s="198" t="s">
        <v>318</v>
      </c>
      <c r="Y169" s="198" t="s">
        <v>318</v>
      </c>
      <c r="Z169" s="170" t="s">
        <v>478</v>
      </c>
      <c r="AA169" s="198" t="s">
        <v>28</v>
      </c>
      <c r="AB169" s="278">
        <v>0</v>
      </c>
      <c r="AC169" s="281" t="s">
        <v>318</v>
      </c>
      <c r="AD169" s="272" t="s">
        <v>318</v>
      </c>
      <c r="AE169" s="158" t="s">
        <v>318</v>
      </c>
      <c r="AF169" s="349" t="s">
        <v>453</v>
      </c>
      <c r="AG169" s="253"/>
      <c r="AH169" s="186"/>
    </row>
    <row r="170" spans="1:34" ht="107.1" customHeight="1" x14ac:dyDescent="0.35">
      <c r="A170" s="229"/>
      <c r="B170" s="229"/>
      <c r="C170" s="230"/>
      <c r="D170" s="172"/>
      <c r="E170" s="172"/>
      <c r="F170" s="172"/>
      <c r="G170" s="233"/>
      <c r="H170" s="199"/>
      <c r="I170" s="199"/>
      <c r="J170" s="199"/>
      <c r="K170" s="199"/>
      <c r="L170" s="199"/>
      <c r="M170" s="199"/>
      <c r="N170" s="311"/>
      <c r="O170" s="311"/>
      <c r="P170" s="172"/>
      <c r="Q170" s="160"/>
      <c r="R170" s="222"/>
      <c r="S170" s="29" t="s">
        <v>420</v>
      </c>
      <c r="T170" s="23" t="s">
        <v>318</v>
      </c>
      <c r="U170" s="199"/>
      <c r="V170" s="199"/>
      <c r="W170" s="172"/>
      <c r="X170" s="199"/>
      <c r="Y170" s="199"/>
      <c r="Z170" s="172"/>
      <c r="AA170" s="199"/>
      <c r="AB170" s="280"/>
      <c r="AC170" s="281"/>
      <c r="AD170" s="274"/>
      <c r="AE170" s="160"/>
      <c r="AF170" s="349"/>
      <c r="AG170" s="253"/>
      <c r="AH170" s="186"/>
    </row>
    <row r="171" spans="1:34" ht="87" customHeight="1" x14ac:dyDescent="0.35">
      <c r="A171" s="229"/>
      <c r="B171" s="229"/>
      <c r="C171" s="225" t="s">
        <v>356</v>
      </c>
      <c r="D171" s="226"/>
      <c r="E171" s="226"/>
      <c r="F171" s="226"/>
      <c r="G171" s="226"/>
      <c r="H171" s="226"/>
      <c r="I171" s="226"/>
      <c r="J171" s="226"/>
      <c r="K171" s="226"/>
      <c r="L171" s="226"/>
      <c r="M171" s="227"/>
      <c r="N171" s="104" t="s">
        <v>317</v>
      </c>
      <c r="O171" s="83">
        <f>AVERAGE(O165:O170)</f>
        <v>0</v>
      </c>
      <c r="P171" s="253"/>
      <c r="Q171" s="254"/>
      <c r="R171" s="254"/>
      <c r="S171" s="254"/>
      <c r="T171" s="254"/>
      <c r="U171" s="254"/>
      <c r="V171" s="254"/>
      <c r="W171" s="254"/>
      <c r="X171" s="254"/>
      <c r="Y171" s="254"/>
      <c r="Z171" s="254"/>
      <c r="AA171" s="254"/>
      <c r="AB171" s="254"/>
      <c r="AC171" s="254"/>
      <c r="AD171" s="254"/>
      <c r="AE171" s="254"/>
      <c r="AF171" s="254"/>
      <c r="AG171" s="255"/>
    </row>
    <row r="172" spans="1:34" ht="82.5" customHeight="1" x14ac:dyDescent="0.35">
      <c r="A172" s="229"/>
      <c r="B172" s="229"/>
      <c r="C172" s="416" t="s">
        <v>106</v>
      </c>
      <c r="D172" s="185" t="s">
        <v>152</v>
      </c>
      <c r="E172" s="185" t="s">
        <v>25</v>
      </c>
      <c r="F172" s="185" t="s">
        <v>208</v>
      </c>
      <c r="G172" s="211">
        <v>200</v>
      </c>
      <c r="H172" s="203" t="s">
        <v>316</v>
      </c>
      <c r="I172" s="422">
        <f>105+19</f>
        <v>124</v>
      </c>
      <c r="J172" s="196" t="s">
        <v>317</v>
      </c>
      <c r="K172" s="196" t="s">
        <v>317</v>
      </c>
      <c r="L172" s="196" t="s">
        <v>317</v>
      </c>
      <c r="M172" s="196">
        <f>+I172</f>
        <v>124</v>
      </c>
      <c r="N172" s="196" t="s">
        <v>317</v>
      </c>
      <c r="O172" s="200">
        <f>+M172/G172</f>
        <v>0.62</v>
      </c>
      <c r="P172" s="170" t="s">
        <v>259</v>
      </c>
      <c r="Q172" s="205">
        <v>2021130010111</v>
      </c>
      <c r="R172" s="185" t="s">
        <v>260</v>
      </c>
      <c r="S172" s="29" t="s">
        <v>383</v>
      </c>
      <c r="T172" s="23" t="s">
        <v>316</v>
      </c>
      <c r="U172" s="203" t="s">
        <v>318</v>
      </c>
      <c r="V172" s="203" t="s">
        <v>318</v>
      </c>
      <c r="W172" s="185" t="s">
        <v>27</v>
      </c>
      <c r="X172" s="216" t="s">
        <v>318</v>
      </c>
      <c r="Y172" s="216" t="s">
        <v>318</v>
      </c>
      <c r="Z172" s="185" t="s">
        <v>478</v>
      </c>
      <c r="AA172" s="185" t="s">
        <v>28</v>
      </c>
      <c r="AB172" s="208">
        <v>0</v>
      </c>
      <c r="AC172" s="211" t="s">
        <v>318</v>
      </c>
      <c r="AD172" s="211" t="s">
        <v>318</v>
      </c>
      <c r="AE172" s="211" t="s">
        <v>318</v>
      </c>
      <c r="AF172" s="192" t="s">
        <v>453</v>
      </c>
      <c r="AG172" s="332" t="s">
        <v>550</v>
      </c>
      <c r="AH172" s="187" t="s">
        <v>566</v>
      </c>
    </row>
    <row r="173" spans="1:34" ht="74.45" customHeight="1" x14ac:dyDescent="0.35">
      <c r="A173" s="229"/>
      <c r="B173" s="229"/>
      <c r="C173" s="416"/>
      <c r="D173" s="185"/>
      <c r="E173" s="185"/>
      <c r="F173" s="185"/>
      <c r="G173" s="211"/>
      <c r="H173" s="203"/>
      <c r="I173" s="422"/>
      <c r="J173" s="204"/>
      <c r="K173" s="204"/>
      <c r="L173" s="204"/>
      <c r="M173" s="204"/>
      <c r="N173" s="204"/>
      <c r="O173" s="201"/>
      <c r="P173" s="171"/>
      <c r="Q173" s="206"/>
      <c r="R173" s="185"/>
      <c r="S173" s="29" t="s">
        <v>421</v>
      </c>
      <c r="T173" s="23" t="s">
        <v>316</v>
      </c>
      <c r="U173" s="203"/>
      <c r="V173" s="203"/>
      <c r="W173" s="185"/>
      <c r="X173" s="216"/>
      <c r="Y173" s="216"/>
      <c r="Z173" s="185"/>
      <c r="AA173" s="185"/>
      <c r="AB173" s="208"/>
      <c r="AC173" s="211"/>
      <c r="AD173" s="211"/>
      <c r="AE173" s="211"/>
      <c r="AF173" s="193"/>
      <c r="AG173" s="332"/>
      <c r="AH173" s="187"/>
    </row>
    <row r="174" spans="1:34" ht="55.5" customHeight="1" x14ac:dyDescent="0.35">
      <c r="A174" s="229"/>
      <c r="B174" s="229"/>
      <c r="C174" s="416"/>
      <c r="D174" s="185"/>
      <c r="E174" s="185"/>
      <c r="F174" s="185"/>
      <c r="G174" s="211"/>
      <c r="H174" s="203"/>
      <c r="I174" s="422"/>
      <c r="J174" s="197"/>
      <c r="K174" s="197"/>
      <c r="L174" s="197"/>
      <c r="M174" s="197"/>
      <c r="N174" s="197"/>
      <c r="O174" s="202"/>
      <c r="P174" s="172"/>
      <c r="Q174" s="207"/>
      <c r="R174" s="185"/>
      <c r="S174" s="29" t="s">
        <v>393</v>
      </c>
      <c r="T174" s="23" t="s">
        <v>316</v>
      </c>
      <c r="U174" s="203"/>
      <c r="V174" s="203"/>
      <c r="W174" s="185"/>
      <c r="X174" s="216"/>
      <c r="Y174" s="216"/>
      <c r="Z174" s="185"/>
      <c r="AA174" s="185"/>
      <c r="AB174" s="208"/>
      <c r="AC174" s="211"/>
      <c r="AD174" s="211"/>
      <c r="AE174" s="211"/>
      <c r="AF174" s="194"/>
      <c r="AG174" s="332"/>
      <c r="AH174" s="187"/>
    </row>
    <row r="175" spans="1:34" ht="55.5" customHeight="1" x14ac:dyDescent="0.35">
      <c r="A175" s="229"/>
      <c r="B175" s="229"/>
      <c r="C175" s="225" t="s">
        <v>357</v>
      </c>
      <c r="D175" s="226"/>
      <c r="E175" s="226"/>
      <c r="F175" s="226"/>
      <c r="G175" s="226"/>
      <c r="H175" s="226"/>
      <c r="I175" s="226"/>
      <c r="J175" s="226"/>
      <c r="K175" s="226"/>
      <c r="L175" s="226"/>
      <c r="M175" s="227"/>
      <c r="N175" s="104" t="str">
        <f>+N172</f>
        <v>NA</v>
      </c>
      <c r="O175" s="83">
        <f>+O172</f>
        <v>0.62</v>
      </c>
      <c r="P175" s="253"/>
      <c r="Q175" s="254"/>
      <c r="R175" s="254"/>
      <c r="S175" s="254"/>
      <c r="T175" s="254"/>
      <c r="U175" s="254"/>
      <c r="V175" s="254"/>
      <c r="W175" s="254"/>
      <c r="X175" s="254"/>
      <c r="Y175" s="254"/>
      <c r="Z175" s="254"/>
      <c r="AA175" s="254"/>
      <c r="AB175" s="254"/>
      <c r="AC175" s="254"/>
      <c r="AD175" s="254"/>
      <c r="AE175" s="254"/>
      <c r="AF175" s="254"/>
      <c r="AG175" s="255"/>
    </row>
    <row r="176" spans="1:34" ht="72" customHeight="1" x14ac:dyDescent="0.35">
      <c r="A176" s="229"/>
      <c r="B176" s="229"/>
      <c r="C176" s="231" t="s">
        <v>107</v>
      </c>
      <c r="D176" s="29" t="s">
        <v>153</v>
      </c>
      <c r="E176" s="29" t="s">
        <v>25</v>
      </c>
      <c r="F176" s="29" t="s">
        <v>505</v>
      </c>
      <c r="G176" s="31">
        <v>32</v>
      </c>
      <c r="H176" s="23">
        <v>8</v>
      </c>
      <c r="I176" s="26" t="s">
        <v>25</v>
      </c>
      <c r="J176" s="25">
        <v>0</v>
      </c>
      <c r="K176" s="26">
        <v>0</v>
      </c>
      <c r="L176" s="26">
        <f>+J176+K176</f>
        <v>0</v>
      </c>
      <c r="M176" s="26">
        <v>0</v>
      </c>
      <c r="N176" s="27">
        <f>+L176/H176</f>
        <v>0</v>
      </c>
      <c r="O176" s="27">
        <v>0</v>
      </c>
      <c r="P176" s="290" t="s">
        <v>506</v>
      </c>
      <c r="Q176" s="307">
        <v>2022130010007</v>
      </c>
      <c r="R176" s="290" t="s">
        <v>290</v>
      </c>
      <c r="S176" s="30" t="s">
        <v>422</v>
      </c>
      <c r="T176" s="26">
        <v>8</v>
      </c>
      <c r="U176" s="216">
        <v>30</v>
      </c>
      <c r="V176" s="216">
        <v>0</v>
      </c>
      <c r="W176" s="290" t="s">
        <v>27</v>
      </c>
      <c r="X176" s="196">
        <v>301701</v>
      </c>
      <c r="Y176" s="196">
        <v>0</v>
      </c>
      <c r="Z176" s="290" t="s">
        <v>478</v>
      </c>
      <c r="AA176" s="196" t="s">
        <v>28</v>
      </c>
      <c r="AB176" s="286">
        <v>200000000</v>
      </c>
      <c r="AC176" s="312">
        <v>0</v>
      </c>
      <c r="AD176" s="161" t="s">
        <v>282</v>
      </c>
      <c r="AE176" s="312" t="s">
        <v>291</v>
      </c>
      <c r="AF176" s="296" t="s">
        <v>480</v>
      </c>
      <c r="AG176" s="253" t="s">
        <v>551</v>
      </c>
      <c r="AH176" s="185" t="s">
        <v>527</v>
      </c>
    </row>
    <row r="177" spans="1:34" ht="72.599999999999994" customHeight="1" x14ac:dyDescent="0.35">
      <c r="A177" s="229"/>
      <c r="B177" s="229"/>
      <c r="C177" s="231"/>
      <c r="D177" s="29" t="s">
        <v>154</v>
      </c>
      <c r="E177" s="29" t="s">
        <v>31</v>
      </c>
      <c r="F177" s="29" t="s">
        <v>209</v>
      </c>
      <c r="G177" s="31">
        <v>32</v>
      </c>
      <c r="H177" s="23">
        <v>8</v>
      </c>
      <c r="I177" s="26" t="s">
        <v>25</v>
      </c>
      <c r="J177" s="25">
        <v>0</v>
      </c>
      <c r="K177" s="26">
        <v>0</v>
      </c>
      <c r="L177" s="26">
        <f t="shared" ref="L177:L178" si="0">+J177+K177</f>
        <v>0</v>
      </c>
      <c r="M177" s="26">
        <v>0</v>
      </c>
      <c r="N177" s="27">
        <f t="shared" ref="N177:N178" si="1">+L177/H177</f>
        <v>0</v>
      </c>
      <c r="O177" s="27">
        <v>0</v>
      </c>
      <c r="P177" s="291"/>
      <c r="Q177" s="308"/>
      <c r="R177" s="291"/>
      <c r="S177" s="30" t="s">
        <v>423</v>
      </c>
      <c r="T177" s="26">
        <v>8</v>
      </c>
      <c r="U177" s="216"/>
      <c r="V177" s="216"/>
      <c r="W177" s="291"/>
      <c r="X177" s="204"/>
      <c r="Y177" s="204"/>
      <c r="Z177" s="291"/>
      <c r="AA177" s="204"/>
      <c r="AB177" s="287"/>
      <c r="AC177" s="313"/>
      <c r="AD177" s="162"/>
      <c r="AE177" s="313"/>
      <c r="AF177" s="350"/>
      <c r="AG177" s="348"/>
      <c r="AH177" s="185"/>
    </row>
    <row r="178" spans="1:34" ht="80.45" customHeight="1" x14ac:dyDescent="0.35">
      <c r="A178" s="229"/>
      <c r="B178" s="229"/>
      <c r="C178" s="231"/>
      <c r="D178" s="29" t="s">
        <v>155</v>
      </c>
      <c r="E178" s="29" t="s">
        <v>25</v>
      </c>
      <c r="F178" s="29" t="s">
        <v>210</v>
      </c>
      <c r="G178" s="31">
        <v>80</v>
      </c>
      <c r="H178" s="23">
        <v>40</v>
      </c>
      <c r="I178" s="26" t="s">
        <v>25</v>
      </c>
      <c r="J178" s="25">
        <v>0</v>
      </c>
      <c r="K178" s="26">
        <v>0</v>
      </c>
      <c r="L178" s="26">
        <f t="shared" si="0"/>
        <v>0</v>
      </c>
      <c r="M178" s="26">
        <v>0</v>
      </c>
      <c r="N178" s="27">
        <f t="shared" si="1"/>
        <v>0</v>
      </c>
      <c r="O178" s="27">
        <v>0</v>
      </c>
      <c r="P178" s="292"/>
      <c r="Q178" s="309"/>
      <c r="R178" s="292"/>
      <c r="S178" s="30" t="s">
        <v>424</v>
      </c>
      <c r="T178" s="26">
        <v>40</v>
      </c>
      <c r="U178" s="216"/>
      <c r="V178" s="216"/>
      <c r="W178" s="292"/>
      <c r="X178" s="197"/>
      <c r="Y178" s="197"/>
      <c r="Z178" s="292"/>
      <c r="AA178" s="197"/>
      <c r="AB178" s="288"/>
      <c r="AC178" s="314"/>
      <c r="AD178" s="163"/>
      <c r="AE178" s="314"/>
      <c r="AF178" s="351"/>
      <c r="AG178" s="348"/>
      <c r="AH178" s="185"/>
    </row>
    <row r="179" spans="1:34" ht="51.6" customHeight="1" x14ac:dyDescent="0.35">
      <c r="A179" s="229"/>
      <c r="B179" s="230"/>
      <c r="C179" s="225" t="s">
        <v>358</v>
      </c>
      <c r="D179" s="226"/>
      <c r="E179" s="226"/>
      <c r="F179" s="226"/>
      <c r="G179" s="226"/>
      <c r="H179" s="226"/>
      <c r="I179" s="226"/>
      <c r="J179" s="226"/>
      <c r="K179" s="226"/>
      <c r="L179" s="226"/>
      <c r="M179" s="227"/>
      <c r="N179" s="84">
        <f>AVERAGE(N176:N178)</f>
        <v>0</v>
      </c>
      <c r="O179" s="84">
        <f>AVERAGE(O176:O178)</f>
        <v>0</v>
      </c>
      <c r="P179" s="265"/>
      <c r="Q179" s="266"/>
      <c r="R179" s="266"/>
      <c r="S179" s="266"/>
      <c r="T179" s="266"/>
      <c r="U179" s="266"/>
      <c r="V179" s="266"/>
      <c r="W179" s="266"/>
      <c r="X179" s="266"/>
      <c r="Y179" s="266"/>
      <c r="Z179" s="266"/>
      <c r="AA179" s="266"/>
      <c r="AB179" s="266"/>
      <c r="AC179" s="266"/>
      <c r="AD179" s="266"/>
      <c r="AE179" s="266"/>
      <c r="AF179" s="266"/>
      <c r="AG179" s="267"/>
      <c r="AH179" s="186"/>
    </row>
    <row r="180" spans="1:34" ht="59.1" customHeight="1" x14ac:dyDescent="0.35">
      <c r="A180" s="229"/>
      <c r="B180" s="245" t="s">
        <v>361</v>
      </c>
      <c r="C180" s="246"/>
      <c r="D180" s="246"/>
      <c r="E180" s="246"/>
      <c r="F180" s="246"/>
      <c r="G180" s="246"/>
      <c r="H180" s="246"/>
      <c r="I180" s="246"/>
      <c r="J180" s="246"/>
      <c r="K180" s="246"/>
      <c r="L180" s="246"/>
      <c r="M180" s="247"/>
      <c r="N180" s="85">
        <f>AVERAGE(N171,N175,N179)</f>
        <v>0</v>
      </c>
      <c r="O180" s="85">
        <f>AVERAGE(O171,O175,O179)</f>
        <v>0.20666666666666667</v>
      </c>
      <c r="P180" s="194"/>
      <c r="Q180" s="270"/>
      <c r="R180" s="270"/>
      <c r="S180" s="270"/>
      <c r="T180" s="270"/>
      <c r="U180" s="270"/>
      <c r="V180" s="270"/>
      <c r="W180" s="270"/>
      <c r="X180" s="270"/>
      <c r="Y180" s="270"/>
      <c r="Z180" s="270"/>
      <c r="AA180" s="270"/>
      <c r="AB180" s="270"/>
      <c r="AC180" s="270"/>
      <c r="AD180" s="270"/>
      <c r="AE180" s="270"/>
      <c r="AF180" s="270"/>
      <c r="AG180" s="271"/>
      <c r="AH180" s="186"/>
    </row>
    <row r="181" spans="1:34" ht="86.1" customHeight="1" x14ac:dyDescent="0.35">
      <c r="A181" s="229"/>
      <c r="B181" s="228" t="s">
        <v>108</v>
      </c>
      <c r="C181" s="231" t="s">
        <v>109</v>
      </c>
      <c r="D181" s="29" t="s">
        <v>156</v>
      </c>
      <c r="E181" s="29" t="s">
        <v>25</v>
      </c>
      <c r="F181" s="29" t="s">
        <v>211</v>
      </c>
      <c r="G181" s="31">
        <v>1</v>
      </c>
      <c r="H181" s="35">
        <v>1</v>
      </c>
      <c r="I181" s="423">
        <v>1</v>
      </c>
      <c r="J181" s="25">
        <v>0</v>
      </c>
      <c r="K181" s="26">
        <v>0</v>
      </c>
      <c r="L181" s="26">
        <f>+J181+K181</f>
        <v>0</v>
      </c>
      <c r="M181" s="26">
        <v>1</v>
      </c>
      <c r="N181" s="27">
        <f>+L181/H181</f>
        <v>0</v>
      </c>
      <c r="O181" s="27">
        <f>+M181/G181</f>
        <v>1</v>
      </c>
      <c r="P181" s="290" t="s">
        <v>509</v>
      </c>
      <c r="Q181" s="217">
        <v>2021130010127</v>
      </c>
      <c r="R181" s="212" t="s">
        <v>273</v>
      </c>
      <c r="S181" s="30" t="s">
        <v>389</v>
      </c>
      <c r="T181" s="26">
        <v>1</v>
      </c>
      <c r="U181" s="216">
        <v>30</v>
      </c>
      <c r="V181" s="216">
        <v>0</v>
      </c>
      <c r="W181" s="212" t="s">
        <v>27</v>
      </c>
      <c r="X181" s="216">
        <v>10</v>
      </c>
      <c r="Y181" s="216">
        <v>0</v>
      </c>
      <c r="Z181" s="212" t="s">
        <v>478</v>
      </c>
      <c r="AA181" s="212" t="s">
        <v>28</v>
      </c>
      <c r="AB181" s="282">
        <v>100000000</v>
      </c>
      <c r="AC181" s="213">
        <v>0</v>
      </c>
      <c r="AD181" s="185" t="s">
        <v>282</v>
      </c>
      <c r="AE181" s="285" t="s">
        <v>304</v>
      </c>
      <c r="AF181" s="192" t="s">
        <v>480</v>
      </c>
      <c r="AG181" s="86" t="s">
        <v>552</v>
      </c>
      <c r="AH181" s="105" t="s">
        <v>553</v>
      </c>
    </row>
    <row r="182" spans="1:34" ht="54.6" customHeight="1" x14ac:dyDescent="0.35">
      <c r="A182" s="229"/>
      <c r="B182" s="229"/>
      <c r="C182" s="231"/>
      <c r="D182" s="29" t="s">
        <v>507</v>
      </c>
      <c r="E182" s="29" t="s">
        <v>25</v>
      </c>
      <c r="F182" s="29" t="s">
        <v>212</v>
      </c>
      <c r="G182" s="31">
        <v>1</v>
      </c>
      <c r="H182" s="35">
        <v>1</v>
      </c>
      <c r="I182" s="26">
        <v>1</v>
      </c>
      <c r="J182" s="25">
        <v>0</v>
      </c>
      <c r="K182" s="26">
        <v>0</v>
      </c>
      <c r="L182" s="26">
        <f t="shared" ref="L182:L183" si="2">+J182+K182</f>
        <v>0</v>
      </c>
      <c r="M182" s="26">
        <f>+I182+L182</f>
        <v>1</v>
      </c>
      <c r="N182" s="27">
        <f>+L182/H182</f>
        <v>0</v>
      </c>
      <c r="O182" s="27">
        <f>+M182/G182</f>
        <v>1</v>
      </c>
      <c r="P182" s="291"/>
      <c r="Q182" s="218"/>
      <c r="R182" s="212"/>
      <c r="S182" s="30" t="s">
        <v>425</v>
      </c>
      <c r="T182" s="26">
        <v>1</v>
      </c>
      <c r="U182" s="216"/>
      <c r="V182" s="216"/>
      <c r="W182" s="212"/>
      <c r="X182" s="216"/>
      <c r="Y182" s="216"/>
      <c r="Z182" s="212"/>
      <c r="AA182" s="212"/>
      <c r="AB182" s="283"/>
      <c r="AC182" s="214"/>
      <c r="AD182" s="185"/>
      <c r="AE182" s="214"/>
      <c r="AF182" s="193"/>
      <c r="AG182" s="265" t="s">
        <v>554</v>
      </c>
      <c r="AH182" s="185" t="s">
        <v>527</v>
      </c>
    </row>
    <row r="183" spans="1:34" ht="62.1" customHeight="1" x14ac:dyDescent="0.35">
      <c r="A183" s="229"/>
      <c r="B183" s="229"/>
      <c r="C183" s="231"/>
      <c r="D183" s="29" t="s">
        <v>508</v>
      </c>
      <c r="E183" s="29" t="s">
        <v>25</v>
      </c>
      <c r="F183" s="29" t="s">
        <v>213</v>
      </c>
      <c r="G183" s="31">
        <v>4</v>
      </c>
      <c r="H183" s="35">
        <v>1</v>
      </c>
      <c r="I183" s="26">
        <v>1</v>
      </c>
      <c r="J183" s="25">
        <v>0</v>
      </c>
      <c r="K183" s="26">
        <v>0</v>
      </c>
      <c r="L183" s="26">
        <f t="shared" si="2"/>
        <v>0</v>
      </c>
      <c r="M183" s="26">
        <f>+I183+L183</f>
        <v>1</v>
      </c>
      <c r="N183" s="27">
        <f>+L183/H183</f>
        <v>0</v>
      </c>
      <c r="O183" s="27">
        <f>+M183/G183</f>
        <v>0.25</v>
      </c>
      <c r="P183" s="292"/>
      <c r="Q183" s="219"/>
      <c r="R183" s="212"/>
      <c r="S183" s="30" t="s">
        <v>426</v>
      </c>
      <c r="T183" s="26">
        <v>1</v>
      </c>
      <c r="U183" s="216"/>
      <c r="V183" s="216"/>
      <c r="W183" s="212"/>
      <c r="X183" s="216"/>
      <c r="Y183" s="216"/>
      <c r="Z183" s="212"/>
      <c r="AA183" s="212"/>
      <c r="AB183" s="284"/>
      <c r="AC183" s="215"/>
      <c r="AD183" s="185"/>
      <c r="AE183" s="215"/>
      <c r="AF183" s="194"/>
      <c r="AG183" s="194"/>
      <c r="AH183" s="185"/>
    </row>
    <row r="184" spans="1:34" ht="47.1" customHeight="1" x14ac:dyDescent="0.35">
      <c r="A184" s="229"/>
      <c r="B184" s="229"/>
      <c r="C184" s="225" t="s">
        <v>359</v>
      </c>
      <c r="D184" s="226"/>
      <c r="E184" s="226"/>
      <c r="F184" s="226"/>
      <c r="G184" s="226"/>
      <c r="H184" s="226"/>
      <c r="I184" s="226"/>
      <c r="J184" s="226"/>
      <c r="K184" s="226"/>
      <c r="L184" s="226"/>
      <c r="M184" s="227"/>
      <c r="N184" s="83">
        <f>AVERAGE(N181:N183)</f>
        <v>0</v>
      </c>
      <c r="O184" s="83">
        <f>AVERAGE(O181:O183)</f>
        <v>0.75</v>
      </c>
      <c r="P184" s="253"/>
      <c r="Q184" s="254"/>
      <c r="R184" s="254"/>
      <c r="S184" s="254"/>
      <c r="T184" s="254"/>
      <c r="U184" s="254"/>
      <c r="V184" s="254"/>
      <c r="W184" s="254"/>
      <c r="X184" s="254"/>
      <c r="Y184" s="254"/>
      <c r="Z184" s="254"/>
      <c r="AA184" s="254"/>
      <c r="AB184" s="254"/>
      <c r="AC184" s="254"/>
      <c r="AD184" s="254"/>
      <c r="AE184" s="254"/>
      <c r="AF184" s="254"/>
      <c r="AG184" s="255"/>
    </row>
    <row r="185" spans="1:34" ht="102.75" customHeight="1" x14ac:dyDescent="0.35">
      <c r="A185" s="229"/>
      <c r="B185" s="229"/>
      <c r="C185" s="231" t="s">
        <v>305</v>
      </c>
      <c r="D185" s="185" t="s">
        <v>157</v>
      </c>
      <c r="E185" s="185" t="s">
        <v>175</v>
      </c>
      <c r="F185" s="185" t="s">
        <v>214</v>
      </c>
      <c r="G185" s="306">
        <v>60</v>
      </c>
      <c r="H185" s="203">
        <v>15</v>
      </c>
      <c r="I185" s="216">
        <v>5</v>
      </c>
      <c r="J185" s="234">
        <v>0</v>
      </c>
      <c r="K185" s="196">
        <v>0</v>
      </c>
      <c r="L185" s="196">
        <f>SUM(J185:K187)</f>
        <v>0</v>
      </c>
      <c r="M185" s="196">
        <f>+I185+L185</f>
        <v>5</v>
      </c>
      <c r="N185" s="200">
        <f>+L185/H185</f>
        <v>0</v>
      </c>
      <c r="O185" s="200">
        <f>+M185/G185</f>
        <v>8.3333333333333329E-2</v>
      </c>
      <c r="P185" s="290" t="s">
        <v>510</v>
      </c>
      <c r="Q185" s="217">
        <v>2021130010126</v>
      </c>
      <c r="R185" s="212" t="s">
        <v>272</v>
      </c>
      <c r="S185" s="30" t="s">
        <v>427</v>
      </c>
      <c r="T185" s="26">
        <v>1</v>
      </c>
      <c r="U185" s="216">
        <v>30</v>
      </c>
      <c r="V185" s="216">
        <v>0</v>
      </c>
      <c r="W185" s="212" t="s">
        <v>27</v>
      </c>
      <c r="X185" s="216">
        <v>350</v>
      </c>
      <c r="Y185" s="216">
        <v>0</v>
      </c>
      <c r="Z185" s="212" t="s">
        <v>478</v>
      </c>
      <c r="AA185" s="212" t="s">
        <v>28</v>
      </c>
      <c r="AB185" s="282">
        <v>100000000</v>
      </c>
      <c r="AC185" s="213">
        <v>0</v>
      </c>
      <c r="AD185" s="185" t="s">
        <v>282</v>
      </c>
      <c r="AE185" s="285" t="s">
        <v>511</v>
      </c>
      <c r="AF185" s="192" t="s">
        <v>480</v>
      </c>
      <c r="AG185" s="253" t="s">
        <v>555</v>
      </c>
      <c r="AH185" s="170" t="s">
        <v>527</v>
      </c>
    </row>
    <row r="186" spans="1:34" ht="51.75" customHeight="1" x14ac:dyDescent="0.35">
      <c r="A186" s="229"/>
      <c r="B186" s="229"/>
      <c r="C186" s="231"/>
      <c r="D186" s="185"/>
      <c r="E186" s="185"/>
      <c r="F186" s="185"/>
      <c r="G186" s="306"/>
      <c r="H186" s="203"/>
      <c r="I186" s="216"/>
      <c r="J186" s="235"/>
      <c r="K186" s="204"/>
      <c r="L186" s="204"/>
      <c r="M186" s="204"/>
      <c r="N186" s="201"/>
      <c r="O186" s="201"/>
      <c r="P186" s="291"/>
      <c r="Q186" s="218"/>
      <c r="R186" s="212"/>
      <c r="S186" s="30" t="s">
        <v>428</v>
      </c>
      <c r="T186" s="26">
        <v>1</v>
      </c>
      <c r="U186" s="216"/>
      <c r="V186" s="216"/>
      <c r="W186" s="212"/>
      <c r="X186" s="216"/>
      <c r="Y186" s="216"/>
      <c r="Z186" s="212"/>
      <c r="AA186" s="212"/>
      <c r="AB186" s="283"/>
      <c r="AC186" s="214"/>
      <c r="AD186" s="185"/>
      <c r="AE186" s="214"/>
      <c r="AF186" s="193"/>
      <c r="AG186" s="253"/>
      <c r="AH186" s="171"/>
    </row>
    <row r="187" spans="1:34" ht="72" customHeight="1" x14ac:dyDescent="0.35">
      <c r="A187" s="229"/>
      <c r="B187" s="229"/>
      <c r="C187" s="231"/>
      <c r="D187" s="185"/>
      <c r="E187" s="185"/>
      <c r="F187" s="185"/>
      <c r="G187" s="306"/>
      <c r="H187" s="203"/>
      <c r="I187" s="216"/>
      <c r="J187" s="236"/>
      <c r="K187" s="197"/>
      <c r="L187" s="197"/>
      <c r="M187" s="197"/>
      <c r="N187" s="202"/>
      <c r="O187" s="202"/>
      <c r="P187" s="292"/>
      <c r="Q187" s="219"/>
      <c r="R187" s="212"/>
      <c r="S187" s="30" t="s">
        <v>429</v>
      </c>
      <c r="T187" s="26">
        <v>15</v>
      </c>
      <c r="U187" s="216"/>
      <c r="V187" s="216"/>
      <c r="W187" s="212"/>
      <c r="X187" s="216"/>
      <c r="Y187" s="216"/>
      <c r="Z187" s="212"/>
      <c r="AA187" s="212"/>
      <c r="AB187" s="284"/>
      <c r="AC187" s="215"/>
      <c r="AD187" s="185"/>
      <c r="AE187" s="215"/>
      <c r="AF187" s="194"/>
      <c r="AG187" s="253"/>
      <c r="AH187" s="172"/>
    </row>
    <row r="188" spans="1:34" ht="48" customHeight="1" x14ac:dyDescent="0.35">
      <c r="A188" s="229"/>
      <c r="B188" s="230"/>
      <c r="C188" s="225" t="s">
        <v>360</v>
      </c>
      <c r="D188" s="226"/>
      <c r="E188" s="226"/>
      <c r="F188" s="226"/>
      <c r="G188" s="226"/>
      <c r="H188" s="226"/>
      <c r="I188" s="226"/>
      <c r="J188" s="226"/>
      <c r="K188" s="226"/>
      <c r="L188" s="226"/>
      <c r="M188" s="227"/>
      <c r="N188" s="34">
        <f>+N185</f>
        <v>0</v>
      </c>
      <c r="O188" s="34">
        <f>+O185</f>
        <v>8.3333333333333329E-2</v>
      </c>
      <c r="P188" s="265"/>
      <c r="Q188" s="266"/>
      <c r="R188" s="266"/>
      <c r="S188" s="266"/>
      <c r="T188" s="266"/>
      <c r="U188" s="266"/>
      <c r="V188" s="266"/>
      <c r="W188" s="266"/>
      <c r="X188" s="266"/>
      <c r="Y188" s="266"/>
      <c r="Z188" s="266"/>
      <c r="AA188" s="266"/>
      <c r="AB188" s="266"/>
      <c r="AC188" s="266"/>
      <c r="AD188" s="266"/>
      <c r="AE188" s="266"/>
      <c r="AF188" s="266"/>
      <c r="AG188" s="267"/>
      <c r="AH188" s="186"/>
    </row>
    <row r="189" spans="1:34" ht="54" customHeight="1" x14ac:dyDescent="0.35">
      <c r="A189" s="229"/>
      <c r="B189" s="245" t="s">
        <v>362</v>
      </c>
      <c r="C189" s="246"/>
      <c r="D189" s="246"/>
      <c r="E189" s="246"/>
      <c r="F189" s="246"/>
      <c r="G189" s="246"/>
      <c r="H189" s="246"/>
      <c r="I189" s="246"/>
      <c r="J189" s="246"/>
      <c r="K189" s="246"/>
      <c r="L189" s="246"/>
      <c r="M189" s="247"/>
      <c r="N189" s="68">
        <f>AVERAGE(N184,N188)</f>
        <v>0</v>
      </c>
      <c r="O189" s="68">
        <f>AVERAGE(O184,O188)</f>
        <v>0.41666666666666669</v>
      </c>
      <c r="P189" s="193"/>
      <c r="Q189" s="268"/>
      <c r="R189" s="268"/>
      <c r="S189" s="268"/>
      <c r="T189" s="268"/>
      <c r="U189" s="268"/>
      <c r="V189" s="268"/>
      <c r="W189" s="268"/>
      <c r="X189" s="268"/>
      <c r="Y189" s="268"/>
      <c r="Z189" s="268"/>
      <c r="AA189" s="268"/>
      <c r="AB189" s="268"/>
      <c r="AC189" s="268"/>
      <c r="AD189" s="268"/>
      <c r="AE189" s="268"/>
      <c r="AF189" s="268"/>
      <c r="AG189" s="269"/>
      <c r="AH189" s="186"/>
    </row>
    <row r="190" spans="1:34" ht="53.45" customHeight="1" x14ac:dyDescent="0.35">
      <c r="A190" s="230"/>
      <c r="B190" s="237" t="s">
        <v>321</v>
      </c>
      <c r="C190" s="238"/>
      <c r="D190" s="238"/>
      <c r="E190" s="238"/>
      <c r="F190" s="238"/>
      <c r="G190" s="238"/>
      <c r="H190" s="238"/>
      <c r="I190" s="238"/>
      <c r="J190" s="238"/>
      <c r="K190" s="238"/>
      <c r="L190" s="238"/>
      <c r="M190" s="239"/>
      <c r="N190" s="69">
        <f>AVERAGE(N180,N189)</f>
        <v>0</v>
      </c>
      <c r="O190" s="69">
        <f>AVERAGE(O180,O189)</f>
        <v>0.31166666666666665</v>
      </c>
      <c r="P190" s="194"/>
      <c r="Q190" s="270"/>
      <c r="R190" s="270"/>
      <c r="S190" s="270"/>
      <c r="T190" s="270"/>
      <c r="U190" s="270"/>
      <c r="V190" s="270"/>
      <c r="W190" s="270"/>
      <c r="X190" s="270"/>
      <c r="Y190" s="270"/>
      <c r="Z190" s="270"/>
      <c r="AA190" s="270"/>
      <c r="AB190" s="270"/>
      <c r="AC190" s="270"/>
      <c r="AD190" s="270"/>
      <c r="AE190" s="270"/>
      <c r="AF190" s="270"/>
      <c r="AG190" s="271"/>
      <c r="AH190" s="186"/>
    </row>
    <row r="191" spans="1:34" ht="56.25" customHeight="1" x14ac:dyDescent="0.35">
      <c r="A191" s="243" t="s">
        <v>474</v>
      </c>
      <c r="B191" s="228" t="s">
        <v>110</v>
      </c>
      <c r="C191" s="240" t="s">
        <v>111</v>
      </c>
      <c r="D191" s="185" t="s">
        <v>158</v>
      </c>
      <c r="E191" s="185" t="s">
        <v>25</v>
      </c>
      <c r="F191" s="185" t="s">
        <v>215</v>
      </c>
      <c r="G191" s="211">
        <v>10</v>
      </c>
      <c r="H191" s="198" t="s">
        <v>318</v>
      </c>
      <c r="I191" s="216" t="s">
        <v>25</v>
      </c>
      <c r="J191" s="196" t="s">
        <v>317</v>
      </c>
      <c r="K191" s="196" t="s">
        <v>317</v>
      </c>
      <c r="L191" s="196" t="s">
        <v>317</v>
      </c>
      <c r="M191" s="196" t="s">
        <v>25</v>
      </c>
      <c r="N191" s="196" t="s">
        <v>317</v>
      </c>
      <c r="O191" s="200">
        <v>0</v>
      </c>
      <c r="P191" s="170" t="s">
        <v>512</v>
      </c>
      <c r="Q191" s="205">
        <v>2021130010115</v>
      </c>
      <c r="R191" s="347" t="s">
        <v>267</v>
      </c>
      <c r="S191" s="29" t="s">
        <v>405</v>
      </c>
      <c r="T191" s="23">
        <v>1</v>
      </c>
      <c r="U191" s="203" t="s">
        <v>318</v>
      </c>
      <c r="V191" s="203" t="s">
        <v>318</v>
      </c>
      <c r="W191" s="185" t="s">
        <v>27</v>
      </c>
      <c r="X191" s="216" t="s">
        <v>318</v>
      </c>
      <c r="Y191" s="216" t="s">
        <v>318</v>
      </c>
      <c r="Z191" s="172" t="s">
        <v>478</v>
      </c>
      <c r="AA191" s="185" t="s">
        <v>28</v>
      </c>
      <c r="AB191" s="208">
        <v>0</v>
      </c>
      <c r="AC191" s="211" t="s">
        <v>318</v>
      </c>
      <c r="AD191" s="211" t="s">
        <v>318</v>
      </c>
      <c r="AE191" s="211" t="s">
        <v>318</v>
      </c>
      <c r="AF191" s="192" t="s">
        <v>453</v>
      </c>
      <c r="AG191" s="320"/>
      <c r="AH191" s="186"/>
    </row>
    <row r="192" spans="1:34" ht="61.7" customHeight="1" x14ac:dyDescent="0.35">
      <c r="A192" s="244"/>
      <c r="B192" s="229"/>
      <c r="C192" s="241"/>
      <c r="D192" s="185"/>
      <c r="E192" s="185"/>
      <c r="F192" s="185"/>
      <c r="G192" s="211"/>
      <c r="H192" s="249"/>
      <c r="I192" s="216"/>
      <c r="J192" s="197"/>
      <c r="K192" s="197"/>
      <c r="L192" s="197"/>
      <c r="M192" s="197"/>
      <c r="N192" s="197"/>
      <c r="O192" s="202"/>
      <c r="P192" s="171"/>
      <c r="Q192" s="206"/>
      <c r="R192" s="347"/>
      <c r="S192" s="29" t="s">
        <v>430</v>
      </c>
      <c r="T192" s="23">
        <v>1</v>
      </c>
      <c r="U192" s="203"/>
      <c r="V192" s="203"/>
      <c r="W192" s="185"/>
      <c r="X192" s="216"/>
      <c r="Y192" s="216"/>
      <c r="Z192" s="185"/>
      <c r="AA192" s="185"/>
      <c r="AB192" s="208"/>
      <c r="AC192" s="211"/>
      <c r="AD192" s="211"/>
      <c r="AE192" s="211"/>
      <c r="AF192" s="193"/>
      <c r="AG192" s="320"/>
      <c r="AH192" s="186"/>
    </row>
    <row r="193" spans="1:34" ht="78.599999999999994" customHeight="1" x14ac:dyDescent="0.35">
      <c r="A193" s="244"/>
      <c r="B193" s="229"/>
      <c r="C193" s="241"/>
      <c r="D193" s="185" t="s">
        <v>159</v>
      </c>
      <c r="E193" s="185" t="s">
        <v>25</v>
      </c>
      <c r="F193" s="185" t="s">
        <v>216</v>
      </c>
      <c r="G193" s="211">
        <v>10</v>
      </c>
      <c r="H193" s="203" t="s">
        <v>318</v>
      </c>
      <c r="I193" s="216" t="s">
        <v>25</v>
      </c>
      <c r="J193" s="196" t="s">
        <v>317</v>
      </c>
      <c r="K193" s="196" t="s">
        <v>317</v>
      </c>
      <c r="L193" s="196" t="s">
        <v>317</v>
      </c>
      <c r="M193" s="196" t="s">
        <v>25</v>
      </c>
      <c r="N193" s="196" t="s">
        <v>317</v>
      </c>
      <c r="O193" s="200">
        <v>0</v>
      </c>
      <c r="P193" s="171"/>
      <c r="Q193" s="206"/>
      <c r="R193" s="347"/>
      <c r="S193" s="29" t="s">
        <v>431</v>
      </c>
      <c r="T193" s="23">
        <v>5</v>
      </c>
      <c r="U193" s="203"/>
      <c r="V193" s="203"/>
      <c r="W193" s="185"/>
      <c r="X193" s="216"/>
      <c r="Y193" s="216"/>
      <c r="Z193" s="185"/>
      <c r="AA193" s="185"/>
      <c r="AB193" s="208"/>
      <c r="AC193" s="211"/>
      <c r="AD193" s="211"/>
      <c r="AE193" s="211"/>
      <c r="AF193" s="193"/>
      <c r="AG193" s="320"/>
      <c r="AH193" s="186"/>
    </row>
    <row r="194" spans="1:34" ht="56.25" customHeight="1" x14ac:dyDescent="0.35">
      <c r="A194" s="244"/>
      <c r="B194" s="229"/>
      <c r="C194" s="241"/>
      <c r="D194" s="185"/>
      <c r="E194" s="185"/>
      <c r="F194" s="185"/>
      <c r="G194" s="211"/>
      <c r="H194" s="203"/>
      <c r="I194" s="216"/>
      <c r="J194" s="197"/>
      <c r="K194" s="197"/>
      <c r="L194" s="197"/>
      <c r="M194" s="197"/>
      <c r="N194" s="197"/>
      <c r="O194" s="202"/>
      <c r="P194" s="172"/>
      <c r="Q194" s="207"/>
      <c r="R194" s="347"/>
      <c r="S194" s="29" t="s">
        <v>413</v>
      </c>
      <c r="T194" s="23">
        <v>1</v>
      </c>
      <c r="U194" s="203"/>
      <c r="V194" s="203"/>
      <c r="W194" s="185"/>
      <c r="X194" s="216"/>
      <c r="Y194" s="216"/>
      <c r="Z194" s="185"/>
      <c r="AA194" s="185"/>
      <c r="AB194" s="208"/>
      <c r="AC194" s="211"/>
      <c r="AD194" s="211"/>
      <c r="AE194" s="211"/>
      <c r="AF194" s="194"/>
      <c r="AG194" s="320"/>
      <c r="AH194" s="186"/>
    </row>
    <row r="195" spans="1:34" ht="56.25" customHeight="1" x14ac:dyDescent="0.35">
      <c r="A195" s="244"/>
      <c r="B195" s="230"/>
      <c r="C195" s="242"/>
      <c r="D195" s="226" t="s">
        <v>363</v>
      </c>
      <c r="E195" s="226"/>
      <c r="F195" s="226"/>
      <c r="G195" s="226"/>
      <c r="H195" s="226"/>
      <c r="I195" s="226"/>
      <c r="J195" s="226"/>
      <c r="K195" s="226"/>
      <c r="L195" s="226"/>
      <c r="M195" s="227"/>
      <c r="N195" s="59" t="s">
        <v>317</v>
      </c>
      <c r="O195" s="34">
        <f>AVERAGE(O191:O194)</f>
        <v>0</v>
      </c>
      <c r="P195" s="265"/>
      <c r="Q195" s="266"/>
      <c r="R195" s="266"/>
      <c r="S195" s="266"/>
      <c r="T195" s="266"/>
      <c r="U195" s="266"/>
      <c r="V195" s="266"/>
      <c r="W195" s="266"/>
      <c r="X195" s="266"/>
      <c r="Y195" s="266"/>
      <c r="Z195" s="266"/>
      <c r="AA195" s="266"/>
      <c r="AB195" s="266"/>
      <c r="AC195" s="266"/>
      <c r="AD195" s="266"/>
      <c r="AE195" s="266"/>
      <c r="AF195" s="266"/>
      <c r="AG195" s="267"/>
      <c r="AH195" s="186"/>
    </row>
    <row r="196" spans="1:34" ht="56.25" customHeight="1" x14ac:dyDescent="0.35">
      <c r="A196" s="244"/>
      <c r="B196" s="245" t="s">
        <v>364</v>
      </c>
      <c r="C196" s="246"/>
      <c r="D196" s="246"/>
      <c r="E196" s="246"/>
      <c r="F196" s="246"/>
      <c r="G196" s="246"/>
      <c r="H196" s="246"/>
      <c r="I196" s="246"/>
      <c r="J196" s="246"/>
      <c r="K196" s="246"/>
      <c r="L196" s="246"/>
      <c r="M196" s="247"/>
      <c r="N196" s="68" t="str">
        <f>+N195</f>
        <v>NA</v>
      </c>
      <c r="O196" s="68">
        <f>+O195</f>
        <v>0</v>
      </c>
      <c r="P196" s="194"/>
      <c r="Q196" s="270"/>
      <c r="R196" s="270"/>
      <c r="S196" s="270"/>
      <c r="T196" s="270"/>
      <c r="U196" s="270"/>
      <c r="V196" s="270"/>
      <c r="W196" s="270"/>
      <c r="X196" s="270"/>
      <c r="Y196" s="270"/>
      <c r="Z196" s="270"/>
      <c r="AA196" s="270"/>
      <c r="AB196" s="270"/>
      <c r="AC196" s="270"/>
      <c r="AD196" s="270"/>
      <c r="AE196" s="270"/>
      <c r="AF196" s="270"/>
      <c r="AG196" s="271"/>
      <c r="AH196" s="186"/>
    </row>
    <row r="197" spans="1:34" ht="66" customHeight="1" x14ac:dyDescent="0.35">
      <c r="A197" s="244"/>
      <c r="B197" s="231" t="s">
        <v>112</v>
      </c>
      <c r="C197" s="231" t="s">
        <v>113</v>
      </c>
      <c r="D197" s="185" t="s">
        <v>160</v>
      </c>
      <c r="E197" s="185" t="s">
        <v>176</v>
      </c>
      <c r="F197" s="185" t="s">
        <v>217</v>
      </c>
      <c r="G197" s="211">
        <v>160</v>
      </c>
      <c r="H197" s="203">
        <v>40</v>
      </c>
      <c r="I197" s="216">
        <v>200</v>
      </c>
      <c r="J197" s="234">
        <v>0</v>
      </c>
      <c r="K197" s="196">
        <v>0</v>
      </c>
      <c r="L197" s="196">
        <f>+J197+K197</f>
        <v>0</v>
      </c>
      <c r="M197" s="196">
        <f>+I197+L197</f>
        <v>200</v>
      </c>
      <c r="N197" s="200">
        <f>+L197/H197</f>
        <v>0</v>
      </c>
      <c r="O197" s="200">
        <v>1</v>
      </c>
      <c r="P197" s="170" t="s">
        <v>513</v>
      </c>
      <c r="Q197" s="205">
        <v>2021130010118</v>
      </c>
      <c r="R197" s="185" t="s">
        <v>269</v>
      </c>
      <c r="S197" s="29" t="s">
        <v>432</v>
      </c>
      <c r="T197" s="23">
        <v>1</v>
      </c>
      <c r="U197" s="203">
        <v>30</v>
      </c>
      <c r="V197" s="203">
        <v>0</v>
      </c>
      <c r="W197" s="185" t="s">
        <v>27</v>
      </c>
      <c r="X197" s="216">
        <v>40</v>
      </c>
      <c r="Y197" s="203">
        <v>0</v>
      </c>
      <c r="Z197" s="172" t="s">
        <v>478</v>
      </c>
      <c r="AA197" s="185" t="s">
        <v>28</v>
      </c>
      <c r="AB197" s="208">
        <v>200000000</v>
      </c>
      <c r="AC197" s="211">
        <v>0</v>
      </c>
      <c r="AD197" s="172" t="s">
        <v>282</v>
      </c>
      <c r="AE197" s="172" t="s">
        <v>514</v>
      </c>
      <c r="AF197" s="192" t="s">
        <v>480</v>
      </c>
      <c r="AG197" s="253" t="s">
        <v>556</v>
      </c>
      <c r="AH197" s="185" t="s">
        <v>527</v>
      </c>
    </row>
    <row r="198" spans="1:34" ht="64.5" customHeight="1" x14ac:dyDescent="0.35">
      <c r="A198" s="244"/>
      <c r="B198" s="231"/>
      <c r="C198" s="231"/>
      <c r="D198" s="185"/>
      <c r="E198" s="185"/>
      <c r="F198" s="185"/>
      <c r="G198" s="211"/>
      <c r="H198" s="203"/>
      <c r="I198" s="216"/>
      <c r="J198" s="235"/>
      <c r="K198" s="204"/>
      <c r="L198" s="204"/>
      <c r="M198" s="204"/>
      <c r="N198" s="201"/>
      <c r="O198" s="201"/>
      <c r="P198" s="171"/>
      <c r="Q198" s="206"/>
      <c r="R198" s="185"/>
      <c r="S198" s="29" t="s">
        <v>433</v>
      </c>
      <c r="T198" s="26">
        <v>40</v>
      </c>
      <c r="U198" s="203"/>
      <c r="V198" s="203"/>
      <c r="W198" s="185"/>
      <c r="X198" s="216"/>
      <c r="Y198" s="203"/>
      <c r="Z198" s="185"/>
      <c r="AA198" s="185"/>
      <c r="AB198" s="208"/>
      <c r="AC198" s="211"/>
      <c r="AD198" s="185"/>
      <c r="AE198" s="203"/>
      <c r="AF198" s="193"/>
      <c r="AG198" s="253"/>
      <c r="AH198" s="185"/>
    </row>
    <row r="199" spans="1:34" ht="43.5" customHeight="1" x14ac:dyDescent="0.35">
      <c r="A199" s="244"/>
      <c r="B199" s="231"/>
      <c r="C199" s="231"/>
      <c r="D199" s="185"/>
      <c r="E199" s="185"/>
      <c r="F199" s="185"/>
      <c r="G199" s="211"/>
      <c r="H199" s="203"/>
      <c r="I199" s="216"/>
      <c r="J199" s="235"/>
      <c r="K199" s="204"/>
      <c r="L199" s="204"/>
      <c r="M199" s="204"/>
      <c r="N199" s="201"/>
      <c r="O199" s="201"/>
      <c r="P199" s="171"/>
      <c r="Q199" s="206"/>
      <c r="R199" s="185"/>
      <c r="S199" s="170" t="s">
        <v>398</v>
      </c>
      <c r="T199" s="198">
        <v>1</v>
      </c>
      <c r="U199" s="203"/>
      <c r="V199" s="203"/>
      <c r="W199" s="185"/>
      <c r="X199" s="216"/>
      <c r="Y199" s="203"/>
      <c r="Z199" s="185"/>
      <c r="AA199" s="185"/>
      <c r="AB199" s="208"/>
      <c r="AC199" s="211"/>
      <c r="AD199" s="185"/>
      <c r="AE199" s="203"/>
      <c r="AF199" s="193"/>
      <c r="AG199" s="253"/>
      <c r="AH199" s="185"/>
    </row>
    <row r="200" spans="1:34" ht="30.95" customHeight="1" x14ac:dyDescent="0.35">
      <c r="A200" s="244"/>
      <c r="B200" s="231"/>
      <c r="C200" s="231"/>
      <c r="D200" s="185"/>
      <c r="E200" s="185"/>
      <c r="F200" s="185"/>
      <c r="G200" s="211"/>
      <c r="H200" s="203"/>
      <c r="I200" s="216"/>
      <c r="J200" s="236"/>
      <c r="K200" s="197"/>
      <c r="L200" s="197"/>
      <c r="M200" s="197"/>
      <c r="N200" s="202"/>
      <c r="O200" s="202"/>
      <c r="P200" s="172"/>
      <c r="Q200" s="207"/>
      <c r="R200" s="185"/>
      <c r="S200" s="172"/>
      <c r="T200" s="199"/>
      <c r="U200" s="203"/>
      <c r="V200" s="203"/>
      <c r="W200" s="185"/>
      <c r="X200" s="216"/>
      <c r="Y200" s="203"/>
      <c r="Z200" s="185"/>
      <c r="AA200" s="185"/>
      <c r="AB200" s="208"/>
      <c r="AC200" s="211"/>
      <c r="AD200" s="185"/>
      <c r="AE200" s="203"/>
      <c r="AF200" s="194"/>
      <c r="AG200" s="253"/>
      <c r="AH200" s="185"/>
    </row>
    <row r="201" spans="1:34" ht="65.25" customHeight="1" x14ac:dyDescent="0.35">
      <c r="A201" s="244"/>
      <c r="B201" s="231"/>
      <c r="C201" s="225" t="s">
        <v>365</v>
      </c>
      <c r="D201" s="226"/>
      <c r="E201" s="226"/>
      <c r="F201" s="226"/>
      <c r="G201" s="226"/>
      <c r="H201" s="226"/>
      <c r="I201" s="226"/>
      <c r="J201" s="226"/>
      <c r="K201" s="226"/>
      <c r="L201" s="226"/>
      <c r="M201" s="227"/>
      <c r="N201" s="81">
        <f>+N197</f>
        <v>0</v>
      </c>
      <c r="O201" s="81">
        <f>+O197</f>
        <v>1</v>
      </c>
      <c r="P201" s="253"/>
      <c r="Q201" s="254"/>
      <c r="R201" s="254"/>
      <c r="S201" s="254"/>
      <c r="T201" s="254"/>
      <c r="U201" s="254"/>
      <c r="V201" s="254"/>
      <c r="W201" s="254"/>
      <c r="X201" s="254"/>
      <c r="Y201" s="254"/>
      <c r="Z201" s="254"/>
      <c r="AA201" s="254"/>
      <c r="AB201" s="254"/>
      <c r="AC201" s="254"/>
      <c r="AD201" s="254"/>
      <c r="AE201" s="254"/>
      <c r="AF201" s="254"/>
      <c r="AG201" s="255"/>
    </row>
    <row r="202" spans="1:34" ht="43.5" customHeight="1" x14ac:dyDescent="0.35">
      <c r="A202" s="244"/>
      <c r="B202" s="231"/>
      <c r="C202" s="231" t="s">
        <v>114</v>
      </c>
      <c r="D202" s="185" t="s">
        <v>161</v>
      </c>
      <c r="E202" s="185" t="s">
        <v>25</v>
      </c>
      <c r="F202" s="185" t="s">
        <v>218</v>
      </c>
      <c r="G202" s="211">
        <v>1200</v>
      </c>
      <c r="H202" s="250">
        <v>300</v>
      </c>
      <c r="I202" s="216">
        <v>200</v>
      </c>
      <c r="J202" s="234">
        <v>0</v>
      </c>
      <c r="K202" s="196">
        <v>0</v>
      </c>
      <c r="L202" s="196">
        <f>+J202+K202</f>
        <v>0</v>
      </c>
      <c r="M202" s="196">
        <f>+I202+L202</f>
        <v>200</v>
      </c>
      <c r="N202" s="200">
        <f>+L202/H202</f>
        <v>0</v>
      </c>
      <c r="O202" s="200">
        <f>+M202/G202</f>
        <v>0.16666666666666666</v>
      </c>
      <c r="P202" s="170" t="s">
        <v>515</v>
      </c>
      <c r="Q202" s="205">
        <v>2021130010117</v>
      </c>
      <c r="R202" s="185" t="s">
        <v>268</v>
      </c>
      <c r="S202" s="29" t="s">
        <v>405</v>
      </c>
      <c r="T202" s="23">
        <v>1</v>
      </c>
      <c r="U202" s="203">
        <v>30</v>
      </c>
      <c r="V202" s="203">
        <v>0</v>
      </c>
      <c r="W202" s="185" t="s">
        <v>27</v>
      </c>
      <c r="X202" s="216">
        <v>300</v>
      </c>
      <c r="Y202" s="203">
        <v>0</v>
      </c>
      <c r="Z202" s="185" t="s">
        <v>478</v>
      </c>
      <c r="AA202" s="203" t="s">
        <v>28</v>
      </c>
      <c r="AB202" s="293">
        <v>200000000</v>
      </c>
      <c r="AC202" s="203">
        <v>0</v>
      </c>
      <c r="AD202" s="185" t="s">
        <v>282</v>
      </c>
      <c r="AE202" s="203" t="s">
        <v>516</v>
      </c>
      <c r="AF202" s="192" t="s">
        <v>480</v>
      </c>
      <c r="AG202" s="253" t="s">
        <v>557</v>
      </c>
      <c r="AH202" s="185" t="s">
        <v>527</v>
      </c>
    </row>
    <row r="203" spans="1:34" ht="96" customHeight="1" x14ac:dyDescent="0.35">
      <c r="A203" s="244"/>
      <c r="B203" s="231"/>
      <c r="C203" s="231"/>
      <c r="D203" s="185"/>
      <c r="E203" s="185"/>
      <c r="F203" s="185"/>
      <c r="G203" s="211"/>
      <c r="H203" s="250"/>
      <c r="I203" s="216"/>
      <c r="J203" s="235"/>
      <c r="K203" s="204"/>
      <c r="L203" s="204"/>
      <c r="M203" s="204"/>
      <c r="N203" s="201"/>
      <c r="O203" s="201"/>
      <c r="P203" s="171"/>
      <c r="Q203" s="206"/>
      <c r="R203" s="185"/>
      <c r="S203" s="29" t="s">
        <v>434</v>
      </c>
      <c r="T203" s="23">
        <v>300</v>
      </c>
      <c r="U203" s="203"/>
      <c r="V203" s="203"/>
      <c r="W203" s="185"/>
      <c r="X203" s="216"/>
      <c r="Y203" s="203"/>
      <c r="Z203" s="185"/>
      <c r="AA203" s="203"/>
      <c r="AB203" s="293"/>
      <c r="AC203" s="203"/>
      <c r="AD203" s="185"/>
      <c r="AE203" s="203"/>
      <c r="AF203" s="193"/>
      <c r="AG203" s="253"/>
      <c r="AH203" s="185"/>
    </row>
    <row r="204" spans="1:34" ht="76.5" customHeight="1" x14ac:dyDescent="0.35">
      <c r="A204" s="244"/>
      <c r="B204" s="231"/>
      <c r="C204" s="231"/>
      <c r="D204" s="185"/>
      <c r="E204" s="185"/>
      <c r="F204" s="185"/>
      <c r="G204" s="211"/>
      <c r="H204" s="250"/>
      <c r="I204" s="216"/>
      <c r="J204" s="235"/>
      <c r="K204" s="204"/>
      <c r="L204" s="204"/>
      <c r="M204" s="204"/>
      <c r="N204" s="201"/>
      <c r="O204" s="201"/>
      <c r="P204" s="171"/>
      <c r="Q204" s="206"/>
      <c r="R204" s="185"/>
      <c r="S204" s="170" t="s">
        <v>393</v>
      </c>
      <c r="T204" s="198">
        <v>1</v>
      </c>
      <c r="U204" s="203"/>
      <c r="V204" s="203"/>
      <c r="W204" s="185"/>
      <c r="X204" s="216"/>
      <c r="Y204" s="203"/>
      <c r="Z204" s="185"/>
      <c r="AA204" s="203"/>
      <c r="AB204" s="293"/>
      <c r="AC204" s="203"/>
      <c r="AD204" s="185"/>
      <c r="AE204" s="203"/>
      <c r="AF204" s="193"/>
      <c r="AG204" s="253"/>
      <c r="AH204" s="185"/>
    </row>
    <row r="205" spans="1:34" ht="27.6" customHeight="1" x14ac:dyDescent="0.35">
      <c r="A205" s="244"/>
      <c r="B205" s="231"/>
      <c r="C205" s="231"/>
      <c r="D205" s="185"/>
      <c r="E205" s="185"/>
      <c r="F205" s="185"/>
      <c r="G205" s="211"/>
      <c r="H205" s="250"/>
      <c r="I205" s="216"/>
      <c r="J205" s="235"/>
      <c r="K205" s="204"/>
      <c r="L205" s="204"/>
      <c r="M205" s="204"/>
      <c r="N205" s="201"/>
      <c r="O205" s="201"/>
      <c r="P205" s="171"/>
      <c r="Q205" s="206"/>
      <c r="R205" s="185"/>
      <c r="S205" s="171"/>
      <c r="T205" s="249"/>
      <c r="U205" s="203"/>
      <c r="V205" s="203"/>
      <c r="W205" s="185"/>
      <c r="X205" s="216"/>
      <c r="Y205" s="203"/>
      <c r="Z205" s="185"/>
      <c r="AA205" s="203"/>
      <c r="AB205" s="293"/>
      <c r="AC205" s="203"/>
      <c r="AD205" s="185"/>
      <c r="AE205" s="203"/>
      <c r="AF205" s="193"/>
      <c r="AG205" s="253"/>
      <c r="AH205" s="185"/>
    </row>
    <row r="206" spans="1:34" ht="21.95" hidden="1" customHeight="1" x14ac:dyDescent="0.35">
      <c r="A206" s="244"/>
      <c r="B206" s="231"/>
      <c r="C206" s="231"/>
      <c r="D206" s="185"/>
      <c r="E206" s="185"/>
      <c r="F206" s="185"/>
      <c r="G206" s="211"/>
      <c r="H206" s="250"/>
      <c r="I206" s="216"/>
      <c r="J206" s="236"/>
      <c r="K206" s="197"/>
      <c r="L206" s="197"/>
      <c r="M206" s="197"/>
      <c r="N206" s="202"/>
      <c r="O206" s="202"/>
      <c r="P206" s="172"/>
      <c r="Q206" s="207"/>
      <c r="R206" s="185"/>
      <c r="S206" s="172"/>
      <c r="T206" s="199"/>
      <c r="U206" s="203"/>
      <c r="V206" s="203"/>
      <c r="W206" s="185"/>
      <c r="X206" s="216"/>
      <c r="Y206" s="203"/>
      <c r="Z206" s="185"/>
      <c r="AA206" s="203"/>
      <c r="AB206" s="293"/>
      <c r="AC206" s="203"/>
      <c r="AD206" s="185"/>
      <c r="AE206" s="203"/>
      <c r="AF206" s="194"/>
      <c r="AG206" s="253"/>
    </row>
    <row r="207" spans="1:34" ht="48.6" customHeight="1" x14ac:dyDescent="0.35">
      <c r="A207" s="244"/>
      <c r="B207" s="63"/>
      <c r="C207" s="225" t="s">
        <v>366</v>
      </c>
      <c r="D207" s="226"/>
      <c r="E207" s="226"/>
      <c r="F207" s="226"/>
      <c r="G207" s="226"/>
      <c r="H207" s="226"/>
      <c r="I207" s="226"/>
      <c r="J207" s="226"/>
      <c r="K207" s="226"/>
      <c r="L207" s="226"/>
      <c r="M207" s="227"/>
      <c r="N207" s="34">
        <f>+N202</f>
        <v>0</v>
      </c>
      <c r="O207" s="34">
        <f>+O202</f>
        <v>0.16666666666666666</v>
      </c>
      <c r="P207" s="265"/>
      <c r="Q207" s="266"/>
      <c r="R207" s="266"/>
      <c r="S207" s="266"/>
      <c r="T207" s="266"/>
      <c r="U207" s="266"/>
      <c r="V207" s="266"/>
      <c r="W207" s="266"/>
      <c r="X207" s="266"/>
      <c r="Y207" s="266"/>
      <c r="Z207" s="266"/>
      <c r="AA207" s="266"/>
      <c r="AB207" s="266"/>
      <c r="AC207" s="266"/>
      <c r="AD207" s="266"/>
      <c r="AE207" s="266"/>
      <c r="AF207" s="266"/>
      <c r="AG207" s="267"/>
      <c r="AH207" s="186"/>
    </row>
    <row r="208" spans="1:34" ht="45.6" customHeight="1" x14ac:dyDescent="0.35">
      <c r="A208" s="244"/>
      <c r="B208" s="245" t="s">
        <v>367</v>
      </c>
      <c r="C208" s="246"/>
      <c r="D208" s="246"/>
      <c r="E208" s="246"/>
      <c r="F208" s="246"/>
      <c r="G208" s="246"/>
      <c r="H208" s="246"/>
      <c r="I208" s="246"/>
      <c r="J208" s="246"/>
      <c r="K208" s="246"/>
      <c r="L208" s="246"/>
      <c r="M208" s="247"/>
      <c r="N208" s="68">
        <f>AVERAGE(N201,N207)</f>
        <v>0</v>
      </c>
      <c r="O208" s="68">
        <f>AVERAGE(O201,O207)</f>
        <v>0.58333333333333337</v>
      </c>
      <c r="P208" s="194"/>
      <c r="Q208" s="270"/>
      <c r="R208" s="270"/>
      <c r="S208" s="270"/>
      <c r="T208" s="270"/>
      <c r="U208" s="270"/>
      <c r="V208" s="270"/>
      <c r="W208" s="270"/>
      <c r="X208" s="270"/>
      <c r="Y208" s="270"/>
      <c r="Z208" s="270"/>
      <c r="AA208" s="270"/>
      <c r="AB208" s="270"/>
      <c r="AC208" s="270"/>
      <c r="AD208" s="270"/>
      <c r="AE208" s="270"/>
      <c r="AF208" s="270"/>
      <c r="AG208" s="271"/>
      <c r="AH208" s="186"/>
    </row>
    <row r="209" spans="1:34" ht="67.5" customHeight="1" x14ac:dyDescent="0.35">
      <c r="A209" s="244"/>
      <c r="B209" s="228" t="s">
        <v>115</v>
      </c>
      <c r="C209" s="231" t="s">
        <v>116</v>
      </c>
      <c r="D209" s="185" t="s">
        <v>162</v>
      </c>
      <c r="E209" s="185" t="s">
        <v>25</v>
      </c>
      <c r="F209" s="185" t="s">
        <v>219</v>
      </c>
      <c r="G209" s="211">
        <v>200</v>
      </c>
      <c r="H209" s="203">
        <v>100</v>
      </c>
      <c r="I209" s="216" t="s">
        <v>25</v>
      </c>
      <c r="J209" s="234">
        <v>0</v>
      </c>
      <c r="K209" s="196">
        <v>0</v>
      </c>
      <c r="L209" s="196">
        <f>+J209+K209</f>
        <v>0</v>
      </c>
      <c r="M209" s="196" t="s">
        <v>310</v>
      </c>
      <c r="N209" s="200">
        <f>+L209/H209</f>
        <v>0</v>
      </c>
      <c r="O209" s="200">
        <v>0</v>
      </c>
      <c r="P209" s="290" t="s">
        <v>517</v>
      </c>
      <c r="Q209" s="217">
        <v>2021130010131</v>
      </c>
      <c r="R209" s="220" t="s">
        <v>274</v>
      </c>
      <c r="S209" s="30" t="s">
        <v>409</v>
      </c>
      <c r="T209" s="26">
        <v>1</v>
      </c>
      <c r="U209" s="216">
        <v>30</v>
      </c>
      <c r="V209" s="216">
        <v>0</v>
      </c>
      <c r="W209" s="212" t="s">
        <v>27</v>
      </c>
      <c r="X209" s="216">
        <v>100</v>
      </c>
      <c r="Y209" s="216">
        <v>0</v>
      </c>
      <c r="Z209" s="212" t="s">
        <v>478</v>
      </c>
      <c r="AA209" s="212" t="s">
        <v>28</v>
      </c>
      <c r="AB209" s="223">
        <v>350000000</v>
      </c>
      <c r="AC209" s="211">
        <v>0</v>
      </c>
      <c r="AD209" s="172" t="s">
        <v>282</v>
      </c>
      <c r="AE209" s="172" t="s">
        <v>518</v>
      </c>
      <c r="AF209" s="192" t="s">
        <v>480</v>
      </c>
      <c r="AG209" s="332" t="s">
        <v>558</v>
      </c>
      <c r="AH209" s="185" t="s">
        <v>527</v>
      </c>
    </row>
    <row r="210" spans="1:34" ht="58.5" customHeight="1" x14ac:dyDescent="0.35">
      <c r="A210" s="244"/>
      <c r="B210" s="229"/>
      <c r="C210" s="231"/>
      <c r="D210" s="185"/>
      <c r="E210" s="185"/>
      <c r="F210" s="185"/>
      <c r="G210" s="211"/>
      <c r="H210" s="203"/>
      <c r="I210" s="216"/>
      <c r="J210" s="235"/>
      <c r="K210" s="204"/>
      <c r="L210" s="204"/>
      <c r="M210" s="204"/>
      <c r="N210" s="201"/>
      <c r="O210" s="201"/>
      <c r="P210" s="291"/>
      <c r="Q210" s="218"/>
      <c r="R210" s="220"/>
      <c r="S210" s="30" t="s">
        <v>435</v>
      </c>
      <c r="T210" s="26">
        <v>100</v>
      </c>
      <c r="U210" s="216"/>
      <c r="V210" s="216"/>
      <c r="W210" s="212"/>
      <c r="X210" s="216"/>
      <c r="Y210" s="216"/>
      <c r="Z210" s="212"/>
      <c r="AA210" s="212"/>
      <c r="AB210" s="223"/>
      <c r="AC210" s="211"/>
      <c r="AD210" s="185"/>
      <c r="AE210" s="203"/>
      <c r="AF210" s="193"/>
      <c r="AG210" s="332"/>
      <c r="AH210" s="185"/>
    </row>
    <row r="211" spans="1:34" ht="56.25" customHeight="1" x14ac:dyDescent="0.35">
      <c r="A211" s="244"/>
      <c r="B211" s="229"/>
      <c r="C211" s="231"/>
      <c r="D211" s="185"/>
      <c r="E211" s="185"/>
      <c r="F211" s="185"/>
      <c r="G211" s="211"/>
      <c r="H211" s="203"/>
      <c r="I211" s="216"/>
      <c r="J211" s="235"/>
      <c r="K211" s="204"/>
      <c r="L211" s="204"/>
      <c r="M211" s="204"/>
      <c r="N211" s="201"/>
      <c r="O211" s="201"/>
      <c r="P211" s="291"/>
      <c r="Q211" s="218"/>
      <c r="R211" s="220"/>
      <c r="S211" s="290" t="s">
        <v>393</v>
      </c>
      <c r="T211" s="196">
        <v>1</v>
      </c>
      <c r="U211" s="216"/>
      <c r="V211" s="216"/>
      <c r="W211" s="212"/>
      <c r="X211" s="216"/>
      <c r="Y211" s="216"/>
      <c r="Z211" s="212"/>
      <c r="AA211" s="212"/>
      <c r="AB211" s="223"/>
      <c r="AC211" s="211"/>
      <c r="AD211" s="185"/>
      <c r="AE211" s="203"/>
      <c r="AF211" s="193"/>
      <c r="AG211" s="332"/>
      <c r="AH211" s="185"/>
    </row>
    <row r="212" spans="1:34" ht="38.25" customHeight="1" x14ac:dyDescent="0.35">
      <c r="A212" s="244"/>
      <c r="B212" s="229"/>
      <c r="C212" s="231"/>
      <c r="D212" s="185"/>
      <c r="E212" s="185"/>
      <c r="F212" s="185"/>
      <c r="G212" s="211"/>
      <c r="H212" s="203"/>
      <c r="I212" s="216"/>
      <c r="J212" s="236"/>
      <c r="K212" s="197"/>
      <c r="L212" s="197"/>
      <c r="M212" s="197"/>
      <c r="N212" s="202"/>
      <c r="O212" s="202"/>
      <c r="P212" s="292"/>
      <c r="Q212" s="219"/>
      <c r="R212" s="220"/>
      <c r="S212" s="292"/>
      <c r="T212" s="197"/>
      <c r="U212" s="216"/>
      <c r="V212" s="216"/>
      <c r="W212" s="212"/>
      <c r="X212" s="216"/>
      <c r="Y212" s="216"/>
      <c r="Z212" s="212"/>
      <c r="AA212" s="212"/>
      <c r="AB212" s="223"/>
      <c r="AC212" s="211"/>
      <c r="AD212" s="185"/>
      <c r="AE212" s="203"/>
      <c r="AF212" s="194"/>
      <c r="AG212" s="332"/>
      <c r="AH212" s="185"/>
    </row>
    <row r="213" spans="1:34" ht="38.25" customHeight="1" x14ac:dyDescent="0.35">
      <c r="A213" s="244"/>
      <c r="B213" s="230"/>
      <c r="C213" s="225" t="s">
        <v>374</v>
      </c>
      <c r="D213" s="226"/>
      <c r="E213" s="226"/>
      <c r="F213" s="226"/>
      <c r="G213" s="226"/>
      <c r="H213" s="226"/>
      <c r="I213" s="226"/>
      <c r="J213" s="226"/>
      <c r="K213" s="226"/>
      <c r="L213" s="226"/>
      <c r="M213" s="227"/>
      <c r="N213" s="34">
        <f>+N209</f>
        <v>0</v>
      </c>
      <c r="O213" s="34">
        <f>+O209</f>
        <v>0</v>
      </c>
      <c r="P213" s="265"/>
      <c r="Q213" s="266"/>
      <c r="R213" s="266"/>
      <c r="S213" s="266"/>
      <c r="T213" s="266"/>
      <c r="U213" s="266"/>
      <c r="V213" s="266"/>
      <c r="W213" s="266"/>
      <c r="X213" s="266"/>
      <c r="Y213" s="266"/>
      <c r="Z213" s="266"/>
      <c r="AA213" s="266"/>
      <c r="AB213" s="266"/>
      <c r="AC213" s="266"/>
      <c r="AD213" s="266"/>
      <c r="AE213" s="266"/>
      <c r="AF213" s="266"/>
      <c r="AG213" s="267"/>
      <c r="AH213" s="186"/>
    </row>
    <row r="214" spans="1:34" ht="59.25" customHeight="1" x14ac:dyDescent="0.35">
      <c r="A214" s="244"/>
      <c r="B214" s="245" t="s">
        <v>368</v>
      </c>
      <c r="C214" s="246"/>
      <c r="D214" s="246"/>
      <c r="E214" s="246"/>
      <c r="F214" s="246"/>
      <c r="G214" s="246"/>
      <c r="H214" s="246"/>
      <c r="I214" s="246"/>
      <c r="J214" s="246"/>
      <c r="K214" s="246"/>
      <c r="L214" s="246"/>
      <c r="M214" s="247"/>
      <c r="N214" s="68">
        <f>+N213</f>
        <v>0</v>
      </c>
      <c r="O214" s="68">
        <f>+O213</f>
        <v>0</v>
      </c>
      <c r="P214" s="194"/>
      <c r="Q214" s="270"/>
      <c r="R214" s="270"/>
      <c r="S214" s="270"/>
      <c r="T214" s="270"/>
      <c r="U214" s="270"/>
      <c r="V214" s="270"/>
      <c r="W214" s="270"/>
      <c r="X214" s="270"/>
      <c r="Y214" s="270"/>
      <c r="Z214" s="270"/>
      <c r="AA214" s="270"/>
      <c r="AB214" s="270"/>
      <c r="AC214" s="270"/>
      <c r="AD214" s="270"/>
      <c r="AE214" s="270"/>
      <c r="AF214" s="270"/>
      <c r="AG214" s="271"/>
      <c r="AH214" s="186"/>
    </row>
    <row r="215" spans="1:34" ht="54.75" customHeight="1" x14ac:dyDescent="0.35">
      <c r="A215" s="244"/>
      <c r="B215" s="228" t="s">
        <v>117</v>
      </c>
      <c r="C215" s="231" t="s">
        <v>118</v>
      </c>
      <c r="D215" s="185" t="s">
        <v>163</v>
      </c>
      <c r="E215" s="185" t="s">
        <v>177</v>
      </c>
      <c r="F215" s="185" t="s">
        <v>220</v>
      </c>
      <c r="G215" s="211">
        <v>400</v>
      </c>
      <c r="H215" s="203">
        <v>100</v>
      </c>
      <c r="I215" s="216" t="s">
        <v>25</v>
      </c>
      <c r="J215" s="234">
        <v>0</v>
      </c>
      <c r="K215" s="196">
        <v>0</v>
      </c>
      <c r="L215" s="196">
        <f>+J215+K215</f>
        <v>0</v>
      </c>
      <c r="M215" s="196" t="s">
        <v>310</v>
      </c>
      <c r="N215" s="200">
        <f>+L215/H215</f>
        <v>0</v>
      </c>
      <c r="O215" s="200">
        <v>0</v>
      </c>
      <c r="P215" s="290" t="s">
        <v>519</v>
      </c>
      <c r="Q215" s="217">
        <v>2021130010132</v>
      </c>
      <c r="R215" s="212" t="s">
        <v>275</v>
      </c>
      <c r="S215" s="30" t="s">
        <v>383</v>
      </c>
      <c r="T215" s="26">
        <v>1</v>
      </c>
      <c r="U215" s="216">
        <v>30</v>
      </c>
      <c r="V215" s="216">
        <v>0</v>
      </c>
      <c r="W215" s="212" t="s">
        <v>27</v>
      </c>
      <c r="X215" s="216">
        <v>100</v>
      </c>
      <c r="Y215" s="216">
        <v>0</v>
      </c>
      <c r="Z215" s="212" t="s">
        <v>478</v>
      </c>
      <c r="AA215" s="212" t="s">
        <v>28</v>
      </c>
      <c r="AB215" s="223">
        <v>250000000</v>
      </c>
      <c r="AC215" s="211">
        <v>0</v>
      </c>
      <c r="AD215" s="172" t="s">
        <v>282</v>
      </c>
      <c r="AE215" s="172" t="s">
        <v>521</v>
      </c>
      <c r="AF215" s="192" t="s">
        <v>480</v>
      </c>
      <c r="AG215" s="253" t="s">
        <v>559</v>
      </c>
      <c r="AH215" s="185" t="s">
        <v>527</v>
      </c>
    </row>
    <row r="216" spans="1:34" ht="51" customHeight="1" x14ac:dyDescent="0.35">
      <c r="A216" s="244"/>
      <c r="B216" s="229"/>
      <c r="C216" s="231"/>
      <c r="D216" s="185"/>
      <c r="E216" s="185"/>
      <c r="F216" s="185"/>
      <c r="G216" s="211"/>
      <c r="H216" s="203"/>
      <c r="I216" s="216"/>
      <c r="J216" s="235"/>
      <c r="K216" s="204"/>
      <c r="L216" s="204"/>
      <c r="M216" s="204"/>
      <c r="N216" s="201"/>
      <c r="O216" s="201"/>
      <c r="P216" s="291"/>
      <c r="Q216" s="218"/>
      <c r="R216" s="212"/>
      <c r="S216" s="30" t="s">
        <v>436</v>
      </c>
      <c r="T216" s="26">
        <v>100</v>
      </c>
      <c r="U216" s="216"/>
      <c r="V216" s="216"/>
      <c r="W216" s="212"/>
      <c r="X216" s="216"/>
      <c r="Y216" s="216"/>
      <c r="Z216" s="212"/>
      <c r="AA216" s="212"/>
      <c r="AB216" s="223"/>
      <c r="AC216" s="211"/>
      <c r="AD216" s="185"/>
      <c r="AE216" s="203"/>
      <c r="AF216" s="193"/>
      <c r="AG216" s="253"/>
      <c r="AH216" s="185"/>
    </row>
    <row r="217" spans="1:34" ht="57" customHeight="1" x14ac:dyDescent="0.35">
      <c r="A217" s="244"/>
      <c r="B217" s="229"/>
      <c r="C217" s="231"/>
      <c r="D217" s="185"/>
      <c r="E217" s="185"/>
      <c r="F217" s="185"/>
      <c r="G217" s="211"/>
      <c r="H217" s="203"/>
      <c r="I217" s="216"/>
      <c r="J217" s="235"/>
      <c r="K217" s="204"/>
      <c r="L217" s="204"/>
      <c r="M217" s="204"/>
      <c r="N217" s="201"/>
      <c r="O217" s="201"/>
      <c r="P217" s="291"/>
      <c r="Q217" s="218"/>
      <c r="R217" s="212"/>
      <c r="S217" s="290" t="s">
        <v>520</v>
      </c>
      <c r="T217" s="196">
        <v>1</v>
      </c>
      <c r="U217" s="216"/>
      <c r="V217" s="216"/>
      <c r="W217" s="212"/>
      <c r="X217" s="216"/>
      <c r="Y217" s="216"/>
      <c r="Z217" s="212"/>
      <c r="AA217" s="212"/>
      <c r="AB217" s="223"/>
      <c r="AC217" s="211"/>
      <c r="AD217" s="185"/>
      <c r="AE217" s="203"/>
      <c r="AF217" s="193"/>
      <c r="AG217" s="253"/>
      <c r="AH217" s="185"/>
    </row>
    <row r="218" spans="1:34" ht="18.600000000000001" customHeight="1" x14ac:dyDescent="0.35">
      <c r="A218" s="244"/>
      <c r="B218" s="229"/>
      <c r="C218" s="231"/>
      <c r="D218" s="185"/>
      <c r="E218" s="185"/>
      <c r="F218" s="185"/>
      <c r="G218" s="211"/>
      <c r="H218" s="203"/>
      <c r="I218" s="216"/>
      <c r="J218" s="236"/>
      <c r="K218" s="197"/>
      <c r="L218" s="197"/>
      <c r="M218" s="197"/>
      <c r="N218" s="202"/>
      <c r="O218" s="202"/>
      <c r="P218" s="292"/>
      <c r="Q218" s="219"/>
      <c r="R218" s="212"/>
      <c r="S218" s="292"/>
      <c r="T218" s="197"/>
      <c r="U218" s="216"/>
      <c r="V218" s="216"/>
      <c r="W218" s="212"/>
      <c r="X218" s="216"/>
      <c r="Y218" s="216"/>
      <c r="Z218" s="212"/>
      <c r="AA218" s="212"/>
      <c r="AB218" s="223"/>
      <c r="AC218" s="211"/>
      <c r="AD218" s="185"/>
      <c r="AE218" s="203"/>
      <c r="AF218" s="194"/>
      <c r="AG218" s="253"/>
      <c r="AH218" s="185"/>
    </row>
    <row r="219" spans="1:34" ht="45" customHeight="1" x14ac:dyDescent="0.35">
      <c r="A219" s="244"/>
      <c r="B219" s="230"/>
      <c r="C219" s="225" t="s">
        <v>375</v>
      </c>
      <c r="D219" s="226"/>
      <c r="E219" s="226"/>
      <c r="F219" s="226"/>
      <c r="G219" s="226"/>
      <c r="H219" s="226"/>
      <c r="I219" s="226"/>
      <c r="J219" s="226"/>
      <c r="K219" s="226"/>
      <c r="L219" s="226"/>
      <c r="M219" s="227"/>
      <c r="N219" s="34">
        <f>+N215</f>
        <v>0</v>
      </c>
      <c r="O219" s="34">
        <f>+O215</f>
        <v>0</v>
      </c>
      <c r="P219" s="265"/>
      <c r="Q219" s="266"/>
      <c r="R219" s="266"/>
      <c r="S219" s="266"/>
      <c r="T219" s="266"/>
      <c r="U219" s="266"/>
      <c r="V219" s="266"/>
      <c r="W219" s="266"/>
      <c r="X219" s="266"/>
      <c r="Y219" s="266"/>
      <c r="Z219" s="266"/>
      <c r="AA219" s="266"/>
      <c r="AB219" s="266"/>
      <c r="AC219" s="266"/>
      <c r="AD219" s="266"/>
      <c r="AE219" s="266"/>
      <c r="AF219" s="266"/>
      <c r="AG219" s="267"/>
      <c r="AH219" s="186"/>
    </row>
    <row r="220" spans="1:34" ht="48.6" customHeight="1" x14ac:dyDescent="0.35">
      <c r="A220" s="244"/>
      <c r="B220" s="245" t="s">
        <v>369</v>
      </c>
      <c r="C220" s="246"/>
      <c r="D220" s="246"/>
      <c r="E220" s="246"/>
      <c r="F220" s="246"/>
      <c r="G220" s="246"/>
      <c r="H220" s="246"/>
      <c r="I220" s="246"/>
      <c r="J220" s="246"/>
      <c r="K220" s="246"/>
      <c r="L220" s="246"/>
      <c r="M220" s="247"/>
      <c r="N220" s="68">
        <f>+N219</f>
        <v>0</v>
      </c>
      <c r="O220" s="68">
        <f>+O219</f>
        <v>0</v>
      </c>
      <c r="P220" s="194"/>
      <c r="Q220" s="270"/>
      <c r="R220" s="270"/>
      <c r="S220" s="270"/>
      <c r="T220" s="270"/>
      <c r="U220" s="270"/>
      <c r="V220" s="270"/>
      <c r="W220" s="270"/>
      <c r="X220" s="270"/>
      <c r="Y220" s="270"/>
      <c r="Z220" s="270"/>
      <c r="AA220" s="270"/>
      <c r="AB220" s="270"/>
      <c r="AC220" s="270"/>
      <c r="AD220" s="270"/>
      <c r="AE220" s="270"/>
      <c r="AF220" s="270"/>
      <c r="AG220" s="271"/>
      <c r="AH220" s="186"/>
    </row>
    <row r="221" spans="1:34" ht="49.5" customHeight="1" x14ac:dyDescent="0.35">
      <c r="A221" s="244"/>
      <c r="B221" s="228" t="s">
        <v>119</v>
      </c>
      <c r="C221" s="228" t="s">
        <v>120</v>
      </c>
      <c r="D221" s="170" t="s">
        <v>522</v>
      </c>
      <c r="E221" s="170" t="s">
        <v>25</v>
      </c>
      <c r="F221" s="257" t="s">
        <v>311</v>
      </c>
      <c r="G221" s="303">
        <v>4</v>
      </c>
      <c r="H221" s="173">
        <v>1</v>
      </c>
      <c r="I221" s="176" t="s">
        <v>318</v>
      </c>
      <c r="J221" s="176">
        <v>0</v>
      </c>
      <c r="K221" s="176">
        <v>0</v>
      </c>
      <c r="L221" s="176">
        <v>0</v>
      </c>
      <c r="M221" s="176">
        <v>0</v>
      </c>
      <c r="N221" s="179">
        <v>0</v>
      </c>
      <c r="O221" s="182">
        <v>0</v>
      </c>
      <c r="P221" s="185" t="s">
        <v>312</v>
      </c>
      <c r="Q221" s="342">
        <v>2021130010120</v>
      </c>
      <c r="R221" s="185" t="s">
        <v>313</v>
      </c>
      <c r="S221" s="30" t="s">
        <v>383</v>
      </c>
      <c r="T221" s="26" t="s">
        <v>318</v>
      </c>
      <c r="U221" s="203" t="s">
        <v>316</v>
      </c>
      <c r="V221" s="203" t="s">
        <v>316</v>
      </c>
      <c r="W221" s="185" t="s">
        <v>27</v>
      </c>
      <c r="X221" s="203" t="s">
        <v>318</v>
      </c>
      <c r="Y221" s="203" t="s">
        <v>318</v>
      </c>
      <c r="Z221" s="185" t="s">
        <v>478</v>
      </c>
      <c r="AA221" s="203" t="s">
        <v>28</v>
      </c>
      <c r="AB221" s="293">
        <v>0</v>
      </c>
      <c r="AC221" s="293" t="s">
        <v>318</v>
      </c>
      <c r="AD221" s="185" t="s">
        <v>318</v>
      </c>
      <c r="AE221" s="220" t="s">
        <v>318</v>
      </c>
      <c r="AF221" s="346" t="s">
        <v>523</v>
      </c>
      <c r="AG221" s="265" t="s">
        <v>560</v>
      </c>
      <c r="AH221" s="188" t="s">
        <v>526</v>
      </c>
    </row>
    <row r="222" spans="1:34" ht="58.35" customHeight="1" x14ac:dyDescent="0.35">
      <c r="A222" s="244"/>
      <c r="B222" s="229"/>
      <c r="C222" s="229"/>
      <c r="D222" s="171"/>
      <c r="E222" s="171"/>
      <c r="F222" s="258"/>
      <c r="G222" s="304"/>
      <c r="H222" s="174"/>
      <c r="I222" s="177"/>
      <c r="J222" s="177"/>
      <c r="K222" s="177"/>
      <c r="L222" s="177"/>
      <c r="M222" s="177"/>
      <c r="N222" s="180"/>
      <c r="O222" s="183"/>
      <c r="P222" s="185"/>
      <c r="Q222" s="342"/>
      <c r="R222" s="185"/>
      <c r="S222" s="30" t="s">
        <v>437</v>
      </c>
      <c r="T222" s="26" t="s">
        <v>318</v>
      </c>
      <c r="U222" s="203"/>
      <c r="V222" s="203"/>
      <c r="W222" s="185"/>
      <c r="X222" s="203"/>
      <c r="Y222" s="203"/>
      <c r="Z222" s="185"/>
      <c r="AA222" s="203"/>
      <c r="AB222" s="293"/>
      <c r="AC222" s="293"/>
      <c r="AD222" s="185"/>
      <c r="AE222" s="220"/>
      <c r="AF222" s="346"/>
      <c r="AG222" s="193"/>
      <c r="AH222" s="188"/>
    </row>
    <row r="223" spans="1:34" ht="58.35" customHeight="1" x14ac:dyDescent="0.35">
      <c r="A223" s="244"/>
      <c r="B223" s="229"/>
      <c r="C223" s="229"/>
      <c r="D223" s="171"/>
      <c r="E223" s="171"/>
      <c r="F223" s="258"/>
      <c r="G223" s="304"/>
      <c r="H223" s="174"/>
      <c r="I223" s="177"/>
      <c r="J223" s="177"/>
      <c r="K223" s="177"/>
      <c r="L223" s="177"/>
      <c r="M223" s="177"/>
      <c r="N223" s="180"/>
      <c r="O223" s="183"/>
      <c r="P223" s="185"/>
      <c r="Q223" s="342"/>
      <c r="R223" s="185"/>
      <c r="S223" s="290" t="s">
        <v>404</v>
      </c>
      <c r="T223" s="196" t="s">
        <v>318</v>
      </c>
      <c r="U223" s="203"/>
      <c r="V223" s="203"/>
      <c r="W223" s="185"/>
      <c r="X223" s="203"/>
      <c r="Y223" s="203"/>
      <c r="Z223" s="185"/>
      <c r="AA223" s="203"/>
      <c r="AB223" s="293"/>
      <c r="AC223" s="293"/>
      <c r="AD223" s="185"/>
      <c r="AE223" s="220"/>
      <c r="AF223" s="346"/>
      <c r="AG223" s="193"/>
      <c r="AH223" s="188"/>
    </row>
    <row r="224" spans="1:34" ht="78" customHeight="1" x14ac:dyDescent="0.35">
      <c r="A224" s="244"/>
      <c r="B224" s="229"/>
      <c r="C224" s="229"/>
      <c r="D224" s="171"/>
      <c r="E224" s="171"/>
      <c r="F224" s="258"/>
      <c r="G224" s="304"/>
      <c r="H224" s="174"/>
      <c r="I224" s="177"/>
      <c r="J224" s="177"/>
      <c r="K224" s="177"/>
      <c r="L224" s="177"/>
      <c r="M224" s="177"/>
      <c r="N224" s="180"/>
      <c r="O224" s="183"/>
      <c r="P224" s="185"/>
      <c r="Q224" s="342"/>
      <c r="R224" s="185"/>
      <c r="S224" s="292"/>
      <c r="T224" s="197"/>
      <c r="U224" s="203"/>
      <c r="V224" s="203"/>
      <c r="W224" s="185"/>
      <c r="X224" s="203"/>
      <c r="Y224" s="203"/>
      <c r="Z224" s="185"/>
      <c r="AA224" s="203"/>
      <c r="AB224" s="293"/>
      <c r="AC224" s="293"/>
      <c r="AD224" s="185"/>
      <c r="AE224" s="220"/>
      <c r="AF224" s="346"/>
      <c r="AG224" s="193"/>
      <c r="AH224" s="188"/>
    </row>
    <row r="225" spans="1:34" ht="61.5" customHeight="1" x14ac:dyDescent="0.35">
      <c r="A225" s="244"/>
      <c r="B225" s="229"/>
      <c r="C225" s="229"/>
      <c r="D225" s="171"/>
      <c r="E225" s="171"/>
      <c r="F225" s="258"/>
      <c r="G225" s="304"/>
      <c r="H225" s="174"/>
      <c r="I225" s="177"/>
      <c r="J225" s="177"/>
      <c r="K225" s="177"/>
      <c r="L225" s="177"/>
      <c r="M225" s="177"/>
      <c r="N225" s="180"/>
      <c r="O225" s="183"/>
      <c r="P225" s="212" t="s">
        <v>292</v>
      </c>
      <c r="Q225" s="252">
        <v>2022130010005</v>
      </c>
      <c r="R225" s="290" t="s">
        <v>294</v>
      </c>
      <c r="S225" s="87" t="s">
        <v>389</v>
      </c>
      <c r="T225" s="26">
        <v>1</v>
      </c>
      <c r="U225" s="203">
        <v>30</v>
      </c>
      <c r="V225" s="203">
        <v>0</v>
      </c>
      <c r="W225" s="185" t="s">
        <v>27</v>
      </c>
      <c r="X225" s="203">
        <v>120</v>
      </c>
      <c r="Y225" s="203">
        <v>0</v>
      </c>
      <c r="Z225" s="185" t="s">
        <v>478</v>
      </c>
      <c r="AA225" s="203" t="s">
        <v>28</v>
      </c>
      <c r="AB225" s="293">
        <v>200000000</v>
      </c>
      <c r="AC225" s="251">
        <v>0</v>
      </c>
      <c r="AD225" s="185" t="s">
        <v>282</v>
      </c>
      <c r="AE225" s="220" t="s">
        <v>315</v>
      </c>
      <c r="AF225" s="346" t="s">
        <v>480</v>
      </c>
      <c r="AG225" s="193"/>
      <c r="AH225" s="188"/>
    </row>
    <row r="226" spans="1:34" ht="74.099999999999994" customHeight="1" x14ac:dyDescent="0.35">
      <c r="A226" s="244"/>
      <c r="B226" s="229"/>
      <c r="C226" s="229"/>
      <c r="D226" s="171"/>
      <c r="E226" s="171"/>
      <c r="F226" s="258"/>
      <c r="G226" s="304"/>
      <c r="H226" s="174"/>
      <c r="I226" s="177"/>
      <c r="J226" s="177"/>
      <c r="K226" s="177"/>
      <c r="L226" s="177"/>
      <c r="M226" s="177"/>
      <c r="N226" s="180"/>
      <c r="O226" s="183"/>
      <c r="P226" s="212"/>
      <c r="Q226" s="252"/>
      <c r="R226" s="291"/>
      <c r="S226" s="87" t="s">
        <v>438</v>
      </c>
      <c r="T226" s="26">
        <v>1</v>
      </c>
      <c r="U226" s="203"/>
      <c r="V226" s="203"/>
      <c r="W226" s="185"/>
      <c r="X226" s="203"/>
      <c r="Y226" s="203"/>
      <c r="Z226" s="185"/>
      <c r="AA226" s="203"/>
      <c r="AB226" s="293"/>
      <c r="AC226" s="251"/>
      <c r="AD226" s="185"/>
      <c r="AE226" s="220"/>
      <c r="AF226" s="346"/>
      <c r="AG226" s="193"/>
      <c r="AH226" s="188"/>
    </row>
    <row r="227" spans="1:34" ht="62.25" customHeight="1" x14ac:dyDescent="0.35">
      <c r="A227" s="244"/>
      <c r="B227" s="229"/>
      <c r="C227" s="229"/>
      <c r="D227" s="172"/>
      <c r="E227" s="172"/>
      <c r="F227" s="259"/>
      <c r="G227" s="305"/>
      <c r="H227" s="175"/>
      <c r="I227" s="178"/>
      <c r="J227" s="178"/>
      <c r="K227" s="178"/>
      <c r="L227" s="178"/>
      <c r="M227" s="178"/>
      <c r="N227" s="181"/>
      <c r="O227" s="184"/>
      <c r="P227" s="212"/>
      <c r="Q227" s="252"/>
      <c r="R227" s="292"/>
      <c r="S227" s="87" t="s">
        <v>314</v>
      </c>
      <c r="T227" s="26">
        <v>1</v>
      </c>
      <c r="U227" s="203"/>
      <c r="V227" s="203"/>
      <c r="W227" s="185"/>
      <c r="X227" s="203"/>
      <c r="Y227" s="203"/>
      <c r="Z227" s="185"/>
      <c r="AA227" s="203"/>
      <c r="AB227" s="293"/>
      <c r="AC227" s="251"/>
      <c r="AD227" s="185"/>
      <c r="AE227" s="220"/>
      <c r="AF227" s="346"/>
      <c r="AG227" s="193"/>
      <c r="AH227" s="188"/>
    </row>
    <row r="228" spans="1:34" ht="47.45" customHeight="1" x14ac:dyDescent="0.35">
      <c r="A228" s="244"/>
      <c r="B228" s="229"/>
      <c r="C228" s="229"/>
      <c r="D228" s="170" t="s">
        <v>293</v>
      </c>
      <c r="E228" s="170" t="s">
        <v>310</v>
      </c>
      <c r="F228" s="257" t="s">
        <v>295</v>
      </c>
      <c r="G228" s="211">
        <v>1</v>
      </c>
      <c r="H228" s="251" t="s">
        <v>318</v>
      </c>
      <c r="I228" s="299">
        <v>0.5</v>
      </c>
      <c r="J228" s="251" t="s">
        <v>317</v>
      </c>
      <c r="K228" s="251" t="s">
        <v>317</v>
      </c>
      <c r="L228" s="251" t="s">
        <v>317</v>
      </c>
      <c r="M228" s="251">
        <f>+I228</f>
        <v>0.5</v>
      </c>
      <c r="N228" s="200" t="s">
        <v>317</v>
      </c>
      <c r="O228" s="300">
        <f>+M228/G228</f>
        <v>0.5</v>
      </c>
      <c r="P228" s="185" t="s">
        <v>318</v>
      </c>
      <c r="Q228" s="185" t="s">
        <v>318</v>
      </c>
      <c r="R228" s="185" t="s">
        <v>318</v>
      </c>
      <c r="S228" s="185" t="s">
        <v>318</v>
      </c>
      <c r="T228" s="185" t="s">
        <v>318</v>
      </c>
      <c r="U228" s="185" t="s">
        <v>318</v>
      </c>
      <c r="V228" s="185" t="s">
        <v>318</v>
      </c>
      <c r="W228" s="185" t="s">
        <v>27</v>
      </c>
      <c r="X228" s="185" t="s">
        <v>318</v>
      </c>
      <c r="Y228" s="185" t="s">
        <v>318</v>
      </c>
      <c r="Z228" s="185" t="s">
        <v>478</v>
      </c>
      <c r="AA228" s="185" t="s">
        <v>28</v>
      </c>
      <c r="AB228" s="185">
        <v>0</v>
      </c>
      <c r="AC228" s="185" t="s">
        <v>318</v>
      </c>
      <c r="AD228" s="185" t="s">
        <v>318</v>
      </c>
      <c r="AE228" s="185" t="s">
        <v>318</v>
      </c>
      <c r="AF228" s="346" t="s">
        <v>523</v>
      </c>
      <c r="AG228" s="193"/>
      <c r="AH228" s="188"/>
    </row>
    <row r="229" spans="1:34" ht="48" customHeight="1" x14ac:dyDescent="0.35">
      <c r="A229" s="244"/>
      <c r="B229" s="229"/>
      <c r="C229" s="229"/>
      <c r="D229" s="171"/>
      <c r="E229" s="171"/>
      <c r="F229" s="258"/>
      <c r="G229" s="211"/>
      <c r="H229" s="251"/>
      <c r="I229" s="299"/>
      <c r="J229" s="251"/>
      <c r="K229" s="251"/>
      <c r="L229" s="251"/>
      <c r="M229" s="251"/>
      <c r="N229" s="201"/>
      <c r="O229" s="301"/>
      <c r="P229" s="185"/>
      <c r="Q229" s="185"/>
      <c r="R229" s="185"/>
      <c r="S229" s="185"/>
      <c r="T229" s="185"/>
      <c r="U229" s="185"/>
      <c r="V229" s="185"/>
      <c r="W229" s="185"/>
      <c r="X229" s="185"/>
      <c r="Y229" s="185"/>
      <c r="Z229" s="185"/>
      <c r="AA229" s="185"/>
      <c r="AB229" s="185"/>
      <c r="AC229" s="185"/>
      <c r="AD229" s="185"/>
      <c r="AE229" s="185"/>
      <c r="AF229" s="185"/>
      <c r="AG229" s="193"/>
      <c r="AH229" s="188"/>
    </row>
    <row r="230" spans="1:34" ht="46.5" customHeight="1" x14ac:dyDescent="0.35">
      <c r="A230" s="244"/>
      <c r="B230" s="229"/>
      <c r="C230" s="229"/>
      <c r="D230" s="171"/>
      <c r="E230" s="171"/>
      <c r="F230" s="258"/>
      <c r="G230" s="211"/>
      <c r="H230" s="251"/>
      <c r="I230" s="299"/>
      <c r="J230" s="251"/>
      <c r="K230" s="251"/>
      <c r="L230" s="251"/>
      <c r="M230" s="251"/>
      <c r="N230" s="201"/>
      <c r="O230" s="301"/>
      <c r="P230" s="185"/>
      <c r="Q230" s="185"/>
      <c r="R230" s="185"/>
      <c r="S230" s="185"/>
      <c r="T230" s="185"/>
      <c r="U230" s="185"/>
      <c r="V230" s="185"/>
      <c r="W230" s="185"/>
      <c r="X230" s="185"/>
      <c r="Y230" s="185"/>
      <c r="Z230" s="185"/>
      <c r="AA230" s="185"/>
      <c r="AB230" s="185"/>
      <c r="AC230" s="185"/>
      <c r="AD230" s="185"/>
      <c r="AE230" s="185"/>
      <c r="AF230" s="185"/>
      <c r="AG230" s="193"/>
      <c r="AH230" s="188"/>
    </row>
    <row r="231" spans="1:34" ht="56.25" customHeight="1" x14ac:dyDescent="0.35">
      <c r="A231" s="244"/>
      <c r="B231" s="229"/>
      <c r="C231" s="230"/>
      <c r="D231" s="172"/>
      <c r="E231" s="172"/>
      <c r="F231" s="259"/>
      <c r="G231" s="211"/>
      <c r="H231" s="251"/>
      <c r="I231" s="299"/>
      <c r="J231" s="251"/>
      <c r="K231" s="251"/>
      <c r="L231" s="251"/>
      <c r="M231" s="251"/>
      <c r="N231" s="202"/>
      <c r="O231" s="302"/>
      <c r="P231" s="185"/>
      <c r="Q231" s="185"/>
      <c r="R231" s="185"/>
      <c r="S231" s="185"/>
      <c r="T231" s="185"/>
      <c r="U231" s="185"/>
      <c r="V231" s="185"/>
      <c r="W231" s="185"/>
      <c r="X231" s="185"/>
      <c r="Y231" s="185"/>
      <c r="Z231" s="185"/>
      <c r="AA231" s="185"/>
      <c r="AB231" s="185"/>
      <c r="AC231" s="185"/>
      <c r="AD231" s="185"/>
      <c r="AE231" s="185"/>
      <c r="AF231" s="185"/>
      <c r="AG231" s="194"/>
      <c r="AH231" s="188"/>
    </row>
    <row r="232" spans="1:34" ht="56.25" customHeight="1" x14ac:dyDescent="0.35">
      <c r="A232" s="244"/>
      <c r="B232" s="230"/>
      <c r="C232" s="225" t="s">
        <v>370</v>
      </c>
      <c r="D232" s="226"/>
      <c r="E232" s="226"/>
      <c r="F232" s="226"/>
      <c r="G232" s="226"/>
      <c r="H232" s="226"/>
      <c r="I232" s="226"/>
      <c r="J232" s="226"/>
      <c r="K232" s="226"/>
      <c r="L232" s="226"/>
      <c r="M232" s="227"/>
      <c r="N232" s="34">
        <f>AVERAGE(N221:N231)</f>
        <v>0</v>
      </c>
      <c r="O232" s="34">
        <f>AVERAGE(O221:O231)</f>
        <v>0.25</v>
      </c>
      <c r="P232" s="265"/>
      <c r="Q232" s="266"/>
      <c r="R232" s="266"/>
      <c r="S232" s="266"/>
      <c r="T232" s="266"/>
      <c r="U232" s="266"/>
      <c r="V232" s="266"/>
      <c r="W232" s="266"/>
      <c r="X232" s="266"/>
      <c r="Y232" s="266"/>
      <c r="Z232" s="266"/>
      <c r="AA232" s="266"/>
      <c r="AB232" s="266"/>
      <c r="AC232" s="266"/>
      <c r="AD232" s="266"/>
      <c r="AE232" s="266"/>
      <c r="AF232" s="266"/>
      <c r="AG232" s="267"/>
      <c r="AH232" s="186"/>
    </row>
    <row r="233" spans="1:34" ht="56.25" customHeight="1" x14ac:dyDescent="0.35">
      <c r="A233" s="244"/>
      <c r="B233" s="245" t="s">
        <v>371</v>
      </c>
      <c r="C233" s="246"/>
      <c r="D233" s="246"/>
      <c r="E233" s="246"/>
      <c r="F233" s="246"/>
      <c r="G233" s="246"/>
      <c r="H233" s="246"/>
      <c r="I233" s="246"/>
      <c r="J233" s="246"/>
      <c r="K233" s="246"/>
      <c r="L233" s="246"/>
      <c r="M233" s="247"/>
      <c r="N233" s="88">
        <f>+N232</f>
        <v>0</v>
      </c>
      <c r="O233" s="88">
        <f>+O232</f>
        <v>0.25</v>
      </c>
      <c r="P233" s="194"/>
      <c r="Q233" s="270"/>
      <c r="R233" s="270"/>
      <c r="S233" s="270"/>
      <c r="T233" s="270"/>
      <c r="U233" s="270"/>
      <c r="V233" s="270"/>
      <c r="W233" s="270"/>
      <c r="X233" s="270"/>
      <c r="Y233" s="270"/>
      <c r="Z233" s="270"/>
      <c r="AA233" s="270"/>
      <c r="AB233" s="270"/>
      <c r="AC233" s="270"/>
      <c r="AD233" s="270"/>
      <c r="AE233" s="270"/>
      <c r="AF233" s="270"/>
      <c r="AG233" s="271"/>
      <c r="AH233" s="186"/>
    </row>
    <row r="234" spans="1:34" ht="39" customHeight="1" x14ac:dyDescent="0.35">
      <c r="A234" s="244"/>
      <c r="B234" s="228" t="s">
        <v>121</v>
      </c>
      <c r="C234" s="231" t="s">
        <v>121</v>
      </c>
      <c r="D234" s="185" t="s">
        <v>164</v>
      </c>
      <c r="E234" s="185" t="s">
        <v>25</v>
      </c>
      <c r="F234" s="185" t="s">
        <v>221</v>
      </c>
      <c r="G234" s="211">
        <v>4</v>
      </c>
      <c r="H234" s="203">
        <v>1</v>
      </c>
      <c r="I234" s="422">
        <v>1</v>
      </c>
      <c r="J234" s="234">
        <v>0</v>
      </c>
      <c r="K234" s="196">
        <v>0</v>
      </c>
      <c r="L234" s="196">
        <f>J234+K234</f>
        <v>0</v>
      </c>
      <c r="M234" s="196">
        <f>+I234</f>
        <v>1</v>
      </c>
      <c r="N234" s="200">
        <f>+L234/H234</f>
        <v>0</v>
      </c>
      <c r="O234" s="200">
        <f>+M234/G234</f>
        <v>0.25</v>
      </c>
      <c r="P234" s="290" t="s">
        <v>270</v>
      </c>
      <c r="Q234" s="217">
        <v>2021130010125</v>
      </c>
      <c r="R234" s="212" t="s">
        <v>271</v>
      </c>
      <c r="S234" s="30" t="s">
        <v>383</v>
      </c>
      <c r="T234" s="26">
        <v>1</v>
      </c>
      <c r="U234" s="216">
        <v>30</v>
      </c>
      <c r="V234" s="216">
        <v>0</v>
      </c>
      <c r="W234" s="212" t="s">
        <v>27</v>
      </c>
      <c r="X234" s="216">
        <v>50</v>
      </c>
      <c r="Y234" s="216">
        <v>0</v>
      </c>
      <c r="Z234" s="212" t="s">
        <v>478</v>
      </c>
      <c r="AA234" s="212" t="s">
        <v>28</v>
      </c>
      <c r="AB234" s="294">
        <v>150000000</v>
      </c>
      <c r="AC234" s="211">
        <v>0</v>
      </c>
      <c r="AD234" s="172" t="s">
        <v>282</v>
      </c>
      <c r="AE234" s="295" t="s">
        <v>524</v>
      </c>
      <c r="AF234" s="192" t="s">
        <v>480</v>
      </c>
      <c r="AG234" s="253" t="s">
        <v>561</v>
      </c>
      <c r="AH234" s="185" t="s">
        <v>527</v>
      </c>
    </row>
    <row r="235" spans="1:34" ht="39" customHeight="1" x14ac:dyDescent="0.35">
      <c r="A235" s="244"/>
      <c r="B235" s="229"/>
      <c r="C235" s="231"/>
      <c r="D235" s="185"/>
      <c r="E235" s="185"/>
      <c r="F235" s="185"/>
      <c r="G235" s="211"/>
      <c r="H235" s="203"/>
      <c r="I235" s="422"/>
      <c r="J235" s="235"/>
      <c r="K235" s="204"/>
      <c r="L235" s="204"/>
      <c r="M235" s="204"/>
      <c r="N235" s="201"/>
      <c r="O235" s="201"/>
      <c r="P235" s="291"/>
      <c r="Q235" s="218"/>
      <c r="R235" s="212"/>
      <c r="S235" s="30" t="s">
        <v>439</v>
      </c>
      <c r="T235" s="26">
        <v>1</v>
      </c>
      <c r="U235" s="216"/>
      <c r="V235" s="216"/>
      <c r="W235" s="212"/>
      <c r="X235" s="216"/>
      <c r="Y235" s="216"/>
      <c r="Z235" s="212"/>
      <c r="AA235" s="212"/>
      <c r="AB235" s="223"/>
      <c r="AC235" s="211"/>
      <c r="AD235" s="185"/>
      <c r="AE235" s="203"/>
      <c r="AF235" s="193"/>
      <c r="AG235" s="253"/>
      <c r="AH235" s="185"/>
    </row>
    <row r="236" spans="1:34" ht="39" customHeight="1" x14ac:dyDescent="0.35">
      <c r="A236" s="244"/>
      <c r="B236" s="229"/>
      <c r="C236" s="231"/>
      <c r="D236" s="185"/>
      <c r="E236" s="185"/>
      <c r="F236" s="185"/>
      <c r="G236" s="211"/>
      <c r="H236" s="203"/>
      <c r="I236" s="422"/>
      <c r="J236" s="235"/>
      <c r="K236" s="204"/>
      <c r="L236" s="204"/>
      <c r="M236" s="204"/>
      <c r="N236" s="201"/>
      <c r="O236" s="201"/>
      <c r="P236" s="291"/>
      <c r="Q236" s="218"/>
      <c r="R236" s="212"/>
      <c r="S236" s="290" t="s">
        <v>404</v>
      </c>
      <c r="T236" s="196">
        <v>1</v>
      </c>
      <c r="U236" s="216"/>
      <c r="V236" s="216"/>
      <c r="W236" s="212"/>
      <c r="X236" s="216"/>
      <c r="Y236" s="216"/>
      <c r="Z236" s="212"/>
      <c r="AA236" s="212"/>
      <c r="AB236" s="223"/>
      <c r="AC236" s="211"/>
      <c r="AD236" s="185"/>
      <c r="AE236" s="203"/>
      <c r="AF236" s="193"/>
      <c r="AG236" s="253"/>
      <c r="AH236" s="185"/>
    </row>
    <row r="237" spans="1:34" ht="102" customHeight="1" x14ac:dyDescent="0.35">
      <c r="A237" s="244"/>
      <c r="B237" s="229"/>
      <c r="C237" s="231"/>
      <c r="D237" s="185"/>
      <c r="E237" s="185"/>
      <c r="F237" s="185"/>
      <c r="G237" s="211"/>
      <c r="H237" s="203"/>
      <c r="I237" s="422"/>
      <c r="J237" s="236"/>
      <c r="K237" s="197"/>
      <c r="L237" s="197"/>
      <c r="M237" s="197"/>
      <c r="N237" s="202"/>
      <c r="O237" s="202"/>
      <c r="P237" s="292"/>
      <c r="Q237" s="219"/>
      <c r="R237" s="212"/>
      <c r="S237" s="292"/>
      <c r="T237" s="197"/>
      <c r="U237" s="216"/>
      <c r="V237" s="216"/>
      <c r="W237" s="212"/>
      <c r="X237" s="216"/>
      <c r="Y237" s="216"/>
      <c r="Z237" s="212"/>
      <c r="AA237" s="212"/>
      <c r="AB237" s="223"/>
      <c r="AC237" s="211"/>
      <c r="AD237" s="185"/>
      <c r="AE237" s="203"/>
      <c r="AF237" s="194"/>
      <c r="AG237" s="253"/>
      <c r="AH237" s="185"/>
    </row>
    <row r="238" spans="1:34" ht="56.1" customHeight="1" x14ac:dyDescent="0.35">
      <c r="A238" s="244"/>
      <c r="B238" s="230"/>
      <c r="C238" s="225" t="s">
        <v>372</v>
      </c>
      <c r="D238" s="226"/>
      <c r="E238" s="226"/>
      <c r="F238" s="226"/>
      <c r="G238" s="226"/>
      <c r="H238" s="226"/>
      <c r="I238" s="226"/>
      <c r="J238" s="226"/>
      <c r="K238" s="226"/>
      <c r="L238" s="226"/>
      <c r="M238" s="227"/>
      <c r="N238" s="82">
        <f>+N234</f>
        <v>0</v>
      </c>
      <c r="O238" s="82">
        <f>+O234</f>
        <v>0.25</v>
      </c>
      <c r="P238" s="89"/>
      <c r="Q238" s="90"/>
      <c r="Z238" s="80"/>
      <c r="AA238" s="80"/>
      <c r="AB238" s="92"/>
      <c r="AD238" s="80"/>
      <c r="AE238" s="94"/>
      <c r="AF238" s="80"/>
      <c r="AG238" s="80"/>
      <c r="AH238" s="414"/>
    </row>
    <row r="239" spans="1:34" ht="60.6" customHeight="1" x14ac:dyDescent="0.35">
      <c r="A239" s="244"/>
      <c r="B239" s="245" t="s">
        <v>373</v>
      </c>
      <c r="C239" s="246"/>
      <c r="D239" s="246"/>
      <c r="E239" s="246"/>
      <c r="F239" s="246"/>
      <c r="G239" s="246"/>
      <c r="H239" s="246"/>
      <c r="I239" s="246"/>
      <c r="J239" s="246"/>
      <c r="K239" s="246"/>
      <c r="L239" s="246"/>
      <c r="M239" s="247"/>
      <c r="N239" s="38">
        <f>+N238</f>
        <v>0</v>
      </c>
      <c r="O239" s="38">
        <f>+O238</f>
        <v>0.25</v>
      </c>
      <c r="P239" s="89"/>
      <c r="Q239" s="90"/>
      <c r="Z239" s="80"/>
      <c r="AA239" s="80"/>
      <c r="AB239" s="92"/>
      <c r="AD239" s="80"/>
      <c r="AE239" s="94"/>
      <c r="AF239" s="80"/>
      <c r="AG239" s="80"/>
      <c r="AH239" s="415"/>
    </row>
    <row r="240" spans="1:34" ht="57.6" customHeight="1" x14ac:dyDescent="0.35">
      <c r="A240" s="244"/>
      <c r="B240" s="237" t="s">
        <v>322</v>
      </c>
      <c r="C240" s="238"/>
      <c r="D240" s="238"/>
      <c r="E240" s="238"/>
      <c r="F240" s="238"/>
      <c r="G240" s="238"/>
      <c r="H240" s="238"/>
      <c r="I240" s="238"/>
      <c r="J240" s="238"/>
      <c r="K240" s="238"/>
      <c r="L240" s="238"/>
      <c r="M240" s="239"/>
      <c r="N240" s="69">
        <f>AVERAGE(N196,N208,N214,N220,N233,N239)</f>
        <v>0</v>
      </c>
      <c r="O240" s="69">
        <f>AVERAGE(O196,O208,O214,O220,O233,O239)</f>
        <v>0.18055555555555558</v>
      </c>
      <c r="AH240" s="415"/>
    </row>
    <row r="241" spans="1:34" x14ac:dyDescent="0.35">
      <c r="A241" s="1"/>
      <c r="N241" s="97"/>
      <c r="O241" s="97"/>
      <c r="AH241" s="415"/>
    </row>
    <row r="242" spans="1:34" ht="60.6" customHeight="1" x14ac:dyDescent="0.35">
      <c r="B242" s="224" t="s">
        <v>565</v>
      </c>
      <c r="C242" s="224"/>
      <c r="D242" s="224"/>
      <c r="E242" s="224"/>
      <c r="F242" s="224"/>
      <c r="G242" s="224"/>
      <c r="H242" s="224"/>
      <c r="I242" s="224"/>
      <c r="J242" s="224"/>
      <c r="K242" s="224"/>
      <c r="L242" s="224"/>
      <c r="M242" s="224"/>
      <c r="N242" s="98">
        <f>AVERAGE(N54,N130,N164,N190,N240)</f>
        <v>0</v>
      </c>
      <c r="O242" s="98">
        <f>AVERAGE(O54,O130,O164,O190,O240)</f>
        <v>0.2936652141833378</v>
      </c>
      <c r="P242" s="80"/>
      <c r="Q242" s="80"/>
      <c r="AH242" s="415"/>
    </row>
    <row r="243" spans="1:34" x14ac:dyDescent="0.35">
      <c r="AH243" s="99"/>
    </row>
    <row r="244" spans="1:34" x14ac:dyDescent="0.35">
      <c r="AH244" s="99"/>
    </row>
    <row r="245" spans="1:34" x14ac:dyDescent="0.35">
      <c r="AH245" s="99"/>
    </row>
    <row r="246" spans="1:34" x14ac:dyDescent="0.35">
      <c r="AH246" s="99"/>
    </row>
    <row r="247" spans="1:34" x14ac:dyDescent="0.35">
      <c r="AH247" s="99"/>
    </row>
    <row r="248" spans="1:34" x14ac:dyDescent="0.35">
      <c r="AH248" s="99"/>
    </row>
    <row r="249" spans="1:34" x14ac:dyDescent="0.35">
      <c r="AH249" s="99"/>
    </row>
    <row r="250" spans="1:34" x14ac:dyDescent="0.35">
      <c r="AH250" s="99"/>
    </row>
    <row r="251" spans="1:34" x14ac:dyDescent="0.35">
      <c r="AH251" s="99"/>
    </row>
    <row r="252" spans="1:34" x14ac:dyDescent="0.35">
      <c r="AH252" s="99"/>
    </row>
    <row r="253" spans="1:34" x14ac:dyDescent="0.35">
      <c r="AH253" s="99"/>
    </row>
    <row r="254" spans="1:34" x14ac:dyDescent="0.35">
      <c r="AH254" s="99"/>
    </row>
    <row r="255" spans="1:34" x14ac:dyDescent="0.35">
      <c r="AH255" s="99"/>
    </row>
    <row r="256" spans="1:34" x14ac:dyDescent="0.35">
      <c r="AH256" s="99"/>
    </row>
    <row r="257" spans="34:34" x14ac:dyDescent="0.35">
      <c r="AH257" s="99"/>
    </row>
    <row r="258" spans="34:34" x14ac:dyDescent="0.35">
      <c r="AH258" s="99"/>
    </row>
    <row r="259" spans="34:34" x14ac:dyDescent="0.35">
      <c r="AH259" s="99"/>
    </row>
    <row r="260" spans="34:34" x14ac:dyDescent="0.35">
      <c r="AH260" s="99"/>
    </row>
    <row r="261" spans="34:34" x14ac:dyDescent="0.35">
      <c r="AH261" s="99"/>
    </row>
    <row r="262" spans="34:34" x14ac:dyDescent="0.35">
      <c r="AH262" s="99"/>
    </row>
    <row r="263" spans="34:34" x14ac:dyDescent="0.35">
      <c r="AH263" s="99"/>
    </row>
    <row r="264" spans="34:34" x14ac:dyDescent="0.35">
      <c r="AH264" s="99"/>
    </row>
    <row r="265" spans="34:34" x14ac:dyDescent="0.35">
      <c r="AH265" s="99"/>
    </row>
    <row r="266" spans="34:34" x14ac:dyDescent="0.35">
      <c r="AH266" s="99"/>
    </row>
    <row r="267" spans="34:34" x14ac:dyDescent="0.35">
      <c r="AH267" s="99"/>
    </row>
    <row r="268" spans="34:34" x14ac:dyDescent="0.35">
      <c r="AH268" s="99"/>
    </row>
    <row r="269" spans="34:34" x14ac:dyDescent="0.35">
      <c r="AH269" s="99"/>
    </row>
    <row r="270" spans="34:34" x14ac:dyDescent="0.35">
      <c r="AH270" s="99"/>
    </row>
    <row r="271" spans="34:34" x14ac:dyDescent="0.35">
      <c r="AH271" s="99"/>
    </row>
    <row r="272" spans="34:34" x14ac:dyDescent="0.35">
      <c r="AH272" s="99"/>
    </row>
    <row r="273" spans="34:34" x14ac:dyDescent="0.35">
      <c r="AH273" s="99"/>
    </row>
    <row r="274" spans="34:34" x14ac:dyDescent="0.35">
      <c r="AH274" s="99"/>
    </row>
    <row r="275" spans="34:34" x14ac:dyDescent="0.35">
      <c r="AH275" s="99"/>
    </row>
    <row r="276" spans="34:34" x14ac:dyDescent="0.35">
      <c r="AH276" s="99"/>
    </row>
    <row r="277" spans="34:34" x14ac:dyDescent="0.35">
      <c r="AH277" s="99"/>
    </row>
    <row r="278" spans="34:34" x14ac:dyDescent="0.35">
      <c r="AH278" s="99"/>
    </row>
    <row r="279" spans="34:34" x14ac:dyDescent="0.35">
      <c r="AH279" s="99"/>
    </row>
    <row r="280" spans="34:34" x14ac:dyDescent="0.35">
      <c r="AH280" s="99"/>
    </row>
    <row r="281" spans="34:34" x14ac:dyDescent="0.35">
      <c r="AH281" s="99"/>
    </row>
    <row r="282" spans="34:34" x14ac:dyDescent="0.35">
      <c r="AH282" s="99"/>
    </row>
    <row r="283" spans="34:34" x14ac:dyDescent="0.35">
      <c r="AH283" s="99"/>
    </row>
    <row r="284" spans="34:34" x14ac:dyDescent="0.35">
      <c r="AH284" s="99"/>
    </row>
    <row r="285" spans="34:34" x14ac:dyDescent="0.35">
      <c r="AH285" s="99"/>
    </row>
    <row r="286" spans="34:34" x14ac:dyDescent="0.35">
      <c r="AH286" s="99"/>
    </row>
    <row r="287" spans="34:34" x14ac:dyDescent="0.35">
      <c r="AH287" s="99"/>
    </row>
    <row r="288" spans="34:34" x14ac:dyDescent="0.35">
      <c r="AH288" s="99"/>
    </row>
    <row r="289" spans="34:34" x14ac:dyDescent="0.35">
      <c r="AH289" s="99"/>
    </row>
    <row r="290" spans="34:34" x14ac:dyDescent="0.35">
      <c r="AH290" s="99"/>
    </row>
    <row r="291" spans="34:34" x14ac:dyDescent="0.35">
      <c r="AH291" s="99"/>
    </row>
    <row r="292" spans="34:34" x14ac:dyDescent="0.35">
      <c r="AH292" s="99"/>
    </row>
    <row r="293" spans="34:34" x14ac:dyDescent="0.35">
      <c r="AH293" s="99"/>
    </row>
    <row r="294" spans="34:34" x14ac:dyDescent="0.35">
      <c r="AH294" s="99"/>
    </row>
    <row r="295" spans="34:34" x14ac:dyDescent="0.35">
      <c r="AH295" s="99"/>
    </row>
    <row r="296" spans="34:34" x14ac:dyDescent="0.35">
      <c r="AH296" s="99"/>
    </row>
    <row r="297" spans="34:34" x14ac:dyDescent="0.35">
      <c r="AH297" s="99"/>
    </row>
    <row r="298" spans="34:34" x14ac:dyDescent="0.35">
      <c r="AH298" s="99"/>
    </row>
    <row r="299" spans="34:34" x14ac:dyDescent="0.35">
      <c r="AH299" s="99"/>
    </row>
    <row r="300" spans="34:34" x14ac:dyDescent="0.35">
      <c r="AH300" s="99"/>
    </row>
    <row r="301" spans="34:34" x14ac:dyDescent="0.35">
      <c r="AH301" s="99"/>
    </row>
    <row r="302" spans="34:34" x14ac:dyDescent="0.35">
      <c r="AH302" s="99"/>
    </row>
    <row r="303" spans="34:34" x14ac:dyDescent="0.35">
      <c r="AH303" s="99"/>
    </row>
    <row r="304" spans="34:34" x14ac:dyDescent="0.35">
      <c r="AH304" s="99"/>
    </row>
    <row r="305" spans="34:34" x14ac:dyDescent="0.35">
      <c r="AH305" s="99"/>
    </row>
    <row r="306" spans="34:34" x14ac:dyDescent="0.35">
      <c r="AH306" s="99"/>
    </row>
    <row r="307" spans="34:34" x14ac:dyDescent="0.35">
      <c r="AH307" s="99"/>
    </row>
    <row r="308" spans="34:34" x14ac:dyDescent="0.35">
      <c r="AH308" s="99"/>
    </row>
    <row r="309" spans="34:34" x14ac:dyDescent="0.35">
      <c r="AH309" s="99"/>
    </row>
    <row r="310" spans="34:34" x14ac:dyDescent="0.35">
      <c r="AH310" s="99"/>
    </row>
    <row r="311" spans="34:34" x14ac:dyDescent="0.35">
      <c r="AH311" s="99"/>
    </row>
    <row r="312" spans="34:34" x14ac:dyDescent="0.35">
      <c r="AH312" s="99"/>
    </row>
    <row r="313" spans="34:34" x14ac:dyDescent="0.35">
      <c r="AH313" s="99"/>
    </row>
    <row r="314" spans="34:34" x14ac:dyDescent="0.35">
      <c r="AH314" s="99"/>
    </row>
    <row r="315" spans="34:34" x14ac:dyDescent="0.35">
      <c r="AH315" s="99"/>
    </row>
    <row r="316" spans="34:34" x14ac:dyDescent="0.35">
      <c r="AH316" s="99"/>
    </row>
    <row r="317" spans="34:34" x14ac:dyDescent="0.35">
      <c r="AH317" s="99"/>
    </row>
    <row r="318" spans="34:34" x14ac:dyDescent="0.35">
      <c r="AH318" s="99"/>
    </row>
    <row r="319" spans="34:34" x14ac:dyDescent="0.35">
      <c r="AH319" s="99"/>
    </row>
    <row r="320" spans="34:34" x14ac:dyDescent="0.35">
      <c r="AH320" s="99"/>
    </row>
    <row r="321" spans="34:34" x14ac:dyDescent="0.35">
      <c r="AH321" s="99"/>
    </row>
    <row r="322" spans="34:34" x14ac:dyDescent="0.35">
      <c r="AH322" s="99"/>
    </row>
    <row r="323" spans="34:34" x14ac:dyDescent="0.35">
      <c r="AH323" s="99"/>
    </row>
    <row r="324" spans="34:34" x14ac:dyDescent="0.35">
      <c r="AH324" s="99"/>
    </row>
    <row r="325" spans="34:34" x14ac:dyDescent="0.35">
      <c r="AH325" s="99"/>
    </row>
    <row r="326" spans="34:34" x14ac:dyDescent="0.35">
      <c r="AH326" s="99"/>
    </row>
    <row r="327" spans="34:34" x14ac:dyDescent="0.35">
      <c r="AH327" s="99"/>
    </row>
    <row r="328" spans="34:34" x14ac:dyDescent="0.35">
      <c r="AH328" s="99"/>
    </row>
    <row r="329" spans="34:34" x14ac:dyDescent="0.35">
      <c r="AH329" s="99"/>
    </row>
    <row r="330" spans="34:34" x14ac:dyDescent="0.35">
      <c r="AH330" s="99"/>
    </row>
    <row r="331" spans="34:34" x14ac:dyDescent="0.35">
      <c r="AH331" s="99"/>
    </row>
    <row r="332" spans="34:34" x14ac:dyDescent="0.35">
      <c r="AH332" s="99"/>
    </row>
    <row r="333" spans="34:34" x14ac:dyDescent="0.35">
      <c r="AH333" s="99"/>
    </row>
    <row r="334" spans="34:34" x14ac:dyDescent="0.35">
      <c r="AH334" s="99"/>
    </row>
    <row r="335" spans="34:34" x14ac:dyDescent="0.35">
      <c r="AH335" s="99"/>
    </row>
    <row r="336" spans="34:34" x14ac:dyDescent="0.35">
      <c r="AH336" s="99"/>
    </row>
    <row r="337" spans="34:34" x14ac:dyDescent="0.35">
      <c r="AH337" s="99"/>
    </row>
    <row r="338" spans="34:34" x14ac:dyDescent="0.35">
      <c r="AH338" s="99"/>
    </row>
    <row r="339" spans="34:34" x14ac:dyDescent="0.35">
      <c r="AH339" s="99"/>
    </row>
    <row r="340" spans="34:34" x14ac:dyDescent="0.35">
      <c r="AH340" s="99"/>
    </row>
    <row r="341" spans="34:34" x14ac:dyDescent="0.35">
      <c r="AH341" s="99"/>
    </row>
    <row r="342" spans="34:34" x14ac:dyDescent="0.35">
      <c r="AH342" s="99"/>
    </row>
    <row r="343" spans="34:34" x14ac:dyDescent="0.35">
      <c r="AH343" s="99"/>
    </row>
    <row r="344" spans="34:34" x14ac:dyDescent="0.35">
      <c r="AH344" s="99"/>
    </row>
    <row r="345" spans="34:34" x14ac:dyDescent="0.35">
      <c r="AH345" s="99"/>
    </row>
    <row r="346" spans="34:34" x14ac:dyDescent="0.35">
      <c r="AH346" s="99"/>
    </row>
    <row r="347" spans="34:34" x14ac:dyDescent="0.35">
      <c r="AH347" s="99"/>
    </row>
    <row r="348" spans="34:34" x14ac:dyDescent="0.35">
      <c r="AH348" s="99"/>
    </row>
    <row r="349" spans="34:34" x14ac:dyDescent="0.35">
      <c r="AH349" s="99"/>
    </row>
    <row r="350" spans="34:34" x14ac:dyDescent="0.35">
      <c r="AH350" s="99"/>
    </row>
    <row r="351" spans="34:34" x14ac:dyDescent="0.35">
      <c r="AH351" s="99"/>
    </row>
    <row r="352" spans="34:34" x14ac:dyDescent="0.35">
      <c r="AH352" s="99"/>
    </row>
    <row r="353" spans="34:34" x14ac:dyDescent="0.35">
      <c r="AH353" s="99"/>
    </row>
    <row r="354" spans="34:34" x14ac:dyDescent="0.35">
      <c r="AH354" s="99"/>
    </row>
    <row r="355" spans="34:34" x14ac:dyDescent="0.35">
      <c r="AH355" s="99"/>
    </row>
    <row r="356" spans="34:34" x14ac:dyDescent="0.35">
      <c r="AH356" s="99"/>
    </row>
    <row r="357" spans="34:34" x14ac:dyDescent="0.35">
      <c r="AH357" s="99"/>
    </row>
    <row r="358" spans="34:34" x14ac:dyDescent="0.35">
      <c r="AH358" s="99"/>
    </row>
    <row r="359" spans="34:34" x14ac:dyDescent="0.35">
      <c r="AH359" s="99"/>
    </row>
    <row r="360" spans="34:34" x14ac:dyDescent="0.35">
      <c r="AH360" s="99"/>
    </row>
    <row r="361" spans="34:34" x14ac:dyDescent="0.35">
      <c r="AH361" s="99"/>
    </row>
    <row r="362" spans="34:34" x14ac:dyDescent="0.35">
      <c r="AH362" s="99"/>
    </row>
    <row r="363" spans="34:34" x14ac:dyDescent="0.35">
      <c r="AH363" s="99"/>
    </row>
    <row r="364" spans="34:34" x14ac:dyDescent="0.35">
      <c r="AH364" s="99"/>
    </row>
    <row r="365" spans="34:34" x14ac:dyDescent="0.35">
      <c r="AH365" s="99"/>
    </row>
    <row r="366" spans="34:34" x14ac:dyDescent="0.35">
      <c r="AH366" s="99"/>
    </row>
    <row r="367" spans="34:34" x14ac:dyDescent="0.35">
      <c r="AH367" s="99"/>
    </row>
    <row r="368" spans="34:34" x14ac:dyDescent="0.35">
      <c r="AH368" s="99"/>
    </row>
    <row r="369" spans="34:34" x14ac:dyDescent="0.35">
      <c r="AH369" s="99"/>
    </row>
    <row r="370" spans="34:34" x14ac:dyDescent="0.35">
      <c r="AH370" s="99"/>
    </row>
    <row r="371" spans="34:34" x14ac:dyDescent="0.35">
      <c r="AH371" s="99"/>
    </row>
    <row r="372" spans="34:34" x14ac:dyDescent="0.35">
      <c r="AH372" s="99"/>
    </row>
    <row r="373" spans="34:34" x14ac:dyDescent="0.35">
      <c r="AH373" s="99"/>
    </row>
    <row r="374" spans="34:34" x14ac:dyDescent="0.35">
      <c r="AH374" s="99"/>
    </row>
    <row r="375" spans="34:34" x14ac:dyDescent="0.35">
      <c r="AH375" s="99"/>
    </row>
    <row r="376" spans="34:34" x14ac:dyDescent="0.35">
      <c r="AH376" s="99"/>
    </row>
    <row r="377" spans="34:34" x14ac:dyDescent="0.35">
      <c r="AH377" s="99"/>
    </row>
    <row r="378" spans="34:34" x14ac:dyDescent="0.35">
      <c r="AH378" s="99"/>
    </row>
    <row r="379" spans="34:34" x14ac:dyDescent="0.35">
      <c r="AH379" s="99"/>
    </row>
    <row r="380" spans="34:34" x14ac:dyDescent="0.35">
      <c r="AH380" s="99"/>
    </row>
    <row r="381" spans="34:34" x14ac:dyDescent="0.35">
      <c r="AH381" s="99"/>
    </row>
    <row r="382" spans="34:34" x14ac:dyDescent="0.35">
      <c r="AH382" s="99"/>
    </row>
    <row r="383" spans="34:34" x14ac:dyDescent="0.35">
      <c r="AH383" s="99"/>
    </row>
    <row r="384" spans="34:34" x14ac:dyDescent="0.35">
      <c r="AH384" s="99"/>
    </row>
    <row r="385" spans="34:34" x14ac:dyDescent="0.35">
      <c r="AH385" s="99"/>
    </row>
    <row r="386" spans="34:34" x14ac:dyDescent="0.35">
      <c r="AH386" s="99"/>
    </row>
    <row r="387" spans="34:34" x14ac:dyDescent="0.35">
      <c r="AH387" s="99"/>
    </row>
    <row r="388" spans="34:34" x14ac:dyDescent="0.35">
      <c r="AH388" s="99"/>
    </row>
    <row r="389" spans="34:34" x14ac:dyDescent="0.35">
      <c r="AH389" s="99"/>
    </row>
    <row r="390" spans="34:34" x14ac:dyDescent="0.35">
      <c r="AH390" s="99"/>
    </row>
    <row r="391" spans="34:34" x14ac:dyDescent="0.35">
      <c r="AH391" s="99"/>
    </row>
    <row r="392" spans="34:34" x14ac:dyDescent="0.35">
      <c r="AH392" s="99"/>
    </row>
    <row r="393" spans="34:34" x14ac:dyDescent="0.35">
      <c r="AH393" s="99"/>
    </row>
    <row r="394" spans="34:34" x14ac:dyDescent="0.35">
      <c r="AH394" s="99"/>
    </row>
    <row r="395" spans="34:34" x14ac:dyDescent="0.35">
      <c r="AH395" s="99"/>
    </row>
    <row r="396" spans="34:34" x14ac:dyDescent="0.35">
      <c r="AH396" s="99"/>
    </row>
    <row r="397" spans="34:34" x14ac:dyDescent="0.35">
      <c r="AH397" s="99"/>
    </row>
    <row r="398" spans="34:34" x14ac:dyDescent="0.35">
      <c r="AH398" s="99"/>
    </row>
    <row r="399" spans="34:34" x14ac:dyDescent="0.35">
      <c r="AH399" s="99"/>
    </row>
    <row r="400" spans="34:34" x14ac:dyDescent="0.35">
      <c r="AH400" s="99"/>
    </row>
    <row r="401" spans="34:34" x14ac:dyDescent="0.35">
      <c r="AH401" s="99"/>
    </row>
    <row r="402" spans="34:34" x14ac:dyDescent="0.35">
      <c r="AH402" s="99"/>
    </row>
    <row r="403" spans="34:34" x14ac:dyDescent="0.35">
      <c r="AH403" s="99"/>
    </row>
    <row r="404" spans="34:34" x14ac:dyDescent="0.35">
      <c r="AH404" s="99"/>
    </row>
    <row r="405" spans="34:34" x14ac:dyDescent="0.35">
      <c r="AH405" s="99"/>
    </row>
    <row r="406" spans="34:34" x14ac:dyDescent="0.35">
      <c r="AH406" s="99"/>
    </row>
    <row r="407" spans="34:34" x14ac:dyDescent="0.35">
      <c r="AH407" s="99"/>
    </row>
    <row r="408" spans="34:34" x14ac:dyDescent="0.35">
      <c r="AH408" s="99"/>
    </row>
    <row r="409" spans="34:34" x14ac:dyDescent="0.35">
      <c r="AH409" s="99"/>
    </row>
    <row r="410" spans="34:34" x14ac:dyDescent="0.35">
      <c r="AH410" s="99"/>
    </row>
    <row r="411" spans="34:34" x14ac:dyDescent="0.35">
      <c r="AH411" s="99"/>
    </row>
    <row r="412" spans="34:34" x14ac:dyDescent="0.35">
      <c r="AH412" s="99"/>
    </row>
    <row r="413" spans="34:34" x14ac:dyDescent="0.35">
      <c r="AH413" s="99"/>
    </row>
    <row r="414" spans="34:34" x14ac:dyDescent="0.35">
      <c r="AH414" s="99"/>
    </row>
    <row r="415" spans="34:34" x14ac:dyDescent="0.35">
      <c r="AH415" s="99"/>
    </row>
    <row r="416" spans="34:34" x14ac:dyDescent="0.35">
      <c r="AH416" s="99"/>
    </row>
    <row r="417" spans="34:34" x14ac:dyDescent="0.35">
      <c r="AH417" s="99"/>
    </row>
    <row r="418" spans="34:34" x14ac:dyDescent="0.35">
      <c r="AH418" s="99"/>
    </row>
    <row r="419" spans="34:34" x14ac:dyDescent="0.35">
      <c r="AH419" s="99"/>
    </row>
    <row r="420" spans="34:34" x14ac:dyDescent="0.35">
      <c r="AH420" s="99"/>
    </row>
    <row r="421" spans="34:34" x14ac:dyDescent="0.35">
      <c r="AH421" s="99"/>
    </row>
    <row r="422" spans="34:34" x14ac:dyDescent="0.35">
      <c r="AH422" s="99"/>
    </row>
    <row r="423" spans="34:34" x14ac:dyDescent="0.35">
      <c r="AH423" s="99"/>
    </row>
    <row r="424" spans="34:34" x14ac:dyDescent="0.35">
      <c r="AH424" s="99"/>
    </row>
    <row r="425" spans="34:34" x14ac:dyDescent="0.35">
      <c r="AH425" s="99"/>
    </row>
    <row r="426" spans="34:34" x14ac:dyDescent="0.35">
      <c r="AH426" s="99"/>
    </row>
    <row r="427" spans="34:34" x14ac:dyDescent="0.35">
      <c r="AH427" s="99"/>
    </row>
    <row r="428" spans="34:34" x14ac:dyDescent="0.35">
      <c r="AH428" s="99"/>
    </row>
    <row r="429" spans="34:34" x14ac:dyDescent="0.35">
      <c r="AH429" s="99"/>
    </row>
    <row r="430" spans="34:34" x14ac:dyDescent="0.35">
      <c r="AH430" s="99"/>
    </row>
    <row r="431" spans="34:34" x14ac:dyDescent="0.35">
      <c r="AH431" s="99"/>
    </row>
    <row r="432" spans="34:34" x14ac:dyDescent="0.35">
      <c r="AH432" s="99"/>
    </row>
    <row r="433" spans="34:34" x14ac:dyDescent="0.35">
      <c r="AH433" s="99"/>
    </row>
    <row r="434" spans="34:34" x14ac:dyDescent="0.35">
      <c r="AH434" s="99"/>
    </row>
    <row r="435" spans="34:34" x14ac:dyDescent="0.35">
      <c r="AH435" s="99"/>
    </row>
    <row r="436" spans="34:34" x14ac:dyDescent="0.35">
      <c r="AH436" s="99"/>
    </row>
    <row r="437" spans="34:34" x14ac:dyDescent="0.35">
      <c r="AH437" s="99"/>
    </row>
    <row r="438" spans="34:34" x14ac:dyDescent="0.35">
      <c r="AH438" s="99"/>
    </row>
    <row r="439" spans="34:34" x14ac:dyDescent="0.35">
      <c r="AH439" s="99"/>
    </row>
    <row r="440" spans="34:34" x14ac:dyDescent="0.35">
      <c r="AH440" s="99"/>
    </row>
    <row r="441" spans="34:34" x14ac:dyDescent="0.35">
      <c r="AH441" s="99"/>
    </row>
    <row r="442" spans="34:34" x14ac:dyDescent="0.35">
      <c r="AH442" s="99"/>
    </row>
    <row r="443" spans="34:34" x14ac:dyDescent="0.35">
      <c r="AH443" s="99"/>
    </row>
    <row r="444" spans="34:34" x14ac:dyDescent="0.35">
      <c r="AH444" s="99"/>
    </row>
    <row r="445" spans="34:34" x14ac:dyDescent="0.35">
      <c r="AH445" s="99"/>
    </row>
    <row r="446" spans="34:34" x14ac:dyDescent="0.35">
      <c r="AH446" s="99"/>
    </row>
    <row r="447" spans="34:34" x14ac:dyDescent="0.35">
      <c r="AH447" s="99"/>
    </row>
    <row r="448" spans="34:34" x14ac:dyDescent="0.35">
      <c r="AH448" s="99"/>
    </row>
    <row r="449" spans="34:34" x14ac:dyDescent="0.35">
      <c r="AH449" s="99"/>
    </row>
    <row r="450" spans="34:34" x14ac:dyDescent="0.35">
      <c r="AH450" s="99"/>
    </row>
    <row r="451" spans="34:34" x14ac:dyDescent="0.35">
      <c r="AH451" s="99"/>
    </row>
    <row r="452" spans="34:34" x14ac:dyDescent="0.35">
      <c r="AH452" s="99"/>
    </row>
    <row r="453" spans="34:34" x14ac:dyDescent="0.35">
      <c r="AH453" s="99"/>
    </row>
    <row r="454" spans="34:34" x14ac:dyDescent="0.35">
      <c r="AH454" s="99"/>
    </row>
    <row r="455" spans="34:34" x14ac:dyDescent="0.35">
      <c r="AH455" s="99"/>
    </row>
    <row r="456" spans="34:34" x14ac:dyDescent="0.35">
      <c r="AH456" s="99"/>
    </row>
    <row r="457" spans="34:34" x14ac:dyDescent="0.35">
      <c r="AH457" s="99"/>
    </row>
    <row r="458" spans="34:34" x14ac:dyDescent="0.35">
      <c r="AH458" s="99"/>
    </row>
    <row r="459" spans="34:34" x14ac:dyDescent="0.35">
      <c r="AH459" s="99"/>
    </row>
    <row r="460" spans="34:34" x14ac:dyDescent="0.35">
      <c r="AH460" s="99"/>
    </row>
    <row r="461" spans="34:34" x14ac:dyDescent="0.35">
      <c r="AH461" s="99"/>
    </row>
    <row r="462" spans="34:34" x14ac:dyDescent="0.35">
      <c r="AH462" s="99"/>
    </row>
    <row r="463" spans="34:34" x14ac:dyDescent="0.35">
      <c r="AH463" s="99"/>
    </row>
    <row r="464" spans="34:34" x14ac:dyDescent="0.35">
      <c r="AH464" s="99"/>
    </row>
    <row r="465" spans="34:34" x14ac:dyDescent="0.35">
      <c r="AH465" s="99"/>
    </row>
    <row r="466" spans="34:34" x14ac:dyDescent="0.35">
      <c r="AH466" s="99"/>
    </row>
    <row r="467" spans="34:34" x14ac:dyDescent="0.35">
      <c r="AH467" s="99"/>
    </row>
    <row r="468" spans="34:34" x14ac:dyDescent="0.35">
      <c r="AH468" s="99"/>
    </row>
    <row r="469" spans="34:34" x14ac:dyDescent="0.35">
      <c r="AH469" s="99"/>
    </row>
    <row r="470" spans="34:34" x14ac:dyDescent="0.35">
      <c r="AH470" s="99"/>
    </row>
    <row r="471" spans="34:34" x14ac:dyDescent="0.35">
      <c r="AH471" s="99"/>
    </row>
    <row r="472" spans="34:34" x14ac:dyDescent="0.35">
      <c r="AH472" s="99"/>
    </row>
    <row r="473" spans="34:34" x14ac:dyDescent="0.35">
      <c r="AH473" s="99"/>
    </row>
    <row r="474" spans="34:34" x14ac:dyDescent="0.35">
      <c r="AH474" s="99"/>
    </row>
    <row r="475" spans="34:34" x14ac:dyDescent="0.35">
      <c r="AH475" s="99"/>
    </row>
    <row r="476" spans="34:34" x14ac:dyDescent="0.35">
      <c r="AH476" s="99"/>
    </row>
    <row r="477" spans="34:34" x14ac:dyDescent="0.35">
      <c r="AH477" s="99"/>
    </row>
    <row r="478" spans="34:34" x14ac:dyDescent="0.35">
      <c r="AH478" s="99"/>
    </row>
    <row r="479" spans="34:34" x14ac:dyDescent="0.35">
      <c r="AH479" s="99"/>
    </row>
    <row r="480" spans="34:34" x14ac:dyDescent="0.35">
      <c r="AH480" s="99"/>
    </row>
    <row r="481" spans="34:34" x14ac:dyDescent="0.35">
      <c r="AH481" s="99"/>
    </row>
    <row r="482" spans="34:34" x14ac:dyDescent="0.35">
      <c r="AH482" s="99"/>
    </row>
    <row r="483" spans="34:34" x14ac:dyDescent="0.35">
      <c r="AH483" s="99"/>
    </row>
    <row r="484" spans="34:34" x14ac:dyDescent="0.35">
      <c r="AH484" s="99"/>
    </row>
    <row r="485" spans="34:34" x14ac:dyDescent="0.35">
      <c r="AH485" s="99"/>
    </row>
    <row r="486" spans="34:34" x14ac:dyDescent="0.35">
      <c r="AH486" s="99"/>
    </row>
    <row r="487" spans="34:34" x14ac:dyDescent="0.35">
      <c r="AH487" s="99"/>
    </row>
    <row r="488" spans="34:34" x14ac:dyDescent="0.35">
      <c r="AH488" s="99"/>
    </row>
    <row r="489" spans="34:34" x14ac:dyDescent="0.35">
      <c r="AH489" s="99"/>
    </row>
    <row r="490" spans="34:34" x14ac:dyDescent="0.35">
      <c r="AH490" s="99"/>
    </row>
    <row r="491" spans="34:34" x14ac:dyDescent="0.35">
      <c r="AH491" s="99"/>
    </row>
    <row r="492" spans="34:34" x14ac:dyDescent="0.35">
      <c r="AH492" s="99"/>
    </row>
    <row r="493" spans="34:34" x14ac:dyDescent="0.35">
      <c r="AH493" s="99"/>
    </row>
    <row r="494" spans="34:34" x14ac:dyDescent="0.35">
      <c r="AH494" s="99"/>
    </row>
    <row r="495" spans="34:34" x14ac:dyDescent="0.35">
      <c r="AH495" s="99"/>
    </row>
    <row r="496" spans="34:34" x14ac:dyDescent="0.35">
      <c r="AH496" s="99"/>
    </row>
    <row r="497" spans="34:34" x14ac:dyDescent="0.35">
      <c r="AH497" s="99"/>
    </row>
    <row r="498" spans="34:34" x14ac:dyDescent="0.35">
      <c r="AH498" s="99"/>
    </row>
    <row r="499" spans="34:34" x14ac:dyDescent="0.35">
      <c r="AH499" s="99"/>
    </row>
    <row r="500" spans="34:34" x14ac:dyDescent="0.35">
      <c r="AH500" s="99"/>
    </row>
    <row r="501" spans="34:34" x14ac:dyDescent="0.35">
      <c r="AH501" s="99"/>
    </row>
    <row r="502" spans="34:34" x14ac:dyDescent="0.35">
      <c r="AH502" s="99"/>
    </row>
    <row r="503" spans="34:34" x14ac:dyDescent="0.35">
      <c r="AH503" s="99"/>
    </row>
    <row r="504" spans="34:34" x14ac:dyDescent="0.35">
      <c r="AH504" s="99"/>
    </row>
    <row r="505" spans="34:34" x14ac:dyDescent="0.35">
      <c r="AH505" s="99"/>
    </row>
    <row r="506" spans="34:34" x14ac:dyDescent="0.35">
      <c r="AH506" s="99"/>
    </row>
    <row r="507" spans="34:34" x14ac:dyDescent="0.35">
      <c r="AH507" s="99"/>
    </row>
    <row r="508" spans="34:34" x14ac:dyDescent="0.35">
      <c r="AH508" s="99"/>
    </row>
    <row r="509" spans="34:34" x14ac:dyDescent="0.35">
      <c r="AH509" s="99"/>
    </row>
    <row r="510" spans="34:34" x14ac:dyDescent="0.35">
      <c r="AH510" s="99"/>
    </row>
    <row r="511" spans="34:34" x14ac:dyDescent="0.35">
      <c r="AH511" s="99"/>
    </row>
    <row r="512" spans="34:34" x14ac:dyDescent="0.35">
      <c r="AH512" s="99"/>
    </row>
    <row r="513" spans="34:34" x14ac:dyDescent="0.35">
      <c r="AH513" s="99"/>
    </row>
    <row r="514" spans="34:34" x14ac:dyDescent="0.35">
      <c r="AH514" s="99"/>
    </row>
    <row r="515" spans="34:34" x14ac:dyDescent="0.35">
      <c r="AH515" s="99"/>
    </row>
    <row r="516" spans="34:34" x14ac:dyDescent="0.35">
      <c r="AH516" s="99"/>
    </row>
    <row r="517" spans="34:34" x14ac:dyDescent="0.35">
      <c r="AH517" s="99"/>
    </row>
    <row r="518" spans="34:34" x14ac:dyDescent="0.35">
      <c r="AH518" s="99"/>
    </row>
    <row r="519" spans="34:34" x14ac:dyDescent="0.35">
      <c r="AH519" s="99"/>
    </row>
    <row r="520" spans="34:34" x14ac:dyDescent="0.35">
      <c r="AH520" s="99"/>
    </row>
    <row r="521" spans="34:34" x14ac:dyDescent="0.35">
      <c r="AH521" s="99"/>
    </row>
    <row r="522" spans="34:34" x14ac:dyDescent="0.35">
      <c r="AH522" s="99"/>
    </row>
    <row r="523" spans="34:34" x14ac:dyDescent="0.35">
      <c r="AH523" s="99"/>
    </row>
    <row r="524" spans="34:34" x14ac:dyDescent="0.35">
      <c r="AH524" s="99"/>
    </row>
    <row r="525" spans="34:34" x14ac:dyDescent="0.35">
      <c r="AH525" s="99"/>
    </row>
    <row r="526" spans="34:34" x14ac:dyDescent="0.35">
      <c r="AH526" s="99"/>
    </row>
    <row r="527" spans="34:34" x14ac:dyDescent="0.35">
      <c r="AH527" s="99"/>
    </row>
    <row r="528" spans="34:34" x14ac:dyDescent="0.35">
      <c r="AH528" s="99"/>
    </row>
    <row r="529" spans="34:34" x14ac:dyDescent="0.35">
      <c r="AH529" s="99"/>
    </row>
    <row r="530" spans="34:34" x14ac:dyDescent="0.35">
      <c r="AH530" s="99"/>
    </row>
    <row r="531" spans="34:34" x14ac:dyDescent="0.35">
      <c r="AH531" s="99"/>
    </row>
    <row r="532" spans="34:34" x14ac:dyDescent="0.35">
      <c r="AH532" s="99"/>
    </row>
    <row r="533" spans="34:34" x14ac:dyDescent="0.35">
      <c r="AH533" s="99"/>
    </row>
    <row r="534" spans="34:34" x14ac:dyDescent="0.35">
      <c r="AH534" s="99"/>
    </row>
    <row r="535" spans="34:34" x14ac:dyDescent="0.35">
      <c r="AH535" s="99"/>
    </row>
    <row r="536" spans="34:34" x14ac:dyDescent="0.35">
      <c r="AH536" s="99"/>
    </row>
    <row r="537" spans="34:34" x14ac:dyDescent="0.35">
      <c r="AH537" s="99"/>
    </row>
    <row r="538" spans="34:34" x14ac:dyDescent="0.35">
      <c r="AH538" s="99"/>
    </row>
    <row r="539" spans="34:34" x14ac:dyDescent="0.35">
      <c r="AH539" s="99"/>
    </row>
    <row r="540" spans="34:34" x14ac:dyDescent="0.35">
      <c r="AH540" s="99"/>
    </row>
    <row r="541" spans="34:34" x14ac:dyDescent="0.35">
      <c r="AH541" s="99"/>
    </row>
    <row r="542" spans="34:34" x14ac:dyDescent="0.35">
      <c r="AH542" s="99"/>
    </row>
    <row r="543" spans="34:34" x14ac:dyDescent="0.35">
      <c r="AH543" s="99"/>
    </row>
    <row r="544" spans="34:34" x14ac:dyDescent="0.35">
      <c r="AH544" s="99"/>
    </row>
    <row r="545" spans="34:34" x14ac:dyDescent="0.35">
      <c r="AH545" s="99"/>
    </row>
    <row r="546" spans="34:34" x14ac:dyDescent="0.35">
      <c r="AH546" s="99"/>
    </row>
    <row r="547" spans="34:34" x14ac:dyDescent="0.35">
      <c r="AH547" s="99"/>
    </row>
    <row r="548" spans="34:34" x14ac:dyDescent="0.35">
      <c r="AH548" s="99"/>
    </row>
    <row r="549" spans="34:34" x14ac:dyDescent="0.35">
      <c r="AH549" s="99"/>
    </row>
    <row r="550" spans="34:34" x14ac:dyDescent="0.35">
      <c r="AH550" s="99"/>
    </row>
    <row r="551" spans="34:34" x14ac:dyDescent="0.35">
      <c r="AH551" s="99"/>
    </row>
    <row r="552" spans="34:34" x14ac:dyDescent="0.35">
      <c r="AH552" s="99"/>
    </row>
    <row r="553" spans="34:34" x14ac:dyDescent="0.35">
      <c r="AH553" s="99"/>
    </row>
    <row r="554" spans="34:34" x14ac:dyDescent="0.35">
      <c r="AH554" s="99"/>
    </row>
    <row r="555" spans="34:34" x14ac:dyDescent="0.35">
      <c r="AH555" s="99"/>
    </row>
    <row r="556" spans="34:34" x14ac:dyDescent="0.35">
      <c r="AH556" s="99"/>
    </row>
    <row r="557" spans="34:34" x14ac:dyDescent="0.35">
      <c r="AH557" s="99"/>
    </row>
    <row r="558" spans="34:34" x14ac:dyDescent="0.35">
      <c r="AH558" s="99"/>
    </row>
    <row r="559" spans="34:34" x14ac:dyDescent="0.35">
      <c r="AH559" s="99"/>
    </row>
    <row r="560" spans="34:34" x14ac:dyDescent="0.35">
      <c r="AH560" s="99"/>
    </row>
    <row r="561" spans="34:34" x14ac:dyDescent="0.35">
      <c r="AH561" s="99"/>
    </row>
    <row r="562" spans="34:34" x14ac:dyDescent="0.35">
      <c r="AH562" s="99"/>
    </row>
    <row r="563" spans="34:34" x14ac:dyDescent="0.35">
      <c r="AH563" s="99"/>
    </row>
    <row r="564" spans="34:34" x14ac:dyDescent="0.35">
      <c r="AH564" s="99"/>
    </row>
    <row r="565" spans="34:34" x14ac:dyDescent="0.35">
      <c r="AH565" s="99"/>
    </row>
    <row r="566" spans="34:34" x14ac:dyDescent="0.35">
      <c r="AH566" s="99"/>
    </row>
    <row r="567" spans="34:34" x14ac:dyDescent="0.35">
      <c r="AH567" s="99"/>
    </row>
    <row r="568" spans="34:34" x14ac:dyDescent="0.35">
      <c r="AH568" s="99"/>
    </row>
    <row r="569" spans="34:34" x14ac:dyDescent="0.35">
      <c r="AH569" s="99"/>
    </row>
    <row r="570" spans="34:34" x14ac:dyDescent="0.35">
      <c r="AH570" s="99"/>
    </row>
    <row r="571" spans="34:34" x14ac:dyDescent="0.35">
      <c r="AH571" s="99"/>
    </row>
    <row r="572" spans="34:34" x14ac:dyDescent="0.35">
      <c r="AH572" s="99"/>
    </row>
    <row r="573" spans="34:34" x14ac:dyDescent="0.35">
      <c r="AH573" s="99"/>
    </row>
    <row r="574" spans="34:34" x14ac:dyDescent="0.35">
      <c r="AH574" s="99"/>
    </row>
    <row r="575" spans="34:34" x14ac:dyDescent="0.35">
      <c r="AH575" s="99"/>
    </row>
    <row r="576" spans="34:34" x14ac:dyDescent="0.35">
      <c r="AH576" s="99"/>
    </row>
    <row r="577" spans="34:34" x14ac:dyDescent="0.35">
      <c r="AH577" s="99"/>
    </row>
    <row r="578" spans="34:34" x14ac:dyDescent="0.35">
      <c r="AH578" s="99"/>
    </row>
    <row r="579" spans="34:34" x14ac:dyDescent="0.35">
      <c r="AH579" s="99"/>
    </row>
    <row r="580" spans="34:34" x14ac:dyDescent="0.35">
      <c r="AH580" s="99"/>
    </row>
    <row r="581" spans="34:34" x14ac:dyDescent="0.35">
      <c r="AH581" s="99"/>
    </row>
    <row r="582" spans="34:34" x14ac:dyDescent="0.35">
      <c r="AH582" s="99"/>
    </row>
    <row r="583" spans="34:34" x14ac:dyDescent="0.35">
      <c r="AH583" s="99"/>
    </row>
    <row r="584" spans="34:34" x14ac:dyDescent="0.35">
      <c r="AH584" s="99"/>
    </row>
    <row r="585" spans="34:34" x14ac:dyDescent="0.35">
      <c r="AH585" s="99"/>
    </row>
    <row r="586" spans="34:34" x14ac:dyDescent="0.35">
      <c r="AH586" s="99"/>
    </row>
    <row r="587" spans="34:34" x14ac:dyDescent="0.35">
      <c r="AH587" s="99"/>
    </row>
    <row r="588" spans="34:34" x14ac:dyDescent="0.35">
      <c r="AH588" s="99"/>
    </row>
    <row r="589" spans="34:34" x14ac:dyDescent="0.35">
      <c r="AH589" s="99"/>
    </row>
    <row r="590" spans="34:34" x14ac:dyDescent="0.35">
      <c r="AH590" s="99"/>
    </row>
    <row r="591" spans="34:34" x14ac:dyDescent="0.35">
      <c r="AH591" s="99"/>
    </row>
    <row r="592" spans="34:34" x14ac:dyDescent="0.35">
      <c r="AH592" s="99"/>
    </row>
    <row r="593" spans="34:34" x14ac:dyDescent="0.35">
      <c r="AH593" s="99"/>
    </row>
    <row r="594" spans="34:34" x14ac:dyDescent="0.35">
      <c r="AH594" s="99"/>
    </row>
    <row r="595" spans="34:34" x14ac:dyDescent="0.35">
      <c r="AH595" s="99"/>
    </row>
    <row r="596" spans="34:34" x14ac:dyDescent="0.35">
      <c r="AH596" s="99"/>
    </row>
    <row r="597" spans="34:34" x14ac:dyDescent="0.35">
      <c r="AH597" s="99"/>
    </row>
    <row r="598" spans="34:34" x14ac:dyDescent="0.35">
      <c r="AH598" s="99"/>
    </row>
    <row r="599" spans="34:34" x14ac:dyDescent="0.35">
      <c r="AH599" s="99"/>
    </row>
    <row r="600" spans="34:34" x14ac:dyDescent="0.35">
      <c r="AH600" s="99"/>
    </row>
    <row r="601" spans="34:34" x14ac:dyDescent="0.35">
      <c r="AH601" s="99"/>
    </row>
    <row r="602" spans="34:34" x14ac:dyDescent="0.35">
      <c r="AH602" s="99"/>
    </row>
    <row r="603" spans="34:34" x14ac:dyDescent="0.35">
      <c r="AH603" s="99"/>
    </row>
    <row r="604" spans="34:34" x14ac:dyDescent="0.35">
      <c r="AH604" s="99"/>
    </row>
    <row r="605" spans="34:34" x14ac:dyDescent="0.35">
      <c r="AH605" s="99"/>
    </row>
    <row r="606" spans="34:34" x14ac:dyDescent="0.35">
      <c r="AH606" s="99"/>
    </row>
    <row r="607" spans="34:34" x14ac:dyDescent="0.35">
      <c r="AH607" s="99"/>
    </row>
    <row r="608" spans="34:34" x14ac:dyDescent="0.35">
      <c r="AH608" s="99"/>
    </row>
    <row r="609" spans="34:34" x14ac:dyDescent="0.35">
      <c r="AH609" s="99"/>
    </row>
    <row r="610" spans="34:34" x14ac:dyDescent="0.35">
      <c r="AH610" s="99"/>
    </row>
    <row r="611" spans="34:34" x14ac:dyDescent="0.35">
      <c r="AH611" s="99"/>
    </row>
    <row r="612" spans="34:34" x14ac:dyDescent="0.35">
      <c r="AH612" s="99"/>
    </row>
    <row r="613" spans="34:34" x14ac:dyDescent="0.35">
      <c r="AH613" s="99"/>
    </row>
    <row r="614" spans="34:34" x14ac:dyDescent="0.35">
      <c r="AH614" s="99"/>
    </row>
    <row r="615" spans="34:34" x14ac:dyDescent="0.35">
      <c r="AH615" s="99"/>
    </row>
    <row r="616" spans="34:34" x14ac:dyDescent="0.35">
      <c r="AH616" s="99"/>
    </row>
    <row r="617" spans="34:34" x14ac:dyDescent="0.35">
      <c r="AH617" s="99"/>
    </row>
    <row r="618" spans="34:34" x14ac:dyDescent="0.35">
      <c r="AH618" s="99"/>
    </row>
    <row r="619" spans="34:34" x14ac:dyDescent="0.35">
      <c r="AH619" s="99"/>
    </row>
    <row r="620" spans="34:34" x14ac:dyDescent="0.35">
      <c r="AH620" s="99"/>
    </row>
    <row r="621" spans="34:34" x14ac:dyDescent="0.35">
      <c r="AH621" s="99"/>
    </row>
    <row r="622" spans="34:34" x14ac:dyDescent="0.35">
      <c r="AH622" s="99"/>
    </row>
    <row r="623" spans="34:34" x14ac:dyDescent="0.35">
      <c r="AH623" s="99"/>
    </row>
    <row r="624" spans="34:34" x14ac:dyDescent="0.35">
      <c r="AH624" s="99"/>
    </row>
    <row r="625" spans="34:34" x14ac:dyDescent="0.35">
      <c r="AH625" s="99"/>
    </row>
    <row r="626" spans="34:34" x14ac:dyDescent="0.35">
      <c r="AH626" s="99"/>
    </row>
    <row r="627" spans="34:34" x14ac:dyDescent="0.35">
      <c r="AH627" s="99"/>
    </row>
    <row r="628" spans="34:34" x14ac:dyDescent="0.35">
      <c r="AH628" s="99"/>
    </row>
    <row r="629" spans="34:34" x14ac:dyDescent="0.35">
      <c r="AH629" s="99"/>
    </row>
    <row r="630" spans="34:34" x14ac:dyDescent="0.35">
      <c r="AH630" s="99"/>
    </row>
    <row r="631" spans="34:34" x14ac:dyDescent="0.35">
      <c r="AH631" s="99"/>
    </row>
    <row r="632" spans="34:34" x14ac:dyDescent="0.35">
      <c r="AH632" s="99"/>
    </row>
    <row r="633" spans="34:34" x14ac:dyDescent="0.35">
      <c r="AH633" s="99"/>
    </row>
  </sheetData>
  <autoFilter ref="A2:AG240" xr:uid="{00000000-0009-0000-0000-000000000000}"/>
  <mergeCells count="1526">
    <mergeCell ref="AH238:AH242"/>
    <mergeCell ref="P17:AG17"/>
    <mergeCell ref="P21:AG21"/>
    <mergeCell ref="P232:AG233"/>
    <mergeCell ref="AA221:AA224"/>
    <mergeCell ref="AB221:AB224"/>
    <mergeCell ref="AC221:AC224"/>
    <mergeCell ref="AD221:AD224"/>
    <mergeCell ref="AE221:AE224"/>
    <mergeCell ref="AF221:AF224"/>
    <mergeCell ref="V225:V227"/>
    <mergeCell ref="W225:W227"/>
    <mergeCell ref="X225:X227"/>
    <mergeCell ref="Y225:Y227"/>
    <mergeCell ref="Z225:Z227"/>
    <mergeCell ref="AA225:AA227"/>
    <mergeCell ref="AB225:AB227"/>
    <mergeCell ref="AC225:AC227"/>
    <mergeCell ref="AD225:AD227"/>
    <mergeCell ref="AE225:AE227"/>
    <mergeCell ref="AF225:AF227"/>
    <mergeCell ref="AG169:AG170"/>
    <mergeCell ref="P171:AG171"/>
    <mergeCell ref="P175:AG175"/>
    <mergeCell ref="P179:AG180"/>
    <mergeCell ref="AG182:AG183"/>
    <mergeCell ref="P184:AG184"/>
    <mergeCell ref="P100:AG100"/>
    <mergeCell ref="P104:AG104"/>
    <mergeCell ref="P108:AG108"/>
    <mergeCell ref="P201:AG201"/>
    <mergeCell ref="P207:AG208"/>
    <mergeCell ref="P213:AG214"/>
    <mergeCell ref="P219:AG220"/>
    <mergeCell ref="U221:U224"/>
    <mergeCell ref="V221:V224"/>
    <mergeCell ref="W221:W224"/>
    <mergeCell ref="X221:X224"/>
    <mergeCell ref="Y221:Y224"/>
    <mergeCell ref="Z221:Z224"/>
    <mergeCell ref="T204:T206"/>
    <mergeCell ref="S211:S212"/>
    <mergeCell ref="T211:T212"/>
    <mergeCell ref="C188:M188"/>
    <mergeCell ref="I73:I74"/>
    <mergeCell ref="E109:E111"/>
    <mergeCell ref="F109:F111"/>
    <mergeCell ref="G109:G111"/>
    <mergeCell ref="S110:S112"/>
    <mergeCell ref="T110:T112"/>
    <mergeCell ref="H109:H111"/>
    <mergeCell ref="D109:D111"/>
    <mergeCell ref="B115:B130"/>
    <mergeCell ref="C129:M129"/>
    <mergeCell ref="C130:M130"/>
    <mergeCell ref="P135:AG135"/>
    <mergeCell ref="P139:AG139"/>
    <mergeCell ref="P144:AG144"/>
    <mergeCell ref="P149:AG150"/>
    <mergeCell ref="B131:B150"/>
    <mergeCell ref="C150:M150"/>
    <mergeCell ref="S152:S153"/>
    <mergeCell ref="T152:T153"/>
    <mergeCell ref="B151:B157"/>
    <mergeCell ref="C157:M157"/>
    <mergeCell ref="P156:AG157"/>
    <mergeCell ref="P162:AG164"/>
    <mergeCell ref="AF165:AF168"/>
    <mergeCell ref="AG165:AG168"/>
    <mergeCell ref="P120:P123"/>
    <mergeCell ref="AG151:AG155"/>
    <mergeCell ref="AG158:AG161"/>
    <mergeCell ref="E131:E134"/>
    <mergeCell ref="F131:F134"/>
    <mergeCell ref="G131:G134"/>
    <mergeCell ref="H131:H134"/>
    <mergeCell ref="L125:L127"/>
    <mergeCell ref="I116:I118"/>
    <mergeCell ref="X115:X118"/>
    <mergeCell ref="Y115:Y118"/>
    <mergeCell ref="Z115:Z118"/>
    <mergeCell ref="D136:D138"/>
    <mergeCell ref="E136:E138"/>
    <mergeCell ref="L131:L134"/>
    <mergeCell ref="K109:K111"/>
    <mergeCell ref="L109:L111"/>
    <mergeCell ref="M109:M111"/>
    <mergeCell ref="N109:N111"/>
    <mergeCell ref="O109:O111"/>
    <mergeCell ref="X45:X47"/>
    <mergeCell ref="Y45:Y47"/>
    <mergeCell ref="Z45:Z47"/>
    <mergeCell ref="AA45:AA47"/>
    <mergeCell ref="AB45:AB47"/>
    <mergeCell ref="AC45:AC47"/>
    <mergeCell ref="AD45:AD47"/>
    <mergeCell ref="AE45:AE47"/>
    <mergeCell ref="AF45:AF47"/>
    <mergeCell ref="AG45:AG47"/>
    <mergeCell ref="AB55:AB64"/>
    <mergeCell ref="P55:P64"/>
    <mergeCell ref="Q55:Q64"/>
    <mergeCell ref="R55:R64"/>
    <mergeCell ref="V55:V64"/>
    <mergeCell ref="AB66:AB70"/>
    <mergeCell ref="Z66:Z70"/>
    <mergeCell ref="Q50:Q51"/>
    <mergeCell ref="R50:R51"/>
    <mergeCell ref="Z55:Z64"/>
    <mergeCell ref="N87:N89"/>
    <mergeCell ref="O87:O89"/>
    <mergeCell ref="N92:N93"/>
    <mergeCell ref="O92:O93"/>
    <mergeCell ref="N81:N84"/>
    <mergeCell ref="P48:AG49"/>
    <mergeCell ref="P52:AG54"/>
    <mergeCell ref="D77:D78"/>
    <mergeCell ref="E77:E78"/>
    <mergeCell ref="F77:F78"/>
    <mergeCell ref="G77:G78"/>
    <mergeCell ref="H77:H78"/>
    <mergeCell ref="I77:I78"/>
    <mergeCell ref="J77:J78"/>
    <mergeCell ref="K77:K78"/>
    <mergeCell ref="L77:L78"/>
    <mergeCell ref="M77:M78"/>
    <mergeCell ref="N77:N78"/>
    <mergeCell ref="O77:O78"/>
    <mergeCell ref="D66:D67"/>
    <mergeCell ref="E66:E67"/>
    <mergeCell ref="F66:F67"/>
    <mergeCell ref="G66:G67"/>
    <mergeCell ref="I66:I67"/>
    <mergeCell ref="J73:J74"/>
    <mergeCell ref="K73:K74"/>
    <mergeCell ref="F68:F70"/>
    <mergeCell ref="D68:D70"/>
    <mergeCell ref="R28:R34"/>
    <mergeCell ref="P40:AG40"/>
    <mergeCell ref="U41:U43"/>
    <mergeCell ref="V41:V43"/>
    <mergeCell ref="W41:W43"/>
    <mergeCell ref="X41:X43"/>
    <mergeCell ref="Y41:Y43"/>
    <mergeCell ref="Z41:Z43"/>
    <mergeCell ref="AA41:AA43"/>
    <mergeCell ref="AB41:AB43"/>
    <mergeCell ref="AC41:AC43"/>
    <mergeCell ref="AD41:AD43"/>
    <mergeCell ref="AE41:AE43"/>
    <mergeCell ref="AF41:AF43"/>
    <mergeCell ref="AG41:AG43"/>
    <mergeCell ref="R36:R39"/>
    <mergeCell ref="S38:S39"/>
    <mergeCell ref="S36:S37"/>
    <mergeCell ref="T24:T25"/>
    <mergeCell ref="U22:U25"/>
    <mergeCell ref="V22:V25"/>
    <mergeCell ref="W22:W25"/>
    <mergeCell ref="X22:X25"/>
    <mergeCell ref="Y22:Y25"/>
    <mergeCell ref="Z22:Z25"/>
    <mergeCell ref="AA22:AA25"/>
    <mergeCell ref="AB22:AB25"/>
    <mergeCell ref="AC22:AC25"/>
    <mergeCell ref="AD22:AD25"/>
    <mergeCell ref="AE22:AE25"/>
    <mergeCell ref="AF22:AF25"/>
    <mergeCell ref="AG22:AG25"/>
    <mergeCell ref="R18:R20"/>
    <mergeCell ref="T36:T37"/>
    <mergeCell ref="T38:T39"/>
    <mergeCell ref="U36:U39"/>
    <mergeCell ref="V36:V39"/>
    <mergeCell ref="W36:W39"/>
    <mergeCell ref="X36:X39"/>
    <mergeCell ref="Y36:Y39"/>
    <mergeCell ref="Z36:Z39"/>
    <mergeCell ref="AA36:AA39"/>
    <mergeCell ref="AB36:AB39"/>
    <mergeCell ref="AC36:AC39"/>
    <mergeCell ref="AD36:AD39"/>
    <mergeCell ref="AE36:AE39"/>
    <mergeCell ref="AF36:AF39"/>
    <mergeCell ref="AG36:AG39"/>
    <mergeCell ref="P26:AG27"/>
    <mergeCell ref="X28:X31"/>
    <mergeCell ref="AF8:AF11"/>
    <mergeCell ref="AG8:AG11"/>
    <mergeCell ref="S10:S11"/>
    <mergeCell ref="T10:T11"/>
    <mergeCell ref="R8:R11"/>
    <mergeCell ref="U18:U20"/>
    <mergeCell ref="V18:V20"/>
    <mergeCell ref="W18:W20"/>
    <mergeCell ref="X18:X20"/>
    <mergeCell ref="Y18:Y20"/>
    <mergeCell ref="Z18:Z20"/>
    <mergeCell ref="AA18:AA20"/>
    <mergeCell ref="AB18:AB20"/>
    <mergeCell ref="AC18:AC20"/>
    <mergeCell ref="AD18:AD20"/>
    <mergeCell ref="AE18:AE20"/>
    <mergeCell ref="AF18:AF20"/>
    <mergeCell ref="AG18:AG20"/>
    <mergeCell ref="W13:W16"/>
    <mergeCell ref="X13:X16"/>
    <mergeCell ref="Y13:Y16"/>
    <mergeCell ref="Z13:Z16"/>
    <mergeCell ref="AA13:AA16"/>
    <mergeCell ref="AB13:AB16"/>
    <mergeCell ref="AC13:AC16"/>
    <mergeCell ref="AD13:AD16"/>
    <mergeCell ref="AE13:AE16"/>
    <mergeCell ref="AF13:AF16"/>
    <mergeCell ref="AG13:AG16"/>
    <mergeCell ref="Y3:Y6"/>
    <mergeCell ref="Z3:Z6"/>
    <mergeCell ref="AA3:AA6"/>
    <mergeCell ref="AB3:AB6"/>
    <mergeCell ref="AC3:AC6"/>
    <mergeCell ref="AD3:AD6"/>
    <mergeCell ref="AE3:AE6"/>
    <mergeCell ref="AF3:AF6"/>
    <mergeCell ref="AG3:AG6"/>
    <mergeCell ref="P7:AG7"/>
    <mergeCell ref="U8:U11"/>
    <mergeCell ref="V8:V11"/>
    <mergeCell ref="W8:W11"/>
    <mergeCell ref="X8:X11"/>
    <mergeCell ref="Y8:Y11"/>
    <mergeCell ref="Z8:Z11"/>
    <mergeCell ref="AA8:AA11"/>
    <mergeCell ref="AB8:AB11"/>
    <mergeCell ref="AC8:AC11"/>
    <mergeCell ref="AD8:AD11"/>
    <mergeCell ref="AE8:AE11"/>
    <mergeCell ref="C50:C54"/>
    <mergeCell ref="B96:B113"/>
    <mergeCell ref="S5:S6"/>
    <mergeCell ref="O18:O20"/>
    <mergeCell ref="P18:P20"/>
    <mergeCell ref="Q18:Q20"/>
    <mergeCell ref="F36:F37"/>
    <mergeCell ref="G36:G37"/>
    <mergeCell ref="H36:H37"/>
    <mergeCell ref="D26:M26"/>
    <mergeCell ref="S29:S34"/>
    <mergeCell ref="P28:P34"/>
    <mergeCell ref="R22:R25"/>
    <mergeCell ref="S24:S25"/>
    <mergeCell ref="P44:AG44"/>
    <mergeCell ref="U45:U47"/>
    <mergeCell ref="V45:V47"/>
    <mergeCell ref="W45:W47"/>
    <mergeCell ref="O10:O11"/>
    <mergeCell ref="D13:D14"/>
    <mergeCell ref="E13:E14"/>
    <mergeCell ref="F13:F14"/>
    <mergeCell ref="G13:G14"/>
    <mergeCell ref="T5:T6"/>
    <mergeCell ref="U3:U6"/>
    <mergeCell ref="V3:V6"/>
    <mergeCell ref="W3:W6"/>
    <mergeCell ref="X3:X6"/>
    <mergeCell ref="P12:AG12"/>
    <mergeCell ref="T15:T16"/>
    <mergeCell ref="U13:U16"/>
    <mergeCell ref="V13:V16"/>
    <mergeCell ref="O13:O14"/>
    <mergeCell ref="E28:E34"/>
    <mergeCell ref="M28:M34"/>
    <mergeCell ref="N28:N34"/>
    <mergeCell ref="O28:O34"/>
    <mergeCell ref="G22:G25"/>
    <mergeCell ref="H22:H25"/>
    <mergeCell ref="I22:I25"/>
    <mergeCell ref="J22:J25"/>
    <mergeCell ref="K22:K25"/>
    <mergeCell ref="L22:L25"/>
    <mergeCell ref="M22:M25"/>
    <mergeCell ref="N22:N25"/>
    <mergeCell ref="O22:O25"/>
    <mergeCell ref="F38:F39"/>
    <mergeCell ref="G38:G39"/>
    <mergeCell ref="H38:H39"/>
    <mergeCell ref="I38:I39"/>
    <mergeCell ref="J38:J39"/>
    <mergeCell ref="K38:K39"/>
    <mergeCell ref="M38:M39"/>
    <mergeCell ref="N38:N39"/>
    <mergeCell ref="O38:O39"/>
    <mergeCell ref="P13:P16"/>
    <mergeCell ref="Q13:Q16"/>
    <mergeCell ref="R13:R16"/>
    <mergeCell ref="S15:S16"/>
    <mergeCell ref="O4:O5"/>
    <mergeCell ref="P3:P6"/>
    <mergeCell ref="Q3:Q6"/>
    <mergeCell ref="R3:R6"/>
    <mergeCell ref="D8:D9"/>
    <mergeCell ref="E8:E9"/>
    <mergeCell ref="D10:D11"/>
    <mergeCell ref="E10:E11"/>
    <mergeCell ref="F10:F11"/>
    <mergeCell ref="F8:F9"/>
    <mergeCell ref="G8:G9"/>
    <mergeCell ref="G10:G11"/>
    <mergeCell ref="H8:H9"/>
    <mergeCell ref="H10:H11"/>
    <mergeCell ref="I8:I9"/>
    <mergeCell ref="I10:I11"/>
    <mergeCell ref="J8:J9"/>
    <mergeCell ref="K8:K9"/>
    <mergeCell ref="L8:L9"/>
    <mergeCell ref="M8:M9"/>
    <mergeCell ref="N8:N9"/>
    <mergeCell ref="O8:O9"/>
    <mergeCell ref="P8:P11"/>
    <mergeCell ref="Q8:Q11"/>
    <mergeCell ref="D4:D5"/>
    <mergeCell ref="E4:E5"/>
    <mergeCell ref="F4:F5"/>
    <mergeCell ref="G4:G5"/>
    <mergeCell ref="H4:H5"/>
    <mergeCell ref="I4:I5"/>
    <mergeCell ref="J4:J5"/>
    <mergeCell ref="K4:K5"/>
    <mergeCell ref="L4:L5"/>
    <mergeCell ref="M4:M5"/>
    <mergeCell ref="N4:N5"/>
    <mergeCell ref="D18:D20"/>
    <mergeCell ref="E18:E20"/>
    <mergeCell ref="F18:F20"/>
    <mergeCell ref="G18:G20"/>
    <mergeCell ref="H18:H20"/>
    <mergeCell ref="I18:I20"/>
    <mergeCell ref="J18:J20"/>
    <mergeCell ref="K18:K20"/>
    <mergeCell ref="L18:L20"/>
    <mergeCell ref="M18:M20"/>
    <mergeCell ref="N18:N20"/>
    <mergeCell ref="J10:J11"/>
    <mergeCell ref="K10:K11"/>
    <mergeCell ref="L10:L11"/>
    <mergeCell ref="M10:M11"/>
    <mergeCell ref="N10:N11"/>
    <mergeCell ref="H13:H14"/>
    <mergeCell ref="I13:I14"/>
    <mergeCell ref="J13:J14"/>
    <mergeCell ref="K13:K14"/>
    <mergeCell ref="L13:L14"/>
    <mergeCell ref="M13:M14"/>
    <mergeCell ref="N13:N14"/>
    <mergeCell ref="D44:M44"/>
    <mergeCell ref="C41:C44"/>
    <mergeCell ref="P41:P43"/>
    <mergeCell ref="Q41:Q43"/>
    <mergeCell ref="R41:R43"/>
    <mergeCell ref="D48:M48"/>
    <mergeCell ref="D49:M49"/>
    <mergeCell ref="C45:C49"/>
    <mergeCell ref="D45:D47"/>
    <mergeCell ref="E45:E47"/>
    <mergeCell ref="F45:F47"/>
    <mergeCell ref="G45:G47"/>
    <mergeCell ref="H45:H47"/>
    <mergeCell ref="I45:I47"/>
    <mergeCell ref="J45:J47"/>
    <mergeCell ref="K45:K47"/>
    <mergeCell ref="L45:L47"/>
    <mergeCell ref="M45:M47"/>
    <mergeCell ref="N45:N47"/>
    <mergeCell ref="O45:O47"/>
    <mergeCell ref="P45:P47"/>
    <mergeCell ref="Q45:Q47"/>
    <mergeCell ref="R45:R47"/>
    <mergeCell ref="P22:P25"/>
    <mergeCell ref="Q22:Q25"/>
    <mergeCell ref="D40:M40"/>
    <mergeCell ref="C36:C40"/>
    <mergeCell ref="D38:D39"/>
    <mergeCell ref="D36:D37"/>
    <mergeCell ref="E36:E37"/>
    <mergeCell ref="E38:E39"/>
    <mergeCell ref="D28:D34"/>
    <mergeCell ref="F28:F34"/>
    <mergeCell ref="G28:G34"/>
    <mergeCell ref="H28:H34"/>
    <mergeCell ref="I28:I34"/>
    <mergeCell ref="J28:J34"/>
    <mergeCell ref="K28:K34"/>
    <mergeCell ref="L28:L34"/>
    <mergeCell ref="D27:M27"/>
    <mergeCell ref="C22:C27"/>
    <mergeCell ref="L38:L39"/>
    <mergeCell ref="I36:I37"/>
    <mergeCell ref="J36:J37"/>
    <mergeCell ref="K36:K37"/>
    <mergeCell ref="L36:L37"/>
    <mergeCell ref="M36:M37"/>
    <mergeCell ref="N36:N37"/>
    <mergeCell ref="O36:O37"/>
    <mergeCell ref="P36:P39"/>
    <mergeCell ref="Q36:Q39"/>
    <mergeCell ref="C28:C35"/>
    <mergeCell ref="D35:M35"/>
    <mergeCell ref="Q28:Q34"/>
    <mergeCell ref="A3:A54"/>
    <mergeCell ref="A55:A130"/>
    <mergeCell ref="B50:B54"/>
    <mergeCell ref="D53:M53"/>
    <mergeCell ref="D54:M54"/>
    <mergeCell ref="B28:B49"/>
    <mergeCell ref="D7:M7"/>
    <mergeCell ref="C3:C7"/>
    <mergeCell ref="D12:M12"/>
    <mergeCell ref="C8:C12"/>
    <mergeCell ref="D17:M17"/>
    <mergeCell ref="C13:C17"/>
    <mergeCell ref="D21:M21"/>
    <mergeCell ref="C18:C21"/>
    <mergeCell ref="B3:B27"/>
    <mergeCell ref="D22:D25"/>
    <mergeCell ref="E22:E25"/>
    <mergeCell ref="F22:F25"/>
    <mergeCell ref="L87:L89"/>
    <mergeCell ref="L92:L93"/>
    <mergeCell ref="L73:L74"/>
    <mergeCell ref="K68:K70"/>
    <mergeCell ref="B87:B93"/>
    <mergeCell ref="C87:C89"/>
    <mergeCell ref="D87:D89"/>
    <mergeCell ref="E87:E89"/>
    <mergeCell ref="F87:F89"/>
    <mergeCell ref="C91:C93"/>
    <mergeCell ref="C96:C99"/>
    <mergeCell ref="D52:M52"/>
    <mergeCell ref="M92:M93"/>
    <mergeCell ref="M81:M84"/>
    <mergeCell ref="AG221:AG231"/>
    <mergeCell ref="AG185:AG187"/>
    <mergeCell ref="AG172:AG174"/>
    <mergeCell ref="AG176:AG178"/>
    <mergeCell ref="O169:O170"/>
    <mergeCell ref="C201:M201"/>
    <mergeCell ref="L185:L187"/>
    <mergeCell ref="M185:M187"/>
    <mergeCell ref="L191:L192"/>
    <mergeCell ref="V169:V170"/>
    <mergeCell ref="S217:S218"/>
    <mergeCell ref="T217:T218"/>
    <mergeCell ref="AE197:AE200"/>
    <mergeCell ref="AF197:AF200"/>
    <mergeCell ref="AF191:AF194"/>
    <mergeCell ref="Z125:Z127"/>
    <mergeCell ref="AA125:AA127"/>
    <mergeCell ref="AE172:AE174"/>
    <mergeCell ref="AF185:AF187"/>
    <mergeCell ref="W181:W183"/>
    <mergeCell ref="S204:S206"/>
    <mergeCell ref="AG140:AG143"/>
    <mergeCell ref="AG145:AG148"/>
    <mergeCell ref="R131:R134"/>
    <mergeCell ref="M125:M127"/>
    <mergeCell ref="O191:O192"/>
    <mergeCell ref="X228:X231"/>
    <mergeCell ref="Z228:Z231"/>
    <mergeCell ref="AA228:AA231"/>
    <mergeCell ref="AB228:AB231"/>
    <mergeCell ref="P191:P194"/>
    <mergeCell ref="R197:R200"/>
    <mergeCell ref="Q72:Q74"/>
    <mergeCell ref="R72:R74"/>
    <mergeCell ref="W72:W74"/>
    <mergeCell ref="X72:X74"/>
    <mergeCell ref="Z81:Z84"/>
    <mergeCell ref="AA55:AA64"/>
    <mergeCell ref="S68:S69"/>
    <mergeCell ref="Y72:Y74"/>
    <mergeCell ref="V72:V74"/>
    <mergeCell ref="U72:U74"/>
    <mergeCell ref="M73:M74"/>
    <mergeCell ref="Y66:Y70"/>
    <mergeCell ref="Z101:Z103"/>
    <mergeCell ref="AA101:AA103"/>
    <mergeCell ref="Q101:Q103"/>
    <mergeCell ref="R101:R103"/>
    <mergeCell ref="V101:V103"/>
    <mergeCell ref="W101:W103"/>
    <mergeCell ref="X101:X103"/>
    <mergeCell ref="P75:AG76"/>
    <mergeCell ref="N73:N74"/>
    <mergeCell ref="O73:O74"/>
    <mergeCell ref="Z87:Z89"/>
    <mergeCell ref="AA87:AA89"/>
    <mergeCell ref="AB87:AB89"/>
    <mergeCell ref="AC87:AC89"/>
    <mergeCell ref="AD87:AD89"/>
    <mergeCell ref="AC77:AC79"/>
    <mergeCell ref="Z91:Z93"/>
    <mergeCell ref="AA91:AA93"/>
    <mergeCell ref="AB91:AB93"/>
    <mergeCell ref="S199:S200"/>
    <mergeCell ref="T199:T200"/>
    <mergeCell ref="P119:AG119"/>
    <mergeCell ref="S122:S123"/>
    <mergeCell ref="AG109:AG112"/>
    <mergeCell ref="AG115:AG118"/>
    <mergeCell ref="AG120:AG123"/>
    <mergeCell ref="AG125:AG127"/>
    <mergeCell ref="AG131:AG134"/>
    <mergeCell ref="AG136:AG138"/>
    <mergeCell ref="AF151:AF155"/>
    <mergeCell ref="AF181:AF183"/>
    <mergeCell ref="AA181:AA183"/>
    <mergeCell ref="AF169:AF170"/>
    <mergeCell ref="AF176:AF178"/>
    <mergeCell ref="V185:V187"/>
    <mergeCell ref="R181:R183"/>
    <mergeCell ref="X191:X194"/>
    <mergeCell ref="U176:U178"/>
    <mergeCell ref="V176:V178"/>
    <mergeCell ref="P195:AG196"/>
    <mergeCell ref="P188:AG190"/>
    <mergeCell ref="D145:D148"/>
    <mergeCell ref="F145:F148"/>
    <mergeCell ref="G145:G148"/>
    <mergeCell ref="H145:H148"/>
    <mergeCell ref="D116:D118"/>
    <mergeCell ref="AE228:AE231"/>
    <mergeCell ref="AF228:AF231"/>
    <mergeCell ref="AG191:AG194"/>
    <mergeCell ref="AG197:AG200"/>
    <mergeCell ref="AG202:AG206"/>
    <mergeCell ref="AG209:AG212"/>
    <mergeCell ref="AG215:AG218"/>
    <mergeCell ref="AG234:AG237"/>
    <mergeCell ref="C221:C231"/>
    <mergeCell ref="P225:P227"/>
    <mergeCell ref="Q225:Q227"/>
    <mergeCell ref="P221:P224"/>
    <mergeCell ref="Q221:Q224"/>
    <mergeCell ref="R221:R224"/>
    <mergeCell ref="L197:L200"/>
    <mergeCell ref="M197:M200"/>
    <mergeCell ref="N197:N200"/>
    <mergeCell ref="O197:O200"/>
    <mergeCell ref="L202:L206"/>
    <mergeCell ref="M202:M206"/>
    <mergeCell ref="N202:N206"/>
    <mergeCell ref="L193:L194"/>
    <mergeCell ref="Q191:Q194"/>
    <mergeCell ref="R191:R194"/>
    <mergeCell ref="AD140:AD143"/>
    <mergeCell ref="P197:P200"/>
    <mergeCell ref="Q197:Q200"/>
    <mergeCell ref="AC228:AC231"/>
    <mergeCell ref="AD228:AD231"/>
    <mergeCell ref="AF125:AF127"/>
    <mergeCell ref="AD131:AD134"/>
    <mergeCell ref="AE131:AE134"/>
    <mergeCell ref="Y120:Y123"/>
    <mergeCell ref="Z120:Z123"/>
    <mergeCell ref="AC101:AC103"/>
    <mergeCell ref="L172:L174"/>
    <mergeCell ref="M172:M174"/>
    <mergeCell ref="N172:N174"/>
    <mergeCell ref="O172:O174"/>
    <mergeCell ref="L145:L148"/>
    <mergeCell ref="B164:M164"/>
    <mergeCell ref="B190:M190"/>
    <mergeCell ref="B196:M196"/>
    <mergeCell ref="R120:R123"/>
    <mergeCell ref="Q136:Q138"/>
    <mergeCell ref="R136:R138"/>
    <mergeCell ref="W136:W138"/>
    <mergeCell ref="C101:C103"/>
    <mergeCell ref="Z105:Z107"/>
    <mergeCell ref="N116:N118"/>
    <mergeCell ref="U115:U118"/>
    <mergeCell ref="O116:O118"/>
    <mergeCell ref="N120:N121"/>
    <mergeCell ref="O120:O121"/>
    <mergeCell ref="N122:N123"/>
    <mergeCell ref="O122:O123"/>
    <mergeCell ref="P125:P127"/>
    <mergeCell ref="D101:D103"/>
    <mergeCell ref="C125:C127"/>
    <mergeCell ref="D96:D98"/>
    <mergeCell ref="E96:E98"/>
    <mergeCell ref="F96:F98"/>
    <mergeCell ref="E81:E84"/>
    <mergeCell ref="C94:M94"/>
    <mergeCell ref="C105:C107"/>
    <mergeCell ref="D105:D107"/>
    <mergeCell ref="L116:L118"/>
    <mergeCell ref="M116:M118"/>
    <mergeCell ref="L122:L123"/>
    <mergeCell ref="C120:C123"/>
    <mergeCell ref="D120:D121"/>
    <mergeCell ref="E120:E121"/>
    <mergeCell ref="F120:F121"/>
    <mergeCell ref="F105:F107"/>
    <mergeCell ref="J105:J107"/>
    <mergeCell ref="K105:K107"/>
    <mergeCell ref="M122:M123"/>
    <mergeCell ref="E105:E107"/>
    <mergeCell ref="G105:G107"/>
    <mergeCell ref="H105:H107"/>
    <mergeCell ref="I105:I107"/>
    <mergeCell ref="C115:C118"/>
    <mergeCell ref="C109:C112"/>
    <mergeCell ref="H96:H98"/>
    <mergeCell ref="H92:H93"/>
    <mergeCell ref="E116:E118"/>
    <mergeCell ref="F116:F118"/>
    <mergeCell ref="G116:G118"/>
    <mergeCell ref="L96:L98"/>
    <mergeCell ref="L120:L121"/>
    <mergeCell ref="M120:M121"/>
    <mergeCell ref="A1:M1"/>
    <mergeCell ref="J55:J64"/>
    <mergeCell ref="K55:K64"/>
    <mergeCell ref="L66:L67"/>
    <mergeCell ref="M66:M67"/>
    <mergeCell ref="N66:N67"/>
    <mergeCell ref="O66:O67"/>
    <mergeCell ref="B55:B74"/>
    <mergeCell ref="C55:C64"/>
    <mergeCell ref="D55:D64"/>
    <mergeCell ref="E55:E64"/>
    <mergeCell ref="F55:F64"/>
    <mergeCell ref="B77:B84"/>
    <mergeCell ref="Y77:Y79"/>
    <mergeCell ref="Y81:Y84"/>
    <mergeCell ref="AF55:AF64"/>
    <mergeCell ref="AD66:AD70"/>
    <mergeCell ref="AE66:AE70"/>
    <mergeCell ref="AE55:AE64"/>
    <mergeCell ref="AA66:AA70"/>
    <mergeCell ref="X55:X64"/>
    <mergeCell ref="H66:H67"/>
    <mergeCell ref="H68:H70"/>
    <mergeCell ref="C81:C84"/>
    <mergeCell ref="D81:D84"/>
    <mergeCell ref="D73:D74"/>
    <mergeCell ref="E73:E74"/>
    <mergeCell ref="F73:F74"/>
    <mergeCell ref="G73:G74"/>
    <mergeCell ref="Z72:Z74"/>
    <mergeCell ref="AA72:AA74"/>
    <mergeCell ref="AB72:AB74"/>
    <mergeCell ref="AE120:AE123"/>
    <mergeCell ref="AE125:AE127"/>
    <mergeCell ref="AC72:AC74"/>
    <mergeCell ref="AD72:AD74"/>
    <mergeCell ref="AE72:AE74"/>
    <mergeCell ref="AF66:AF70"/>
    <mergeCell ref="AF81:AF84"/>
    <mergeCell ref="AD91:AD93"/>
    <mergeCell ref="AD101:AD103"/>
    <mergeCell ref="AE101:AE103"/>
    <mergeCell ref="AF77:AF79"/>
    <mergeCell ref="AE77:AE79"/>
    <mergeCell ref="AF96:AF99"/>
    <mergeCell ref="AF120:AF123"/>
    <mergeCell ref="AF115:AF118"/>
    <mergeCell ref="AD109:AD112"/>
    <mergeCell ref="AE109:AE112"/>
    <mergeCell ref="AC105:AC107"/>
    <mergeCell ref="AD105:AD107"/>
    <mergeCell ref="AE105:AE107"/>
    <mergeCell ref="P71:AG71"/>
    <mergeCell ref="X66:X68"/>
    <mergeCell ref="R66:R70"/>
    <mergeCell ref="Q77:Q79"/>
    <mergeCell ref="P113:AG114"/>
    <mergeCell ref="AC109:AC112"/>
    <mergeCell ref="AB105:AB107"/>
    <mergeCell ref="AD120:AD123"/>
    <mergeCell ref="Q120:Q123"/>
    <mergeCell ref="AC125:AC127"/>
    <mergeCell ref="AD125:AD127"/>
    <mergeCell ref="P72:P74"/>
    <mergeCell ref="AG50:AG51"/>
    <mergeCell ref="AG55:AG64"/>
    <mergeCell ref="AG72:AG74"/>
    <mergeCell ref="AG77:AG79"/>
    <mergeCell ref="AG81:AG84"/>
    <mergeCell ref="AG87:AG89"/>
    <mergeCell ref="AG91:AG93"/>
    <mergeCell ref="L55:L64"/>
    <mergeCell ref="M55:M64"/>
    <mergeCell ref="N55:N64"/>
    <mergeCell ref="O55:O64"/>
    <mergeCell ref="M87:M89"/>
    <mergeCell ref="AD77:AD79"/>
    <mergeCell ref="Y91:Y93"/>
    <mergeCell ref="P80:AG80"/>
    <mergeCell ref="P85:AG86"/>
    <mergeCell ref="P90:AG90"/>
    <mergeCell ref="AA81:AA84"/>
    <mergeCell ref="P66:P70"/>
    <mergeCell ref="AB77:AB79"/>
    <mergeCell ref="AB81:AB84"/>
    <mergeCell ref="AC81:AC84"/>
    <mergeCell ref="AD81:AD84"/>
    <mergeCell ref="AD55:AD64"/>
    <mergeCell ref="P50:P51"/>
    <mergeCell ref="C65:M65"/>
    <mergeCell ref="I68:I70"/>
    <mergeCell ref="AC55:AC64"/>
    <mergeCell ref="AC66:AC70"/>
    <mergeCell ref="AF72:AF74"/>
    <mergeCell ref="AG66:AG70"/>
    <mergeCell ref="X69:X70"/>
    <mergeCell ref="AA77:AA79"/>
    <mergeCell ref="M101:M103"/>
    <mergeCell ref="AD96:AD99"/>
    <mergeCell ref="AE96:AE99"/>
    <mergeCell ref="AC91:AC93"/>
    <mergeCell ref="P94:AG95"/>
    <mergeCell ref="AG105:AG107"/>
    <mergeCell ref="AE91:AE93"/>
    <mergeCell ref="AF91:AF93"/>
    <mergeCell ref="AF87:AF89"/>
    <mergeCell ref="R87:R89"/>
    <mergeCell ref="W87:W89"/>
    <mergeCell ref="X87:X89"/>
    <mergeCell ref="P87:P89"/>
    <mergeCell ref="V77:V79"/>
    <mergeCell ref="R96:R99"/>
    <mergeCell ref="Z96:Z99"/>
    <mergeCell ref="AB101:AB103"/>
    <mergeCell ref="AB96:AB99"/>
    <mergeCell ref="AC96:AC99"/>
    <mergeCell ref="AE87:AE89"/>
    <mergeCell ref="AF101:AF103"/>
    <mergeCell ref="AF105:AF107"/>
    <mergeCell ref="H116:H118"/>
    <mergeCell ref="J116:J118"/>
    <mergeCell ref="E101:E103"/>
    <mergeCell ref="F101:F103"/>
    <mergeCell ref="G101:G103"/>
    <mergeCell ref="L105:L107"/>
    <mergeCell ref="M105:M107"/>
    <mergeCell ref="N105:N107"/>
    <mergeCell ref="O105:O107"/>
    <mergeCell ref="H101:H103"/>
    <mergeCell ref="Y101:Y103"/>
    <mergeCell ref="P101:P103"/>
    <mergeCell ref="I101:I103"/>
    <mergeCell ref="Y105:Y107"/>
    <mergeCell ref="Q105:Q107"/>
    <mergeCell ref="P105:P107"/>
    <mergeCell ref="R105:R107"/>
    <mergeCell ref="V105:V107"/>
    <mergeCell ref="X105:X107"/>
    <mergeCell ref="N101:N103"/>
    <mergeCell ref="U101:U103"/>
    <mergeCell ref="U105:U107"/>
    <mergeCell ref="L101:L103"/>
    <mergeCell ref="W105:W107"/>
    <mergeCell ref="V115:V118"/>
    <mergeCell ref="W115:W118"/>
    <mergeCell ref="P115:P118"/>
    <mergeCell ref="Q115:Q118"/>
    <mergeCell ref="R115:R118"/>
    <mergeCell ref="O101:O103"/>
    <mergeCell ref="I109:I111"/>
    <mergeCell ref="J109:J111"/>
    <mergeCell ref="F125:F127"/>
    <mergeCell ref="G125:G127"/>
    <mergeCell ref="H125:H127"/>
    <mergeCell ref="D122:D123"/>
    <mergeCell ref="E122:E123"/>
    <mergeCell ref="F122:F123"/>
    <mergeCell ref="G122:G123"/>
    <mergeCell ref="H122:H123"/>
    <mergeCell ref="U120:U123"/>
    <mergeCell ref="T122:T123"/>
    <mergeCell ref="G120:G121"/>
    <mergeCell ref="I120:I121"/>
    <mergeCell ref="I122:I123"/>
    <mergeCell ref="H120:H121"/>
    <mergeCell ref="J120:J121"/>
    <mergeCell ref="K120:K121"/>
    <mergeCell ref="J122:J123"/>
    <mergeCell ref="U125:U127"/>
    <mergeCell ref="K122:K123"/>
    <mergeCell ref="J125:J127"/>
    <mergeCell ref="K125:K127"/>
    <mergeCell ref="C140:C143"/>
    <mergeCell ref="D140:D143"/>
    <mergeCell ref="E140:E143"/>
    <mergeCell ref="F140:F143"/>
    <mergeCell ref="G140:G143"/>
    <mergeCell ref="H140:H143"/>
    <mergeCell ref="AE140:AE143"/>
    <mergeCell ref="AA136:AA138"/>
    <mergeCell ref="AF131:AF134"/>
    <mergeCell ref="AB140:AB143"/>
    <mergeCell ref="C136:C138"/>
    <mergeCell ref="V140:V143"/>
    <mergeCell ref="V136:V138"/>
    <mergeCell ref="U131:U134"/>
    <mergeCell ref="O131:O134"/>
    <mergeCell ref="P131:P134"/>
    <mergeCell ref="Q131:Q134"/>
    <mergeCell ref="K131:K134"/>
    <mergeCell ref="J131:J134"/>
    <mergeCell ref="AD136:AD138"/>
    <mergeCell ref="AE136:AE138"/>
    <mergeCell ref="AC131:AC134"/>
    <mergeCell ref="M131:M134"/>
    <mergeCell ref="N131:N134"/>
    <mergeCell ref="C145:C148"/>
    <mergeCell ref="L151:L155"/>
    <mergeCell ref="M151:M155"/>
    <mergeCell ref="N151:N155"/>
    <mergeCell ref="O151:O155"/>
    <mergeCell ref="J145:J148"/>
    <mergeCell ref="O136:O138"/>
    <mergeCell ref="I136:I138"/>
    <mergeCell ref="I140:I143"/>
    <mergeCell ref="U140:U143"/>
    <mergeCell ref="J140:J143"/>
    <mergeCell ref="K140:K143"/>
    <mergeCell ref="N140:N143"/>
    <mergeCell ref="O140:O143"/>
    <mergeCell ref="L136:L138"/>
    <mergeCell ref="M136:M138"/>
    <mergeCell ref="N136:N138"/>
    <mergeCell ref="C151:C155"/>
    <mergeCell ref="D151:D155"/>
    <mergeCell ref="E151:E155"/>
    <mergeCell ref="F151:F155"/>
    <mergeCell ref="G151:G155"/>
    <mergeCell ref="H151:H155"/>
    <mergeCell ref="I151:I155"/>
    <mergeCell ref="F136:F138"/>
    <mergeCell ref="G136:G138"/>
    <mergeCell ref="H136:H138"/>
    <mergeCell ref="K136:K138"/>
    <mergeCell ref="E145:E148"/>
    <mergeCell ref="P136:P138"/>
    <mergeCell ref="Q140:Q143"/>
    <mergeCell ref="R140:R143"/>
    <mergeCell ref="C158:C161"/>
    <mergeCell ref="D158:D161"/>
    <mergeCell ref="E158:E161"/>
    <mergeCell ref="F158:F161"/>
    <mergeCell ref="G158:G161"/>
    <mergeCell ref="W151:W155"/>
    <mergeCell ref="X151:X155"/>
    <mergeCell ref="Y151:Y155"/>
    <mergeCell ref="Z151:Z155"/>
    <mergeCell ref="AA151:AA155"/>
    <mergeCell ref="AB151:AB155"/>
    <mergeCell ref="P151:P155"/>
    <mergeCell ref="Q151:Q155"/>
    <mergeCell ref="R151:R155"/>
    <mergeCell ref="AE158:AE161"/>
    <mergeCell ref="AF158:AF161"/>
    <mergeCell ref="Z158:Z161"/>
    <mergeCell ref="AA158:AA161"/>
    <mergeCell ref="AB158:AB161"/>
    <mergeCell ref="AD158:AD161"/>
    <mergeCell ref="H158:H161"/>
    <mergeCell ref="AD151:AD155"/>
    <mergeCell ref="AE151:AE155"/>
    <mergeCell ref="R158:R161"/>
    <mergeCell ref="V151:V155"/>
    <mergeCell ref="J151:J155"/>
    <mergeCell ref="K151:K155"/>
    <mergeCell ref="L158:L161"/>
    <mergeCell ref="M158:M161"/>
    <mergeCell ref="J158:J161"/>
    <mergeCell ref="K158:K161"/>
    <mergeCell ref="N158:N161"/>
    <mergeCell ref="Y169:Y170"/>
    <mergeCell ref="Z169:Z170"/>
    <mergeCell ref="AA169:AA170"/>
    <mergeCell ref="AB169:AB170"/>
    <mergeCell ref="AC169:AC170"/>
    <mergeCell ref="AC181:AC183"/>
    <mergeCell ref="AD169:AD170"/>
    <mergeCell ref="AE169:AE170"/>
    <mergeCell ref="AE176:AE178"/>
    <mergeCell ref="Z172:Z174"/>
    <mergeCell ref="X176:X178"/>
    <mergeCell ref="Z165:Z168"/>
    <mergeCell ref="AA165:AA168"/>
    <mergeCell ref="P172:P174"/>
    <mergeCell ref="X181:X183"/>
    <mergeCell ref="J165:J168"/>
    <mergeCell ref="K165:K168"/>
    <mergeCell ref="J169:J170"/>
    <mergeCell ref="K169:K170"/>
    <mergeCell ref="J172:J174"/>
    <mergeCell ref="AD181:AD183"/>
    <mergeCell ref="AC176:AC178"/>
    <mergeCell ref="P176:P178"/>
    <mergeCell ref="B180:M180"/>
    <mergeCell ref="E172:E174"/>
    <mergeCell ref="E169:E170"/>
    <mergeCell ref="R176:R178"/>
    <mergeCell ref="U172:U174"/>
    <mergeCell ref="Q172:Q174"/>
    <mergeCell ref="R172:R174"/>
    <mergeCell ref="E165:E168"/>
    <mergeCell ref="L165:L168"/>
    <mergeCell ref="C184:M184"/>
    <mergeCell ref="L169:L170"/>
    <mergeCell ref="M169:M170"/>
    <mergeCell ref="N169:N170"/>
    <mergeCell ref="H169:H170"/>
    <mergeCell ref="I169:I170"/>
    <mergeCell ref="P169:P170"/>
    <mergeCell ref="M165:M168"/>
    <mergeCell ref="N165:N168"/>
    <mergeCell ref="O165:O168"/>
    <mergeCell ref="Q181:Q183"/>
    <mergeCell ref="P165:P168"/>
    <mergeCell ref="C181:C183"/>
    <mergeCell ref="W169:W170"/>
    <mergeCell ref="X169:X170"/>
    <mergeCell ref="I172:I174"/>
    <mergeCell ref="P185:P187"/>
    <mergeCell ref="Q185:Q187"/>
    <mergeCell ref="R185:R187"/>
    <mergeCell ref="Z181:Z183"/>
    <mergeCell ref="J191:J192"/>
    <mergeCell ref="Z185:Z187"/>
    <mergeCell ref="AA185:AA187"/>
    <mergeCell ref="AB185:AB187"/>
    <mergeCell ref="AE181:AE183"/>
    <mergeCell ref="K191:K192"/>
    <mergeCell ref="D185:D187"/>
    <mergeCell ref="E185:E187"/>
    <mergeCell ref="F185:F187"/>
    <mergeCell ref="G185:G187"/>
    <mergeCell ref="H185:H187"/>
    <mergeCell ref="I185:I187"/>
    <mergeCell ref="V181:V183"/>
    <mergeCell ref="M191:M192"/>
    <mergeCell ref="N191:N192"/>
    <mergeCell ref="Y181:Y183"/>
    <mergeCell ref="U181:U183"/>
    <mergeCell ref="Y191:Y194"/>
    <mergeCell ref="K193:K194"/>
    <mergeCell ref="N185:N187"/>
    <mergeCell ref="O185:O187"/>
    <mergeCell ref="P181:P183"/>
    <mergeCell ref="N193:N194"/>
    <mergeCell ref="O193:O194"/>
    <mergeCell ref="V202:V206"/>
    <mergeCell ref="C215:C218"/>
    <mergeCell ref="D215:D218"/>
    <mergeCell ref="E215:E218"/>
    <mergeCell ref="F215:F218"/>
    <mergeCell ref="G215:G218"/>
    <mergeCell ref="H215:H218"/>
    <mergeCell ref="I215:I218"/>
    <mergeCell ref="E209:E212"/>
    <mergeCell ref="F209:F212"/>
    <mergeCell ref="G209:G212"/>
    <mergeCell ref="P202:P206"/>
    <mergeCell ref="C209:C212"/>
    <mergeCell ref="D209:D212"/>
    <mergeCell ref="P209:P212"/>
    <mergeCell ref="H209:H212"/>
    <mergeCell ref="I209:I212"/>
    <mergeCell ref="J209:J212"/>
    <mergeCell ref="K209:K212"/>
    <mergeCell ref="N209:N212"/>
    <mergeCell ref="P215:P218"/>
    <mergeCell ref="Q215:Q218"/>
    <mergeCell ref="R215:R218"/>
    <mergeCell ref="U215:U218"/>
    <mergeCell ref="O209:O212"/>
    <mergeCell ref="V215:V218"/>
    <mergeCell ref="O202:O206"/>
    <mergeCell ref="U191:U194"/>
    <mergeCell ref="V191:V194"/>
    <mergeCell ref="D191:D192"/>
    <mergeCell ref="W228:W231"/>
    <mergeCell ref="V228:V231"/>
    <mergeCell ref="U225:U227"/>
    <mergeCell ref="D228:D231"/>
    <mergeCell ref="E228:E231"/>
    <mergeCell ref="F228:F231"/>
    <mergeCell ref="G221:G227"/>
    <mergeCell ref="G228:G231"/>
    <mergeCell ref="L215:L218"/>
    <mergeCell ref="M215:M218"/>
    <mergeCell ref="N215:N218"/>
    <mergeCell ref="O215:O218"/>
    <mergeCell ref="R225:R227"/>
    <mergeCell ref="S228:S231"/>
    <mergeCell ref="T228:T231"/>
    <mergeCell ref="S223:S224"/>
    <mergeCell ref="T223:T224"/>
    <mergeCell ref="N234:N237"/>
    <mergeCell ref="O234:O237"/>
    <mergeCell ref="R234:R237"/>
    <mergeCell ref="W234:W237"/>
    <mergeCell ref="X234:X237"/>
    <mergeCell ref="Y234:Y237"/>
    <mergeCell ref="Z234:Z237"/>
    <mergeCell ref="AA234:AA237"/>
    <mergeCell ref="P234:P237"/>
    <mergeCell ref="Q234:Q237"/>
    <mergeCell ref="P228:P231"/>
    <mergeCell ref="Q228:Q231"/>
    <mergeCell ref="R228:R231"/>
    <mergeCell ref="U234:U237"/>
    <mergeCell ref="V234:V237"/>
    <mergeCell ref="C234:C237"/>
    <mergeCell ref="D234:D237"/>
    <mergeCell ref="E234:E237"/>
    <mergeCell ref="F234:F237"/>
    <mergeCell ref="G234:G237"/>
    <mergeCell ref="H234:H237"/>
    <mergeCell ref="I234:I237"/>
    <mergeCell ref="H228:H231"/>
    <mergeCell ref="I228:I231"/>
    <mergeCell ref="J234:J237"/>
    <mergeCell ref="K234:K237"/>
    <mergeCell ref="S236:S237"/>
    <mergeCell ref="T236:T237"/>
    <mergeCell ref="U228:U231"/>
    <mergeCell ref="Y228:Y231"/>
    <mergeCell ref="N228:N231"/>
    <mergeCell ref="O228:O231"/>
    <mergeCell ref="AB234:AB237"/>
    <mergeCell ref="AC234:AC237"/>
    <mergeCell ref="AD234:AD237"/>
    <mergeCell ref="AE234:AE237"/>
    <mergeCell ref="AF234:AF237"/>
    <mergeCell ref="AE215:AE218"/>
    <mergeCell ref="AF215:AF218"/>
    <mergeCell ref="AB215:AB218"/>
    <mergeCell ref="AC215:AC218"/>
    <mergeCell ref="AD215:AD218"/>
    <mergeCell ref="AF209:AF212"/>
    <mergeCell ref="Z209:Z212"/>
    <mergeCell ref="AE209:AE212"/>
    <mergeCell ref="AF109:AF112"/>
    <mergeCell ref="Z215:Z218"/>
    <mergeCell ref="AD202:AD206"/>
    <mergeCell ref="AD209:AD212"/>
    <mergeCell ref="AE202:AE206"/>
    <mergeCell ref="AF202:AF206"/>
    <mergeCell ref="AE191:AE194"/>
    <mergeCell ref="Z191:Z194"/>
    <mergeCell ref="AA191:AA194"/>
    <mergeCell ref="AB191:AB194"/>
    <mergeCell ref="AC191:AC194"/>
    <mergeCell ref="AD191:AD194"/>
    <mergeCell ref="Z176:Z178"/>
    <mergeCell ref="AF172:AF174"/>
    <mergeCell ref="AA172:AA174"/>
    <mergeCell ref="AB172:AB174"/>
    <mergeCell ref="AC172:AC174"/>
    <mergeCell ref="AD172:AD174"/>
    <mergeCell ref="AD197:AD200"/>
    <mergeCell ref="AA215:AA218"/>
    <mergeCell ref="AA209:AA212"/>
    <mergeCell ref="AA202:AA206"/>
    <mergeCell ref="Z109:Z112"/>
    <mergeCell ref="AA109:AA112"/>
    <mergeCell ref="AB109:AB112"/>
    <mergeCell ref="V165:V168"/>
    <mergeCell ref="W165:W168"/>
    <mergeCell ref="X165:X168"/>
    <mergeCell ref="Y165:Y168"/>
    <mergeCell ref="W176:W178"/>
    <mergeCell ref="AA176:AA178"/>
    <mergeCell ref="V120:V123"/>
    <mergeCell ref="W120:W123"/>
    <mergeCell ref="U136:U138"/>
    <mergeCell ref="V158:V161"/>
    <mergeCell ref="W158:W161"/>
    <mergeCell ref="X158:X161"/>
    <mergeCell ref="U109:U112"/>
    <mergeCell ref="W215:W218"/>
    <mergeCell ref="X215:X218"/>
    <mergeCell ref="Y215:Y218"/>
    <mergeCell ref="U202:U206"/>
    <mergeCell ref="AB125:AB127"/>
    <mergeCell ref="AA120:AA123"/>
    <mergeCell ref="AB120:AB123"/>
    <mergeCell ref="X202:X206"/>
    <mergeCell ref="Y202:Y206"/>
    <mergeCell ref="Z202:Z206"/>
    <mergeCell ref="AB202:AB206"/>
    <mergeCell ref="W185:W187"/>
    <mergeCell ref="X185:X187"/>
    <mergeCell ref="AD165:AD168"/>
    <mergeCell ref="AE165:AE168"/>
    <mergeCell ref="AC140:AC143"/>
    <mergeCell ref="AD176:AD178"/>
    <mergeCell ref="AB165:AB168"/>
    <mergeCell ref="AC165:AC168"/>
    <mergeCell ref="V197:V200"/>
    <mergeCell ref="W197:W200"/>
    <mergeCell ref="U197:U200"/>
    <mergeCell ref="AA197:AA200"/>
    <mergeCell ref="W191:W194"/>
    <mergeCell ref="AB181:AB183"/>
    <mergeCell ref="V131:V134"/>
    <mergeCell ref="W131:W134"/>
    <mergeCell ref="X131:X134"/>
    <mergeCell ref="Y131:Y134"/>
    <mergeCell ref="Z131:Z134"/>
    <mergeCell ref="X197:X200"/>
    <mergeCell ref="Y197:Y200"/>
    <mergeCell ref="Z197:Z200"/>
    <mergeCell ref="AD185:AD187"/>
    <mergeCell ref="AE185:AE187"/>
    <mergeCell ref="Y158:Y161"/>
    <mergeCell ref="AA140:AA143"/>
    <mergeCell ref="V172:V174"/>
    <mergeCell ref="W172:W174"/>
    <mergeCell ref="X172:X174"/>
    <mergeCell ref="Y172:Y174"/>
    <mergeCell ref="Y176:Y178"/>
    <mergeCell ref="X136:X138"/>
    <mergeCell ref="Y136:Y138"/>
    <mergeCell ref="Z136:Z138"/>
    <mergeCell ref="O158:O161"/>
    <mergeCell ref="L140:L143"/>
    <mergeCell ref="M140:M143"/>
    <mergeCell ref="Q165:Q168"/>
    <mergeCell ref="X145:X148"/>
    <mergeCell ref="Y145:Y148"/>
    <mergeCell ref="P145:P148"/>
    <mergeCell ref="I145:I148"/>
    <mergeCell ref="R165:R168"/>
    <mergeCell ref="U165:U168"/>
    <mergeCell ref="U145:U148"/>
    <mergeCell ref="I158:I161"/>
    <mergeCell ref="P158:P161"/>
    <mergeCell ref="Q158:Q161"/>
    <mergeCell ref="M145:M148"/>
    <mergeCell ref="N145:N148"/>
    <mergeCell ref="O145:O148"/>
    <mergeCell ref="W140:W143"/>
    <mergeCell ref="X140:X143"/>
    <mergeCell ref="Y140:Y143"/>
    <mergeCell ref="P140:P143"/>
    <mergeCell ref="S147:S148"/>
    <mergeCell ref="S160:S161"/>
    <mergeCell ref="T160:T161"/>
    <mergeCell ref="I96:I98"/>
    <mergeCell ref="U87:U89"/>
    <mergeCell ref="U91:U93"/>
    <mergeCell ref="P96:P99"/>
    <mergeCell ref="K116:K118"/>
    <mergeCell ref="J136:J138"/>
    <mergeCell ref="I131:I134"/>
    <mergeCell ref="I125:I127"/>
    <mergeCell ref="P124:AG124"/>
    <mergeCell ref="J87:J89"/>
    <mergeCell ref="K87:K89"/>
    <mergeCell ref="J92:J93"/>
    <mergeCell ref="K92:K93"/>
    <mergeCell ref="Q87:Q89"/>
    <mergeCell ref="R81:R84"/>
    <mergeCell ref="S98:S99"/>
    <mergeCell ref="R77:R79"/>
    <mergeCell ref="P128:AG130"/>
    <mergeCell ref="C90:M90"/>
    <mergeCell ref="AC120:AC123"/>
    <mergeCell ref="AC136:AC138"/>
    <mergeCell ref="AB136:AB138"/>
    <mergeCell ref="V125:V127"/>
    <mergeCell ref="W125:W127"/>
    <mergeCell ref="X125:X127"/>
    <mergeCell ref="Y125:Y127"/>
    <mergeCell ref="C131:C134"/>
    <mergeCell ref="D131:D134"/>
    <mergeCell ref="N125:N127"/>
    <mergeCell ref="O125:O127"/>
    <mergeCell ref="D125:D127"/>
    <mergeCell ref="E125:E127"/>
    <mergeCell ref="D92:D93"/>
    <mergeCell ref="V66:V70"/>
    <mergeCell ref="U66:U70"/>
    <mergeCell ref="F92:F93"/>
    <mergeCell ref="P91:P93"/>
    <mergeCell ref="C77:C79"/>
    <mergeCell ref="F81:F84"/>
    <mergeCell ref="G81:G84"/>
    <mergeCell ref="W81:W84"/>
    <mergeCell ref="J68:J70"/>
    <mergeCell ref="E68:E70"/>
    <mergeCell ref="U77:U79"/>
    <mergeCell ref="U81:U84"/>
    <mergeCell ref="C71:M71"/>
    <mergeCell ref="C75:M75"/>
    <mergeCell ref="B76:M76"/>
    <mergeCell ref="C80:M80"/>
    <mergeCell ref="C85:M85"/>
    <mergeCell ref="B86:M86"/>
    <mergeCell ref="M68:M70"/>
    <mergeCell ref="E92:E93"/>
    <mergeCell ref="G92:G93"/>
    <mergeCell ref="P81:P84"/>
    <mergeCell ref="G68:G70"/>
    <mergeCell ref="J66:J67"/>
    <mergeCell ref="H73:H74"/>
    <mergeCell ref="H81:H84"/>
    <mergeCell ref="I81:I84"/>
    <mergeCell ref="W77:W79"/>
    <mergeCell ref="L81:L84"/>
    <mergeCell ref="O81:O84"/>
    <mergeCell ref="V87:V89"/>
    <mergeCell ref="G55:G64"/>
    <mergeCell ref="M234:M237"/>
    <mergeCell ref="D221:D227"/>
    <mergeCell ref="E221:E227"/>
    <mergeCell ref="F221:F227"/>
    <mergeCell ref="L209:L212"/>
    <mergeCell ref="J81:J84"/>
    <mergeCell ref="K81:K84"/>
    <mergeCell ref="H55:H64"/>
    <mergeCell ref="I55:I64"/>
    <mergeCell ref="F202:F206"/>
    <mergeCell ref="G202:G206"/>
    <mergeCell ref="O96:O98"/>
    <mergeCell ref="N96:N98"/>
    <mergeCell ref="I92:I93"/>
    <mergeCell ref="C162:M162"/>
    <mergeCell ref="C156:M156"/>
    <mergeCell ref="C135:M135"/>
    <mergeCell ref="C139:M139"/>
    <mergeCell ref="C144:M144"/>
    <mergeCell ref="C149:M149"/>
    <mergeCell ref="C207:M207"/>
    <mergeCell ref="B208:M208"/>
    <mergeCell ref="B214:M214"/>
    <mergeCell ref="B220:M220"/>
    <mergeCell ref="C232:M232"/>
    <mergeCell ref="B233:M233"/>
    <mergeCell ref="G87:G89"/>
    <mergeCell ref="H87:H89"/>
    <mergeCell ref="I87:I89"/>
    <mergeCell ref="C72:C74"/>
    <mergeCell ref="C66:C70"/>
    <mergeCell ref="U55:U64"/>
    <mergeCell ref="T98:T99"/>
    <mergeCell ref="U96:U99"/>
    <mergeCell ref="V96:V99"/>
    <mergeCell ref="W96:W99"/>
    <mergeCell ref="X96:X99"/>
    <mergeCell ref="W109:W112"/>
    <mergeCell ref="X109:X112"/>
    <mergeCell ref="Y109:Y112"/>
    <mergeCell ref="Y87:Y89"/>
    <mergeCell ref="Q109:Q112"/>
    <mergeCell ref="R109:R112"/>
    <mergeCell ref="P109:P112"/>
    <mergeCell ref="Q91:Q93"/>
    <mergeCell ref="R91:R93"/>
    <mergeCell ref="V91:V93"/>
    <mergeCell ref="Q96:Q99"/>
    <mergeCell ref="W55:W64"/>
    <mergeCell ref="W91:W93"/>
    <mergeCell ref="Q66:Q70"/>
    <mergeCell ref="Q81:Q84"/>
    <mergeCell ref="Y55:Y64"/>
    <mergeCell ref="V109:V112"/>
    <mergeCell ref="P65:AG65"/>
    <mergeCell ref="W66:W70"/>
    <mergeCell ref="X77:X79"/>
    <mergeCell ref="X81:X84"/>
    <mergeCell ref="AG96:AG99"/>
    <mergeCell ref="AG101:AG103"/>
    <mergeCell ref="AA96:AA99"/>
    <mergeCell ref="Y96:Y99"/>
    <mergeCell ref="P77:P79"/>
    <mergeCell ref="H191:H192"/>
    <mergeCell ref="G165:G168"/>
    <mergeCell ref="L234:L237"/>
    <mergeCell ref="C197:C200"/>
    <mergeCell ref="D197:D200"/>
    <mergeCell ref="E197:E200"/>
    <mergeCell ref="C202:C206"/>
    <mergeCell ref="D202:D206"/>
    <mergeCell ref="E202:E206"/>
    <mergeCell ref="H202:H206"/>
    <mergeCell ref="B189:M189"/>
    <mergeCell ref="B181:B188"/>
    <mergeCell ref="B191:B195"/>
    <mergeCell ref="C185:C187"/>
    <mergeCell ref="F172:F174"/>
    <mergeCell ref="G172:G174"/>
    <mergeCell ref="H165:H168"/>
    <mergeCell ref="I165:I168"/>
    <mergeCell ref="J215:J218"/>
    <mergeCell ref="K215:K218"/>
    <mergeCell ref="J228:J231"/>
    <mergeCell ref="K228:K231"/>
    <mergeCell ref="L228:L231"/>
    <mergeCell ref="M228:M231"/>
    <mergeCell ref="J193:J194"/>
    <mergeCell ref="M193:M194"/>
    <mergeCell ref="E191:E192"/>
    <mergeCell ref="F191:F192"/>
    <mergeCell ref="C165:C170"/>
    <mergeCell ref="D169:D170"/>
    <mergeCell ref="D172:D174"/>
    <mergeCell ref="D165:D168"/>
    <mergeCell ref="A165:A190"/>
    <mergeCell ref="A191:A240"/>
    <mergeCell ref="B95:M95"/>
    <mergeCell ref="C100:M100"/>
    <mergeCell ref="C104:M104"/>
    <mergeCell ref="C108:M108"/>
    <mergeCell ref="C113:M113"/>
    <mergeCell ref="B114:M114"/>
    <mergeCell ref="C119:M119"/>
    <mergeCell ref="C124:M124"/>
    <mergeCell ref="C128:M128"/>
    <mergeCell ref="B163:M163"/>
    <mergeCell ref="C171:M171"/>
    <mergeCell ref="C175:M175"/>
    <mergeCell ref="C179:M179"/>
    <mergeCell ref="B165:B179"/>
    <mergeCell ref="G96:G98"/>
    <mergeCell ref="I197:I200"/>
    <mergeCell ref="I202:I206"/>
    <mergeCell ref="M96:M98"/>
    <mergeCell ref="J96:J98"/>
    <mergeCell ref="K96:K98"/>
    <mergeCell ref="J101:J103"/>
    <mergeCell ref="K101:K103"/>
    <mergeCell ref="A131:A164"/>
    <mergeCell ref="B158:B162"/>
    <mergeCell ref="J197:J200"/>
    <mergeCell ref="K197:K200"/>
    <mergeCell ref="J202:J206"/>
    <mergeCell ref="B239:M239"/>
    <mergeCell ref="B234:B238"/>
    <mergeCell ref="C238:M238"/>
    <mergeCell ref="B242:M242"/>
    <mergeCell ref="C213:M213"/>
    <mergeCell ref="B209:B213"/>
    <mergeCell ref="C219:M219"/>
    <mergeCell ref="B215:B219"/>
    <mergeCell ref="B221:B232"/>
    <mergeCell ref="K202:K206"/>
    <mergeCell ref="D193:D194"/>
    <mergeCell ref="E193:E194"/>
    <mergeCell ref="F193:F194"/>
    <mergeCell ref="G193:G194"/>
    <mergeCell ref="I193:I194"/>
    <mergeCell ref="F165:F168"/>
    <mergeCell ref="F169:F170"/>
    <mergeCell ref="B197:B206"/>
    <mergeCell ref="F197:F200"/>
    <mergeCell ref="G197:G200"/>
    <mergeCell ref="H197:H200"/>
    <mergeCell ref="C172:C174"/>
    <mergeCell ref="C176:C178"/>
    <mergeCell ref="G169:G170"/>
    <mergeCell ref="K172:K174"/>
    <mergeCell ref="J185:J187"/>
    <mergeCell ref="K185:K187"/>
    <mergeCell ref="H172:H174"/>
    <mergeCell ref="B240:M240"/>
    <mergeCell ref="C191:C195"/>
    <mergeCell ref="D195:M195"/>
    <mergeCell ref="M209:M212"/>
    <mergeCell ref="G191:G192"/>
    <mergeCell ref="I191:I192"/>
    <mergeCell ref="H193:H194"/>
    <mergeCell ref="AC202:AC206"/>
    <mergeCell ref="W209:W212"/>
    <mergeCell ref="X120:X123"/>
    <mergeCell ref="Q202:Q206"/>
    <mergeCell ref="R202:R206"/>
    <mergeCell ref="W202:W206"/>
    <mergeCell ref="AC209:AC212"/>
    <mergeCell ref="AB197:AB200"/>
    <mergeCell ref="AC197:AC200"/>
    <mergeCell ref="AC185:AC187"/>
    <mergeCell ref="U185:U187"/>
    <mergeCell ref="Q209:Q212"/>
    <mergeCell ref="R209:R212"/>
    <mergeCell ref="X209:X212"/>
    <mergeCell ref="U151:U155"/>
    <mergeCell ref="U158:U161"/>
    <mergeCell ref="Q169:Q170"/>
    <mergeCell ref="R169:R170"/>
    <mergeCell ref="U169:U170"/>
    <mergeCell ref="S167:S168"/>
    <mergeCell ref="T167:T168"/>
    <mergeCell ref="Y209:Y212"/>
    <mergeCell ref="U209:U212"/>
    <mergeCell ref="V209:V212"/>
    <mergeCell ref="AB209:AB212"/>
    <mergeCell ref="AC158:AC161"/>
    <mergeCell ref="AC151:AC155"/>
    <mergeCell ref="AB176:AB178"/>
    <mergeCell ref="Z145:Z148"/>
    <mergeCell ref="AA145:AA148"/>
    <mergeCell ref="Y185:Y187"/>
    <mergeCell ref="Q176:Q178"/>
    <mergeCell ref="AF145:AF148"/>
    <mergeCell ref="AF136:AF138"/>
    <mergeCell ref="AA115:AA118"/>
    <mergeCell ref="AB115:AB118"/>
    <mergeCell ref="AC115:AC118"/>
    <mergeCell ref="AD115:AD118"/>
    <mergeCell ref="AE115:AE118"/>
    <mergeCell ref="K66:K67"/>
    <mergeCell ref="T147:T148"/>
    <mergeCell ref="N68:N70"/>
    <mergeCell ref="O68:O70"/>
    <mergeCell ref="V81:V84"/>
    <mergeCell ref="L68:L70"/>
    <mergeCell ref="Q125:Q127"/>
    <mergeCell ref="R125:R127"/>
    <mergeCell ref="AA131:AA134"/>
    <mergeCell ref="AB131:AB134"/>
    <mergeCell ref="AB145:AB148"/>
    <mergeCell ref="AC145:AC148"/>
    <mergeCell ref="AD145:AD148"/>
    <mergeCell ref="AE145:AE148"/>
    <mergeCell ref="Q145:Q148"/>
    <mergeCell ref="R145:R148"/>
    <mergeCell ref="V145:V148"/>
    <mergeCell ref="W145:W148"/>
    <mergeCell ref="K145:K148"/>
    <mergeCell ref="AF140:AF143"/>
    <mergeCell ref="Z140:Z143"/>
    <mergeCell ref="AA105:AA107"/>
    <mergeCell ref="X91:X93"/>
    <mergeCell ref="AE81:AE84"/>
    <mergeCell ref="Z77:Z79"/>
    <mergeCell ref="AH101:AH103"/>
    <mergeCell ref="AH105:AH107"/>
    <mergeCell ref="AH109:AH112"/>
    <mergeCell ref="AH113:AH114"/>
    <mergeCell ref="AH115:AH118"/>
    <mergeCell ref="AH120:AH123"/>
    <mergeCell ref="AH125:AH127"/>
    <mergeCell ref="AH128:AH130"/>
    <mergeCell ref="AH131:AH134"/>
    <mergeCell ref="AH136:AH138"/>
    <mergeCell ref="AH140:AH143"/>
    <mergeCell ref="AH3:AH6"/>
    <mergeCell ref="AH8:AH11"/>
    <mergeCell ref="AH13:AH16"/>
    <mergeCell ref="AH18:AH20"/>
    <mergeCell ref="AH22:AH25"/>
    <mergeCell ref="AH26:AH27"/>
    <mergeCell ref="AH36:AH39"/>
    <mergeCell ref="AH41:AH43"/>
    <mergeCell ref="AH45:AH47"/>
    <mergeCell ref="AH48:AH49"/>
    <mergeCell ref="AH52:AH54"/>
    <mergeCell ref="AH55:AH64"/>
    <mergeCell ref="AH66:AH70"/>
    <mergeCell ref="AH72:AH74"/>
    <mergeCell ref="AH75:AH76"/>
    <mergeCell ref="AH77:AH79"/>
    <mergeCell ref="AH50:AH51"/>
    <mergeCell ref="AH232:AH233"/>
    <mergeCell ref="AH234:AH237"/>
    <mergeCell ref="AH145:AH148"/>
    <mergeCell ref="AH149:AH150"/>
    <mergeCell ref="AH151:AH155"/>
    <mergeCell ref="AH156:AH157"/>
    <mergeCell ref="AH158:AH161"/>
    <mergeCell ref="AH162:AH164"/>
    <mergeCell ref="AH165:AH168"/>
    <mergeCell ref="AH169:AH170"/>
    <mergeCell ref="AH176:AH178"/>
    <mergeCell ref="AH179:AH180"/>
    <mergeCell ref="AH182:AH183"/>
    <mergeCell ref="AH188:AH190"/>
    <mergeCell ref="AH191:AH194"/>
    <mergeCell ref="AH195:AH196"/>
    <mergeCell ref="AH197:AH200"/>
    <mergeCell ref="AH202:AH205"/>
    <mergeCell ref="AH207:AH208"/>
    <mergeCell ref="AH172:AH174"/>
    <mergeCell ref="AH221:AH231"/>
    <mergeCell ref="AH185:AH187"/>
    <mergeCell ref="T28:T34"/>
    <mergeCell ref="U28:U34"/>
    <mergeCell ref="V28:V34"/>
    <mergeCell ref="W28:W34"/>
    <mergeCell ref="Y28:Y34"/>
    <mergeCell ref="Z28:Z34"/>
    <mergeCell ref="AA28:AA34"/>
    <mergeCell ref="AB28:AB34"/>
    <mergeCell ref="AC28:AC34"/>
    <mergeCell ref="AD28:AD34"/>
    <mergeCell ref="AE28:AE34"/>
    <mergeCell ref="AF28:AF34"/>
    <mergeCell ref="AG28:AG34"/>
    <mergeCell ref="AH28:AH34"/>
    <mergeCell ref="H221:H227"/>
    <mergeCell ref="I221:I227"/>
    <mergeCell ref="J221:J227"/>
    <mergeCell ref="K221:K227"/>
    <mergeCell ref="L221:L227"/>
    <mergeCell ref="M221:M227"/>
    <mergeCell ref="N221:N227"/>
    <mergeCell ref="O221:O227"/>
    <mergeCell ref="AH209:AH212"/>
    <mergeCell ref="AH213:AH214"/>
    <mergeCell ref="AH215:AH218"/>
    <mergeCell ref="AH219:AH220"/>
    <mergeCell ref="AH81:AH84"/>
    <mergeCell ref="AH85:AH86"/>
    <mergeCell ref="AH87:AH89"/>
    <mergeCell ref="AH91:AH93"/>
    <mergeCell ref="AH94:AH95"/>
    <mergeCell ref="AH96:AH99"/>
  </mergeCells>
  <pageMargins left="0.23622047244094491" right="0.23622047244094491" top="0.74803149606299213" bottom="0.74803149606299213" header="0.31496062992125984" footer="0.31496062992125984"/>
  <pageSetup paperSize="5" scale="55" orientation="landscape" horizontalDpi="300" verticalDpi="300" r:id="rId1"/>
  <ignoredErrors>
    <ignoredError sqref="L15:L16 O44" formulaRange="1"/>
    <ignoredError sqref="O100 N184:O184 O80"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2FE1-D40D-49C9-8C91-7C286946BE1E}">
  <dimension ref="A1:AH242"/>
  <sheetViews>
    <sheetView zoomScale="20" zoomScaleNormal="20" workbookViewId="0">
      <selection activeCell="B1" sqref="B1:B1048576"/>
    </sheetView>
  </sheetViews>
  <sheetFormatPr baseColWidth="10" defaultColWidth="11.42578125" defaultRowHeight="21" x14ac:dyDescent="0.35"/>
  <cols>
    <col min="1" max="1" width="24.42578125" style="20" customWidth="1"/>
    <col min="2" max="2" width="20.140625" style="20" customWidth="1"/>
    <col min="3" max="3" width="26.140625" style="91" customWidth="1"/>
    <col min="4" max="4" width="28.5703125" style="91" customWidth="1"/>
    <col min="5" max="5" width="23.85546875" style="91" customWidth="1"/>
    <col min="6" max="6" width="27.85546875" style="91" customWidth="1"/>
    <col min="7" max="7" width="20.28515625" style="91" customWidth="1"/>
    <col min="8" max="8" width="30.42578125" style="91" customWidth="1"/>
    <col min="9" max="9" width="29" style="96" customWidth="1"/>
    <col min="10" max="10" width="21.140625" style="96" customWidth="1"/>
    <col min="11" max="11" width="19.85546875" style="96" customWidth="1"/>
    <col min="12" max="12" width="20.85546875" style="96" customWidth="1"/>
    <col min="13" max="13" width="24.7109375" style="96" customWidth="1"/>
    <col min="14" max="14" width="28.7109375" style="96" customWidth="1"/>
    <col min="15" max="15" width="33.140625" style="96" customWidth="1"/>
    <col min="16" max="16" width="34" style="91" customWidth="1"/>
    <col min="17" max="17" width="21.85546875" style="91" customWidth="1"/>
    <col min="18" max="18" width="24.85546875" style="80" customWidth="1"/>
    <col min="19" max="19" width="34.42578125" style="80" customWidth="1"/>
    <col min="20" max="20" width="20.85546875" style="91" customWidth="1"/>
    <col min="21" max="21" width="28.140625" style="95" customWidth="1"/>
    <col min="22" max="22" width="29" style="93" customWidth="1"/>
    <col min="23" max="16384" width="11.42578125" style="5"/>
  </cols>
  <sheetData>
    <row r="1" spans="1:23" ht="52.5" customHeight="1" thickBot="1" x14ac:dyDescent="0.4">
      <c r="A1" s="1" t="s">
        <v>307</v>
      </c>
      <c r="B1" s="1"/>
      <c r="C1" s="1"/>
      <c r="D1" s="1"/>
      <c r="E1" s="1"/>
      <c r="F1" s="135"/>
      <c r="G1" s="1"/>
      <c r="H1" s="1"/>
      <c r="I1" s="1"/>
      <c r="J1" s="1"/>
      <c r="K1" s="1"/>
      <c r="L1" s="1"/>
      <c r="M1" s="1"/>
      <c r="N1" s="135"/>
      <c r="O1" s="135"/>
      <c r="P1" s="1"/>
      <c r="Q1" s="1"/>
      <c r="R1" s="1"/>
      <c r="S1" s="1"/>
      <c r="T1" s="1"/>
      <c r="U1" s="2"/>
      <c r="V1" s="1"/>
    </row>
    <row r="2" spans="1:23" s="20" customFormat="1" ht="124.35" customHeight="1" thickBot="1" x14ac:dyDescent="0.3">
      <c r="A2" s="6" t="s">
        <v>0</v>
      </c>
      <c r="B2" s="7" t="s">
        <v>1</v>
      </c>
      <c r="C2" s="7" t="s">
        <v>3</v>
      </c>
      <c r="D2" s="7" t="s">
        <v>4</v>
      </c>
      <c r="E2" s="7" t="s">
        <v>2</v>
      </c>
      <c r="F2" s="7" t="s">
        <v>5</v>
      </c>
      <c r="G2" s="7" t="s">
        <v>6</v>
      </c>
      <c r="H2" s="8" t="s">
        <v>445</v>
      </c>
      <c r="I2" s="9" t="s">
        <v>446</v>
      </c>
      <c r="J2" s="10" t="s">
        <v>440</v>
      </c>
      <c r="K2" s="10" t="s">
        <v>441</v>
      </c>
      <c r="L2" s="11" t="s">
        <v>528</v>
      </c>
      <c r="M2" s="11" t="s">
        <v>529</v>
      </c>
      <c r="N2" s="11" t="s">
        <v>442</v>
      </c>
      <c r="O2" s="11" t="s">
        <v>443</v>
      </c>
      <c r="P2" s="9" t="s">
        <v>7</v>
      </c>
      <c r="Q2" s="9" t="s">
        <v>8</v>
      </c>
      <c r="R2" s="7" t="s">
        <v>9</v>
      </c>
      <c r="S2" s="7" t="s">
        <v>10</v>
      </c>
      <c r="T2" s="7" t="s">
        <v>444</v>
      </c>
      <c r="U2" s="13" t="s">
        <v>14</v>
      </c>
      <c r="V2" s="14" t="s">
        <v>278</v>
      </c>
    </row>
    <row r="3" spans="1:23" ht="145.5" customHeight="1" x14ac:dyDescent="0.35">
      <c r="A3" s="567" t="s">
        <v>22</v>
      </c>
      <c r="B3" s="567" t="s">
        <v>23</v>
      </c>
      <c r="C3" s="151" t="s">
        <v>29</v>
      </c>
      <c r="D3" s="21" t="s">
        <v>24</v>
      </c>
      <c r="E3" s="21" t="s">
        <v>25</v>
      </c>
      <c r="F3" s="21" t="s">
        <v>26</v>
      </c>
      <c r="G3" s="22">
        <v>5000</v>
      </c>
      <c r="H3" s="23">
        <v>250</v>
      </c>
      <c r="I3" s="24">
        <v>685</v>
      </c>
      <c r="J3" s="25">
        <v>0</v>
      </c>
      <c r="K3" s="26">
        <v>0</v>
      </c>
      <c r="L3" s="26">
        <f>+J3+K3</f>
        <v>0</v>
      </c>
      <c r="M3" s="26">
        <f>+I3+L3</f>
        <v>685</v>
      </c>
      <c r="N3" s="27">
        <v>0</v>
      </c>
      <c r="O3" s="27">
        <v>0.13700000000000001</v>
      </c>
      <c r="P3" s="568" t="s">
        <v>477</v>
      </c>
      <c r="Q3" s="569">
        <v>2021130010060</v>
      </c>
      <c r="R3" s="568" t="s">
        <v>264</v>
      </c>
      <c r="S3" s="21" t="s">
        <v>447</v>
      </c>
      <c r="T3" s="24">
        <v>1</v>
      </c>
      <c r="U3" s="428">
        <v>100000000</v>
      </c>
      <c r="V3" s="427">
        <v>0</v>
      </c>
      <c r="W3" s="450"/>
    </row>
    <row r="4" spans="1:23" ht="80.45" customHeight="1" x14ac:dyDescent="0.35">
      <c r="A4" s="145"/>
      <c r="B4" s="145"/>
      <c r="C4" s="148"/>
      <c r="D4" s="71" t="s">
        <v>30</v>
      </c>
      <c r="E4" s="71" t="s">
        <v>31</v>
      </c>
      <c r="F4" s="30" t="s">
        <v>32</v>
      </c>
      <c r="G4" s="508">
        <v>4</v>
      </c>
      <c r="H4" s="573">
        <v>1</v>
      </c>
      <c r="I4" s="453">
        <v>1</v>
      </c>
      <c r="J4" s="465">
        <v>0</v>
      </c>
      <c r="K4" s="453">
        <v>0</v>
      </c>
      <c r="L4" s="453">
        <f>SUM(J4:K5)</f>
        <v>0</v>
      </c>
      <c r="M4" s="453">
        <f>+I4+L4</f>
        <v>1</v>
      </c>
      <c r="N4" s="116">
        <v>0</v>
      </c>
      <c r="O4" s="125">
        <v>0.25</v>
      </c>
      <c r="P4" s="469"/>
      <c r="Q4" s="570"/>
      <c r="R4" s="469"/>
      <c r="S4" s="30" t="s">
        <v>448</v>
      </c>
      <c r="T4" s="26">
        <v>250</v>
      </c>
      <c r="U4" s="429"/>
      <c r="V4" s="425"/>
      <c r="W4" s="450"/>
    </row>
    <row r="5" spans="1:23" ht="45" customHeight="1" x14ac:dyDescent="0.35">
      <c r="A5" s="145"/>
      <c r="B5" s="145"/>
      <c r="C5" s="148"/>
      <c r="D5" s="71"/>
      <c r="E5" s="71"/>
      <c r="F5" s="30"/>
      <c r="G5" s="508"/>
      <c r="H5" s="574"/>
      <c r="I5" s="454"/>
      <c r="J5" s="467"/>
      <c r="K5" s="454"/>
      <c r="L5" s="454"/>
      <c r="M5" s="454"/>
      <c r="N5" s="117"/>
      <c r="O5" s="126"/>
      <c r="P5" s="469"/>
      <c r="Q5" s="570"/>
      <c r="R5" s="469"/>
      <c r="S5" s="451" t="s">
        <v>393</v>
      </c>
      <c r="T5" s="453">
        <v>1</v>
      </c>
      <c r="U5" s="429"/>
      <c r="V5" s="425"/>
      <c r="W5" s="450"/>
    </row>
    <row r="6" spans="1:23" ht="129" customHeight="1" x14ac:dyDescent="0.35">
      <c r="A6" s="145"/>
      <c r="B6" s="145"/>
      <c r="C6" s="148"/>
      <c r="D6" s="30" t="s">
        <v>33</v>
      </c>
      <c r="E6" s="30" t="s">
        <v>25</v>
      </c>
      <c r="F6" s="30" t="s">
        <v>34</v>
      </c>
      <c r="G6" s="31">
        <v>1</v>
      </c>
      <c r="H6" s="33" t="s">
        <v>318</v>
      </c>
      <c r="I6" s="33" t="s">
        <v>25</v>
      </c>
      <c r="J6" s="33" t="s">
        <v>317</v>
      </c>
      <c r="K6" s="33" t="s">
        <v>317</v>
      </c>
      <c r="L6" s="33" t="s">
        <v>317</v>
      </c>
      <c r="M6" s="33" t="s">
        <v>317</v>
      </c>
      <c r="N6" s="33" t="s">
        <v>317</v>
      </c>
      <c r="O6" s="152">
        <v>0</v>
      </c>
      <c r="P6" s="452"/>
      <c r="Q6" s="571"/>
      <c r="R6" s="452"/>
      <c r="S6" s="452"/>
      <c r="T6" s="454"/>
      <c r="U6" s="429"/>
      <c r="V6" s="425"/>
      <c r="W6" s="450"/>
    </row>
    <row r="7" spans="1:23" ht="119.25" customHeight="1" x14ac:dyDescent="0.35">
      <c r="A7" s="145"/>
      <c r="B7" s="145"/>
      <c r="C7" s="149"/>
      <c r="D7" s="456" t="s">
        <v>323</v>
      </c>
      <c r="E7" s="456"/>
      <c r="F7" s="110"/>
      <c r="G7" s="456"/>
      <c r="H7" s="456"/>
      <c r="I7" s="456"/>
      <c r="J7" s="456"/>
      <c r="K7" s="456"/>
      <c r="L7" s="456"/>
      <c r="M7" s="457"/>
      <c r="N7" s="34">
        <v>0</v>
      </c>
      <c r="O7" s="34">
        <v>0.129</v>
      </c>
      <c r="P7" s="572"/>
      <c r="Q7" s="572"/>
      <c r="R7" s="572"/>
      <c r="S7" s="572"/>
      <c r="T7" s="572"/>
      <c r="U7" s="572"/>
      <c r="V7" s="572"/>
    </row>
    <row r="8" spans="1:23" ht="54.75" customHeight="1" x14ac:dyDescent="0.35">
      <c r="A8" s="145"/>
      <c r="B8" s="145"/>
      <c r="C8" s="147" t="s">
        <v>35</v>
      </c>
      <c r="D8" s="71" t="s">
        <v>36</v>
      </c>
      <c r="E8" s="71" t="s">
        <v>25</v>
      </c>
      <c r="F8" s="127" t="s">
        <v>37</v>
      </c>
      <c r="G8" s="508">
        <v>4</v>
      </c>
      <c r="H8" s="496" t="s">
        <v>318</v>
      </c>
      <c r="I8" s="575">
        <v>2</v>
      </c>
      <c r="J8" s="539" t="s">
        <v>317</v>
      </c>
      <c r="K8" s="539" t="s">
        <v>317</v>
      </c>
      <c r="L8" s="539" t="s">
        <v>317</v>
      </c>
      <c r="M8" s="453">
        <f>+I8</f>
        <v>2</v>
      </c>
      <c r="N8" s="33" t="s">
        <v>317</v>
      </c>
      <c r="O8" s="120">
        <v>0.5</v>
      </c>
      <c r="P8" s="482" t="s">
        <v>283</v>
      </c>
      <c r="Q8" s="470">
        <v>2021130010052</v>
      </c>
      <c r="R8" s="482" t="s">
        <v>224</v>
      </c>
      <c r="S8" s="30" t="s">
        <v>427</v>
      </c>
      <c r="T8" s="26" t="s">
        <v>318</v>
      </c>
      <c r="U8" s="528">
        <v>0</v>
      </c>
      <c r="V8" s="462" t="s">
        <v>318</v>
      </c>
      <c r="W8" s="450"/>
    </row>
    <row r="9" spans="1:23" ht="96.6" customHeight="1" x14ac:dyDescent="0.35">
      <c r="A9" s="145"/>
      <c r="B9" s="145"/>
      <c r="C9" s="148"/>
      <c r="D9" s="71"/>
      <c r="E9" s="71"/>
      <c r="F9" s="127"/>
      <c r="G9" s="508"/>
      <c r="H9" s="498"/>
      <c r="I9" s="576"/>
      <c r="J9" s="539"/>
      <c r="K9" s="539"/>
      <c r="L9" s="539"/>
      <c r="M9" s="454"/>
      <c r="N9" s="33"/>
      <c r="O9" s="122"/>
      <c r="P9" s="483"/>
      <c r="Q9" s="471"/>
      <c r="R9" s="483"/>
      <c r="S9" s="30" t="s">
        <v>387</v>
      </c>
      <c r="T9" s="26" t="s">
        <v>318</v>
      </c>
      <c r="U9" s="528"/>
      <c r="V9" s="462"/>
      <c r="W9" s="450"/>
    </row>
    <row r="10" spans="1:23" ht="37.5" customHeight="1" x14ac:dyDescent="0.35">
      <c r="A10" s="145"/>
      <c r="B10" s="145"/>
      <c r="C10" s="148"/>
      <c r="D10" s="71" t="s">
        <v>38</v>
      </c>
      <c r="E10" s="71" t="s">
        <v>25</v>
      </c>
      <c r="F10" s="30" t="s">
        <v>39</v>
      </c>
      <c r="G10" s="508">
        <v>1</v>
      </c>
      <c r="H10" s="496" t="s">
        <v>318</v>
      </c>
      <c r="I10" s="575">
        <v>2</v>
      </c>
      <c r="J10" s="453" t="s">
        <v>318</v>
      </c>
      <c r="K10" s="453" t="s">
        <v>318</v>
      </c>
      <c r="L10" s="539" t="s">
        <v>317</v>
      </c>
      <c r="M10" s="453">
        <f>+I10</f>
        <v>2</v>
      </c>
      <c r="N10" s="116" t="s">
        <v>317</v>
      </c>
      <c r="O10" s="116">
        <v>1</v>
      </c>
      <c r="P10" s="483"/>
      <c r="Q10" s="471"/>
      <c r="R10" s="483"/>
      <c r="S10" s="451" t="s">
        <v>481</v>
      </c>
      <c r="T10" s="453" t="s">
        <v>318</v>
      </c>
      <c r="U10" s="528"/>
      <c r="V10" s="462"/>
      <c r="W10" s="450"/>
    </row>
    <row r="11" spans="1:23" ht="87.6" customHeight="1" x14ac:dyDescent="0.35">
      <c r="A11" s="145"/>
      <c r="B11" s="145"/>
      <c r="C11" s="148"/>
      <c r="D11" s="71"/>
      <c r="E11" s="71"/>
      <c r="F11" s="30"/>
      <c r="G11" s="508"/>
      <c r="H11" s="498"/>
      <c r="I11" s="576"/>
      <c r="J11" s="454"/>
      <c r="K11" s="454"/>
      <c r="L11" s="539"/>
      <c r="M11" s="454"/>
      <c r="N11" s="117"/>
      <c r="O11" s="117"/>
      <c r="P11" s="484"/>
      <c r="Q11" s="472"/>
      <c r="R11" s="484"/>
      <c r="S11" s="452"/>
      <c r="T11" s="454"/>
      <c r="U11" s="528"/>
      <c r="V11" s="462"/>
      <c r="W11" s="450"/>
    </row>
    <row r="12" spans="1:23" ht="87.6" customHeight="1" x14ac:dyDescent="0.35">
      <c r="A12" s="145"/>
      <c r="B12" s="145"/>
      <c r="C12" s="149"/>
      <c r="D12" s="456" t="s">
        <v>324</v>
      </c>
      <c r="E12" s="456"/>
      <c r="F12" s="110"/>
      <c r="G12" s="456"/>
      <c r="H12" s="456"/>
      <c r="I12" s="456"/>
      <c r="J12" s="456"/>
      <c r="K12" s="456"/>
      <c r="L12" s="456"/>
      <c r="M12" s="457"/>
      <c r="N12" s="34" t="s">
        <v>317</v>
      </c>
      <c r="O12" s="34">
        <v>0.75</v>
      </c>
      <c r="P12" s="473"/>
      <c r="Q12" s="474"/>
      <c r="R12" s="474"/>
      <c r="S12" s="474"/>
      <c r="T12" s="474"/>
      <c r="U12" s="474"/>
      <c r="V12" s="474"/>
    </row>
    <row r="13" spans="1:23" ht="90.75" customHeight="1" x14ac:dyDescent="0.35">
      <c r="A13" s="145"/>
      <c r="B13" s="145"/>
      <c r="C13" s="147" t="s">
        <v>40</v>
      </c>
      <c r="D13" s="71" t="s">
        <v>41</v>
      </c>
      <c r="E13" s="71" t="s">
        <v>25</v>
      </c>
      <c r="F13" s="30" t="s">
        <v>42</v>
      </c>
      <c r="G13" s="573">
        <v>3000</v>
      </c>
      <c r="H13" s="499">
        <v>750</v>
      </c>
      <c r="I13" s="499">
        <v>1602</v>
      </c>
      <c r="J13" s="465">
        <v>0</v>
      </c>
      <c r="K13" s="453">
        <v>0</v>
      </c>
      <c r="L13" s="453">
        <f>SUM(J13:K14)</f>
        <v>0</v>
      </c>
      <c r="M13" s="453">
        <f>+I13+L13</f>
        <v>1602</v>
      </c>
      <c r="N13" s="116">
        <v>0</v>
      </c>
      <c r="O13" s="116">
        <v>0.53400000000000003</v>
      </c>
      <c r="P13" s="451" t="s">
        <v>235</v>
      </c>
      <c r="Q13" s="470">
        <v>2021130010091</v>
      </c>
      <c r="R13" s="71" t="s">
        <v>236</v>
      </c>
      <c r="S13" s="30" t="s">
        <v>427</v>
      </c>
      <c r="T13" s="26">
        <v>10</v>
      </c>
      <c r="U13" s="429">
        <v>350000000</v>
      </c>
      <c r="V13" s="425">
        <v>0</v>
      </c>
      <c r="W13" s="450"/>
    </row>
    <row r="14" spans="1:23" ht="116.1" customHeight="1" x14ac:dyDescent="0.35">
      <c r="A14" s="145"/>
      <c r="B14" s="145"/>
      <c r="C14" s="148"/>
      <c r="D14" s="71"/>
      <c r="E14" s="71"/>
      <c r="F14" s="30"/>
      <c r="G14" s="574"/>
      <c r="H14" s="499"/>
      <c r="I14" s="499"/>
      <c r="J14" s="467"/>
      <c r="K14" s="454"/>
      <c r="L14" s="454"/>
      <c r="M14" s="454"/>
      <c r="N14" s="117"/>
      <c r="O14" s="117"/>
      <c r="P14" s="469"/>
      <c r="Q14" s="471"/>
      <c r="R14" s="71"/>
      <c r="S14" s="37" t="s">
        <v>482</v>
      </c>
      <c r="T14" s="26" t="s">
        <v>532</v>
      </c>
      <c r="U14" s="429"/>
      <c r="V14" s="425"/>
      <c r="W14" s="450"/>
    </row>
    <row r="15" spans="1:23" ht="102" customHeight="1" x14ac:dyDescent="0.35">
      <c r="A15" s="145"/>
      <c r="B15" s="145"/>
      <c r="C15" s="148"/>
      <c r="D15" s="30" t="s">
        <v>43</v>
      </c>
      <c r="E15" s="30" t="s">
        <v>31</v>
      </c>
      <c r="F15" s="30" t="s">
        <v>44</v>
      </c>
      <c r="G15" s="31">
        <v>3</v>
      </c>
      <c r="H15" s="26">
        <v>1</v>
      </c>
      <c r="I15" s="26">
        <v>1</v>
      </c>
      <c r="J15" s="25">
        <v>0</v>
      </c>
      <c r="K15" s="26">
        <v>0</v>
      </c>
      <c r="L15" s="26">
        <f>SUM(J15:K15)</f>
        <v>0</v>
      </c>
      <c r="M15" s="26">
        <f>+I15</f>
        <v>1</v>
      </c>
      <c r="N15" s="27">
        <v>0</v>
      </c>
      <c r="O15" s="27">
        <v>0.33333333333333331</v>
      </c>
      <c r="P15" s="469"/>
      <c r="Q15" s="471"/>
      <c r="R15" s="71"/>
      <c r="S15" s="577" t="s">
        <v>393</v>
      </c>
      <c r="T15" s="453">
        <v>1</v>
      </c>
      <c r="U15" s="429"/>
      <c r="V15" s="425"/>
      <c r="W15" s="450"/>
    </row>
    <row r="16" spans="1:23" ht="101.45" customHeight="1" x14ac:dyDescent="0.35">
      <c r="A16" s="145"/>
      <c r="B16" s="145"/>
      <c r="C16" s="148"/>
      <c r="D16" s="30" t="s">
        <v>45</v>
      </c>
      <c r="E16" s="30" t="s">
        <v>25</v>
      </c>
      <c r="F16" s="30" t="s">
        <v>46</v>
      </c>
      <c r="G16" s="31">
        <v>40</v>
      </c>
      <c r="H16" s="26">
        <v>10</v>
      </c>
      <c r="I16" s="26">
        <v>10</v>
      </c>
      <c r="J16" s="25">
        <v>0</v>
      </c>
      <c r="K16" s="26">
        <v>0</v>
      </c>
      <c r="L16" s="26">
        <f>SUM(J16:K16)</f>
        <v>0</v>
      </c>
      <c r="M16" s="26">
        <f>+I16</f>
        <v>10</v>
      </c>
      <c r="N16" s="27">
        <v>0</v>
      </c>
      <c r="O16" s="27">
        <v>0.25</v>
      </c>
      <c r="P16" s="452"/>
      <c r="Q16" s="472"/>
      <c r="R16" s="71"/>
      <c r="S16" s="578"/>
      <c r="T16" s="454"/>
      <c r="U16" s="429"/>
      <c r="V16" s="425"/>
      <c r="W16" s="450"/>
    </row>
    <row r="17" spans="1:34" ht="65.099999999999994" customHeight="1" x14ac:dyDescent="0.35">
      <c r="A17" s="145"/>
      <c r="B17" s="145"/>
      <c r="C17" s="149"/>
      <c r="D17" s="456" t="s">
        <v>325</v>
      </c>
      <c r="E17" s="456"/>
      <c r="F17" s="110"/>
      <c r="G17" s="456"/>
      <c r="H17" s="456"/>
      <c r="I17" s="456"/>
      <c r="J17" s="456"/>
      <c r="K17" s="456"/>
      <c r="L17" s="456"/>
      <c r="M17" s="457"/>
      <c r="N17" s="34">
        <v>0</v>
      </c>
      <c r="O17" s="34">
        <v>0.37244444444444441</v>
      </c>
      <c r="P17" s="86"/>
      <c r="Q17" s="507"/>
      <c r="R17" s="507"/>
      <c r="S17" s="507"/>
      <c r="T17" s="507"/>
      <c r="U17" s="507"/>
      <c r="V17" s="507"/>
    </row>
    <row r="18" spans="1:34" ht="57.75" customHeight="1" x14ac:dyDescent="0.35">
      <c r="A18" s="145"/>
      <c r="B18" s="145"/>
      <c r="C18" s="147" t="s">
        <v>47</v>
      </c>
      <c r="D18" s="71" t="s">
        <v>48</v>
      </c>
      <c r="E18" s="71" t="s">
        <v>49</v>
      </c>
      <c r="F18" s="30" t="s">
        <v>50</v>
      </c>
      <c r="G18" s="430">
        <f>20000-15000</f>
        <v>5000</v>
      </c>
      <c r="H18" s="496" t="s">
        <v>318</v>
      </c>
      <c r="I18" s="453">
        <v>6724</v>
      </c>
      <c r="J18" s="453" t="s">
        <v>317</v>
      </c>
      <c r="K18" s="453" t="s">
        <v>317</v>
      </c>
      <c r="L18" s="453" t="s">
        <v>317</v>
      </c>
      <c r="M18" s="453">
        <f>+I18</f>
        <v>6724</v>
      </c>
      <c r="N18" s="116" t="s">
        <v>317</v>
      </c>
      <c r="O18" s="120">
        <v>1</v>
      </c>
      <c r="P18" s="451" t="s">
        <v>306</v>
      </c>
      <c r="Q18" s="470">
        <v>2021130010113</v>
      </c>
      <c r="R18" s="71" t="s">
        <v>263</v>
      </c>
      <c r="S18" s="30" t="s">
        <v>405</v>
      </c>
      <c r="T18" s="23" t="s">
        <v>318</v>
      </c>
      <c r="U18" s="429">
        <v>0</v>
      </c>
      <c r="V18" s="425" t="s">
        <v>318</v>
      </c>
      <c r="W18" s="450"/>
    </row>
    <row r="19" spans="1:34" ht="57.75" customHeight="1" x14ac:dyDescent="0.35">
      <c r="A19" s="145"/>
      <c r="B19" s="145"/>
      <c r="C19" s="148"/>
      <c r="D19" s="71"/>
      <c r="E19" s="71"/>
      <c r="F19" s="30"/>
      <c r="G19" s="431"/>
      <c r="H19" s="497"/>
      <c r="I19" s="468"/>
      <c r="J19" s="468"/>
      <c r="K19" s="468"/>
      <c r="L19" s="468"/>
      <c r="M19" s="468"/>
      <c r="N19" s="124"/>
      <c r="O19" s="121"/>
      <c r="P19" s="469"/>
      <c r="Q19" s="471"/>
      <c r="R19" s="71"/>
      <c r="S19" s="30" t="s">
        <v>483</v>
      </c>
      <c r="T19" s="23" t="s">
        <v>318</v>
      </c>
      <c r="U19" s="429"/>
      <c r="V19" s="425"/>
      <c r="W19" s="450"/>
    </row>
    <row r="20" spans="1:34" ht="62.1" customHeight="1" x14ac:dyDescent="0.35">
      <c r="A20" s="145"/>
      <c r="B20" s="145"/>
      <c r="C20" s="148"/>
      <c r="D20" s="71"/>
      <c r="E20" s="71"/>
      <c r="F20" s="30"/>
      <c r="G20" s="432"/>
      <c r="H20" s="498"/>
      <c r="I20" s="454"/>
      <c r="J20" s="454"/>
      <c r="K20" s="454"/>
      <c r="L20" s="454"/>
      <c r="M20" s="454"/>
      <c r="N20" s="117"/>
      <c r="O20" s="122"/>
      <c r="P20" s="452"/>
      <c r="Q20" s="472"/>
      <c r="R20" s="71"/>
      <c r="S20" s="30" t="s">
        <v>393</v>
      </c>
      <c r="T20" s="23" t="s">
        <v>318</v>
      </c>
      <c r="U20" s="429"/>
      <c r="V20" s="425"/>
      <c r="W20" s="450"/>
    </row>
    <row r="21" spans="1:34" ht="84.6" customHeight="1" x14ac:dyDescent="0.35">
      <c r="A21" s="145"/>
      <c r="B21" s="145"/>
      <c r="C21" s="149"/>
      <c r="D21" s="456" t="s">
        <v>326</v>
      </c>
      <c r="E21" s="456"/>
      <c r="F21" s="110"/>
      <c r="G21" s="456"/>
      <c r="H21" s="456"/>
      <c r="I21" s="456"/>
      <c r="J21" s="456"/>
      <c r="K21" s="456"/>
      <c r="L21" s="456"/>
      <c r="M21" s="457"/>
      <c r="N21" s="34" t="s">
        <v>317</v>
      </c>
      <c r="O21" s="34">
        <v>1</v>
      </c>
      <c r="P21" s="473"/>
      <c r="Q21" s="474"/>
      <c r="R21" s="474"/>
      <c r="S21" s="474"/>
      <c r="T21" s="474"/>
      <c r="U21" s="474"/>
      <c r="V21" s="474"/>
    </row>
    <row r="22" spans="1:34" ht="51.75" customHeight="1" x14ac:dyDescent="0.35">
      <c r="A22" s="145"/>
      <c r="B22" s="145"/>
      <c r="C22" s="147" t="s">
        <v>382</v>
      </c>
      <c r="D22" s="71" t="s">
        <v>51</v>
      </c>
      <c r="E22" s="71" t="s">
        <v>25</v>
      </c>
      <c r="F22" s="30" t="s">
        <v>484</v>
      </c>
      <c r="G22" s="579">
        <v>4</v>
      </c>
      <c r="H22" s="496" t="s">
        <v>318</v>
      </c>
      <c r="I22" s="453">
        <v>4</v>
      </c>
      <c r="J22" s="453" t="s">
        <v>317</v>
      </c>
      <c r="K22" s="453" t="s">
        <v>317</v>
      </c>
      <c r="L22" s="453" t="s">
        <v>317</v>
      </c>
      <c r="M22" s="453">
        <f>+I22</f>
        <v>4</v>
      </c>
      <c r="N22" s="116" t="s">
        <v>317</v>
      </c>
      <c r="O22" s="116">
        <v>1</v>
      </c>
      <c r="P22" s="451" t="s">
        <v>243</v>
      </c>
      <c r="Q22" s="470">
        <v>2021130010101</v>
      </c>
      <c r="R22" s="71" t="s">
        <v>244</v>
      </c>
      <c r="S22" s="30" t="s">
        <v>383</v>
      </c>
      <c r="T22" s="23" t="s">
        <v>316</v>
      </c>
      <c r="U22" s="429">
        <v>0</v>
      </c>
      <c r="V22" s="425" t="s">
        <v>318</v>
      </c>
      <c r="W22" s="450"/>
    </row>
    <row r="23" spans="1:34" ht="51.75" customHeight="1" x14ac:dyDescent="0.35">
      <c r="A23" s="145"/>
      <c r="B23" s="145"/>
      <c r="C23" s="148"/>
      <c r="D23" s="71"/>
      <c r="E23" s="71"/>
      <c r="F23" s="30"/>
      <c r="G23" s="580"/>
      <c r="H23" s="497"/>
      <c r="I23" s="468"/>
      <c r="J23" s="468"/>
      <c r="K23" s="468"/>
      <c r="L23" s="468"/>
      <c r="M23" s="468"/>
      <c r="N23" s="124"/>
      <c r="O23" s="124"/>
      <c r="P23" s="469"/>
      <c r="Q23" s="471"/>
      <c r="R23" s="71"/>
      <c r="S23" s="30" t="s">
        <v>387</v>
      </c>
      <c r="T23" s="23" t="s">
        <v>316</v>
      </c>
      <c r="U23" s="429"/>
      <c r="V23" s="425"/>
      <c r="W23" s="450"/>
    </row>
    <row r="24" spans="1:34" ht="51.75" customHeight="1" x14ac:dyDescent="0.35">
      <c r="A24" s="145"/>
      <c r="B24" s="145"/>
      <c r="C24" s="148"/>
      <c r="D24" s="71"/>
      <c r="E24" s="71"/>
      <c r="F24" s="30"/>
      <c r="G24" s="580"/>
      <c r="H24" s="497"/>
      <c r="I24" s="468"/>
      <c r="J24" s="468"/>
      <c r="K24" s="468"/>
      <c r="L24" s="468"/>
      <c r="M24" s="468"/>
      <c r="N24" s="124"/>
      <c r="O24" s="124"/>
      <c r="P24" s="469"/>
      <c r="Q24" s="471"/>
      <c r="R24" s="71"/>
      <c r="S24" s="451" t="s">
        <v>485</v>
      </c>
      <c r="T24" s="496" t="s">
        <v>316</v>
      </c>
      <c r="U24" s="429"/>
      <c r="V24" s="425"/>
      <c r="W24" s="450"/>
    </row>
    <row r="25" spans="1:34" ht="57" customHeight="1" x14ac:dyDescent="0.35">
      <c r="A25" s="145"/>
      <c r="B25" s="145"/>
      <c r="C25" s="148"/>
      <c r="D25" s="71"/>
      <c r="E25" s="71"/>
      <c r="F25" s="30"/>
      <c r="G25" s="581"/>
      <c r="H25" s="498"/>
      <c r="I25" s="454"/>
      <c r="J25" s="454"/>
      <c r="K25" s="454"/>
      <c r="L25" s="454"/>
      <c r="M25" s="454"/>
      <c r="N25" s="117"/>
      <c r="O25" s="117"/>
      <c r="P25" s="452"/>
      <c r="Q25" s="472"/>
      <c r="R25" s="71"/>
      <c r="S25" s="452"/>
      <c r="T25" s="498"/>
      <c r="U25" s="429"/>
      <c r="V25" s="425"/>
      <c r="W25" s="450"/>
    </row>
    <row r="26" spans="1:34" ht="57" customHeight="1" x14ac:dyDescent="0.35">
      <c r="A26" s="145"/>
      <c r="B26" s="145"/>
      <c r="C26" s="148"/>
      <c r="D26" s="561" t="s">
        <v>476</v>
      </c>
      <c r="E26" s="561"/>
      <c r="F26" s="123"/>
      <c r="G26" s="561"/>
      <c r="H26" s="561"/>
      <c r="I26" s="561"/>
      <c r="J26" s="561"/>
      <c r="K26" s="561"/>
      <c r="L26" s="561"/>
      <c r="M26" s="562"/>
      <c r="N26" s="34" t="s">
        <v>317</v>
      </c>
      <c r="O26" s="34">
        <v>1</v>
      </c>
      <c r="P26" s="473"/>
      <c r="Q26" s="474"/>
      <c r="R26" s="474"/>
      <c r="S26" s="474"/>
      <c r="T26" s="474"/>
      <c r="U26" s="474"/>
      <c r="V26" s="474"/>
      <c r="W26" s="450"/>
    </row>
    <row r="27" spans="1:34" ht="57" customHeight="1" x14ac:dyDescent="0.35">
      <c r="A27" s="145"/>
      <c r="B27" s="146"/>
      <c r="C27" s="149"/>
      <c r="D27" s="582" t="s">
        <v>327</v>
      </c>
      <c r="E27" s="582"/>
      <c r="F27" s="130"/>
      <c r="G27" s="582"/>
      <c r="H27" s="582"/>
      <c r="I27" s="582"/>
      <c r="J27" s="582"/>
      <c r="K27" s="582"/>
      <c r="L27" s="582"/>
      <c r="M27" s="583"/>
      <c r="N27" s="38">
        <v>0</v>
      </c>
      <c r="O27" s="38">
        <v>0.65028888888888881</v>
      </c>
      <c r="P27" s="58"/>
      <c r="Q27" s="475"/>
      <c r="R27" s="475"/>
      <c r="S27" s="475"/>
      <c r="T27" s="475"/>
      <c r="U27" s="475"/>
      <c r="V27" s="475"/>
      <c r="W27" s="450"/>
    </row>
    <row r="28" spans="1:34" ht="150.6" customHeight="1" x14ac:dyDescent="0.35">
      <c r="A28" s="145"/>
      <c r="B28" s="144" t="s">
        <v>60</v>
      </c>
      <c r="C28" s="144" t="s">
        <v>52</v>
      </c>
      <c r="D28" s="482" t="s">
        <v>53</v>
      </c>
      <c r="E28" s="482" t="s">
        <v>54</v>
      </c>
      <c r="F28" s="106" t="s">
        <v>55</v>
      </c>
      <c r="G28" s="587">
        <v>4000</v>
      </c>
      <c r="H28" s="496">
        <v>1000</v>
      </c>
      <c r="I28" s="496">
        <v>0</v>
      </c>
      <c r="J28" s="584">
        <v>0</v>
      </c>
      <c r="K28" s="496">
        <v>0</v>
      </c>
      <c r="L28" s="453">
        <f>+J28+K28</f>
        <v>0</v>
      </c>
      <c r="M28" s="453">
        <v>0</v>
      </c>
      <c r="N28" s="116">
        <v>0</v>
      </c>
      <c r="O28" s="116">
        <v>0</v>
      </c>
      <c r="P28" s="482" t="s">
        <v>486</v>
      </c>
      <c r="Q28" s="519" t="s">
        <v>487</v>
      </c>
      <c r="R28" s="530" t="s">
        <v>488</v>
      </c>
      <c r="S28" s="40" t="s">
        <v>451</v>
      </c>
      <c r="T28" s="519">
        <v>1000</v>
      </c>
      <c r="U28" s="557">
        <v>1400000000</v>
      </c>
      <c r="V28" s="560">
        <v>0</v>
      </c>
      <c r="W28" s="450"/>
      <c r="Y28" s="450"/>
      <c r="Z28" s="450"/>
      <c r="AA28" s="450"/>
      <c r="AB28" s="450"/>
      <c r="AC28" s="450"/>
      <c r="AD28" s="450"/>
      <c r="AE28" s="450"/>
      <c r="AF28" s="450"/>
      <c r="AG28" s="450"/>
      <c r="AH28" s="450"/>
    </row>
    <row r="29" spans="1:34" ht="45.6" customHeight="1" x14ac:dyDescent="0.35">
      <c r="A29" s="145"/>
      <c r="B29" s="145"/>
      <c r="C29" s="145"/>
      <c r="D29" s="483"/>
      <c r="E29" s="483"/>
      <c r="F29" s="36"/>
      <c r="G29" s="588"/>
      <c r="H29" s="497"/>
      <c r="I29" s="497"/>
      <c r="J29" s="585"/>
      <c r="K29" s="497"/>
      <c r="L29" s="468"/>
      <c r="M29" s="468"/>
      <c r="N29" s="124"/>
      <c r="O29" s="124"/>
      <c r="P29" s="483"/>
      <c r="Q29" s="46"/>
      <c r="R29" s="47"/>
      <c r="S29" s="509" t="s">
        <v>452</v>
      </c>
      <c r="T29" s="46"/>
      <c r="U29" s="558"/>
      <c r="V29" s="50"/>
      <c r="W29" s="450"/>
      <c r="Y29" s="450"/>
      <c r="Z29" s="450"/>
      <c r="AA29" s="450"/>
      <c r="AB29" s="450"/>
      <c r="AC29" s="450"/>
      <c r="AD29" s="450"/>
      <c r="AE29" s="450"/>
      <c r="AF29" s="450"/>
      <c r="AG29" s="450"/>
      <c r="AH29" s="450"/>
    </row>
    <row r="30" spans="1:34" ht="47.45" customHeight="1" x14ac:dyDescent="0.35">
      <c r="A30" s="145"/>
      <c r="B30" s="145"/>
      <c r="C30" s="145"/>
      <c r="D30" s="483"/>
      <c r="E30" s="483"/>
      <c r="F30" s="36"/>
      <c r="G30" s="588"/>
      <c r="H30" s="497"/>
      <c r="I30" s="497"/>
      <c r="J30" s="585"/>
      <c r="K30" s="497"/>
      <c r="L30" s="468"/>
      <c r="M30" s="468"/>
      <c r="N30" s="124"/>
      <c r="O30" s="124"/>
      <c r="P30" s="483"/>
      <c r="Q30" s="46"/>
      <c r="R30" s="47"/>
      <c r="S30" s="590"/>
      <c r="T30" s="46"/>
      <c r="U30" s="558"/>
      <c r="V30" s="50"/>
      <c r="W30" s="450"/>
      <c r="Y30" s="450"/>
      <c r="Z30" s="450"/>
      <c r="AA30" s="450"/>
      <c r="AB30" s="450"/>
      <c r="AC30" s="450"/>
      <c r="AD30" s="450"/>
      <c r="AE30" s="450"/>
      <c r="AF30" s="450"/>
      <c r="AG30" s="450"/>
      <c r="AH30" s="450"/>
    </row>
    <row r="31" spans="1:34" ht="12.6" hidden="1" customHeight="1" x14ac:dyDescent="0.35">
      <c r="A31" s="145"/>
      <c r="B31" s="145"/>
      <c r="C31" s="145"/>
      <c r="D31" s="483"/>
      <c r="E31" s="483"/>
      <c r="F31" s="36"/>
      <c r="G31" s="588"/>
      <c r="H31" s="497"/>
      <c r="I31" s="497"/>
      <c r="J31" s="585"/>
      <c r="K31" s="497"/>
      <c r="L31" s="468"/>
      <c r="M31" s="468"/>
      <c r="N31" s="124"/>
      <c r="O31" s="124"/>
      <c r="P31" s="483"/>
      <c r="Q31" s="46"/>
      <c r="R31" s="47"/>
      <c r="S31" s="590"/>
      <c r="T31" s="46"/>
      <c r="U31" s="558"/>
      <c r="V31" s="50"/>
      <c r="W31" s="450"/>
      <c r="Y31" s="450"/>
      <c r="Z31" s="450"/>
      <c r="AA31" s="450"/>
      <c r="AB31" s="450"/>
      <c r="AC31" s="450"/>
      <c r="AD31" s="450"/>
      <c r="AE31" s="450"/>
      <c r="AF31" s="450"/>
      <c r="AG31" s="450"/>
    </row>
    <row r="32" spans="1:34" ht="25.5" hidden="1" customHeight="1" x14ac:dyDescent="0.35">
      <c r="A32" s="145"/>
      <c r="B32" s="145"/>
      <c r="C32" s="145"/>
      <c r="D32" s="483"/>
      <c r="E32" s="483"/>
      <c r="F32" s="36"/>
      <c r="G32" s="588"/>
      <c r="H32" s="497"/>
      <c r="I32" s="497"/>
      <c r="J32" s="585"/>
      <c r="K32" s="497"/>
      <c r="L32" s="468"/>
      <c r="M32" s="468"/>
      <c r="N32" s="124"/>
      <c r="O32" s="124"/>
      <c r="P32" s="483"/>
      <c r="Q32" s="46"/>
      <c r="R32" s="47"/>
      <c r="S32" s="590"/>
      <c r="T32" s="46"/>
      <c r="U32" s="558"/>
      <c r="V32" s="50"/>
      <c r="W32" s="450"/>
    </row>
    <row r="33" spans="1:34" ht="21" customHeight="1" x14ac:dyDescent="0.35">
      <c r="A33" s="145"/>
      <c r="B33" s="145"/>
      <c r="C33" s="145"/>
      <c r="D33" s="483"/>
      <c r="E33" s="483"/>
      <c r="F33" s="36"/>
      <c r="G33" s="588"/>
      <c r="H33" s="497"/>
      <c r="I33" s="497"/>
      <c r="J33" s="585"/>
      <c r="K33" s="497"/>
      <c r="L33" s="468"/>
      <c r="M33" s="468"/>
      <c r="N33" s="124"/>
      <c r="O33" s="124"/>
      <c r="P33" s="483"/>
      <c r="Q33" s="46"/>
      <c r="R33" s="47"/>
      <c r="S33" s="590"/>
      <c r="T33" s="46"/>
      <c r="U33" s="558"/>
      <c r="V33" s="50"/>
      <c r="W33" s="450"/>
    </row>
    <row r="34" spans="1:34" ht="40.5" customHeight="1" x14ac:dyDescent="0.35">
      <c r="A34" s="145"/>
      <c r="B34" s="145"/>
      <c r="C34" s="145"/>
      <c r="D34" s="484"/>
      <c r="E34" s="484"/>
      <c r="F34" s="28"/>
      <c r="G34" s="589"/>
      <c r="H34" s="498"/>
      <c r="I34" s="498"/>
      <c r="J34" s="586"/>
      <c r="K34" s="498"/>
      <c r="L34" s="454"/>
      <c r="M34" s="454"/>
      <c r="N34" s="117"/>
      <c r="O34" s="117"/>
      <c r="P34" s="484"/>
      <c r="Q34" s="53"/>
      <c r="R34" s="54"/>
      <c r="S34" s="591"/>
      <c r="T34" s="53"/>
      <c r="U34" s="559"/>
      <c r="V34" s="57"/>
      <c r="W34" s="450"/>
    </row>
    <row r="35" spans="1:34" ht="40.5" customHeight="1" x14ac:dyDescent="0.35">
      <c r="A35" s="145"/>
      <c r="B35" s="145"/>
      <c r="C35" s="146"/>
      <c r="D35" s="561" t="s">
        <v>567</v>
      </c>
      <c r="E35" s="561"/>
      <c r="F35" s="123"/>
      <c r="G35" s="561"/>
      <c r="H35" s="561"/>
      <c r="I35" s="561"/>
      <c r="J35" s="561"/>
      <c r="K35" s="561"/>
      <c r="L35" s="561"/>
      <c r="M35" s="562"/>
      <c r="N35" s="38">
        <v>0</v>
      </c>
      <c r="O35" s="38">
        <v>0</v>
      </c>
      <c r="P35" s="483"/>
      <c r="Q35" s="46"/>
      <c r="R35" s="54"/>
      <c r="S35" s="590"/>
      <c r="T35" s="45"/>
      <c r="U35" s="56"/>
      <c r="V35" s="57"/>
      <c r="W35" s="450"/>
      <c r="X35" s="450"/>
      <c r="Y35" s="450"/>
      <c r="Z35" s="450"/>
      <c r="AA35" s="450"/>
      <c r="AB35" s="450"/>
      <c r="AC35" s="450"/>
      <c r="AD35" s="450"/>
      <c r="AE35" s="450"/>
      <c r="AF35" s="450"/>
      <c r="AG35" s="450"/>
      <c r="AH35" s="450"/>
    </row>
    <row r="36" spans="1:34" ht="86.25" customHeight="1" x14ac:dyDescent="0.35">
      <c r="A36" s="145"/>
      <c r="B36" s="145"/>
      <c r="C36" s="147" t="s">
        <v>328</v>
      </c>
      <c r="D36" s="462" t="s">
        <v>56</v>
      </c>
      <c r="E36" s="462" t="s">
        <v>25</v>
      </c>
      <c r="F36" s="447" t="s">
        <v>57</v>
      </c>
      <c r="G36" s="539">
        <v>120212</v>
      </c>
      <c r="H36" s="496" t="s">
        <v>316</v>
      </c>
      <c r="I36" s="563">
        <v>11482</v>
      </c>
      <c r="J36" s="496" t="s">
        <v>317</v>
      </c>
      <c r="K36" s="496" t="s">
        <v>317</v>
      </c>
      <c r="L36" s="496" t="s">
        <v>317</v>
      </c>
      <c r="M36" s="565">
        <v>11482</v>
      </c>
      <c r="N36" s="131" t="s">
        <v>317</v>
      </c>
      <c r="O36" s="116">
        <v>9.551459088942868E-2</v>
      </c>
      <c r="P36" s="482" t="s">
        <v>241</v>
      </c>
      <c r="Q36" s="501">
        <v>2021130010100</v>
      </c>
      <c r="R36" s="462" t="s">
        <v>242</v>
      </c>
      <c r="S36" s="482" t="s">
        <v>489</v>
      </c>
      <c r="T36" s="496" t="s">
        <v>318</v>
      </c>
      <c r="U36" s="429">
        <v>0</v>
      </c>
      <c r="V36" s="425" t="s">
        <v>318</v>
      </c>
      <c r="W36" s="450"/>
      <c r="X36" s="450"/>
      <c r="Y36" s="450"/>
      <c r="Z36" s="450"/>
      <c r="AA36" s="450"/>
      <c r="AB36" s="450"/>
      <c r="AC36" s="450"/>
      <c r="AD36" s="450"/>
      <c r="AE36" s="450"/>
      <c r="AF36" s="450"/>
      <c r="AG36" s="450"/>
      <c r="AH36" s="450"/>
    </row>
    <row r="37" spans="1:34" ht="75.75" customHeight="1" x14ac:dyDescent="0.35">
      <c r="A37" s="145"/>
      <c r="B37" s="145"/>
      <c r="C37" s="148"/>
      <c r="D37" s="462"/>
      <c r="E37" s="462"/>
      <c r="F37" s="447"/>
      <c r="G37" s="539"/>
      <c r="H37" s="498"/>
      <c r="I37" s="564"/>
      <c r="J37" s="498"/>
      <c r="K37" s="498"/>
      <c r="L37" s="498"/>
      <c r="M37" s="566"/>
      <c r="N37" s="132"/>
      <c r="O37" s="117"/>
      <c r="P37" s="483"/>
      <c r="Q37" s="502"/>
      <c r="R37" s="462"/>
      <c r="S37" s="484"/>
      <c r="T37" s="498"/>
      <c r="U37" s="429"/>
      <c r="V37" s="425"/>
      <c r="W37" s="450"/>
      <c r="X37" s="450"/>
      <c r="Y37" s="450"/>
      <c r="Z37" s="450"/>
      <c r="AA37" s="450"/>
      <c r="AB37" s="450"/>
      <c r="AC37" s="450"/>
      <c r="AD37" s="450"/>
      <c r="AE37" s="450"/>
      <c r="AF37" s="450"/>
      <c r="AG37" s="450"/>
      <c r="AH37" s="450"/>
    </row>
    <row r="38" spans="1:34" ht="56.25" customHeight="1" x14ac:dyDescent="0.35">
      <c r="A38" s="145"/>
      <c r="B38" s="145"/>
      <c r="C38" s="148"/>
      <c r="D38" s="462" t="s">
        <v>58</v>
      </c>
      <c r="E38" s="462" t="s">
        <v>25</v>
      </c>
      <c r="F38" s="29" t="s">
        <v>59</v>
      </c>
      <c r="G38" s="539">
        <v>400</v>
      </c>
      <c r="H38" s="482" t="s">
        <v>316</v>
      </c>
      <c r="I38" s="482">
        <v>0</v>
      </c>
      <c r="J38" s="496" t="s">
        <v>317</v>
      </c>
      <c r="K38" s="496" t="s">
        <v>317</v>
      </c>
      <c r="L38" s="496" t="s">
        <v>317</v>
      </c>
      <c r="M38" s="453">
        <v>0</v>
      </c>
      <c r="N38" s="116" t="s">
        <v>317</v>
      </c>
      <c r="O38" s="118">
        <v>0</v>
      </c>
      <c r="P38" s="483"/>
      <c r="Q38" s="502"/>
      <c r="R38" s="462"/>
      <c r="S38" s="482" t="s">
        <v>490</v>
      </c>
      <c r="T38" s="496" t="s">
        <v>318</v>
      </c>
      <c r="U38" s="429"/>
      <c r="V38" s="425"/>
      <c r="W38" s="450"/>
      <c r="X38" s="450"/>
      <c r="Y38" s="450"/>
      <c r="Z38" s="450"/>
      <c r="AA38" s="450"/>
      <c r="AB38" s="450"/>
      <c r="AC38" s="450"/>
      <c r="AD38" s="450"/>
      <c r="AE38" s="450"/>
      <c r="AF38" s="450"/>
      <c r="AG38" s="450"/>
      <c r="AH38" s="450"/>
    </row>
    <row r="39" spans="1:34" ht="93" customHeight="1" x14ac:dyDescent="0.35">
      <c r="A39" s="145"/>
      <c r="B39" s="145"/>
      <c r="C39" s="148"/>
      <c r="D39" s="462"/>
      <c r="E39" s="462"/>
      <c r="F39" s="29"/>
      <c r="G39" s="539"/>
      <c r="H39" s="484"/>
      <c r="I39" s="484"/>
      <c r="J39" s="498"/>
      <c r="K39" s="498"/>
      <c r="L39" s="498"/>
      <c r="M39" s="454"/>
      <c r="N39" s="117"/>
      <c r="O39" s="119"/>
      <c r="P39" s="484"/>
      <c r="Q39" s="503"/>
      <c r="R39" s="462"/>
      <c r="S39" s="484"/>
      <c r="T39" s="498"/>
      <c r="U39" s="429"/>
      <c r="V39" s="425"/>
      <c r="W39" s="450"/>
      <c r="X39" s="450"/>
      <c r="Y39" s="450"/>
      <c r="Z39" s="450"/>
      <c r="AA39" s="450"/>
      <c r="AB39" s="450"/>
      <c r="AC39" s="450"/>
      <c r="AD39" s="450"/>
      <c r="AE39" s="450"/>
      <c r="AF39" s="450"/>
      <c r="AG39" s="450"/>
    </row>
    <row r="40" spans="1:34" ht="93" customHeight="1" x14ac:dyDescent="0.35">
      <c r="A40" s="145"/>
      <c r="B40" s="145"/>
      <c r="C40" s="149"/>
      <c r="D40" s="456" t="s">
        <v>475</v>
      </c>
      <c r="E40" s="456"/>
      <c r="F40" s="110"/>
      <c r="G40" s="456"/>
      <c r="H40" s="456"/>
      <c r="I40" s="456"/>
      <c r="J40" s="456"/>
      <c r="K40" s="456"/>
      <c r="L40" s="456"/>
      <c r="M40" s="457"/>
      <c r="N40" s="38" t="s">
        <v>317</v>
      </c>
      <c r="O40" s="38">
        <v>4.775729544471434E-2</v>
      </c>
      <c r="P40" s="86"/>
      <c r="Q40" s="507"/>
      <c r="R40" s="507"/>
      <c r="S40" s="507"/>
      <c r="T40" s="507"/>
      <c r="U40" s="507"/>
      <c r="V40" s="507"/>
      <c r="W40" s="450"/>
      <c r="X40" s="450"/>
      <c r="Y40" s="450"/>
      <c r="Z40" s="450"/>
      <c r="AA40" s="450"/>
      <c r="AB40" s="450"/>
      <c r="AC40" s="450"/>
      <c r="AD40" s="450"/>
      <c r="AE40" s="450"/>
      <c r="AF40" s="450"/>
      <c r="AG40" s="450"/>
      <c r="AH40" s="450"/>
    </row>
    <row r="41" spans="1:34" ht="110.25" customHeight="1" x14ac:dyDescent="0.35">
      <c r="A41" s="145"/>
      <c r="B41" s="145"/>
      <c r="C41" s="147" t="s">
        <v>61</v>
      </c>
      <c r="D41" s="29" t="s">
        <v>491</v>
      </c>
      <c r="E41" s="29" t="s">
        <v>62</v>
      </c>
      <c r="F41" s="29" t="s">
        <v>63</v>
      </c>
      <c r="G41" s="33">
        <v>300</v>
      </c>
      <c r="H41" s="29" t="s">
        <v>318</v>
      </c>
      <c r="I41" s="23">
        <v>13644</v>
      </c>
      <c r="J41" s="29" t="s">
        <v>317</v>
      </c>
      <c r="K41" s="29" t="s">
        <v>317</v>
      </c>
      <c r="L41" s="29" t="s">
        <v>317</v>
      </c>
      <c r="M41" s="26">
        <f>+I41</f>
        <v>13644</v>
      </c>
      <c r="N41" s="27" t="s">
        <v>317</v>
      </c>
      <c r="O41" s="27">
        <v>1</v>
      </c>
      <c r="P41" s="482" t="s">
        <v>492</v>
      </c>
      <c r="Q41" s="501">
        <v>2021130010061</v>
      </c>
      <c r="R41" s="482" t="s">
        <v>232</v>
      </c>
      <c r="S41" s="29" t="s">
        <v>279</v>
      </c>
      <c r="T41" s="23" t="s">
        <v>318</v>
      </c>
      <c r="U41" s="429">
        <v>0</v>
      </c>
      <c r="V41" s="425" t="s">
        <v>318</v>
      </c>
      <c r="W41" s="450"/>
      <c r="X41" s="450"/>
      <c r="Y41" s="450"/>
      <c r="Z41" s="450"/>
      <c r="AA41" s="450"/>
      <c r="AB41" s="450"/>
      <c r="AC41" s="450"/>
      <c r="AD41" s="450"/>
      <c r="AE41" s="450"/>
      <c r="AF41" s="450"/>
      <c r="AG41" s="450"/>
      <c r="AH41" s="450"/>
    </row>
    <row r="42" spans="1:34" ht="89.25" customHeight="1" x14ac:dyDescent="0.35">
      <c r="A42" s="145"/>
      <c r="B42" s="145"/>
      <c r="C42" s="148"/>
      <c r="D42" s="29" t="s">
        <v>64</v>
      </c>
      <c r="E42" s="29" t="s">
        <v>25</v>
      </c>
      <c r="F42" s="29" t="s">
        <v>65</v>
      </c>
      <c r="G42" s="33">
        <v>1</v>
      </c>
      <c r="H42" s="29" t="s">
        <v>318</v>
      </c>
      <c r="I42" s="60" t="s">
        <v>25</v>
      </c>
      <c r="J42" s="29" t="s">
        <v>317</v>
      </c>
      <c r="K42" s="29" t="s">
        <v>317</v>
      </c>
      <c r="L42" s="29" t="s">
        <v>317</v>
      </c>
      <c r="M42" s="26" t="s">
        <v>25</v>
      </c>
      <c r="N42" s="27" t="s">
        <v>317</v>
      </c>
      <c r="O42" s="27">
        <v>0</v>
      </c>
      <c r="P42" s="483"/>
      <c r="Q42" s="502"/>
      <c r="R42" s="483"/>
      <c r="S42" s="29" t="s">
        <v>280</v>
      </c>
      <c r="T42" s="23" t="s">
        <v>318</v>
      </c>
      <c r="U42" s="429"/>
      <c r="V42" s="425"/>
      <c r="W42" s="450"/>
      <c r="X42" s="450"/>
      <c r="Y42" s="450"/>
      <c r="Z42" s="450"/>
      <c r="AA42" s="450"/>
      <c r="AB42" s="450"/>
      <c r="AC42" s="450"/>
      <c r="AD42" s="450"/>
      <c r="AE42" s="450"/>
      <c r="AF42" s="450"/>
      <c r="AG42" s="450"/>
      <c r="AH42" s="450"/>
    </row>
    <row r="43" spans="1:34" ht="102" customHeight="1" x14ac:dyDescent="0.35">
      <c r="A43" s="145"/>
      <c r="B43" s="145"/>
      <c r="C43" s="148"/>
      <c r="D43" s="462" t="s">
        <v>66</v>
      </c>
      <c r="E43" s="462" t="s">
        <v>25</v>
      </c>
      <c r="F43" s="29" t="s">
        <v>67</v>
      </c>
      <c r="G43" s="539">
        <v>400</v>
      </c>
      <c r="H43" s="462" t="s">
        <v>318</v>
      </c>
      <c r="I43" s="481" t="s">
        <v>25</v>
      </c>
      <c r="J43" s="462" t="s">
        <v>317</v>
      </c>
      <c r="K43" s="462" t="s">
        <v>317</v>
      </c>
      <c r="L43" s="462" t="s">
        <v>317</v>
      </c>
      <c r="M43" s="499" t="s">
        <v>25</v>
      </c>
      <c r="N43" s="27" t="s">
        <v>317</v>
      </c>
      <c r="O43" s="27">
        <v>0</v>
      </c>
      <c r="P43" s="484"/>
      <c r="Q43" s="503"/>
      <c r="R43" s="484"/>
      <c r="S43" s="462" t="s">
        <v>281</v>
      </c>
      <c r="T43" s="463" t="s">
        <v>318</v>
      </c>
      <c r="U43" s="429"/>
      <c r="V43" s="425"/>
      <c r="W43" s="450"/>
      <c r="X43" s="450"/>
      <c r="Y43" s="450"/>
      <c r="Z43" s="450"/>
      <c r="AA43" s="450"/>
      <c r="AB43" s="450"/>
      <c r="AC43" s="450"/>
      <c r="AD43" s="450"/>
      <c r="AE43" s="450"/>
      <c r="AF43" s="450"/>
      <c r="AG43" s="450"/>
    </row>
    <row r="44" spans="1:34" ht="87" customHeight="1" x14ac:dyDescent="0.35">
      <c r="A44" s="145"/>
      <c r="B44" s="145"/>
      <c r="C44" s="149"/>
      <c r="D44" s="456" t="s">
        <v>329</v>
      </c>
      <c r="E44" s="456"/>
      <c r="F44" s="110"/>
      <c r="G44" s="456"/>
      <c r="H44" s="456"/>
      <c r="I44" s="456"/>
      <c r="J44" s="456"/>
      <c r="K44" s="456"/>
      <c r="L44" s="456"/>
      <c r="M44" s="457"/>
      <c r="N44" s="38" t="s">
        <v>317</v>
      </c>
      <c r="O44" s="38">
        <v>0.33333333333333331</v>
      </c>
      <c r="P44" s="86"/>
      <c r="Q44" s="507"/>
      <c r="R44" s="507"/>
      <c r="S44" s="507"/>
      <c r="T44" s="507"/>
      <c r="U44" s="507"/>
      <c r="V44" s="507"/>
      <c r="W44" s="450"/>
      <c r="X44" s="450"/>
      <c r="Y44" s="450"/>
      <c r="Z44" s="450"/>
      <c r="AA44" s="450"/>
      <c r="AB44" s="450"/>
      <c r="AC44" s="450"/>
      <c r="AD44" s="450"/>
      <c r="AE44" s="450"/>
      <c r="AF44" s="450"/>
      <c r="AG44" s="450"/>
      <c r="AH44" s="450"/>
    </row>
    <row r="45" spans="1:34" ht="74.45" customHeight="1" x14ac:dyDescent="0.35">
      <c r="A45" s="145"/>
      <c r="B45" s="145"/>
      <c r="C45" s="144" t="s">
        <v>68</v>
      </c>
      <c r="D45" s="462" t="s">
        <v>69</v>
      </c>
      <c r="E45" s="462" t="s">
        <v>25</v>
      </c>
      <c r="F45" s="29" t="s">
        <v>70</v>
      </c>
      <c r="G45" s="539">
        <v>30</v>
      </c>
      <c r="H45" s="496">
        <v>10</v>
      </c>
      <c r="I45" s="453">
        <v>10</v>
      </c>
      <c r="J45" s="453">
        <v>0</v>
      </c>
      <c r="K45" s="453">
        <v>0</v>
      </c>
      <c r="L45" s="453">
        <f>SUM(J45:K47)</f>
        <v>0</v>
      </c>
      <c r="M45" s="453">
        <f>+I45+L45</f>
        <v>10</v>
      </c>
      <c r="N45" s="116">
        <v>0</v>
      </c>
      <c r="O45" s="116">
        <v>0.33333333333333331</v>
      </c>
      <c r="P45" s="451" t="s">
        <v>237</v>
      </c>
      <c r="Q45" s="470">
        <v>2021130010098</v>
      </c>
      <c r="R45" s="71" t="s">
        <v>238</v>
      </c>
      <c r="S45" s="30" t="s">
        <v>389</v>
      </c>
      <c r="T45" s="26">
        <v>1</v>
      </c>
      <c r="U45" s="433">
        <v>100000000</v>
      </c>
      <c r="V45" s="434">
        <v>0</v>
      </c>
      <c r="W45" s="450"/>
      <c r="X45" s="450"/>
      <c r="Y45" s="450"/>
      <c r="Z45" s="450"/>
      <c r="AA45" s="450"/>
      <c r="AB45" s="450"/>
      <c r="AC45" s="450"/>
      <c r="AD45" s="450"/>
      <c r="AE45" s="450"/>
      <c r="AF45" s="450"/>
      <c r="AG45" s="450"/>
      <c r="AH45" s="450"/>
    </row>
    <row r="46" spans="1:34" ht="56.45" customHeight="1" x14ac:dyDescent="0.35">
      <c r="A46" s="145"/>
      <c r="B46" s="145"/>
      <c r="C46" s="145"/>
      <c r="D46" s="462"/>
      <c r="E46" s="462"/>
      <c r="F46" s="29"/>
      <c r="G46" s="539"/>
      <c r="H46" s="497"/>
      <c r="I46" s="468"/>
      <c r="J46" s="468"/>
      <c r="K46" s="468"/>
      <c r="L46" s="468"/>
      <c r="M46" s="468"/>
      <c r="N46" s="124"/>
      <c r="O46" s="124"/>
      <c r="P46" s="469"/>
      <c r="Q46" s="471"/>
      <c r="R46" s="71"/>
      <c r="S46" s="30" t="s">
        <v>454</v>
      </c>
      <c r="T46" s="26">
        <v>10</v>
      </c>
      <c r="U46" s="555"/>
      <c r="V46" s="483"/>
      <c r="W46" s="450"/>
      <c r="X46" s="450"/>
      <c r="Y46" s="450"/>
      <c r="Z46" s="450"/>
      <c r="AA46" s="450"/>
      <c r="AB46" s="450"/>
      <c r="AC46" s="450"/>
      <c r="AD46" s="450"/>
      <c r="AE46" s="450"/>
      <c r="AF46" s="450"/>
      <c r="AG46" s="450"/>
      <c r="AH46" s="450"/>
    </row>
    <row r="47" spans="1:34" ht="55.5" customHeight="1" x14ac:dyDescent="0.35">
      <c r="A47" s="145"/>
      <c r="B47" s="145"/>
      <c r="C47" s="145"/>
      <c r="D47" s="462"/>
      <c r="E47" s="462"/>
      <c r="F47" s="29"/>
      <c r="G47" s="539"/>
      <c r="H47" s="498"/>
      <c r="I47" s="454"/>
      <c r="J47" s="454"/>
      <c r="K47" s="454"/>
      <c r="L47" s="454"/>
      <c r="M47" s="454"/>
      <c r="N47" s="117"/>
      <c r="O47" s="117"/>
      <c r="P47" s="452"/>
      <c r="Q47" s="472"/>
      <c r="R47" s="71"/>
      <c r="S47" s="71" t="s">
        <v>393</v>
      </c>
      <c r="T47" s="499">
        <v>1</v>
      </c>
      <c r="U47" s="556"/>
      <c r="V47" s="484"/>
      <c r="W47" s="450"/>
      <c r="X47" s="450"/>
      <c r="Y47" s="450"/>
      <c r="Z47" s="450"/>
      <c r="AA47" s="450"/>
      <c r="AB47" s="450"/>
      <c r="AC47" s="450"/>
      <c r="AD47" s="450"/>
      <c r="AE47" s="450"/>
      <c r="AF47" s="450"/>
      <c r="AG47" s="450"/>
      <c r="AH47" s="450"/>
    </row>
    <row r="48" spans="1:34" ht="90.75" customHeight="1" x14ac:dyDescent="0.35">
      <c r="A48" s="145"/>
      <c r="B48" s="145"/>
      <c r="C48" s="145"/>
      <c r="D48" s="455" t="s">
        <v>330</v>
      </c>
      <c r="E48" s="456"/>
      <c r="F48" s="110"/>
      <c r="G48" s="456"/>
      <c r="H48" s="456"/>
      <c r="I48" s="456"/>
      <c r="J48" s="456"/>
      <c r="K48" s="456"/>
      <c r="L48" s="456"/>
      <c r="M48" s="457"/>
      <c r="N48" s="61">
        <v>0</v>
      </c>
      <c r="O48" s="34">
        <v>0.33333333333333331</v>
      </c>
      <c r="P48" s="473"/>
      <c r="Q48" s="474"/>
      <c r="R48" s="474"/>
      <c r="S48" s="474"/>
      <c r="T48" s="474"/>
      <c r="U48" s="474"/>
      <c r="V48" s="474"/>
      <c r="W48" s="450"/>
      <c r="X48" s="450"/>
      <c r="Y48" s="450"/>
      <c r="Z48" s="450"/>
      <c r="AA48" s="450"/>
      <c r="AB48" s="450"/>
      <c r="AC48" s="450"/>
      <c r="AD48" s="450"/>
      <c r="AE48" s="450"/>
      <c r="AF48" s="450"/>
      <c r="AG48" s="450"/>
      <c r="AH48" s="450"/>
    </row>
    <row r="49" spans="1:34" ht="90.75" customHeight="1" x14ac:dyDescent="0.35">
      <c r="A49" s="145"/>
      <c r="B49" s="146"/>
      <c r="C49" s="146"/>
      <c r="D49" s="476" t="s">
        <v>332</v>
      </c>
      <c r="E49" s="477"/>
      <c r="F49" s="111"/>
      <c r="G49" s="477"/>
      <c r="H49" s="477"/>
      <c r="I49" s="477"/>
      <c r="J49" s="477"/>
      <c r="K49" s="477"/>
      <c r="L49" s="477"/>
      <c r="M49" s="478"/>
      <c r="N49" s="62">
        <v>0</v>
      </c>
      <c r="O49" s="62">
        <v>0.17860599052784526</v>
      </c>
      <c r="P49" s="58"/>
      <c r="Q49" s="475"/>
      <c r="R49" s="475"/>
      <c r="S49" s="475"/>
      <c r="T49" s="475"/>
      <c r="U49" s="475"/>
      <c r="V49" s="475"/>
      <c r="W49" s="450"/>
      <c r="AG49" s="450"/>
      <c r="AH49" s="450"/>
    </row>
    <row r="50" spans="1:34" ht="107.45" customHeight="1" x14ac:dyDescent="0.35">
      <c r="A50" s="145"/>
      <c r="B50" s="143" t="s">
        <v>71</v>
      </c>
      <c r="C50" s="144" t="s">
        <v>72</v>
      </c>
      <c r="D50" s="29" t="s">
        <v>456</v>
      </c>
      <c r="E50" s="29" t="s">
        <v>25</v>
      </c>
      <c r="F50" s="29" t="s">
        <v>457</v>
      </c>
      <c r="G50" s="64" t="s">
        <v>25</v>
      </c>
      <c r="H50" s="28" t="s">
        <v>318</v>
      </c>
      <c r="I50" s="28" t="s">
        <v>25</v>
      </c>
      <c r="J50" s="28" t="s">
        <v>317</v>
      </c>
      <c r="K50" s="28" t="s">
        <v>317</v>
      </c>
      <c r="L50" s="28" t="s">
        <v>317</v>
      </c>
      <c r="M50" s="28" t="s">
        <v>317</v>
      </c>
      <c r="N50" s="29" t="s">
        <v>317</v>
      </c>
      <c r="O50" s="152">
        <v>0</v>
      </c>
      <c r="P50" s="537" t="s">
        <v>284</v>
      </c>
      <c r="Q50" s="519">
        <v>2022130010009</v>
      </c>
      <c r="R50" s="530" t="s">
        <v>285</v>
      </c>
      <c r="S50" s="41" t="s">
        <v>459</v>
      </c>
      <c r="T50" s="42" t="s">
        <v>318</v>
      </c>
      <c r="U50" s="42" t="s">
        <v>318</v>
      </c>
      <c r="V50" s="65">
        <v>0</v>
      </c>
      <c r="W50" s="450"/>
      <c r="AG50" s="450"/>
      <c r="AH50" s="450"/>
    </row>
    <row r="51" spans="1:34" ht="117.95" customHeight="1" x14ac:dyDescent="0.35">
      <c r="A51" s="145"/>
      <c r="B51" s="143"/>
      <c r="C51" s="145"/>
      <c r="D51" s="462" t="s">
        <v>455</v>
      </c>
      <c r="E51" s="462" t="s">
        <v>25</v>
      </c>
      <c r="F51" s="29" t="s">
        <v>458</v>
      </c>
      <c r="G51" s="592" t="s">
        <v>25</v>
      </c>
      <c r="H51" s="462" t="s">
        <v>318</v>
      </c>
      <c r="I51" s="462" t="s">
        <v>25</v>
      </c>
      <c r="J51" s="484" t="s">
        <v>317</v>
      </c>
      <c r="K51" s="484" t="s">
        <v>317</v>
      </c>
      <c r="L51" s="484" t="s">
        <v>317</v>
      </c>
      <c r="M51" s="484" t="s">
        <v>317</v>
      </c>
      <c r="N51" s="29" t="s">
        <v>317</v>
      </c>
      <c r="O51" s="152">
        <v>0</v>
      </c>
      <c r="P51" s="484"/>
      <c r="Q51" s="53"/>
      <c r="R51" s="54"/>
      <c r="S51" s="593" t="s">
        <v>460</v>
      </c>
      <c r="T51" s="594" t="s">
        <v>318</v>
      </c>
      <c r="U51" s="594" t="s">
        <v>318</v>
      </c>
      <c r="V51" s="547">
        <v>0</v>
      </c>
      <c r="W51" s="450"/>
      <c r="X51" s="450"/>
      <c r="Y51" s="450"/>
      <c r="Z51" s="450"/>
      <c r="AA51" s="450"/>
      <c r="AB51" s="450"/>
      <c r="AC51" s="450"/>
      <c r="AD51" s="450"/>
      <c r="AE51" s="450"/>
      <c r="AF51" s="450"/>
      <c r="AG51" s="450"/>
      <c r="AH51" s="450"/>
    </row>
    <row r="52" spans="1:34" ht="37.5" customHeight="1" x14ac:dyDescent="0.35">
      <c r="A52" s="145"/>
      <c r="B52" s="143"/>
      <c r="C52" s="145"/>
      <c r="D52" s="456" t="s">
        <v>331</v>
      </c>
      <c r="E52" s="456"/>
      <c r="F52" s="110"/>
      <c r="G52" s="456"/>
      <c r="H52" s="456"/>
      <c r="I52" s="456"/>
      <c r="J52" s="456"/>
      <c r="K52" s="456"/>
      <c r="L52" s="456"/>
      <c r="M52" s="457"/>
      <c r="N52" s="34" t="s">
        <v>317</v>
      </c>
      <c r="O52" s="153">
        <v>0</v>
      </c>
      <c r="P52" s="549"/>
      <c r="Q52" s="550"/>
      <c r="R52" s="550"/>
      <c r="S52" s="550"/>
      <c r="T52" s="550"/>
      <c r="U52" s="550"/>
      <c r="V52" s="550"/>
      <c r="W52" s="450"/>
      <c r="X52" s="450"/>
      <c r="Y52" s="450"/>
      <c r="Z52" s="450"/>
      <c r="AA52" s="450"/>
      <c r="AB52" s="450"/>
      <c r="AC52" s="450"/>
      <c r="AD52" s="450"/>
      <c r="AE52" s="450"/>
      <c r="AF52" s="450"/>
      <c r="AG52" s="450"/>
      <c r="AH52" s="450"/>
    </row>
    <row r="53" spans="1:34" ht="54.95" customHeight="1" x14ac:dyDescent="0.35">
      <c r="A53" s="145"/>
      <c r="B53" s="143"/>
      <c r="C53" s="145"/>
      <c r="D53" s="477" t="s">
        <v>333</v>
      </c>
      <c r="E53" s="477"/>
      <c r="F53" s="111"/>
      <c r="G53" s="477"/>
      <c r="H53" s="477"/>
      <c r="I53" s="477"/>
      <c r="J53" s="477"/>
      <c r="K53" s="477"/>
      <c r="L53" s="477"/>
      <c r="M53" s="478"/>
      <c r="N53" s="68" t="s">
        <v>317</v>
      </c>
      <c r="O53" s="68">
        <v>0</v>
      </c>
      <c r="P53" s="551"/>
      <c r="Q53" s="552"/>
      <c r="R53" s="552"/>
      <c r="S53" s="552"/>
      <c r="T53" s="552"/>
      <c r="U53" s="552"/>
      <c r="V53" s="552"/>
      <c r="W53" s="450"/>
      <c r="X53" s="450"/>
      <c r="Y53" s="450"/>
      <c r="Z53" s="450"/>
      <c r="AA53" s="450"/>
      <c r="AB53" s="450"/>
      <c r="AC53" s="450"/>
      <c r="AD53" s="450"/>
      <c r="AE53" s="450"/>
      <c r="AF53" s="450"/>
      <c r="AG53" s="450"/>
      <c r="AH53" s="450"/>
    </row>
    <row r="54" spans="1:34" ht="58.5" customHeight="1" x14ac:dyDescent="0.35">
      <c r="A54" s="146"/>
      <c r="B54" s="143"/>
      <c r="C54" s="146"/>
      <c r="D54" s="458" t="s">
        <v>319</v>
      </c>
      <c r="E54" s="459"/>
      <c r="F54" s="112"/>
      <c r="G54" s="459"/>
      <c r="H54" s="459"/>
      <c r="I54" s="459"/>
      <c r="J54" s="459"/>
      <c r="K54" s="459"/>
      <c r="L54" s="459"/>
      <c r="M54" s="460"/>
      <c r="N54" s="69">
        <v>0</v>
      </c>
      <c r="O54" s="69">
        <v>0.27629829313891136</v>
      </c>
      <c r="P54" s="553"/>
      <c r="Q54" s="554"/>
      <c r="R54" s="554"/>
      <c r="S54" s="554"/>
      <c r="T54" s="554"/>
      <c r="U54" s="554"/>
      <c r="V54" s="554"/>
      <c r="W54" s="450"/>
      <c r="X54" s="450"/>
      <c r="Y54" s="450"/>
      <c r="Z54" s="450"/>
      <c r="AA54" s="450"/>
      <c r="AB54" s="450"/>
      <c r="AC54" s="450"/>
      <c r="AD54" s="450"/>
      <c r="AE54" s="450"/>
      <c r="AF54" s="450"/>
      <c r="AG54" s="450"/>
      <c r="AH54" s="450"/>
    </row>
    <row r="55" spans="1:34" ht="39.950000000000003" customHeight="1" x14ac:dyDescent="0.35">
      <c r="A55" s="144" t="s">
        <v>563</v>
      </c>
      <c r="B55" s="143" t="s">
        <v>73</v>
      </c>
      <c r="C55" s="143" t="s">
        <v>74</v>
      </c>
      <c r="D55" s="462" t="s">
        <v>122</v>
      </c>
      <c r="E55" s="462" t="s">
        <v>25</v>
      </c>
      <c r="F55" s="29" t="s">
        <v>178</v>
      </c>
      <c r="G55" s="424">
        <v>600</v>
      </c>
      <c r="H55" s="463" t="s">
        <v>316</v>
      </c>
      <c r="I55" s="499" t="s">
        <v>25</v>
      </c>
      <c r="J55" s="453" t="s">
        <v>317</v>
      </c>
      <c r="K55" s="453" t="s">
        <v>317</v>
      </c>
      <c r="L55" s="453" t="s">
        <v>317</v>
      </c>
      <c r="M55" s="453" t="s">
        <v>25</v>
      </c>
      <c r="N55" s="116" t="s">
        <v>317</v>
      </c>
      <c r="O55" s="116">
        <v>0</v>
      </c>
      <c r="P55" s="482" t="s">
        <v>239</v>
      </c>
      <c r="Q55" s="501">
        <v>2021130010099</v>
      </c>
      <c r="R55" s="462" t="s">
        <v>240</v>
      </c>
      <c r="S55" s="29" t="s">
        <v>461</v>
      </c>
      <c r="T55" s="23" t="s">
        <v>318</v>
      </c>
      <c r="U55" s="429">
        <v>0</v>
      </c>
      <c r="V55" s="425" t="s">
        <v>318</v>
      </c>
      <c r="W55" s="450"/>
      <c r="X55" s="450"/>
      <c r="Y55" s="450"/>
      <c r="Z55" s="450"/>
      <c r="AA55" s="450"/>
      <c r="AB55" s="450"/>
      <c r="AC55" s="450"/>
      <c r="AD55" s="450"/>
      <c r="AE55" s="450"/>
      <c r="AF55" s="450"/>
      <c r="AG55" s="450"/>
      <c r="AH55" s="450"/>
    </row>
    <row r="56" spans="1:34" ht="39.950000000000003" customHeight="1" x14ac:dyDescent="0.35">
      <c r="A56" s="145"/>
      <c r="B56" s="143"/>
      <c r="C56" s="143"/>
      <c r="D56" s="462"/>
      <c r="E56" s="462"/>
      <c r="F56" s="29"/>
      <c r="G56" s="424"/>
      <c r="H56" s="463"/>
      <c r="I56" s="499"/>
      <c r="J56" s="468"/>
      <c r="K56" s="468"/>
      <c r="L56" s="468"/>
      <c r="M56" s="468"/>
      <c r="N56" s="124"/>
      <c r="O56" s="124"/>
      <c r="P56" s="483"/>
      <c r="Q56" s="502"/>
      <c r="R56" s="462"/>
      <c r="S56" s="29" t="s">
        <v>462</v>
      </c>
      <c r="T56" s="23" t="s">
        <v>318</v>
      </c>
      <c r="U56" s="429"/>
      <c r="V56" s="425"/>
      <c r="W56" s="450"/>
      <c r="X56" s="450"/>
      <c r="Y56" s="450"/>
      <c r="Z56" s="450"/>
      <c r="AA56" s="450"/>
      <c r="AB56" s="450"/>
      <c r="AC56" s="450"/>
      <c r="AD56" s="450"/>
      <c r="AE56" s="450"/>
      <c r="AF56" s="450"/>
      <c r="AG56" s="450"/>
      <c r="AH56" s="450"/>
    </row>
    <row r="57" spans="1:34" ht="39.950000000000003" customHeight="1" x14ac:dyDescent="0.35">
      <c r="A57" s="145"/>
      <c r="B57" s="143"/>
      <c r="C57" s="143"/>
      <c r="D57" s="462"/>
      <c r="E57" s="462"/>
      <c r="F57" s="29"/>
      <c r="G57" s="424"/>
      <c r="H57" s="463"/>
      <c r="I57" s="499"/>
      <c r="J57" s="468"/>
      <c r="K57" s="468"/>
      <c r="L57" s="468"/>
      <c r="M57" s="468"/>
      <c r="N57" s="124"/>
      <c r="O57" s="124"/>
      <c r="P57" s="483"/>
      <c r="Q57" s="502"/>
      <c r="R57" s="462"/>
      <c r="S57" s="29" t="s">
        <v>463</v>
      </c>
      <c r="T57" s="23" t="s">
        <v>318</v>
      </c>
      <c r="U57" s="429"/>
      <c r="V57" s="425"/>
      <c r="W57" s="450"/>
      <c r="X57" s="450"/>
      <c r="Y57" s="450"/>
      <c r="Z57" s="450"/>
      <c r="AA57" s="450"/>
      <c r="AB57" s="450"/>
      <c r="AC57" s="450"/>
      <c r="AD57" s="450"/>
      <c r="AE57" s="450"/>
      <c r="AF57" s="450"/>
      <c r="AG57" s="450"/>
      <c r="AH57" s="450"/>
    </row>
    <row r="58" spans="1:34" ht="39.950000000000003" customHeight="1" x14ac:dyDescent="0.35">
      <c r="A58" s="145"/>
      <c r="B58" s="143"/>
      <c r="C58" s="143"/>
      <c r="D58" s="462"/>
      <c r="E58" s="462"/>
      <c r="F58" s="29"/>
      <c r="G58" s="424"/>
      <c r="H58" s="463"/>
      <c r="I58" s="499"/>
      <c r="J58" s="468"/>
      <c r="K58" s="468"/>
      <c r="L58" s="468"/>
      <c r="M58" s="468"/>
      <c r="N58" s="124"/>
      <c r="O58" s="124"/>
      <c r="P58" s="483"/>
      <c r="Q58" s="502"/>
      <c r="R58" s="462"/>
      <c r="S58" s="29" t="s">
        <v>464</v>
      </c>
      <c r="T58" s="23" t="s">
        <v>318</v>
      </c>
      <c r="U58" s="429"/>
      <c r="V58" s="425"/>
      <c r="W58" s="450"/>
      <c r="X58" s="450"/>
      <c r="Y58" s="450"/>
      <c r="Z58" s="450"/>
      <c r="AA58" s="450"/>
      <c r="AB58" s="450"/>
      <c r="AC58" s="450"/>
      <c r="AD58" s="450"/>
      <c r="AE58" s="450"/>
      <c r="AF58" s="450"/>
      <c r="AG58" s="450"/>
      <c r="AH58" s="450"/>
    </row>
    <row r="59" spans="1:34" ht="39.950000000000003" customHeight="1" x14ac:dyDescent="0.35">
      <c r="A59" s="145"/>
      <c r="B59" s="143"/>
      <c r="C59" s="143"/>
      <c r="D59" s="462"/>
      <c r="E59" s="462"/>
      <c r="F59" s="29"/>
      <c r="G59" s="424"/>
      <c r="H59" s="463"/>
      <c r="I59" s="499"/>
      <c r="J59" s="468"/>
      <c r="K59" s="468"/>
      <c r="L59" s="468"/>
      <c r="M59" s="468"/>
      <c r="N59" s="124"/>
      <c r="O59" s="124"/>
      <c r="P59" s="483"/>
      <c r="Q59" s="502"/>
      <c r="R59" s="462"/>
      <c r="S59" s="29" t="s">
        <v>465</v>
      </c>
      <c r="T59" s="23" t="s">
        <v>318</v>
      </c>
      <c r="U59" s="429"/>
      <c r="V59" s="425"/>
      <c r="W59" s="450"/>
      <c r="X59" s="450"/>
      <c r="Y59" s="450"/>
      <c r="Z59" s="450"/>
      <c r="AA59" s="450"/>
      <c r="AB59" s="450"/>
      <c r="AC59" s="450"/>
      <c r="AD59" s="450"/>
      <c r="AE59" s="450"/>
      <c r="AF59" s="450"/>
      <c r="AG59" s="450"/>
      <c r="AH59" s="450"/>
    </row>
    <row r="60" spans="1:34" ht="39.950000000000003" customHeight="1" x14ac:dyDescent="0.35">
      <c r="A60" s="145"/>
      <c r="B60" s="143"/>
      <c r="C60" s="143"/>
      <c r="D60" s="462"/>
      <c r="E60" s="462"/>
      <c r="F60" s="29"/>
      <c r="G60" s="424"/>
      <c r="H60" s="463"/>
      <c r="I60" s="499"/>
      <c r="J60" s="468"/>
      <c r="K60" s="468"/>
      <c r="L60" s="468"/>
      <c r="M60" s="468"/>
      <c r="N60" s="124"/>
      <c r="O60" s="124"/>
      <c r="P60" s="483"/>
      <c r="Q60" s="502"/>
      <c r="R60" s="462"/>
      <c r="S60" s="29" t="s">
        <v>466</v>
      </c>
      <c r="T60" s="23" t="s">
        <v>318</v>
      </c>
      <c r="U60" s="429"/>
      <c r="V60" s="425"/>
      <c r="W60" s="450"/>
      <c r="X60" s="450"/>
      <c r="Y60" s="450"/>
      <c r="Z60" s="450"/>
      <c r="AA60" s="450"/>
      <c r="AB60" s="450"/>
      <c r="AC60" s="450"/>
      <c r="AD60" s="450"/>
      <c r="AE60" s="450"/>
      <c r="AF60" s="450"/>
      <c r="AG60" s="450"/>
      <c r="AH60" s="450"/>
    </row>
    <row r="61" spans="1:34" ht="39.950000000000003" customHeight="1" x14ac:dyDescent="0.35">
      <c r="A61" s="145"/>
      <c r="B61" s="143"/>
      <c r="C61" s="143"/>
      <c r="D61" s="462"/>
      <c r="E61" s="462"/>
      <c r="F61" s="29"/>
      <c r="G61" s="424"/>
      <c r="H61" s="463"/>
      <c r="I61" s="499"/>
      <c r="J61" s="468"/>
      <c r="K61" s="468"/>
      <c r="L61" s="468"/>
      <c r="M61" s="468"/>
      <c r="N61" s="124"/>
      <c r="O61" s="124"/>
      <c r="P61" s="483"/>
      <c r="Q61" s="502"/>
      <c r="R61" s="462"/>
      <c r="S61" s="29" t="s">
        <v>467</v>
      </c>
      <c r="T61" s="23" t="s">
        <v>318</v>
      </c>
      <c r="U61" s="429"/>
      <c r="V61" s="425"/>
      <c r="W61" s="450"/>
      <c r="X61" s="450"/>
      <c r="Y61" s="450"/>
      <c r="Z61" s="450"/>
      <c r="AA61" s="450"/>
      <c r="AB61" s="450"/>
      <c r="AC61" s="450"/>
      <c r="AD61" s="450"/>
      <c r="AE61" s="450"/>
      <c r="AF61" s="450"/>
      <c r="AG61" s="450"/>
      <c r="AH61" s="450"/>
    </row>
    <row r="62" spans="1:34" ht="39.950000000000003" customHeight="1" x14ac:dyDescent="0.35">
      <c r="A62" s="145"/>
      <c r="B62" s="143"/>
      <c r="C62" s="143"/>
      <c r="D62" s="462"/>
      <c r="E62" s="462"/>
      <c r="F62" s="29"/>
      <c r="G62" s="424"/>
      <c r="H62" s="463"/>
      <c r="I62" s="499"/>
      <c r="J62" s="468"/>
      <c r="K62" s="468"/>
      <c r="L62" s="468"/>
      <c r="M62" s="468"/>
      <c r="N62" s="124"/>
      <c r="O62" s="124"/>
      <c r="P62" s="483"/>
      <c r="Q62" s="502"/>
      <c r="R62" s="462"/>
      <c r="S62" s="29" t="s">
        <v>468</v>
      </c>
      <c r="T62" s="23" t="s">
        <v>318</v>
      </c>
      <c r="U62" s="429"/>
      <c r="V62" s="425"/>
      <c r="W62" s="450"/>
      <c r="X62" s="450"/>
      <c r="Y62" s="450"/>
      <c r="Z62" s="450"/>
      <c r="AA62" s="450"/>
      <c r="AB62" s="450"/>
      <c r="AC62" s="450"/>
      <c r="AD62" s="450"/>
      <c r="AE62" s="450"/>
      <c r="AF62" s="450"/>
      <c r="AG62" s="450"/>
      <c r="AH62" s="450"/>
    </row>
    <row r="63" spans="1:34" ht="39.950000000000003" customHeight="1" x14ac:dyDescent="0.35">
      <c r="A63" s="145"/>
      <c r="B63" s="143"/>
      <c r="C63" s="143"/>
      <c r="D63" s="462"/>
      <c r="E63" s="462"/>
      <c r="F63" s="29"/>
      <c r="G63" s="424"/>
      <c r="H63" s="463"/>
      <c r="I63" s="499"/>
      <c r="J63" s="468"/>
      <c r="K63" s="468"/>
      <c r="L63" s="468"/>
      <c r="M63" s="468"/>
      <c r="N63" s="124"/>
      <c r="O63" s="124"/>
      <c r="P63" s="483"/>
      <c r="Q63" s="502"/>
      <c r="R63" s="462"/>
      <c r="S63" s="29" t="s">
        <v>469</v>
      </c>
      <c r="T63" s="23" t="s">
        <v>318</v>
      </c>
      <c r="U63" s="429"/>
      <c r="V63" s="425"/>
      <c r="W63" s="450"/>
      <c r="X63" s="450"/>
      <c r="Y63" s="450"/>
      <c r="Z63" s="450"/>
      <c r="AA63" s="450"/>
      <c r="AB63" s="450"/>
      <c r="AC63" s="450"/>
      <c r="AD63" s="450"/>
      <c r="AE63" s="450"/>
      <c r="AF63" s="450"/>
      <c r="AG63" s="450"/>
      <c r="AH63" s="450"/>
    </row>
    <row r="64" spans="1:34" ht="39.950000000000003" customHeight="1" x14ac:dyDescent="0.35">
      <c r="A64" s="145"/>
      <c r="B64" s="143"/>
      <c r="C64" s="143"/>
      <c r="D64" s="462"/>
      <c r="E64" s="462"/>
      <c r="F64" s="29"/>
      <c r="G64" s="424"/>
      <c r="H64" s="463"/>
      <c r="I64" s="499"/>
      <c r="J64" s="454"/>
      <c r="K64" s="454"/>
      <c r="L64" s="454"/>
      <c r="M64" s="454"/>
      <c r="N64" s="117"/>
      <c r="O64" s="117"/>
      <c r="P64" s="484"/>
      <c r="Q64" s="503"/>
      <c r="R64" s="462"/>
      <c r="S64" s="462" t="s">
        <v>470</v>
      </c>
      <c r="T64" s="463" t="s">
        <v>318</v>
      </c>
      <c r="U64" s="429"/>
      <c r="V64" s="425"/>
      <c r="W64" s="450"/>
      <c r="X64" s="450"/>
      <c r="Y64" s="450"/>
      <c r="Z64" s="450"/>
      <c r="AA64" s="450"/>
      <c r="AB64" s="450"/>
      <c r="AC64" s="450"/>
      <c r="AD64" s="450"/>
      <c r="AE64" s="450"/>
      <c r="AF64" s="450"/>
      <c r="AG64" s="450"/>
    </row>
    <row r="65" spans="1:34" ht="63" customHeight="1" x14ac:dyDescent="0.35">
      <c r="A65" s="145"/>
      <c r="B65" s="143"/>
      <c r="C65" s="455" t="s">
        <v>334</v>
      </c>
      <c r="D65" s="456"/>
      <c r="E65" s="456"/>
      <c r="F65" s="110"/>
      <c r="G65" s="456"/>
      <c r="H65" s="456"/>
      <c r="I65" s="456"/>
      <c r="J65" s="456"/>
      <c r="K65" s="456"/>
      <c r="L65" s="456"/>
      <c r="M65" s="457"/>
      <c r="N65" s="34" t="s">
        <v>317</v>
      </c>
      <c r="O65" s="34">
        <v>0</v>
      </c>
      <c r="P65" s="86"/>
      <c r="Q65" s="507"/>
      <c r="R65" s="507"/>
      <c r="S65" s="507"/>
      <c r="T65" s="507"/>
      <c r="U65" s="507"/>
      <c r="V65" s="507"/>
      <c r="W65" s="450"/>
      <c r="X65" s="450"/>
      <c r="Y65" s="450"/>
      <c r="Z65" s="450"/>
      <c r="AA65" s="450"/>
      <c r="AB65" s="450"/>
      <c r="AC65" s="450"/>
      <c r="AD65" s="450"/>
      <c r="AE65" s="450"/>
      <c r="AF65" s="450"/>
      <c r="AG65" s="450"/>
      <c r="AH65" s="450"/>
    </row>
    <row r="66" spans="1:34" ht="99" customHeight="1" x14ac:dyDescent="0.35">
      <c r="A66" s="145"/>
      <c r="B66" s="143"/>
      <c r="C66" s="143" t="s">
        <v>75</v>
      </c>
      <c r="D66" s="462" t="s">
        <v>123</v>
      </c>
      <c r="E66" s="462" t="s">
        <v>25</v>
      </c>
      <c r="F66" s="29" t="s">
        <v>179</v>
      </c>
      <c r="G66" s="424">
        <v>500</v>
      </c>
      <c r="H66" s="463">
        <v>160</v>
      </c>
      <c r="I66" s="499">
        <v>160</v>
      </c>
      <c r="J66" s="465">
        <v>0</v>
      </c>
      <c r="K66" s="453">
        <v>0</v>
      </c>
      <c r="L66" s="453">
        <f>SUM(J66:K67)</f>
        <v>0</v>
      </c>
      <c r="M66" s="453">
        <v>160</v>
      </c>
      <c r="N66" s="116">
        <v>0</v>
      </c>
      <c r="O66" s="116">
        <v>0.32</v>
      </c>
      <c r="P66" s="71" t="s">
        <v>493</v>
      </c>
      <c r="Q66" s="479">
        <v>2021130010056</v>
      </c>
      <c r="R66" s="71" t="s">
        <v>229</v>
      </c>
      <c r="S66" s="30" t="s">
        <v>383</v>
      </c>
      <c r="T66" s="26">
        <v>1</v>
      </c>
      <c r="U66" s="544">
        <v>500000000</v>
      </c>
      <c r="V66" s="481">
        <v>0</v>
      </c>
      <c r="W66" s="450"/>
      <c r="X66" s="450"/>
      <c r="Y66" s="450"/>
      <c r="Z66" s="450"/>
      <c r="AA66" s="450"/>
      <c r="AB66" s="450"/>
      <c r="AC66" s="450"/>
      <c r="AD66" s="450"/>
      <c r="AE66" s="450"/>
      <c r="AF66" s="450"/>
      <c r="AG66" s="450"/>
      <c r="AH66" s="450"/>
    </row>
    <row r="67" spans="1:34" ht="56.1" customHeight="1" x14ac:dyDescent="0.35">
      <c r="A67" s="145"/>
      <c r="B67" s="143"/>
      <c r="C67" s="143"/>
      <c r="D67" s="462"/>
      <c r="E67" s="462"/>
      <c r="F67" s="29"/>
      <c r="G67" s="424"/>
      <c r="H67" s="463"/>
      <c r="I67" s="499"/>
      <c r="J67" s="467"/>
      <c r="K67" s="454"/>
      <c r="L67" s="454"/>
      <c r="M67" s="454"/>
      <c r="N67" s="117"/>
      <c r="O67" s="117"/>
      <c r="P67" s="71"/>
      <c r="Q67" s="479"/>
      <c r="R67" s="71"/>
      <c r="S67" s="71" t="s">
        <v>384</v>
      </c>
      <c r="T67" s="26">
        <v>1</v>
      </c>
      <c r="U67" s="544"/>
      <c r="V67" s="481"/>
      <c r="W67" s="450"/>
      <c r="X67" s="450"/>
      <c r="Y67" s="450"/>
      <c r="Z67" s="450"/>
      <c r="AA67" s="450"/>
      <c r="AB67" s="450"/>
      <c r="AC67" s="450"/>
      <c r="AD67" s="450"/>
      <c r="AE67" s="450"/>
      <c r="AF67" s="450"/>
      <c r="AG67" s="450"/>
      <c r="AH67" s="450"/>
    </row>
    <row r="68" spans="1:34" ht="36.75" customHeight="1" x14ac:dyDescent="0.35">
      <c r="A68" s="145"/>
      <c r="B68" s="143"/>
      <c r="C68" s="143"/>
      <c r="D68" s="462" t="s">
        <v>124</v>
      </c>
      <c r="E68" s="462" t="s">
        <v>165</v>
      </c>
      <c r="F68" s="29" t="s">
        <v>180</v>
      </c>
      <c r="G68" s="424">
        <v>200</v>
      </c>
      <c r="H68" s="497">
        <v>40</v>
      </c>
      <c r="I68" s="499">
        <v>160</v>
      </c>
      <c r="J68" s="465">
        <v>0</v>
      </c>
      <c r="K68" s="453">
        <v>0</v>
      </c>
      <c r="L68" s="453">
        <f>SUM(J68:K70)</f>
        <v>0</v>
      </c>
      <c r="M68" s="453">
        <v>160</v>
      </c>
      <c r="N68" s="116">
        <v>0</v>
      </c>
      <c r="O68" s="116">
        <v>0.8</v>
      </c>
      <c r="P68" s="71"/>
      <c r="Q68" s="479"/>
      <c r="R68" s="71"/>
      <c r="S68" s="71" t="s">
        <v>385</v>
      </c>
      <c r="T68" s="26">
        <v>160</v>
      </c>
      <c r="U68" s="544"/>
      <c r="V68" s="481"/>
      <c r="W68" s="450"/>
      <c r="X68" s="450"/>
      <c r="Y68" s="450"/>
      <c r="Z68" s="450"/>
      <c r="AA68" s="450"/>
      <c r="AB68" s="450"/>
      <c r="AC68" s="450"/>
      <c r="AD68" s="450"/>
      <c r="AE68" s="450"/>
      <c r="AF68" s="450"/>
      <c r="AG68" s="450"/>
      <c r="AH68" s="450"/>
    </row>
    <row r="69" spans="1:34" ht="53.25" customHeight="1" x14ac:dyDescent="0.35">
      <c r="A69" s="145"/>
      <c r="B69" s="143"/>
      <c r="C69" s="143"/>
      <c r="D69" s="462"/>
      <c r="E69" s="462"/>
      <c r="F69" s="29"/>
      <c r="G69" s="424"/>
      <c r="H69" s="497"/>
      <c r="I69" s="499"/>
      <c r="J69" s="466"/>
      <c r="K69" s="468"/>
      <c r="L69" s="468"/>
      <c r="M69" s="468"/>
      <c r="N69" s="124"/>
      <c r="O69" s="124"/>
      <c r="P69" s="71"/>
      <c r="Q69" s="479"/>
      <c r="R69" s="71"/>
      <c r="S69" s="71"/>
      <c r="T69" s="26">
        <v>40</v>
      </c>
      <c r="U69" s="544"/>
      <c r="V69" s="481"/>
      <c r="W69" s="450"/>
      <c r="X69" s="450"/>
      <c r="Y69" s="450"/>
      <c r="Z69" s="450"/>
      <c r="AA69" s="450"/>
      <c r="AB69" s="450"/>
      <c r="AC69" s="450"/>
      <c r="AD69" s="450"/>
      <c r="AE69" s="450"/>
      <c r="AF69" s="450"/>
      <c r="AG69" s="450"/>
      <c r="AH69" s="450"/>
    </row>
    <row r="70" spans="1:34" ht="48.75" customHeight="1" x14ac:dyDescent="0.35">
      <c r="A70" s="145"/>
      <c r="B70" s="143"/>
      <c r="C70" s="143"/>
      <c r="D70" s="462"/>
      <c r="E70" s="462"/>
      <c r="F70" s="29"/>
      <c r="G70" s="424"/>
      <c r="H70" s="498"/>
      <c r="I70" s="499"/>
      <c r="J70" s="467"/>
      <c r="K70" s="454"/>
      <c r="L70" s="454"/>
      <c r="M70" s="454"/>
      <c r="N70" s="117"/>
      <c r="O70" s="117"/>
      <c r="P70" s="71"/>
      <c r="Q70" s="479"/>
      <c r="R70" s="71"/>
      <c r="S70" s="71" t="s">
        <v>386</v>
      </c>
      <c r="T70" s="499">
        <v>1</v>
      </c>
      <c r="U70" s="544"/>
      <c r="V70" s="481"/>
      <c r="W70" s="450"/>
      <c r="X70" s="450"/>
      <c r="Y70" s="450"/>
      <c r="Z70" s="450"/>
      <c r="AA70" s="450"/>
      <c r="AB70" s="450"/>
      <c r="AC70" s="450"/>
      <c r="AD70" s="450"/>
      <c r="AE70" s="450"/>
      <c r="AF70" s="450"/>
      <c r="AG70" s="450"/>
    </row>
    <row r="71" spans="1:34" ht="48.75" customHeight="1" x14ac:dyDescent="0.35">
      <c r="A71" s="145"/>
      <c r="B71" s="143"/>
      <c r="C71" s="455" t="s">
        <v>335</v>
      </c>
      <c r="D71" s="456"/>
      <c r="E71" s="456"/>
      <c r="F71" s="110"/>
      <c r="G71" s="456"/>
      <c r="H71" s="456"/>
      <c r="I71" s="456"/>
      <c r="J71" s="456"/>
      <c r="K71" s="456"/>
      <c r="L71" s="456"/>
      <c r="M71" s="457"/>
      <c r="N71" s="34">
        <v>0</v>
      </c>
      <c r="O71" s="34">
        <v>0.56000000000000005</v>
      </c>
      <c r="P71" s="545"/>
      <c r="Q71" s="546"/>
      <c r="R71" s="546"/>
      <c r="S71" s="546"/>
      <c r="T71" s="546"/>
      <c r="U71" s="546"/>
      <c r="V71" s="546"/>
      <c r="W71" s="450"/>
      <c r="X71" s="450"/>
      <c r="Y71" s="450"/>
      <c r="Z71" s="450"/>
      <c r="AA71" s="450"/>
      <c r="AB71" s="450"/>
      <c r="AC71" s="450"/>
      <c r="AD71" s="450"/>
      <c r="AE71" s="450"/>
      <c r="AF71" s="450"/>
      <c r="AG71" s="450"/>
      <c r="AH71" s="450"/>
    </row>
    <row r="72" spans="1:34" ht="86.25" customHeight="1" x14ac:dyDescent="0.35">
      <c r="A72" s="145"/>
      <c r="B72" s="143"/>
      <c r="C72" s="143" t="s">
        <v>76</v>
      </c>
      <c r="D72" s="462" t="s">
        <v>125</v>
      </c>
      <c r="E72" s="462" t="s">
        <v>25</v>
      </c>
      <c r="F72" s="30" t="s">
        <v>181</v>
      </c>
      <c r="G72" s="539">
        <v>500</v>
      </c>
      <c r="H72" s="595" t="s">
        <v>318</v>
      </c>
      <c r="I72" s="595">
        <v>0</v>
      </c>
      <c r="J72" s="595" t="s">
        <v>317</v>
      </c>
      <c r="K72" s="595" t="s">
        <v>317</v>
      </c>
      <c r="L72" s="595" t="s">
        <v>317</v>
      </c>
      <c r="M72" s="595">
        <v>0</v>
      </c>
      <c r="N72" s="27" t="s">
        <v>317</v>
      </c>
      <c r="O72" s="27">
        <v>0</v>
      </c>
      <c r="P72" s="451" t="s">
        <v>225</v>
      </c>
      <c r="Q72" s="470">
        <v>2021130010059</v>
      </c>
      <c r="R72" s="71" t="s">
        <v>226</v>
      </c>
      <c r="S72" s="30" t="s">
        <v>447</v>
      </c>
      <c r="T72" s="26" t="s">
        <v>318</v>
      </c>
      <c r="U72" s="547">
        <v>0</v>
      </c>
      <c r="V72" s="548" t="s">
        <v>318</v>
      </c>
      <c r="W72" s="450"/>
      <c r="X72" s="450"/>
      <c r="Y72" s="450"/>
      <c r="Z72" s="450"/>
      <c r="AA72" s="450"/>
      <c r="AB72" s="450"/>
      <c r="AC72" s="450"/>
      <c r="AD72" s="450"/>
      <c r="AE72" s="450"/>
      <c r="AF72" s="450"/>
      <c r="AG72" s="450"/>
      <c r="AH72" s="450"/>
    </row>
    <row r="73" spans="1:34" ht="86.25" customHeight="1" x14ac:dyDescent="0.35">
      <c r="A73" s="145"/>
      <c r="B73" s="143"/>
      <c r="C73" s="143"/>
      <c r="D73" s="462" t="s">
        <v>126</v>
      </c>
      <c r="E73" s="462" t="s">
        <v>25</v>
      </c>
      <c r="F73" s="30" t="s">
        <v>182</v>
      </c>
      <c r="G73" s="539">
        <v>800</v>
      </c>
      <c r="H73" s="540" t="s">
        <v>318</v>
      </c>
      <c r="I73" s="540">
        <v>0</v>
      </c>
      <c r="J73" s="540" t="s">
        <v>317</v>
      </c>
      <c r="K73" s="540" t="s">
        <v>317</v>
      </c>
      <c r="L73" s="540" t="s">
        <v>317</v>
      </c>
      <c r="M73" s="540">
        <v>0</v>
      </c>
      <c r="N73" s="116" t="s">
        <v>317</v>
      </c>
      <c r="O73" s="116">
        <v>0</v>
      </c>
      <c r="P73" s="469"/>
      <c r="Q73" s="471"/>
      <c r="R73" s="71"/>
      <c r="S73" s="30" t="s">
        <v>387</v>
      </c>
      <c r="T73" s="26" t="s">
        <v>318</v>
      </c>
      <c r="U73" s="480"/>
      <c r="V73" s="463"/>
      <c r="W73" s="450"/>
      <c r="X73" s="450"/>
      <c r="Y73" s="450"/>
      <c r="Z73" s="450"/>
      <c r="AA73" s="450"/>
      <c r="AB73" s="450"/>
      <c r="AC73" s="450"/>
      <c r="AD73" s="450"/>
      <c r="AE73" s="450"/>
      <c r="AF73" s="450"/>
      <c r="AG73" s="450"/>
      <c r="AH73" s="450"/>
    </row>
    <row r="74" spans="1:34" ht="52.5" customHeight="1" x14ac:dyDescent="0.35">
      <c r="A74" s="145"/>
      <c r="B74" s="143"/>
      <c r="C74" s="143"/>
      <c r="D74" s="462"/>
      <c r="E74" s="462"/>
      <c r="F74" s="30"/>
      <c r="G74" s="539"/>
      <c r="H74" s="541"/>
      <c r="I74" s="541"/>
      <c r="J74" s="541"/>
      <c r="K74" s="541"/>
      <c r="L74" s="541"/>
      <c r="M74" s="541"/>
      <c r="N74" s="117"/>
      <c r="O74" s="117"/>
      <c r="P74" s="452"/>
      <c r="Q74" s="472"/>
      <c r="R74" s="71"/>
      <c r="S74" s="71" t="s">
        <v>388</v>
      </c>
      <c r="T74" s="499" t="s">
        <v>318</v>
      </c>
      <c r="U74" s="480"/>
      <c r="V74" s="463"/>
      <c r="W74" s="450"/>
      <c r="X74" s="450"/>
      <c r="Y74" s="450"/>
      <c r="Z74" s="450"/>
      <c r="AA74" s="450"/>
      <c r="AB74" s="450"/>
      <c r="AC74" s="450"/>
      <c r="AD74" s="450"/>
      <c r="AE74" s="450"/>
      <c r="AF74" s="450"/>
      <c r="AG74" s="450"/>
      <c r="AH74" s="450"/>
    </row>
    <row r="75" spans="1:34" ht="67.5" customHeight="1" x14ac:dyDescent="0.35">
      <c r="A75" s="145"/>
      <c r="B75" s="143"/>
      <c r="C75" s="455" t="s">
        <v>336</v>
      </c>
      <c r="D75" s="456"/>
      <c r="E75" s="456"/>
      <c r="F75" s="110"/>
      <c r="G75" s="456"/>
      <c r="H75" s="456"/>
      <c r="I75" s="456"/>
      <c r="J75" s="456"/>
      <c r="K75" s="456"/>
      <c r="L75" s="456"/>
      <c r="M75" s="457"/>
      <c r="N75" s="153" t="s">
        <v>317</v>
      </c>
      <c r="O75" s="34">
        <v>0</v>
      </c>
      <c r="P75" s="473"/>
      <c r="Q75" s="474"/>
      <c r="R75" s="474"/>
      <c r="S75" s="474"/>
      <c r="T75" s="474"/>
      <c r="U75" s="474"/>
      <c r="V75" s="474"/>
      <c r="W75" s="450"/>
      <c r="X75" s="450"/>
      <c r="Y75" s="450"/>
      <c r="Z75" s="450"/>
      <c r="AA75" s="450"/>
      <c r="AB75" s="450"/>
      <c r="AC75" s="450"/>
      <c r="AD75" s="450"/>
      <c r="AE75" s="450"/>
      <c r="AF75" s="450"/>
      <c r="AG75" s="450"/>
      <c r="AH75" s="450"/>
    </row>
    <row r="76" spans="1:34" ht="90" customHeight="1" x14ac:dyDescent="0.35">
      <c r="A76" s="145"/>
      <c r="B76" s="476" t="s">
        <v>337</v>
      </c>
      <c r="C76" s="477"/>
      <c r="D76" s="477"/>
      <c r="E76" s="477"/>
      <c r="F76" s="111"/>
      <c r="G76" s="477"/>
      <c r="H76" s="542"/>
      <c r="I76" s="542"/>
      <c r="J76" s="542"/>
      <c r="K76" s="542"/>
      <c r="L76" s="542"/>
      <c r="M76" s="543"/>
      <c r="N76" s="68">
        <v>0</v>
      </c>
      <c r="O76" s="68">
        <v>0.18666666666666668</v>
      </c>
      <c r="P76" s="58"/>
      <c r="Q76" s="475"/>
      <c r="R76" s="475"/>
      <c r="S76" s="475"/>
      <c r="T76" s="475"/>
      <c r="U76" s="475"/>
      <c r="V76" s="475"/>
      <c r="W76" s="450"/>
      <c r="X76" s="450"/>
      <c r="Y76" s="450"/>
      <c r="Z76" s="450"/>
      <c r="AA76" s="450"/>
      <c r="AB76" s="450"/>
      <c r="AC76" s="450"/>
      <c r="AD76" s="450"/>
      <c r="AE76" s="450"/>
      <c r="AF76" s="450"/>
      <c r="AG76" s="450"/>
      <c r="AH76" s="450"/>
    </row>
    <row r="77" spans="1:34" ht="87" customHeight="1" x14ac:dyDescent="0.35">
      <c r="A77" s="145"/>
      <c r="B77" s="143" t="s">
        <v>77</v>
      </c>
      <c r="C77" s="143" t="s">
        <v>78</v>
      </c>
      <c r="D77" s="482" t="s">
        <v>127</v>
      </c>
      <c r="E77" s="482" t="s">
        <v>25</v>
      </c>
      <c r="F77" s="106" t="s">
        <v>183</v>
      </c>
      <c r="G77" s="435">
        <v>4</v>
      </c>
      <c r="H77" s="437" t="s">
        <v>316</v>
      </c>
      <c r="I77" s="438" t="s">
        <v>316</v>
      </c>
      <c r="J77" s="438" t="s">
        <v>317</v>
      </c>
      <c r="K77" s="438" t="s">
        <v>317</v>
      </c>
      <c r="L77" s="438" t="s">
        <v>317</v>
      </c>
      <c r="M77" s="437" t="s">
        <v>25</v>
      </c>
      <c r="N77" s="113" t="s">
        <v>317</v>
      </c>
      <c r="O77" s="115">
        <v>0</v>
      </c>
      <c r="P77" s="537" t="s">
        <v>309</v>
      </c>
      <c r="Q77" s="519">
        <v>2021130010057</v>
      </c>
      <c r="R77" s="462" t="s">
        <v>228</v>
      </c>
      <c r="S77" s="29" t="s">
        <v>383</v>
      </c>
      <c r="T77" s="23" t="s">
        <v>318</v>
      </c>
      <c r="U77" s="535">
        <v>0</v>
      </c>
      <c r="V77" s="515" t="s">
        <v>318</v>
      </c>
      <c r="W77" s="450"/>
      <c r="X77" s="450"/>
      <c r="Y77" s="450"/>
      <c r="Z77" s="450"/>
      <c r="AA77" s="450"/>
      <c r="AB77" s="450"/>
      <c r="AC77" s="450"/>
      <c r="AD77" s="450"/>
      <c r="AE77" s="450"/>
      <c r="AF77" s="450"/>
      <c r="AG77" s="450"/>
      <c r="AH77" s="450"/>
    </row>
    <row r="78" spans="1:34" ht="42" customHeight="1" x14ac:dyDescent="0.35">
      <c r="A78" s="145"/>
      <c r="B78" s="143"/>
      <c r="C78" s="143"/>
      <c r="D78" s="484"/>
      <c r="E78" s="484"/>
      <c r="F78" s="28"/>
      <c r="G78" s="436"/>
      <c r="H78" s="437"/>
      <c r="I78" s="439"/>
      <c r="J78" s="439"/>
      <c r="K78" s="439"/>
      <c r="L78" s="439"/>
      <c r="M78" s="437"/>
      <c r="N78" s="114"/>
      <c r="O78" s="115"/>
      <c r="P78" s="538"/>
      <c r="Q78" s="46"/>
      <c r="R78" s="462"/>
      <c r="S78" s="29" t="s">
        <v>387</v>
      </c>
      <c r="T78" s="23" t="s">
        <v>318</v>
      </c>
      <c r="U78" s="49"/>
      <c r="V78" s="516"/>
      <c r="W78" s="450"/>
      <c r="X78" s="450"/>
      <c r="Y78" s="450"/>
      <c r="Z78" s="450"/>
      <c r="AA78" s="450"/>
      <c r="AB78" s="450"/>
      <c r="AC78" s="450"/>
      <c r="AD78" s="450"/>
      <c r="AE78" s="450"/>
      <c r="AF78" s="450"/>
      <c r="AG78" s="450"/>
      <c r="AH78" s="450"/>
    </row>
    <row r="79" spans="1:34" ht="99.95" customHeight="1" x14ac:dyDescent="0.35">
      <c r="A79" s="145"/>
      <c r="B79" s="143"/>
      <c r="C79" s="143"/>
      <c r="D79" s="462" t="s">
        <v>128</v>
      </c>
      <c r="E79" s="462" t="s">
        <v>25</v>
      </c>
      <c r="F79" s="29" t="s">
        <v>184</v>
      </c>
      <c r="G79" s="596">
        <v>16</v>
      </c>
      <c r="H79" s="437" t="s">
        <v>316</v>
      </c>
      <c r="I79" s="597">
        <v>4</v>
      </c>
      <c r="J79" s="437" t="s">
        <v>317</v>
      </c>
      <c r="K79" s="437" t="s">
        <v>317</v>
      </c>
      <c r="L79" s="437" t="s">
        <v>317</v>
      </c>
      <c r="M79" s="597">
        <f>+I79</f>
        <v>4</v>
      </c>
      <c r="N79" s="27" t="s">
        <v>317</v>
      </c>
      <c r="O79" s="27">
        <v>0.25</v>
      </c>
      <c r="P79" s="484"/>
      <c r="Q79" s="503"/>
      <c r="R79" s="462"/>
      <c r="S79" s="462" t="s">
        <v>388</v>
      </c>
      <c r="T79" s="463" t="s">
        <v>318</v>
      </c>
      <c r="U79" s="536"/>
      <c r="V79" s="498"/>
      <c r="W79" s="450"/>
      <c r="X79" s="450"/>
      <c r="Y79" s="450"/>
      <c r="Z79" s="450"/>
      <c r="AA79" s="450"/>
      <c r="AB79" s="450"/>
      <c r="AC79" s="450"/>
      <c r="AD79" s="450"/>
      <c r="AE79" s="450"/>
      <c r="AF79" s="450"/>
      <c r="AG79" s="450"/>
    </row>
    <row r="80" spans="1:34" ht="140.25" customHeight="1" x14ac:dyDescent="0.35">
      <c r="A80" s="145"/>
      <c r="B80" s="143"/>
      <c r="C80" s="455" t="s">
        <v>338</v>
      </c>
      <c r="D80" s="456"/>
      <c r="E80" s="456"/>
      <c r="F80" s="110"/>
      <c r="G80" s="456"/>
      <c r="H80" s="456"/>
      <c r="I80" s="456"/>
      <c r="J80" s="456"/>
      <c r="K80" s="456"/>
      <c r="L80" s="456"/>
      <c r="M80" s="457"/>
      <c r="N80" s="154" t="s">
        <v>317</v>
      </c>
      <c r="O80" s="76">
        <v>0.125</v>
      </c>
      <c r="P80" s="86"/>
      <c r="Q80" s="507"/>
      <c r="R80" s="507"/>
      <c r="S80" s="507"/>
      <c r="T80" s="507"/>
      <c r="U80" s="507"/>
      <c r="V80" s="507"/>
      <c r="W80" s="450"/>
      <c r="X80" s="450"/>
      <c r="Y80" s="450"/>
      <c r="Z80" s="450"/>
      <c r="AA80" s="450"/>
      <c r="AB80" s="450"/>
      <c r="AC80" s="450"/>
      <c r="AD80" s="450"/>
      <c r="AE80" s="450"/>
      <c r="AF80" s="450"/>
      <c r="AG80" s="450"/>
      <c r="AH80" s="450"/>
    </row>
    <row r="81" spans="1:34" ht="60.75" customHeight="1" x14ac:dyDescent="0.35">
      <c r="A81" s="145"/>
      <c r="B81" s="143"/>
      <c r="C81" s="143" t="s">
        <v>79</v>
      </c>
      <c r="D81" s="462" t="s">
        <v>129</v>
      </c>
      <c r="E81" s="462" t="s">
        <v>25</v>
      </c>
      <c r="F81" s="29" t="s">
        <v>185</v>
      </c>
      <c r="G81" s="424">
        <v>16</v>
      </c>
      <c r="H81" s="463" t="s">
        <v>318</v>
      </c>
      <c r="I81" s="499">
        <v>16</v>
      </c>
      <c r="J81" s="453" t="s">
        <v>317</v>
      </c>
      <c r="K81" s="453" t="s">
        <v>317</v>
      </c>
      <c r="L81" s="453" t="s">
        <v>317</v>
      </c>
      <c r="M81" s="453">
        <v>16</v>
      </c>
      <c r="N81" s="107" t="s">
        <v>317</v>
      </c>
      <c r="O81" s="116">
        <v>1</v>
      </c>
      <c r="P81" s="482" t="s">
        <v>265</v>
      </c>
      <c r="Q81" s="501">
        <v>2021130010114</v>
      </c>
      <c r="R81" s="462" t="s">
        <v>266</v>
      </c>
      <c r="S81" s="29" t="s">
        <v>409</v>
      </c>
      <c r="T81" s="23" t="s">
        <v>318</v>
      </c>
      <c r="U81" s="480">
        <v>0</v>
      </c>
      <c r="V81" s="463" t="s">
        <v>318</v>
      </c>
      <c r="W81" s="450"/>
      <c r="X81" s="450"/>
      <c r="Y81" s="450"/>
      <c r="Z81" s="450"/>
      <c r="AA81" s="450"/>
      <c r="AB81" s="450"/>
      <c r="AC81" s="450"/>
      <c r="AD81" s="450"/>
      <c r="AE81" s="450"/>
      <c r="AF81" s="450"/>
      <c r="AG81" s="450"/>
      <c r="AH81" s="450"/>
    </row>
    <row r="82" spans="1:34" ht="60.75" customHeight="1" x14ac:dyDescent="0.35">
      <c r="A82" s="145"/>
      <c r="B82" s="143"/>
      <c r="C82" s="143"/>
      <c r="D82" s="462"/>
      <c r="E82" s="462"/>
      <c r="F82" s="29"/>
      <c r="G82" s="424"/>
      <c r="H82" s="463"/>
      <c r="I82" s="499"/>
      <c r="J82" s="468"/>
      <c r="K82" s="468"/>
      <c r="L82" s="468"/>
      <c r="M82" s="468"/>
      <c r="N82" s="108"/>
      <c r="O82" s="124"/>
      <c r="P82" s="483"/>
      <c r="Q82" s="502"/>
      <c r="R82" s="462"/>
      <c r="S82" s="29" t="s">
        <v>494</v>
      </c>
      <c r="T82" s="23" t="s">
        <v>318</v>
      </c>
      <c r="U82" s="480"/>
      <c r="V82" s="463"/>
      <c r="W82" s="450"/>
      <c r="X82" s="450"/>
      <c r="Y82" s="450"/>
      <c r="Z82" s="450"/>
      <c r="AA82" s="450"/>
      <c r="AB82" s="450"/>
      <c r="AC82" s="450"/>
      <c r="AD82" s="450"/>
      <c r="AE82" s="450"/>
      <c r="AF82" s="450"/>
      <c r="AG82" s="450"/>
      <c r="AH82" s="450"/>
    </row>
    <row r="83" spans="1:34" ht="60.75" customHeight="1" x14ac:dyDescent="0.35">
      <c r="A83" s="145"/>
      <c r="B83" s="143"/>
      <c r="C83" s="143"/>
      <c r="D83" s="462"/>
      <c r="E83" s="462"/>
      <c r="F83" s="29"/>
      <c r="G83" s="424"/>
      <c r="H83" s="463"/>
      <c r="I83" s="499"/>
      <c r="J83" s="468"/>
      <c r="K83" s="468"/>
      <c r="L83" s="468"/>
      <c r="M83" s="468"/>
      <c r="N83" s="108"/>
      <c r="O83" s="124"/>
      <c r="P83" s="483"/>
      <c r="Q83" s="502"/>
      <c r="R83" s="462"/>
      <c r="S83" s="29" t="s">
        <v>495</v>
      </c>
      <c r="T83" s="23" t="s">
        <v>318</v>
      </c>
      <c r="U83" s="480"/>
      <c r="V83" s="463"/>
      <c r="W83" s="450"/>
      <c r="X83" s="450"/>
      <c r="Y83" s="450"/>
      <c r="Z83" s="450"/>
      <c r="AA83" s="450"/>
      <c r="AB83" s="450"/>
      <c r="AC83" s="450"/>
      <c r="AD83" s="450"/>
      <c r="AE83" s="450"/>
      <c r="AF83" s="450"/>
      <c r="AG83" s="450"/>
      <c r="AH83" s="450"/>
    </row>
    <row r="84" spans="1:34" ht="60.75" customHeight="1" x14ac:dyDescent="0.35">
      <c r="A84" s="145"/>
      <c r="B84" s="143"/>
      <c r="C84" s="143"/>
      <c r="D84" s="462"/>
      <c r="E84" s="462"/>
      <c r="F84" s="29"/>
      <c r="G84" s="424"/>
      <c r="H84" s="463"/>
      <c r="I84" s="499"/>
      <c r="J84" s="454"/>
      <c r="K84" s="454"/>
      <c r="L84" s="454"/>
      <c r="M84" s="454"/>
      <c r="N84" s="24"/>
      <c r="O84" s="117"/>
      <c r="P84" s="484"/>
      <c r="Q84" s="503"/>
      <c r="R84" s="462"/>
      <c r="S84" s="462" t="s">
        <v>413</v>
      </c>
      <c r="T84" s="463" t="s">
        <v>318</v>
      </c>
      <c r="U84" s="480"/>
      <c r="V84" s="463"/>
      <c r="W84" s="450"/>
      <c r="X84" s="450"/>
      <c r="Y84" s="450"/>
      <c r="Z84" s="450"/>
      <c r="AA84" s="450"/>
      <c r="AB84" s="450"/>
      <c r="AC84" s="450"/>
      <c r="AD84" s="450"/>
      <c r="AE84" s="450"/>
      <c r="AF84" s="450"/>
      <c r="AG84" s="450"/>
      <c r="AH84" s="450"/>
    </row>
    <row r="85" spans="1:34" ht="60.75" customHeight="1" x14ac:dyDescent="0.35">
      <c r="A85" s="145"/>
      <c r="B85" s="143"/>
      <c r="C85" s="455" t="s">
        <v>339</v>
      </c>
      <c r="D85" s="456"/>
      <c r="E85" s="456"/>
      <c r="F85" s="110"/>
      <c r="G85" s="456"/>
      <c r="H85" s="456"/>
      <c r="I85" s="456"/>
      <c r="J85" s="456"/>
      <c r="K85" s="456"/>
      <c r="L85" s="456"/>
      <c r="M85" s="457"/>
      <c r="N85" s="153" t="s">
        <v>317</v>
      </c>
      <c r="O85" s="34">
        <v>1</v>
      </c>
      <c r="P85" s="473"/>
      <c r="Q85" s="474"/>
      <c r="R85" s="474"/>
      <c r="S85" s="474"/>
      <c r="T85" s="474"/>
      <c r="U85" s="474"/>
      <c r="V85" s="474"/>
      <c r="W85" s="450"/>
      <c r="X85" s="450"/>
      <c r="Y85" s="450"/>
      <c r="Z85" s="450"/>
      <c r="AA85" s="450"/>
      <c r="AB85" s="450"/>
      <c r="AC85" s="450"/>
      <c r="AD85" s="450"/>
      <c r="AE85" s="450"/>
      <c r="AF85" s="450"/>
      <c r="AG85" s="450"/>
      <c r="AH85" s="450"/>
    </row>
    <row r="86" spans="1:34" ht="90.75" customHeight="1" x14ac:dyDescent="0.35">
      <c r="A86" s="145"/>
      <c r="B86" s="476" t="s">
        <v>340</v>
      </c>
      <c r="C86" s="477"/>
      <c r="D86" s="477"/>
      <c r="E86" s="477"/>
      <c r="F86" s="111"/>
      <c r="G86" s="477"/>
      <c r="H86" s="477"/>
      <c r="I86" s="477"/>
      <c r="J86" s="477"/>
      <c r="K86" s="477"/>
      <c r="L86" s="477"/>
      <c r="M86" s="478"/>
      <c r="N86" s="68" t="s">
        <v>317</v>
      </c>
      <c r="O86" s="68">
        <v>0.5625</v>
      </c>
      <c r="P86" s="58"/>
      <c r="Q86" s="475"/>
      <c r="R86" s="475"/>
      <c r="S86" s="475"/>
      <c r="T86" s="475"/>
      <c r="U86" s="475"/>
      <c r="V86" s="475"/>
      <c r="W86" s="450"/>
      <c r="X86" s="450"/>
      <c r="Y86" s="450"/>
      <c r="Z86" s="450"/>
      <c r="AA86" s="450"/>
      <c r="AB86" s="450"/>
      <c r="AC86" s="450"/>
      <c r="AD86" s="450"/>
      <c r="AE86" s="450"/>
      <c r="AF86" s="450"/>
      <c r="AG86" s="450"/>
      <c r="AH86" s="450"/>
    </row>
    <row r="87" spans="1:34" ht="122.45" customHeight="1" x14ac:dyDescent="0.35">
      <c r="A87" s="145"/>
      <c r="B87" s="143" t="s">
        <v>80</v>
      </c>
      <c r="C87" s="143" t="s">
        <v>81</v>
      </c>
      <c r="D87" s="462" t="s">
        <v>130</v>
      </c>
      <c r="E87" s="462" t="s">
        <v>25</v>
      </c>
      <c r="F87" s="29" t="s">
        <v>186</v>
      </c>
      <c r="G87" s="424">
        <v>200</v>
      </c>
      <c r="H87" s="463" t="s">
        <v>316</v>
      </c>
      <c r="I87" s="499">
        <v>32</v>
      </c>
      <c r="J87" s="499" t="s">
        <v>317</v>
      </c>
      <c r="K87" s="499" t="s">
        <v>317</v>
      </c>
      <c r="L87" s="499" t="s">
        <v>317</v>
      </c>
      <c r="M87" s="453">
        <v>32</v>
      </c>
      <c r="N87" s="26" t="s">
        <v>317</v>
      </c>
      <c r="O87" s="116">
        <v>0.16</v>
      </c>
      <c r="P87" s="482" t="s">
        <v>496</v>
      </c>
      <c r="Q87" s="501">
        <v>2021130010058</v>
      </c>
      <c r="R87" s="462" t="s">
        <v>227</v>
      </c>
      <c r="S87" s="29" t="s">
        <v>389</v>
      </c>
      <c r="T87" s="23" t="s">
        <v>318</v>
      </c>
      <c r="U87" s="480">
        <v>0</v>
      </c>
      <c r="V87" s="463" t="s">
        <v>318</v>
      </c>
      <c r="W87" s="450"/>
      <c r="X87" s="450"/>
      <c r="Y87" s="450"/>
      <c r="Z87" s="450"/>
      <c r="AA87" s="450"/>
      <c r="AB87" s="450"/>
      <c r="AC87" s="450"/>
      <c r="AD87" s="450"/>
      <c r="AE87" s="450"/>
      <c r="AF87" s="450"/>
      <c r="AG87" s="450"/>
      <c r="AH87" s="450"/>
    </row>
    <row r="88" spans="1:34" ht="97.5" customHeight="1" x14ac:dyDescent="0.35">
      <c r="A88" s="145"/>
      <c r="B88" s="143"/>
      <c r="C88" s="143"/>
      <c r="D88" s="462"/>
      <c r="E88" s="462"/>
      <c r="F88" s="29"/>
      <c r="G88" s="424"/>
      <c r="H88" s="463"/>
      <c r="I88" s="499"/>
      <c r="J88" s="499"/>
      <c r="K88" s="499"/>
      <c r="L88" s="499"/>
      <c r="M88" s="468"/>
      <c r="N88" s="26"/>
      <c r="O88" s="124"/>
      <c r="P88" s="483"/>
      <c r="Q88" s="502"/>
      <c r="R88" s="462"/>
      <c r="S88" s="29" t="s">
        <v>390</v>
      </c>
      <c r="T88" s="23" t="s">
        <v>318</v>
      </c>
      <c r="U88" s="480"/>
      <c r="V88" s="463"/>
      <c r="W88" s="450"/>
      <c r="X88" s="450"/>
      <c r="Y88" s="450"/>
      <c r="Z88" s="450"/>
      <c r="AA88" s="450"/>
      <c r="AB88" s="450"/>
      <c r="AC88" s="450"/>
      <c r="AD88" s="450"/>
      <c r="AE88" s="450"/>
      <c r="AF88" s="450"/>
      <c r="AG88" s="450"/>
      <c r="AH88" s="450"/>
    </row>
    <row r="89" spans="1:34" ht="87.75" customHeight="1" x14ac:dyDescent="0.35">
      <c r="A89" s="145"/>
      <c r="B89" s="143"/>
      <c r="C89" s="143"/>
      <c r="D89" s="462"/>
      <c r="E89" s="462"/>
      <c r="F89" s="29"/>
      <c r="G89" s="424"/>
      <c r="H89" s="463"/>
      <c r="I89" s="499"/>
      <c r="J89" s="499"/>
      <c r="K89" s="499"/>
      <c r="L89" s="499"/>
      <c r="M89" s="454"/>
      <c r="N89" s="26"/>
      <c r="O89" s="117"/>
      <c r="P89" s="484"/>
      <c r="Q89" s="503"/>
      <c r="R89" s="462"/>
      <c r="S89" s="462" t="s">
        <v>391</v>
      </c>
      <c r="T89" s="463" t="s">
        <v>318</v>
      </c>
      <c r="U89" s="480"/>
      <c r="V89" s="463"/>
      <c r="W89" s="450"/>
      <c r="X89" s="450"/>
      <c r="Y89" s="450"/>
      <c r="Z89" s="450"/>
      <c r="AA89" s="450"/>
      <c r="AB89" s="450"/>
      <c r="AC89" s="450"/>
      <c r="AD89" s="450"/>
      <c r="AE89" s="450"/>
      <c r="AF89" s="450"/>
      <c r="AG89" s="450"/>
    </row>
    <row r="90" spans="1:34" ht="87.75" customHeight="1" x14ac:dyDescent="0.35">
      <c r="A90" s="145"/>
      <c r="B90" s="143"/>
      <c r="C90" s="455" t="s">
        <v>341</v>
      </c>
      <c r="D90" s="456"/>
      <c r="E90" s="456"/>
      <c r="F90" s="110"/>
      <c r="G90" s="456"/>
      <c r="H90" s="456"/>
      <c r="I90" s="456"/>
      <c r="J90" s="456"/>
      <c r="K90" s="456"/>
      <c r="L90" s="456"/>
      <c r="M90" s="457"/>
      <c r="N90" s="59" t="s">
        <v>317</v>
      </c>
      <c r="O90" s="34">
        <v>0.16</v>
      </c>
      <c r="P90" s="86"/>
      <c r="Q90" s="507"/>
      <c r="R90" s="507"/>
      <c r="S90" s="507"/>
      <c r="T90" s="507"/>
      <c r="U90" s="507"/>
      <c r="V90" s="507"/>
      <c r="W90" s="450"/>
      <c r="X90" s="450"/>
      <c r="Y90" s="450"/>
      <c r="Z90" s="450"/>
      <c r="AA90" s="450"/>
      <c r="AB90" s="450"/>
      <c r="AC90" s="450"/>
      <c r="AD90" s="450"/>
      <c r="AE90" s="450"/>
      <c r="AF90" s="450"/>
      <c r="AG90" s="450"/>
      <c r="AH90" s="450"/>
    </row>
    <row r="91" spans="1:34" ht="127.5" customHeight="1" x14ac:dyDescent="0.35">
      <c r="A91" s="145"/>
      <c r="B91" s="143"/>
      <c r="C91" s="143" t="s">
        <v>82</v>
      </c>
      <c r="D91" s="462" t="s">
        <v>131</v>
      </c>
      <c r="E91" s="462" t="s">
        <v>166</v>
      </c>
      <c r="F91" s="29" t="s">
        <v>187</v>
      </c>
      <c r="G91" s="424">
        <v>100</v>
      </c>
      <c r="H91" s="463" t="s">
        <v>316</v>
      </c>
      <c r="I91" s="463" t="s">
        <v>310</v>
      </c>
      <c r="J91" s="463" t="s">
        <v>317</v>
      </c>
      <c r="K91" s="463" t="s">
        <v>317</v>
      </c>
      <c r="L91" s="463" t="s">
        <v>317</v>
      </c>
      <c r="M91" s="463" t="s">
        <v>310</v>
      </c>
      <c r="N91" s="23" t="s">
        <v>317</v>
      </c>
      <c r="O91" s="27">
        <v>0</v>
      </c>
      <c r="P91" s="482" t="s">
        <v>247</v>
      </c>
      <c r="Q91" s="501">
        <v>2021130010103</v>
      </c>
      <c r="R91" s="462" t="s">
        <v>248</v>
      </c>
      <c r="S91" s="29" t="s">
        <v>383</v>
      </c>
      <c r="T91" s="23" t="s">
        <v>316</v>
      </c>
      <c r="U91" s="429">
        <v>0</v>
      </c>
      <c r="V91" s="425" t="s">
        <v>318</v>
      </c>
      <c r="W91" s="450"/>
      <c r="X91" s="450"/>
      <c r="Y91" s="450"/>
      <c r="Z91" s="450"/>
      <c r="AA91" s="450"/>
      <c r="AB91" s="450"/>
      <c r="AC91" s="450"/>
      <c r="AD91" s="450"/>
      <c r="AE91" s="450"/>
      <c r="AF91" s="450"/>
      <c r="AG91" s="450"/>
      <c r="AH91" s="450"/>
    </row>
    <row r="92" spans="1:34" ht="55.5" customHeight="1" x14ac:dyDescent="0.35">
      <c r="A92" s="145"/>
      <c r="B92" s="143"/>
      <c r="C92" s="143"/>
      <c r="D92" s="462" t="s">
        <v>132</v>
      </c>
      <c r="E92" s="462" t="s">
        <v>167</v>
      </c>
      <c r="F92" s="29" t="s">
        <v>188</v>
      </c>
      <c r="G92" s="424">
        <v>500</v>
      </c>
      <c r="H92" s="463" t="s">
        <v>316</v>
      </c>
      <c r="I92" s="496" t="s">
        <v>310</v>
      </c>
      <c r="J92" s="496" t="s">
        <v>317</v>
      </c>
      <c r="K92" s="496" t="s">
        <v>317</v>
      </c>
      <c r="L92" s="496" t="s">
        <v>317</v>
      </c>
      <c r="M92" s="496" t="s">
        <v>310</v>
      </c>
      <c r="N92" s="109" t="s">
        <v>317</v>
      </c>
      <c r="O92" s="116">
        <v>0</v>
      </c>
      <c r="P92" s="483"/>
      <c r="Q92" s="502"/>
      <c r="R92" s="462"/>
      <c r="S92" s="29" t="s">
        <v>392</v>
      </c>
      <c r="T92" s="23" t="s">
        <v>316</v>
      </c>
      <c r="U92" s="429"/>
      <c r="V92" s="425"/>
      <c r="W92" s="450"/>
      <c r="X92" s="450"/>
      <c r="Y92" s="450"/>
      <c r="Z92" s="450"/>
      <c r="AA92" s="450"/>
      <c r="AB92" s="450"/>
      <c r="AC92" s="450"/>
      <c r="AD92" s="450"/>
      <c r="AE92" s="450"/>
      <c r="AF92" s="450"/>
      <c r="AG92" s="450"/>
      <c r="AH92" s="450"/>
    </row>
    <row r="93" spans="1:34" ht="84" customHeight="1" x14ac:dyDescent="0.35">
      <c r="A93" s="145"/>
      <c r="B93" s="143"/>
      <c r="C93" s="143"/>
      <c r="D93" s="462"/>
      <c r="E93" s="462"/>
      <c r="F93" s="29"/>
      <c r="G93" s="424"/>
      <c r="H93" s="463"/>
      <c r="I93" s="498"/>
      <c r="J93" s="498"/>
      <c r="K93" s="498"/>
      <c r="L93" s="498"/>
      <c r="M93" s="498"/>
      <c r="N93" s="35"/>
      <c r="O93" s="117"/>
      <c r="P93" s="484"/>
      <c r="Q93" s="503"/>
      <c r="R93" s="462"/>
      <c r="S93" s="462" t="s">
        <v>393</v>
      </c>
      <c r="T93" s="463" t="s">
        <v>316</v>
      </c>
      <c r="U93" s="429"/>
      <c r="V93" s="425"/>
      <c r="W93" s="450"/>
      <c r="X93" s="450"/>
      <c r="Y93" s="450"/>
      <c r="Z93" s="450"/>
      <c r="AA93" s="450"/>
      <c r="AB93" s="450"/>
      <c r="AC93" s="450"/>
      <c r="AD93" s="450"/>
      <c r="AE93" s="450"/>
      <c r="AF93" s="450"/>
      <c r="AG93" s="450"/>
      <c r="AH93" s="450"/>
    </row>
    <row r="94" spans="1:34" ht="67.5" customHeight="1" x14ac:dyDescent="0.35">
      <c r="A94" s="145"/>
      <c r="B94" s="144"/>
      <c r="C94" s="455" t="s">
        <v>342</v>
      </c>
      <c r="D94" s="456"/>
      <c r="E94" s="456"/>
      <c r="F94" s="110"/>
      <c r="G94" s="456"/>
      <c r="H94" s="456"/>
      <c r="I94" s="456"/>
      <c r="J94" s="456"/>
      <c r="K94" s="456"/>
      <c r="L94" s="456"/>
      <c r="M94" s="457"/>
      <c r="N94" s="59" t="s">
        <v>317</v>
      </c>
      <c r="O94" s="34">
        <v>0</v>
      </c>
      <c r="P94" s="473"/>
      <c r="Q94" s="474"/>
      <c r="R94" s="474"/>
      <c r="S94" s="474"/>
      <c r="T94" s="474"/>
      <c r="U94" s="474"/>
      <c r="V94" s="474"/>
      <c r="W94" s="450"/>
      <c r="X94" s="450"/>
      <c r="Y94" s="450"/>
      <c r="Z94" s="450"/>
      <c r="AA94" s="450"/>
      <c r="AB94" s="450"/>
      <c r="AC94" s="450"/>
      <c r="AD94" s="450"/>
      <c r="AE94" s="450"/>
      <c r="AF94" s="450"/>
      <c r="AG94" s="450"/>
      <c r="AH94" s="450"/>
    </row>
    <row r="95" spans="1:34" ht="57.6" customHeight="1" x14ac:dyDescent="0.35">
      <c r="A95" s="145"/>
      <c r="B95" s="476" t="s">
        <v>343</v>
      </c>
      <c r="C95" s="477"/>
      <c r="D95" s="477"/>
      <c r="E95" s="477"/>
      <c r="F95" s="111"/>
      <c r="G95" s="477"/>
      <c r="H95" s="477"/>
      <c r="I95" s="477"/>
      <c r="J95" s="477"/>
      <c r="K95" s="477"/>
      <c r="L95" s="477"/>
      <c r="M95" s="478"/>
      <c r="N95" s="100" t="s">
        <v>317</v>
      </c>
      <c r="O95" s="77">
        <v>0.08</v>
      </c>
      <c r="P95" s="58"/>
      <c r="Q95" s="475"/>
      <c r="R95" s="475"/>
      <c r="S95" s="475"/>
      <c r="T95" s="475"/>
      <c r="U95" s="475"/>
      <c r="V95" s="475"/>
      <c r="W95" s="450"/>
      <c r="X95" s="450"/>
      <c r="Y95" s="450"/>
      <c r="Z95" s="450"/>
      <c r="AA95" s="450"/>
      <c r="AB95" s="450"/>
      <c r="AC95" s="450"/>
      <c r="AD95" s="450"/>
      <c r="AE95" s="450"/>
      <c r="AF95" s="450"/>
      <c r="AG95" s="450"/>
      <c r="AH95" s="450"/>
    </row>
    <row r="96" spans="1:34" ht="61.5" customHeight="1" x14ac:dyDescent="0.35">
      <c r="A96" s="145"/>
      <c r="B96" s="144" t="s">
        <v>83</v>
      </c>
      <c r="C96" s="144" t="s">
        <v>84</v>
      </c>
      <c r="D96" s="482" t="s">
        <v>133</v>
      </c>
      <c r="E96" s="482" t="s">
        <v>25</v>
      </c>
      <c r="F96" s="106" t="s">
        <v>189</v>
      </c>
      <c r="G96" s="430">
        <v>1200</v>
      </c>
      <c r="H96" s="463" t="s">
        <v>316</v>
      </c>
      <c r="I96" s="499">
        <v>224</v>
      </c>
      <c r="J96" s="453" t="s">
        <v>317</v>
      </c>
      <c r="K96" s="453" t="s">
        <v>317</v>
      </c>
      <c r="L96" s="453" t="s">
        <v>317</v>
      </c>
      <c r="M96" s="453">
        <v>224</v>
      </c>
      <c r="N96" s="107" t="s">
        <v>317</v>
      </c>
      <c r="O96" s="116">
        <v>0.18666666666666668</v>
      </c>
      <c r="P96" s="482" t="s">
        <v>257</v>
      </c>
      <c r="Q96" s="501">
        <v>2021130010110</v>
      </c>
      <c r="R96" s="482" t="s">
        <v>258</v>
      </c>
      <c r="S96" s="29" t="s">
        <v>394</v>
      </c>
      <c r="T96" s="23" t="s">
        <v>318</v>
      </c>
      <c r="U96" s="440">
        <v>0</v>
      </c>
      <c r="V96" s="532" t="s">
        <v>316</v>
      </c>
      <c r="W96" s="450"/>
      <c r="X96" s="450"/>
      <c r="Y96" s="450"/>
      <c r="Z96" s="450"/>
      <c r="AA96" s="450"/>
      <c r="AB96" s="450"/>
      <c r="AC96" s="450"/>
      <c r="AD96" s="450"/>
      <c r="AE96" s="450"/>
      <c r="AF96" s="450"/>
      <c r="AG96" s="450"/>
      <c r="AH96" s="450"/>
    </row>
    <row r="97" spans="1:34" ht="61.5" customHeight="1" x14ac:dyDescent="0.35">
      <c r="A97" s="145"/>
      <c r="B97" s="145"/>
      <c r="C97" s="145"/>
      <c r="D97" s="483"/>
      <c r="E97" s="483"/>
      <c r="F97" s="36"/>
      <c r="G97" s="431"/>
      <c r="H97" s="463"/>
      <c r="I97" s="499"/>
      <c r="J97" s="468"/>
      <c r="K97" s="468"/>
      <c r="L97" s="468"/>
      <c r="M97" s="468"/>
      <c r="N97" s="108"/>
      <c r="O97" s="124"/>
      <c r="P97" s="483"/>
      <c r="Q97" s="502"/>
      <c r="R97" s="483"/>
      <c r="S97" s="462" t="s">
        <v>395</v>
      </c>
      <c r="T97" s="463" t="s">
        <v>318</v>
      </c>
      <c r="U97" s="441"/>
      <c r="V97" s="533"/>
      <c r="W97" s="450"/>
      <c r="X97" s="450"/>
      <c r="Y97" s="450"/>
      <c r="Z97" s="450"/>
      <c r="AA97" s="450"/>
      <c r="AB97" s="450"/>
      <c r="AC97" s="450"/>
      <c r="AD97" s="450"/>
      <c r="AE97" s="450"/>
      <c r="AF97" s="450"/>
      <c r="AG97" s="450"/>
      <c r="AH97" s="450"/>
    </row>
    <row r="98" spans="1:34" ht="50.1" customHeight="1" x14ac:dyDescent="0.35">
      <c r="A98" s="145"/>
      <c r="B98" s="145"/>
      <c r="C98" s="145"/>
      <c r="D98" s="484"/>
      <c r="E98" s="484"/>
      <c r="F98" s="28"/>
      <c r="G98" s="432"/>
      <c r="H98" s="463"/>
      <c r="I98" s="499"/>
      <c r="J98" s="454"/>
      <c r="K98" s="454"/>
      <c r="L98" s="454"/>
      <c r="M98" s="454"/>
      <c r="N98" s="24"/>
      <c r="O98" s="117"/>
      <c r="P98" s="483"/>
      <c r="Q98" s="502"/>
      <c r="R98" s="483"/>
      <c r="S98" s="482" t="s">
        <v>396</v>
      </c>
      <c r="T98" s="496" t="s">
        <v>318</v>
      </c>
      <c r="U98" s="441"/>
      <c r="V98" s="533"/>
      <c r="W98" s="450"/>
      <c r="X98" s="450"/>
      <c r="Y98" s="450"/>
      <c r="Z98" s="450"/>
      <c r="AA98" s="450"/>
      <c r="AB98" s="450"/>
      <c r="AC98" s="450"/>
      <c r="AD98" s="450"/>
      <c r="AE98" s="450"/>
      <c r="AF98" s="450"/>
      <c r="AG98" s="450"/>
      <c r="AH98" s="450"/>
    </row>
    <row r="99" spans="1:34" ht="75" customHeight="1" x14ac:dyDescent="0.35">
      <c r="A99" s="145"/>
      <c r="B99" s="145"/>
      <c r="C99" s="146"/>
      <c r="D99" s="462" t="s">
        <v>134</v>
      </c>
      <c r="E99" s="462" t="s">
        <v>25</v>
      </c>
      <c r="F99" s="29" t="s">
        <v>190</v>
      </c>
      <c r="G99" s="424">
        <v>4</v>
      </c>
      <c r="H99" s="463" t="s">
        <v>316</v>
      </c>
      <c r="I99" s="499">
        <v>2</v>
      </c>
      <c r="J99" s="499" t="s">
        <v>317</v>
      </c>
      <c r="K99" s="499" t="s">
        <v>317</v>
      </c>
      <c r="L99" s="499" t="s">
        <v>317</v>
      </c>
      <c r="M99" s="499">
        <v>2</v>
      </c>
      <c r="N99" s="26" t="s">
        <v>317</v>
      </c>
      <c r="O99" s="27">
        <v>0.5</v>
      </c>
      <c r="P99" s="484"/>
      <c r="Q99" s="503"/>
      <c r="R99" s="484"/>
      <c r="S99" s="484"/>
      <c r="T99" s="498"/>
      <c r="U99" s="428"/>
      <c r="V99" s="534"/>
      <c r="W99" s="450"/>
      <c r="X99" s="450"/>
      <c r="Y99" s="450"/>
      <c r="Z99" s="450"/>
      <c r="AA99" s="450"/>
      <c r="AB99" s="450"/>
      <c r="AC99" s="450"/>
      <c r="AD99" s="450"/>
      <c r="AE99" s="450"/>
      <c r="AF99" s="450"/>
      <c r="AG99" s="450"/>
    </row>
    <row r="100" spans="1:34" ht="72.75" customHeight="1" x14ac:dyDescent="0.35">
      <c r="A100" s="145"/>
      <c r="B100" s="145"/>
      <c r="C100" s="455" t="s">
        <v>344</v>
      </c>
      <c r="D100" s="456"/>
      <c r="E100" s="456"/>
      <c r="F100" s="110"/>
      <c r="G100" s="456"/>
      <c r="H100" s="456"/>
      <c r="I100" s="456"/>
      <c r="J100" s="456"/>
      <c r="K100" s="456"/>
      <c r="L100" s="456"/>
      <c r="M100" s="457"/>
      <c r="N100" s="59" t="s">
        <v>317</v>
      </c>
      <c r="O100" s="34">
        <v>0.34333333333333332</v>
      </c>
      <c r="P100" s="86"/>
      <c r="Q100" s="507"/>
      <c r="R100" s="507"/>
      <c r="S100" s="507"/>
      <c r="T100" s="507"/>
      <c r="U100" s="507"/>
      <c r="V100" s="507"/>
      <c r="W100" s="450"/>
      <c r="X100" s="450"/>
      <c r="Y100" s="450"/>
      <c r="Z100" s="450"/>
      <c r="AA100" s="450"/>
      <c r="AB100" s="450"/>
      <c r="AC100" s="450"/>
      <c r="AD100" s="450"/>
      <c r="AE100" s="450"/>
      <c r="AF100" s="450"/>
      <c r="AG100" s="450"/>
      <c r="AH100" s="450"/>
    </row>
    <row r="101" spans="1:34" ht="45" customHeight="1" x14ac:dyDescent="0.35">
      <c r="A101" s="145"/>
      <c r="B101" s="145"/>
      <c r="C101" s="143" t="s">
        <v>85</v>
      </c>
      <c r="D101" s="462" t="s">
        <v>135</v>
      </c>
      <c r="E101" s="462" t="s">
        <v>168</v>
      </c>
      <c r="F101" s="29" t="s">
        <v>191</v>
      </c>
      <c r="G101" s="424">
        <v>4</v>
      </c>
      <c r="H101" s="463" t="s">
        <v>316</v>
      </c>
      <c r="I101" s="499">
        <v>1</v>
      </c>
      <c r="J101" s="453" t="s">
        <v>317</v>
      </c>
      <c r="K101" s="453" t="s">
        <v>317</v>
      </c>
      <c r="L101" s="453" t="s">
        <v>317</v>
      </c>
      <c r="M101" s="453">
        <f>+I101</f>
        <v>1</v>
      </c>
      <c r="N101" s="107" t="s">
        <v>317</v>
      </c>
      <c r="O101" s="116">
        <v>0.25</v>
      </c>
      <c r="P101" s="482" t="s">
        <v>276</v>
      </c>
      <c r="Q101" s="501">
        <v>2021130010119</v>
      </c>
      <c r="R101" s="462" t="s">
        <v>277</v>
      </c>
      <c r="S101" s="29" t="s">
        <v>383</v>
      </c>
      <c r="T101" s="23" t="s">
        <v>318</v>
      </c>
      <c r="U101" s="429">
        <v>0</v>
      </c>
      <c r="V101" s="425" t="s">
        <v>318</v>
      </c>
      <c r="W101" s="450"/>
      <c r="X101" s="450"/>
      <c r="Y101" s="450"/>
      <c r="Z101" s="450"/>
      <c r="AA101" s="450"/>
      <c r="AB101" s="450"/>
      <c r="AC101" s="450"/>
      <c r="AD101" s="450"/>
      <c r="AE101" s="450"/>
      <c r="AF101" s="450"/>
      <c r="AG101" s="450"/>
      <c r="AH101" s="450"/>
    </row>
    <row r="102" spans="1:34" ht="45" customHeight="1" x14ac:dyDescent="0.35">
      <c r="A102" s="145"/>
      <c r="B102" s="145"/>
      <c r="C102" s="143"/>
      <c r="D102" s="462"/>
      <c r="E102" s="462"/>
      <c r="F102" s="29"/>
      <c r="G102" s="424"/>
      <c r="H102" s="463"/>
      <c r="I102" s="499"/>
      <c r="J102" s="468"/>
      <c r="K102" s="468"/>
      <c r="L102" s="468"/>
      <c r="M102" s="468"/>
      <c r="N102" s="108"/>
      <c r="O102" s="124"/>
      <c r="P102" s="483"/>
      <c r="Q102" s="502"/>
      <c r="R102" s="462"/>
      <c r="S102" s="29" t="s">
        <v>397</v>
      </c>
      <c r="T102" s="23" t="s">
        <v>318</v>
      </c>
      <c r="U102" s="429"/>
      <c r="V102" s="425"/>
      <c r="W102" s="450"/>
      <c r="X102" s="450"/>
      <c r="Y102" s="450"/>
      <c r="Z102" s="450"/>
      <c r="AA102" s="450"/>
      <c r="AB102" s="450"/>
      <c r="AC102" s="450"/>
      <c r="AD102" s="450"/>
      <c r="AE102" s="450"/>
      <c r="AF102" s="450"/>
      <c r="AG102" s="450"/>
      <c r="AH102" s="450"/>
    </row>
    <row r="103" spans="1:34" ht="45" customHeight="1" x14ac:dyDescent="0.35">
      <c r="A103" s="145"/>
      <c r="B103" s="145"/>
      <c r="C103" s="143"/>
      <c r="D103" s="462"/>
      <c r="E103" s="462"/>
      <c r="F103" s="29"/>
      <c r="G103" s="424"/>
      <c r="H103" s="463"/>
      <c r="I103" s="499"/>
      <c r="J103" s="454"/>
      <c r="K103" s="454"/>
      <c r="L103" s="454"/>
      <c r="M103" s="454"/>
      <c r="N103" s="24"/>
      <c r="O103" s="117"/>
      <c r="P103" s="484"/>
      <c r="Q103" s="503"/>
      <c r="R103" s="462"/>
      <c r="S103" s="462" t="s">
        <v>398</v>
      </c>
      <c r="T103" s="463" t="s">
        <v>318</v>
      </c>
      <c r="U103" s="429"/>
      <c r="V103" s="425"/>
      <c r="W103" s="450"/>
      <c r="X103" s="450"/>
      <c r="Y103" s="450"/>
      <c r="Z103" s="450"/>
      <c r="AA103" s="450"/>
      <c r="AB103" s="450"/>
      <c r="AC103" s="450"/>
      <c r="AD103" s="450"/>
      <c r="AE103" s="450"/>
      <c r="AF103" s="450"/>
      <c r="AG103" s="450"/>
    </row>
    <row r="104" spans="1:34" ht="45" customHeight="1" x14ac:dyDescent="0.35">
      <c r="A104" s="145"/>
      <c r="B104" s="145"/>
      <c r="C104" s="455" t="s">
        <v>345</v>
      </c>
      <c r="D104" s="456"/>
      <c r="E104" s="456"/>
      <c r="F104" s="110"/>
      <c r="G104" s="456"/>
      <c r="H104" s="456"/>
      <c r="I104" s="456"/>
      <c r="J104" s="456"/>
      <c r="K104" s="456"/>
      <c r="L104" s="456"/>
      <c r="M104" s="457"/>
      <c r="N104" s="59" t="s">
        <v>317</v>
      </c>
      <c r="O104" s="34">
        <v>0.25</v>
      </c>
      <c r="P104" s="86"/>
      <c r="Q104" s="507"/>
      <c r="R104" s="507"/>
      <c r="S104" s="507"/>
      <c r="T104" s="507"/>
      <c r="U104" s="507"/>
      <c r="V104" s="507"/>
      <c r="W104" s="450"/>
      <c r="X104" s="450"/>
      <c r="Y104" s="450"/>
      <c r="Z104" s="450"/>
      <c r="AA104" s="450"/>
      <c r="AB104" s="450"/>
      <c r="AC104" s="450"/>
      <c r="AD104" s="450"/>
      <c r="AE104" s="450"/>
      <c r="AF104" s="450"/>
      <c r="AG104" s="450"/>
      <c r="AH104" s="450"/>
    </row>
    <row r="105" spans="1:34" ht="63.75" customHeight="1" x14ac:dyDescent="0.35">
      <c r="A105" s="145"/>
      <c r="B105" s="145"/>
      <c r="C105" s="143" t="s">
        <v>86</v>
      </c>
      <c r="D105" s="462" t="s">
        <v>136</v>
      </c>
      <c r="E105" s="462" t="s">
        <v>169</v>
      </c>
      <c r="F105" s="29" t="s">
        <v>192</v>
      </c>
      <c r="G105" s="425">
        <v>4</v>
      </c>
      <c r="H105" s="463">
        <v>1</v>
      </c>
      <c r="I105" s="499">
        <v>1</v>
      </c>
      <c r="J105" s="465">
        <v>0</v>
      </c>
      <c r="K105" s="453">
        <v>0</v>
      </c>
      <c r="L105" s="453">
        <v>0</v>
      </c>
      <c r="M105" s="453">
        <f>+I105</f>
        <v>1</v>
      </c>
      <c r="N105" s="125">
        <v>0</v>
      </c>
      <c r="O105" s="116">
        <v>0.25</v>
      </c>
      <c r="P105" s="482" t="s">
        <v>261</v>
      </c>
      <c r="Q105" s="501">
        <v>2021130010112</v>
      </c>
      <c r="R105" s="462" t="s">
        <v>262</v>
      </c>
      <c r="S105" s="29" t="s">
        <v>399</v>
      </c>
      <c r="T105" s="23">
        <v>1</v>
      </c>
      <c r="U105" s="429">
        <v>250000000</v>
      </c>
      <c r="V105" s="425">
        <v>0</v>
      </c>
      <c r="W105" s="450"/>
      <c r="X105" s="450"/>
      <c r="Y105" s="450"/>
      <c r="Z105" s="450"/>
      <c r="AA105" s="450"/>
      <c r="AB105" s="450"/>
      <c r="AC105" s="450"/>
      <c r="AD105" s="450"/>
      <c r="AE105" s="450"/>
      <c r="AF105" s="450"/>
      <c r="AG105" s="450"/>
      <c r="AH105" s="450"/>
    </row>
    <row r="106" spans="1:34" ht="63.75" customHeight="1" x14ac:dyDescent="0.35">
      <c r="A106" s="145"/>
      <c r="B106" s="145"/>
      <c r="C106" s="143"/>
      <c r="D106" s="462"/>
      <c r="E106" s="462"/>
      <c r="F106" s="29"/>
      <c r="G106" s="425"/>
      <c r="H106" s="463"/>
      <c r="I106" s="499"/>
      <c r="J106" s="466"/>
      <c r="K106" s="468"/>
      <c r="L106" s="468"/>
      <c r="M106" s="468"/>
      <c r="N106" s="136"/>
      <c r="O106" s="124"/>
      <c r="P106" s="483"/>
      <c r="Q106" s="502"/>
      <c r="R106" s="462"/>
      <c r="S106" s="29" t="s">
        <v>400</v>
      </c>
      <c r="T106" s="23">
        <v>1</v>
      </c>
      <c r="U106" s="429"/>
      <c r="V106" s="425"/>
      <c r="W106" s="450"/>
      <c r="X106" s="450"/>
      <c r="Y106" s="450"/>
      <c r="Z106" s="450"/>
      <c r="AA106" s="450"/>
      <c r="AB106" s="450"/>
      <c r="AC106" s="450"/>
      <c r="AD106" s="450"/>
      <c r="AE106" s="450"/>
      <c r="AF106" s="450"/>
      <c r="AG106" s="450"/>
      <c r="AH106" s="450"/>
    </row>
    <row r="107" spans="1:34" ht="63.75" customHeight="1" x14ac:dyDescent="0.35">
      <c r="A107" s="145"/>
      <c r="B107" s="145"/>
      <c r="C107" s="143"/>
      <c r="D107" s="462"/>
      <c r="E107" s="462"/>
      <c r="F107" s="29"/>
      <c r="G107" s="425"/>
      <c r="H107" s="463"/>
      <c r="I107" s="499"/>
      <c r="J107" s="467"/>
      <c r="K107" s="454"/>
      <c r="L107" s="454"/>
      <c r="M107" s="454"/>
      <c r="N107" s="126"/>
      <c r="O107" s="117"/>
      <c r="P107" s="484"/>
      <c r="Q107" s="503"/>
      <c r="R107" s="462"/>
      <c r="S107" s="462" t="s">
        <v>401</v>
      </c>
      <c r="T107" s="463">
        <v>1</v>
      </c>
      <c r="U107" s="429"/>
      <c r="V107" s="425"/>
      <c r="W107" s="450"/>
      <c r="X107" s="450"/>
      <c r="Y107" s="450"/>
      <c r="Z107" s="450"/>
      <c r="AA107" s="450"/>
      <c r="AB107" s="450"/>
      <c r="AC107" s="450"/>
      <c r="AD107" s="450"/>
      <c r="AE107" s="450"/>
      <c r="AF107" s="450"/>
      <c r="AG107" s="450"/>
    </row>
    <row r="108" spans="1:34" ht="63.75" customHeight="1" x14ac:dyDescent="0.35">
      <c r="A108" s="145"/>
      <c r="B108" s="145"/>
      <c r="C108" s="455" t="s">
        <v>346</v>
      </c>
      <c r="D108" s="456"/>
      <c r="E108" s="456"/>
      <c r="F108" s="110"/>
      <c r="G108" s="456"/>
      <c r="H108" s="456"/>
      <c r="I108" s="456"/>
      <c r="J108" s="456"/>
      <c r="K108" s="456"/>
      <c r="L108" s="456"/>
      <c r="M108" s="457"/>
      <c r="N108" s="34">
        <v>0</v>
      </c>
      <c r="O108" s="34">
        <v>0.25</v>
      </c>
      <c r="P108" s="86"/>
      <c r="Q108" s="507"/>
      <c r="R108" s="507"/>
      <c r="S108" s="507"/>
      <c r="T108" s="507"/>
      <c r="U108" s="507"/>
      <c r="V108" s="507"/>
      <c r="W108" s="450"/>
      <c r="X108" s="450"/>
      <c r="Y108" s="450"/>
      <c r="Z108" s="450"/>
      <c r="AA108" s="450"/>
      <c r="AB108" s="450"/>
      <c r="AC108" s="450"/>
      <c r="AD108" s="450"/>
      <c r="AE108" s="450"/>
      <c r="AF108" s="450"/>
      <c r="AG108" s="450"/>
      <c r="AH108" s="450"/>
    </row>
    <row r="109" spans="1:34" ht="75" customHeight="1" x14ac:dyDescent="0.35">
      <c r="A109" s="145"/>
      <c r="B109" s="145"/>
      <c r="C109" s="144" t="s">
        <v>87</v>
      </c>
      <c r="D109" s="482" t="s">
        <v>137</v>
      </c>
      <c r="E109" s="482" t="s">
        <v>170</v>
      </c>
      <c r="F109" s="106" t="s">
        <v>193</v>
      </c>
      <c r="G109" s="425">
        <v>4</v>
      </c>
      <c r="H109" s="463">
        <v>2</v>
      </c>
      <c r="I109" s="499">
        <v>0</v>
      </c>
      <c r="J109" s="529">
        <v>0</v>
      </c>
      <c r="K109" s="499">
        <v>0</v>
      </c>
      <c r="L109" s="499">
        <v>0</v>
      </c>
      <c r="M109" s="499">
        <v>0</v>
      </c>
      <c r="N109" s="27">
        <v>0</v>
      </c>
      <c r="O109" s="27">
        <v>0</v>
      </c>
      <c r="P109" s="482" t="s">
        <v>498</v>
      </c>
      <c r="Q109" s="530">
        <v>2022130010003</v>
      </c>
      <c r="R109" s="482" t="s">
        <v>286</v>
      </c>
      <c r="S109" s="598" t="s">
        <v>471</v>
      </c>
      <c r="T109" s="463">
        <v>1</v>
      </c>
      <c r="U109" s="512">
        <v>400000000</v>
      </c>
      <c r="V109" s="515">
        <v>0</v>
      </c>
      <c r="W109" s="450"/>
      <c r="X109" s="450"/>
      <c r="Y109" s="450"/>
      <c r="Z109" s="450"/>
      <c r="AA109" s="450"/>
      <c r="AB109" s="450"/>
      <c r="AC109" s="450"/>
      <c r="AD109" s="450"/>
      <c r="AE109" s="450"/>
      <c r="AF109" s="450"/>
      <c r="AG109" s="450"/>
      <c r="AH109" s="450"/>
    </row>
    <row r="110" spans="1:34" ht="27.6" customHeight="1" x14ac:dyDescent="0.35">
      <c r="A110" s="145"/>
      <c r="B110" s="145"/>
      <c r="C110" s="145"/>
      <c r="D110" s="483"/>
      <c r="E110" s="483"/>
      <c r="F110" s="36"/>
      <c r="G110" s="425"/>
      <c r="H110" s="463"/>
      <c r="I110" s="499"/>
      <c r="J110" s="529"/>
      <c r="K110" s="499"/>
      <c r="L110" s="499"/>
      <c r="M110" s="499"/>
      <c r="N110" s="27"/>
      <c r="O110" s="27"/>
      <c r="P110" s="483"/>
      <c r="Q110" s="47"/>
      <c r="R110" s="483"/>
      <c r="S110" s="527" t="s">
        <v>499</v>
      </c>
      <c r="T110" s="496">
        <v>1</v>
      </c>
      <c r="U110" s="531"/>
      <c r="V110" s="516"/>
      <c r="W110" s="450"/>
      <c r="X110" s="450"/>
      <c r="Y110" s="450"/>
      <c r="Z110" s="450"/>
      <c r="AA110" s="450"/>
      <c r="AB110" s="450"/>
      <c r="AC110" s="450"/>
      <c r="AD110" s="450"/>
      <c r="AE110" s="450"/>
      <c r="AF110" s="450"/>
      <c r="AG110" s="450"/>
      <c r="AH110" s="450"/>
    </row>
    <row r="111" spans="1:34" ht="30" customHeight="1" x14ac:dyDescent="0.35">
      <c r="A111" s="145"/>
      <c r="B111" s="145"/>
      <c r="C111" s="145"/>
      <c r="D111" s="484"/>
      <c r="E111" s="484"/>
      <c r="F111" s="28"/>
      <c r="G111" s="425"/>
      <c r="H111" s="463"/>
      <c r="I111" s="499"/>
      <c r="J111" s="529"/>
      <c r="K111" s="499"/>
      <c r="L111" s="499"/>
      <c r="M111" s="499"/>
      <c r="N111" s="27"/>
      <c r="O111" s="27"/>
      <c r="P111" s="483"/>
      <c r="Q111" s="47"/>
      <c r="R111" s="483"/>
      <c r="S111" s="510"/>
      <c r="T111" s="497"/>
      <c r="U111" s="531"/>
      <c r="V111" s="516"/>
      <c r="W111" s="450"/>
      <c r="X111" s="450"/>
      <c r="Y111" s="450"/>
      <c r="Z111" s="450"/>
      <c r="AA111" s="450"/>
      <c r="AB111" s="450"/>
      <c r="AC111" s="450"/>
      <c r="AD111" s="450"/>
      <c r="AE111" s="450"/>
      <c r="AF111" s="450"/>
      <c r="AG111" s="450"/>
      <c r="AH111" s="450"/>
    </row>
    <row r="112" spans="1:34" ht="78" customHeight="1" x14ac:dyDescent="0.35">
      <c r="A112" s="145"/>
      <c r="B112" s="145"/>
      <c r="C112" s="146"/>
      <c r="D112" s="462" t="s">
        <v>138</v>
      </c>
      <c r="E112" s="462" t="s">
        <v>171</v>
      </c>
      <c r="F112" s="29" t="s">
        <v>194</v>
      </c>
      <c r="G112" s="425">
        <v>3</v>
      </c>
      <c r="H112" s="481" t="s">
        <v>318</v>
      </c>
      <c r="I112" s="481" t="s">
        <v>25</v>
      </c>
      <c r="J112" s="481" t="s">
        <v>562</v>
      </c>
      <c r="K112" s="481" t="s">
        <v>562</v>
      </c>
      <c r="L112" s="481" t="s">
        <v>562</v>
      </c>
      <c r="M112" s="481" t="s">
        <v>25</v>
      </c>
      <c r="N112" s="60" t="s">
        <v>562</v>
      </c>
      <c r="O112" s="79">
        <v>0</v>
      </c>
      <c r="P112" s="484"/>
      <c r="Q112" s="54"/>
      <c r="R112" s="484"/>
      <c r="S112" s="511"/>
      <c r="T112" s="498"/>
      <c r="U112" s="514"/>
      <c r="V112" s="517"/>
      <c r="W112" s="450"/>
      <c r="X112" s="450"/>
      <c r="Y112" s="450"/>
      <c r="Z112" s="450"/>
      <c r="AA112" s="450"/>
      <c r="AB112" s="450"/>
      <c r="AC112" s="450"/>
      <c r="AD112" s="450"/>
      <c r="AE112" s="450"/>
      <c r="AF112" s="450"/>
      <c r="AG112" s="450"/>
      <c r="AH112" s="450"/>
    </row>
    <row r="113" spans="1:34" ht="51.75" customHeight="1" x14ac:dyDescent="0.35">
      <c r="A113" s="145"/>
      <c r="B113" s="146"/>
      <c r="C113" s="455" t="s">
        <v>347</v>
      </c>
      <c r="D113" s="456"/>
      <c r="E113" s="456"/>
      <c r="F113" s="110"/>
      <c r="G113" s="456"/>
      <c r="H113" s="456"/>
      <c r="I113" s="456"/>
      <c r="J113" s="456"/>
      <c r="K113" s="456"/>
      <c r="L113" s="456"/>
      <c r="M113" s="457"/>
      <c r="N113" s="34">
        <v>0</v>
      </c>
      <c r="O113" s="34">
        <v>0</v>
      </c>
      <c r="P113" s="473"/>
      <c r="Q113" s="474"/>
      <c r="R113" s="474"/>
      <c r="S113" s="474"/>
      <c r="T113" s="474"/>
      <c r="U113" s="474"/>
      <c r="V113" s="474"/>
      <c r="W113" s="450"/>
      <c r="X113" s="450"/>
      <c r="Y113" s="450"/>
      <c r="Z113" s="450"/>
      <c r="AA113" s="450"/>
      <c r="AB113" s="450"/>
      <c r="AC113" s="450"/>
      <c r="AD113" s="450"/>
      <c r="AE113" s="450"/>
      <c r="AF113" s="450"/>
      <c r="AG113" s="450"/>
      <c r="AH113" s="450"/>
    </row>
    <row r="114" spans="1:34" ht="51.75" customHeight="1" x14ac:dyDescent="0.35">
      <c r="A114" s="145"/>
      <c r="B114" s="476" t="s">
        <v>348</v>
      </c>
      <c r="C114" s="477"/>
      <c r="D114" s="477"/>
      <c r="E114" s="477"/>
      <c r="F114" s="111"/>
      <c r="G114" s="477"/>
      <c r="H114" s="477"/>
      <c r="I114" s="477"/>
      <c r="J114" s="477"/>
      <c r="K114" s="477"/>
      <c r="L114" s="477"/>
      <c r="M114" s="478"/>
      <c r="N114" s="38">
        <v>0</v>
      </c>
      <c r="O114" s="38">
        <v>0.21083333333333332</v>
      </c>
      <c r="P114" s="58"/>
      <c r="Q114" s="475"/>
      <c r="R114" s="475"/>
      <c r="S114" s="475"/>
      <c r="T114" s="475"/>
      <c r="U114" s="475"/>
      <c r="V114" s="475"/>
      <c r="W114" s="450"/>
      <c r="X114" s="450"/>
      <c r="Y114" s="450"/>
      <c r="Z114" s="450"/>
      <c r="AA114" s="450"/>
      <c r="AB114" s="450"/>
      <c r="AC114" s="450"/>
      <c r="AD114" s="450"/>
      <c r="AE114" s="450"/>
      <c r="AF114" s="450"/>
      <c r="AG114" s="450"/>
      <c r="AH114" s="450"/>
    </row>
    <row r="115" spans="1:34" ht="93.6" customHeight="1" x14ac:dyDescent="0.35">
      <c r="A115" s="145"/>
      <c r="B115" s="147" t="s">
        <v>88</v>
      </c>
      <c r="C115" s="143" t="s">
        <v>89</v>
      </c>
      <c r="D115" s="462" t="s">
        <v>139</v>
      </c>
      <c r="E115" s="462" t="s">
        <v>172</v>
      </c>
      <c r="F115" s="29" t="s">
        <v>195</v>
      </c>
      <c r="G115" s="425">
        <f>350-150</f>
        <v>200</v>
      </c>
      <c r="H115" s="463" t="s">
        <v>318</v>
      </c>
      <c r="I115" s="499" t="s">
        <v>25</v>
      </c>
      <c r="J115" s="499" t="s">
        <v>317</v>
      </c>
      <c r="K115" s="499" t="s">
        <v>317</v>
      </c>
      <c r="L115" s="499" t="s">
        <v>317</v>
      </c>
      <c r="M115" s="499" t="s">
        <v>25</v>
      </c>
      <c r="N115" s="26" t="s">
        <v>317</v>
      </c>
      <c r="O115" s="27">
        <v>0</v>
      </c>
      <c r="P115" s="482" t="s">
        <v>500</v>
      </c>
      <c r="Q115" s="501">
        <v>2021130010042</v>
      </c>
      <c r="R115" s="462" t="s">
        <v>222</v>
      </c>
      <c r="S115" s="29" t="s">
        <v>402</v>
      </c>
      <c r="T115" s="23" t="s">
        <v>316</v>
      </c>
      <c r="U115" s="528">
        <v>0</v>
      </c>
      <c r="V115" s="462" t="s">
        <v>318</v>
      </c>
      <c r="W115" s="450"/>
      <c r="X115" s="450"/>
      <c r="Y115" s="450"/>
      <c r="Z115" s="450"/>
      <c r="AA115" s="450"/>
      <c r="AB115" s="450"/>
      <c r="AC115" s="450"/>
      <c r="AD115" s="450"/>
      <c r="AE115" s="450"/>
      <c r="AF115" s="450"/>
      <c r="AG115" s="450"/>
      <c r="AH115" s="450"/>
    </row>
    <row r="116" spans="1:34" ht="83.1" customHeight="1" x14ac:dyDescent="0.35">
      <c r="A116" s="145"/>
      <c r="B116" s="148"/>
      <c r="C116" s="143"/>
      <c r="D116" s="462" t="s">
        <v>140</v>
      </c>
      <c r="E116" s="462" t="s">
        <v>25</v>
      </c>
      <c r="F116" s="29" t="s">
        <v>196</v>
      </c>
      <c r="G116" s="425">
        <v>4</v>
      </c>
      <c r="H116" s="497" t="s">
        <v>318</v>
      </c>
      <c r="I116" s="499" t="s">
        <v>25</v>
      </c>
      <c r="J116" s="453" t="s">
        <v>317</v>
      </c>
      <c r="K116" s="453" t="s">
        <v>317</v>
      </c>
      <c r="L116" s="453" t="s">
        <v>317</v>
      </c>
      <c r="M116" s="453" t="s">
        <v>25</v>
      </c>
      <c r="N116" s="107" t="s">
        <v>317</v>
      </c>
      <c r="O116" s="116">
        <v>0</v>
      </c>
      <c r="P116" s="483"/>
      <c r="Q116" s="502"/>
      <c r="R116" s="462"/>
      <c r="S116" s="29" t="s">
        <v>472</v>
      </c>
      <c r="T116" s="23" t="s">
        <v>316</v>
      </c>
      <c r="U116" s="528"/>
      <c r="V116" s="462"/>
      <c r="W116" s="450"/>
      <c r="X116" s="450"/>
      <c r="Y116" s="450"/>
      <c r="Z116" s="450"/>
      <c r="AA116" s="450"/>
      <c r="AB116" s="450"/>
      <c r="AC116" s="450"/>
      <c r="AD116" s="450"/>
      <c r="AE116" s="450"/>
      <c r="AF116" s="450"/>
      <c r="AG116" s="450"/>
      <c r="AH116" s="450"/>
    </row>
    <row r="117" spans="1:34" ht="60" customHeight="1" x14ac:dyDescent="0.35">
      <c r="A117" s="145"/>
      <c r="B117" s="148"/>
      <c r="C117" s="143"/>
      <c r="D117" s="462"/>
      <c r="E117" s="462"/>
      <c r="F117" s="29"/>
      <c r="G117" s="425"/>
      <c r="H117" s="497"/>
      <c r="I117" s="499"/>
      <c r="J117" s="468"/>
      <c r="K117" s="468"/>
      <c r="L117" s="468"/>
      <c r="M117" s="468"/>
      <c r="N117" s="108"/>
      <c r="O117" s="124"/>
      <c r="P117" s="483"/>
      <c r="Q117" s="502"/>
      <c r="R117" s="462"/>
      <c r="S117" s="29" t="s">
        <v>403</v>
      </c>
      <c r="T117" s="23" t="s">
        <v>316</v>
      </c>
      <c r="U117" s="528"/>
      <c r="V117" s="462"/>
      <c r="W117" s="450"/>
      <c r="X117" s="450"/>
      <c r="Y117" s="450"/>
      <c r="Z117" s="450"/>
      <c r="AA117" s="450"/>
      <c r="AB117" s="450"/>
      <c r="AC117" s="450"/>
      <c r="AD117" s="450"/>
      <c r="AE117" s="450"/>
      <c r="AF117" s="450"/>
      <c r="AG117" s="450"/>
      <c r="AH117" s="450"/>
    </row>
    <row r="118" spans="1:34" ht="48" customHeight="1" x14ac:dyDescent="0.35">
      <c r="A118" s="145"/>
      <c r="B118" s="148"/>
      <c r="C118" s="143"/>
      <c r="D118" s="462"/>
      <c r="E118" s="462"/>
      <c r="F118" s="29"/>
      <c r="G118" s="425"/>
      <c r="H118" s="498"/>
      <c r="I118" s="499"/>
      <c r="J118" s="454"/>
      <c r="K118" s="454"/>
      <c r="L118" s="454"/>
      <c r="M118" s="454"/>
      <c r="N118" s="24"/>
      <c r="O118" s="117"/>
      <c r="P118" s="484"/>
      <c r="Q118" s="503"/>
      <c r="R118" s="462"/>
      <c r="S118" s="462" t="s">
        <v>473</v>
      </c>
      <c r="T118" s="463" t="s">
        <v>316</v>
      </c>
      <c r="U118" s="528"/>
      <c r="V118" s="462"/>
      <c r="W118" s="450"/>
      <c r="X118" s="450"/>
      <c r="Y118" s="450"/>
      <c r="Z118" s="450"/>
      <c r="AA118" s="450"/>
      <c r="AB118" s="450"/>
      <c r="AC118" s="450"/>
      <c r="AD118" s="450"/>
      <c r="AE118" s="450"/>
      <c r="AF118" s="450"/>
      <c r="AG118" s="450"/>
    </row>
    <row r="119" spans="1:34" ht="75.599999999999994" customHeight="1" x14ac:dyDescent="0.35">
      <c r="A119" s="145"/>
      <c r="B119" s="148"/>
      <c r="C119" s="455" t="s">
        <v>349</v>
      </c>
      <c r="D119" s="456"/>
      <c r="E119" s="456"/>
      <c r="F119" s="110"/>
      <c r="G119" s="456"/>
      <c r="H119" s="456"/>
      <c r="I119" s="456"/>
      <c r="J119" s="456"/>
      <c r="K119" s="456"/>
      <c r="L119" s="456"/>
      <c r="M119" s="457"/>
      <c r="N119" s="59" t="s">
        <v>317</v>
      </c>
      <c r="O119" s="34">
        <v>0</v>
      </c>
      <c r="P119" s="86"/>
      <c r="Q119" s="507"/>
      <c r="R119" s="507"/>
      <c r="S119" s="507"/>
      <c r="T119" s="507"/>
      <c r="U119" s="507"/>
      <c r="V119" s="507"/>
      <c r="W119" s="450"/>
      <c r="X119" s="450"/>
      <c r="Y119" s="450"/>
      <c r="Z119" s="450"/>
      <c r="AA119" s="450"/>
      <c r="AB119" s="450"/>
      <c r="AC119" s="450"/>
      <c r="AD119" s="450"/>
      <c r="AE119" s="450"/>
      <c r="AF119" s="450"/>
      <c r="AG119" s="450"/>
      <c r="AH119" s="450"/>
    </row>
    <row r="120" spans="1:34" ht="76.5" customHeight="1" x14ac:dyDescent="0.35">
      <c r="A120" s="145"/>
      <c r="B120" s="148"/>
      <c r="C120" s="143" t="s">
        <v>90</v>
      </c>
      <c r="D120" s="462" t="s">
        <v>141</v>
      </c>
      <c r="E120" s="462" t="s">
        <v>25</v>
      </c>
      <c r="F120" s="29" t="s">
        <v>197</v>
      </c>
      <c r="G120" s="425">
        <v>16</v>
      </c>
      <c r="H120" s="499">
        <v>4</v>
      </c>
      <c r="I120" s="499" t="s">
        <v>25</v>
      </c>
      <c r="J120" s="465">
        <v>0</v>
      </c>
      <c r="K120" s="453">
        <v>0</v>
      </c>
      <c r="L120" s="453">
        <f>+J120+K120</f>
        <v>0</v>
      </c>
      <c r="M120" s="453">
        <v>0</v>
      </c>
      <c r="N120" s="116">
        <v>0</v>
      </c>
      <c r="O120" s="116">
        <v>0</v>
      </c>
      <c r="P120" s="482" t="s">
        <v>255</v>
      </c>
      <c r="Q120" s="501">
        <v>2021130010107</v>
      </c>
      <c r="R120" s="462" t="s">
        <v>256</v>
      </c>
      <c r="S120" s="29" t="s">
        <v>383</v>
      </c>
      <c r="T120" s="23">
        <v>1</v>
      </c>
      <c r="U120" s="429">
        <v>100000000</v>
      </c>
      <c r="V120" s="425">
        <v>0</v>
      </c>
      <c r="W120" s="450"/>
      <c r="X120" s="450"/>
      <c r="Y120" s="450"/>
      <c r="Z120" s="450"/>
      <c r="AA120" s="450"/>
      <c r="AB120" s="450"/>
      <c r="AC120" s="450"/>
      <c r="AD120" s="450"/>
      <c r="AE120" s="450"/>
      <c r="AF120" s="450"/>
      <c r="AG120" s="450"/>
      <c r="AH120" s="450"/>
    </row>
    <row r="121" spans="1:34" ht="82.5" customHeight="1" x14ac:dyDescent="0.35">
      <c r="A121" s="145"/>
      <c r="B121" s="148"/>
      <c r="C121" s="143"/>
      <c r="D121" s="462"/>
      <c r="E121" s="462"/>
      <c r="F121" s="29"/>
      <c r="G121" s="425"/>
      <c r="H121" s="499"/>
      <c r="I121" s="499"/>
      <c r="J121" s="467"/>
      <c r="K121" s="454"/>
      <c r="L121" s="454"/>
      <c r="M121" s="454"/>
      <c r="N121" s="117"/>
      <c r="O121" s="117"/>
      <c r="P121" s="483"/>
      <c r="Q121" s="502"/>
      <c r="R121" s="462"/>
      <c r="S121" s="462" t="s">
        <v>392</v>
      </c>
      <c r="T121" s="463">
        <v>4</v>
      </c>
      <c r="U121" s="429"/>
      <c r="V121" s="425"/>
      <c r="W121" s="450"/>
      <c r="X121" s="450"/>
      <c r="Y121" s="450"/>
      <c r="Z121" s="450"/>
      <c r="AA121" s="450"/>
      <c r="AB121" s="450"/>
      <c r="AC121" s="450"/>
      <c r="AD121" s="450"/>
      <c r="AE121" s="450"/>
      <c r="AF121" s="450"/>
      <c r="AG121" s="450"/>
      <c r="AH121" s="450"/>
    </row>
    <row r="122" spans="1:34" ht="53.25" customHeight="1" x14ac:dyDescent="0.35">
      <c r="A122" s="145"/>
      <c r="B122" s="148"/>
      <c r="C122" s="143"/>
      <c r="D122" s="462" t="s">
        <v>142</v>
      </c>
      <c r="E122" s="462" t="s">
        <v>25</v>
      </c>
      <c r="F122" s="29" t="s">
        <v>198</v>
      </c>
      <c r="G122" s="425">
        <v>8</v>
      </c>
      <c r="H122" s="499" t="s">
        <v>318</v>
      </c>
      <c r="I122" s="499" t="s">
        <v>25</v>
      </c>
      <c r="J122" s="453" t="s">
        <v>317</v>
      </c>
      <c r="K122" s="453" t="s">
        <v>317</v>
      </c>
      <c r="L122" s="453" t="s">
        <v>317</v>
      </c>
      <c r="M122" s="453" t="s">
        <v>25</v>
      </c>
      <c r="N122" s="107" t="s">
        <v>317</v>
      </c>
      <c r="O122" s="116">
        <v>0</v>
      </c>
      <c r="P122" s="483"/>
      <c r="Q122" s="502"/>
      <c r="R122" s="462"/>
      <c r="S122" s="482" t="s">
        <v>404</v>
      </c>
      <c r="T122" s="496">
        <v>1</v>
      </c>
      <c r="U122" s="429"/>
      <c r="V122" s="425"/>
      <c r="W122" s="450"/>
      <c r="X122" s="450"/>
      <c r="Y122" s="450"/>
      <c r="Z122" s="450"/>
      <c r="AA122" s="450"/>
      <c r="AB122" s="450"/>
      <c r="AC122" s="450"/>
      <c r="AD122" s="450"/>
      <c r="AE122" s="450"/>
      <c r="AF122" s="450"/>
      <c r="AG122" s="450"/>
      <c r="AH122" s="450"/>
    </row>
    <row r="123" spans="1:34" ht="50.25" customHeight="1" x14ac:dyDescent="0.35">
      <c r="A123" s="145"/>
      <c r="B123" s="148"/>
      <c r="C123" s="143"/>
      <c r="D123" s="462"/>
      <c r="E123" s="462"/>
      <c r="F123" s="29"/>
      <c r="G123" s="425"/>
      <c r="H123" s="499"/>
      <c r="I123" s="499"/>
      <c r="J123" s="454"/>
      <c r="K123" s="454"/>
      <c r="L123" s="454"/>
      <c r="M123" s="454"/>
      <c r="N123" s="24"/>
      <c r="O123" s="117"/>
      <c r="P123" s="484"/>
      <c r="Q123" s="503"/>
      <c r="R123" s="462"/>
      <c r="S123" s="484"/>
      <c r="T123" s="498"/>
      <c r="U123" s="429"/>
      <c r="V123" s="425"/>
      <c r="W123" s="450"/>
      <c r="X123" s="450"/>
      <c r="Y123" s="450"/>
      <c r="Z123" s="450"/>
      <c r="AA123" s="450"/>
      <c r="AB123" s="450"/>
      <c r="AC123" s="450"/>
      <c r="AD123" s="450"/>
      <c r="AE123" s="450"/>
      <c r="AF123" s="450"/>
      <c r="AG123" s="450"/>
    </row>
    <row r="124" spans="1:34" ht="50.25" customHeight="1" x14ac:dyDescent="0.35">
      <c r="A124" s="145"/>
      <c r="B124" s="148"/>
      <c r="C124" s="455" t="s">
        <v>350</v>
      </c>
      <c r="D124" s="456"/>
      <c r="E124" s="456"/>
      <c r="F124" s="110"/>
      <c r="G124" s="456"/>
      <c r="H124" s="456"/>
      <c r="I124" s="456"/>
      <c r="J124" s="456"/>
      <c r="K124" s="456"/>
      <c r="L124" s="456"/>
      <c r="M124" s="457"/>
      <c r="N124" s="34">
        <v>0</v>
      </c>
      <c r="O124" s="34">
        <v>0</v>
      </c>
      <c r="P124" s="86"/>
      <c r="Q124" s="507"/>
      <c r="R124" s="507"/>
      <c r="S124" s="507"/>
      <c r="T124" s="507"/>
      <c r="U124" s="507"/>
      <c r="V124" s="507"/>
      <c r="W124" s="450"/>
      <c r="X124" s="450"/>
      <c r="Y124" s="450"/>
      <c r="Z124" s="450"/>
      <c r="AA124" s="450"/>
      <c r="AB124" s="450"/>
      <c r="AC124" s="450"/>
      <c r="AD124" s="450"/>
      <c r="AE124" s="450"/>
      <c r="AF124" s="450"/>
      <c r="AG124" s="450"/>
      <c r="AH124" s="450"/>
    </row>
    <row r="125" spans="1:34" ht="68.45" customHeight="1" x14ac:dyDescent="0.35">
      <c r="A125" s="145"/>
      <c r="B125" s="148"/>
      <c r="C125" s="143" t="s">
        <v>91</v>
      </c>
      <c r="D125" s="462" t="s">
        <v>143</v>
      </c>
      <c r="E125" s="462" t="s">
        <v>173</v>
      </c>
      <c r="F125" s="29" t="s">
        <v>199</v>
      </c>
      <c r="G125" s="425">
        <v>4</v>
      </c>
      <c r="H125" s="463" t="s">
        <v>318</v>
      </c>
      <c r="I125" s="499">
        <v>1</v>
      </c>
      <c r="J125" s="453" t="s">
        <v>317</v>
      </c>
      <c r="K125" s="453" t="s">
        <v>317</v>
      </c>
      <c r="L125" s="453" t="s">
        <v>317</v>
      </c>
      <c r="M125" s="453">
        <v>1</v>
      </c>
      <c r="N125" s="107" t="s">
        <v>317</v>
      </c>
      <c r="O125" s="116">
        <v>0.25</v>
      </c>
      <c r="P125" s="482" t="s">
        <v>253</v>
      </c>
      <c r="Q125" s="501">
        <v>2021130010106</v>
      </c>
      <c r="R125" s="462" t="s">
        <v>254</v>
      </c>
      <c r="S125" s="29" t="s">
        <v>405</v>
      </c>
      <c r="T125" s="23" t="s">
        <v>318</v>
      </c>
      <c r="U125" s="429">
        <v>0</v>
      </c>
      <c r="V125" s="425" t="s">
        <v>318</v>
      </c>
      <c r="W125" s="450"/>
      <c r="X125" s="450"/>
      <c r="Y125" s="450"/>
      <c r="Z125" s="450"/>
      <c r="AA125" s="450"/>
      <c r="AB125" s="450"/>
      <c r="AC125" s="450"/>
      <c r="AD125" s="450"/>
      <c r="AE125" s="450"/>
      <c r="AF125" s="450"/>
      <c r="AG125" s="450"/>
      <c r="AH125" s="450"/>
    </row>
    <row r="126" spans="1:34" ht="84" customHeight="1" x14ac:dyDescent="0.35">
      <c r="A126" s="145"/>
      <c r="B126" s="148"/>
      <c r="C126" s="143"/>
      <c r="D126" s="462"/>
      <c r="E126" s="462"/>
      <c r="F126" s="29"/>
      <c r="G126" s="425"/>
      <c r="H126" s="463"/>
      <c r="I126" s="499"/>
      <c r="J126" s="468"/>
      <c r="K126" s="468"/>
      <c r="L126" s="468"/>
      <c r="M126" s="468"/>
      <c r="N126" s="108"/>
      <c r="O126" s="124"/>
      <c r="P126" s="483"/>
      <c r="Q126" s="502"/>
      <c r="R126" s="462"/>
      <c r="S126" s="29" t="s">
        <v>406</v>
      </c>
      <c r="T126" s="23" t="s">
        <v>318</v>
      </c>
      <c r="U126" s="429"/>
      <c r="V126" s="425"/>
      <c r="W126" s="450"/>
      <c r="X126" s="450"/>
      <c r="Y126" s="450"/>
      <c r="Z126" s="450"/>
      <c r="AA126" s="450"/>
      <c r="AB126" s="450"/>
      <c r="AC126" s="450"/>
      <c r="AD126" s="450"/>
      <c r="AE126" s="450"/>
      <c r="AF126" s="450"/>
      <c r="AG126" s="450"/>
      <c r="AH126" s="450"/>
    </row>
    <row r="127" spans="1:34" ht="57.6" customHeight="1" x14ac:dyDescent="0.35">
      <c r="A127" s="145"/>
      <c r="B127" s="148"/>
      <c r="C127" s="143"/>
      <c r="D127" s="462"/>
      <c r="E127" s="462"/>
      <c r="F127" s="29"/>
      <c r="G127" s="425"/>
      <c r="H127" s="463"/>
      <c r="I127" s="499"/>
      <c r="J127" s="454"/>
      <c r="K127" s="454"/>
      <c r="L127" s="454"/>
      <c r="M127" s="454"/>
      <c r="N127" s="24"/>
      <c r="O127" s="117"/>
      <c r="P127" s="484"/>
      <c r="Q127" s="503"/>
      <c r="R127" s="462"/>
      <c r="S127" s="462" t="s">
        <v>393</v>
      </c>
      <c r="T127" s="463" t="s">
        <v>318</v>
      </c>
      <c r="U127" s="429"/>
      <c r="V127" s="425"/>
      <c r="W127" s="450"/>
      <c r="X127" s="450"/>
      <c r="Y127" s="450"/>
      <c r="Z127" s="450"/>
      <c r="AA127" s="450"/>
      <c r="AB127" s="450"/>
      <c r="AC127" s="450"/>
      <c r="AD127" s="450"/>
      <c r="AE127" s="450"/>
      <c r="AF127" s="450"/>
      <c r="AG127" s="450"/>
      <c r="AH127" s="450"/>
    </row>
    <row r="128" spans="1:34" ht="56.45" customHeight="1" x14ac:dyDescent="0.35">
      <c r="A128" s="145"/>
      <c r="B128" s="148"/>
      <c r="C128" s="455" t="s">
        <v>351</v>
      </c>
      <c r="D128" s="456"/>
      <c r="E128" s="456"/>
      <c r="F128" s="110"/>
      <c r="G128" s="456"/>
      <c r="H128" s="456"/>
      <c r="I128" s="456"/>
      <c r="J128" s="456"/>
      <c r="K128" s="456"/>
      <c r="L128" s="456"/>
      <c r="M128" s="457"/>
      <c r="N128" s="59" t="s">
        <v>317</v>
      </c>
      <c r="O128" s="34">
        <v>0.25</v>
      </c>
      <c r="P128" s="473"/>
      <c r="Q128" s="474"/>
      <c r="R128" s="474"/>
      <c r="S128" s="474"/>
      <c r="T128" s="474"/>
      <c r="U128" s="474"/>
      <c r="V128" s="474"/>
      <c r="W128" s="450"/>
      <c r="X128" s="450"/>
      <c r="Y128" s="450"/>
      <c r="Z128" s="450"/>
      <c r="AA128" s="450"/>
      <c r="AB128" s="450"/>
      <c r="AC128" s="450"/>
      <c r="AD128" s="450"/>
      <c r="AE128" s="450"/>
      <c r="AF128" s="450"/>
      <c r="AG128" s="450"/>
      <c r="AH128" s="450"/>
    </row>
    <row r="129" spans="1:34" ht="51" customHeight="1" x14ac:dyDescent="0.35">
      <c r="A129" s="145"/>
      <c r="B129" s="148"/>
      <c r="C129" s="477" t="s">
        <v>352</v>
      </c>
      <c r="D129" s="477"/>
      <c r="E129" s="477"/>
      <c r="F129" s="111"/>
      <c r="G129" s="477"/>
      <c r="H129" s="477"/>
      <c r="I129" s="477"/>
      <c r="J129" s="477"/>
      <c r="K129" s="477"/>
      <c r="L129" s="477"/>
      <c r="M129" s="478"/>
      <c r="N129" s="68">
        <v>0</v>
      </c>
      <c r="O129" s="68">
        <v>8.3333333333333329E-2</v>
      </c>
      <c r="P129" s="51"/>
      <c r="Q129" s="3"/>
      <c r="R129" s="3"/>
      <c r="S129" s="3"/>
      <c r="T129" s="3"/>
      <c r="U129" s="3"/>
      <c r="V129" s="3"/>
      <c r="W129" s="450"/>
      <c r="X129" s="450"/>
      <c r="Y129" s="450"/>
      <c r="Z129" s="450"/>
      <c r="AA129" s="450"/>
      <c r="AB129" s="450"/>
      <c r="AC129" s="450"/>
      <c r="AD129" s="450"/>
      <c r="AE129" s="450"/>
      <c r="AF129" s="450"/>
      <c r="AG129" s="450"/>
      <c r="AH129" s="450"/>
    </row>
    <row r="130" spans="1:34" ht="63" customHeight="1" x14ac:dyDescent="0.35">
      <c r="A130" s="146"/>
      <c r="B130" s="149"/>
      <c r="C130" s="459" t="s">
        <v>564</v>
      </c>
      <c r="D130" s="459"/>
      <c r="E130" s="459"/>
      <c r="F130" s="112"/>
      <c r="G130" s="459"/>
      <c r="H130" s="459"/>
      <c r="I130" s="459"/>
      <c r="J130" s="459"/>
      <c r="K130" s="459"/>
      <c r="L130" s="459"/>
      <c r="M130" s="460"/>
      <c r="N130" s="69">
        <v>0</v>
      </c>
      <c r="O130" s="69">
        <v>0.22466666666666665</v>
      </c>
      <c r="P130" s="58"/>
      <c r="Q130" s="475"/>
      <c r="R130" s="475"/>
      <c r="S130" s="475"/>
      <c r="T130" s="475"/>
      <c r="U130" s="475"/>
      <c r="V130" s="475"/>
      <c r="W130" s="450"/>
      <c r="X130" s="450"/>
      <c r="Y130" s="450"/>
      <c r="Z130" s="450"/>
      <c r="AA130" s="450"/>
      <c r="AB130" s="450"/>
      <c r="AC130" s="450"/>
      <c r="AD130" s="450"/>
      <c r="AE130" s="450"/>
      <c r="AF130" s="450"/>
      <c r="AG130" s="450"/>
      <c r="AH130" s="450"/>
    </row>
    <row r="131" spans="1:34" ht="91.5" customHeight="1" x14ac:dyDescent="0.35">
      <c r="A131" s="144" t="s">
        <v>92</v>
      </c>
      <c r="B131" s="147" t="s">
        <v>93</v>
      </c>
      <c r="C131" s="143" t="s">
        <v>94</v>
      </c>
      <c r="D131" s="462" t="s">
        <v>144</v>
      </c>
      <c r="E131" s="462" t="s">
        <v>174</v>
      </c>
      <c r="F131" s="29" t="s">
        <v>200</v>
      </c>
      <c r="G131" s="425">
        <v>150</v>
      </c>
      <c r="H131" s="463" t="s">
        <v>318</v>
      </c>
      <c r="I131" s="464">
        <f>70+125</f>
        <v>195</v>
      </c>
      <c r="J131" s="453" t="s">
        <v>317</v>
      </c>
      <c r="K131" s="453" t="s">
        <v>317</v>
      </c>
      <c r="L131" s="453" t="s">
        <v>317</v>
      </c>
      <c r="M131" s="453">
        <f>+I131</f>
        <v>195</v>
      </c>
      <c r="N131" s="107" t="s">
        <v>317</v>
      </c>
      <c r="O131" s="116">
        <v>1</v>
      </c>
      <c r="P131" s="482" t="s">
        <v>251</v>
      </c>
      <c r="Q131" s="501">
        <v>2021130010105</v>
      </c>
      <c r="R131" s="462" t="s">
        <v>252</v>
      </c>
      <c r="S131" s="29" t="s">
        <v>383</v>
      </c>
      <c r="T131" s="23" t="s">
        <v>318</v>
      </c>
      <c r="U131" s="429">
        <v>0</v>
      </c>
      <c r="V131" s="425" t="s">
        <v>318</v>
      </c>
      <c r="W131" s="450"/>
      <c r="X131" s="450"/>
      <c r="Y131" s="450"/>
      <c r="Z131" s="450"/>
      <c r="AA131" s="450"/>
      <c r="AB131" s="450"/>
      <c r="AC131" s="450"/>
      <c r="AD131" s="450"/>
      <c r="AE131" s="450"/>
      <c r="AF131" s="450"/>
      <c r="AG131" s="450"/>
      <c r="AH131" s="450"/>
    </row>
    <row r="132" spans="1:34" ht="50.25" customHeight="1" x14ac:dyDescent="0.35">
      <c r="A132" s="145"/>
      <c r="B132" s="148"/>
      <c r="C132" s="143"/>
      <c r="D132" s="462"/>
      <c r="E132" s="462"/>
      <c r="F132" s="29"/>
      <c r="G132" s="425"/>
      <c r="H132" s="463"/>
      <c r="I132" s="464"/>
      <c r="J132" s="468"/>
      <c r="K132" s="468"/>
      <c r="L132" s="468"/>
      <c r="M132" s="468"/>
      <c r="N132" s="108"/>
      <c r="O132" s="124"/>
      <c r="P132" s="483"/>
      <c r="Q132" s="502"/>
      <c r="R132" s="462"/>
      <c r="S132" s="29" t="s">
        <v>392</v>
      </c>
      <c r="T132" s="23" t="s">
        <v>318</v>
      </c>
      <c r="U132" s="429"/>
      <c r="V132" s="425"/>
      <c r="W132" s="450"/>
      <c r="X132" s="450"/>
      <c r="Y132" s="450"/>
      <c r="Z132" s="450"/>
      <c r="AA132" s="450"/>
      <c r="AB132" s="450"/>
      <c r="AC132" s="450"/>
      <c r="AD132" s="450"/>
      <c r="AE132" s="450"/>
      <c r="AF132" s="450"/>
      <c r="AG132" s="450"/>
      <c r="AH132" s="450"/>
    </row>
    <row r="133" spans="1:34" ht="42.95" customHeight="1" x14ac:dyDescent="0.35">
      <c r="A133" s="145"/>
      <c r="B133" s="148"/>
      <c r="C133" s="143"/>
      <c r="D133" s="462"/>
      <c r="E133" s="462"/>
      <c r="F133" s="29"/>
      <c r="G133" s="425"/>
      <c r="H133" s="463"/>
      <c r="I133" s="464"/>
      <c r="J133" s="468"/>
      <c r="K133" s="468"/>
      <c r="L133" s="468"/>
      <c r="M133" s="468"/>
      <c r="N133" s="108"/>
      <c r="O133" s="124"/>
      <c r="P133" s="483"/>
      <c r="Q133" s="502"/>
      <c r="R133" s="462"/>
      <c r="S133" s="29" t="s">
        <v>407</v>
      </c>
      <c r="T133" s="23" t="s">
        <v>318</v>
      </c>
      <c r="U133" s="429"/>
      <c r="V133" s="425"/>
      <c r="W133" s="450"/>
      <c r="X133" s="450"/>
      <c r="Y133" s="450"/>
      <c r="Z133" s="450"/>
      <c r="AA133" s="450"/>
      <c r="AB133" s="450"/>
      <c r="AC133" s="450"/>
      <c r="AD133" s="450"/>
      <c r="AE133" s="450"/>
      <c r="AF133" s="450"/>
      <c r="AG133" s="450"/>
      <c r="AH133" s="450"/>
    </row>
    <row r="134" spans="1:34" ht="41.25" customHeight="1" x14ac:dyDescent="0.35">
      <c r="A134" s="145"/>
      <c r="B134" s="148"/>
      <c r="C134" s="143"/>
      <c r="D134" s="462"/>
      <c r="E134" s="462"/>
      <c r="F134" s="29"/>
      <c r="G134" s="425"/>
      <c r="H134" s="463"/>
      <c r="I134" s="464"/>
      <c r="J134" s="454"/>
      <c r="K134" s="454"/>
      <c r="L134" s="454"/>
      <c r="M134" s="454"/>
      <c r="N134" s="24"/>
      <c r="O134" s="117"/>
      <c r="P134" s="484"/>
      <c r="Q134" s="503"/>
      <c r="R134" s="462"/>
      <c r="S134" s="462" t="s">
        <v>408</v>
      </c>
      <c r="T134" s="463" t="s">
        <v>318</v>
      </c>
      <c r="U134" s="429"/>
      <c r="V134" s="425"/>
      <c r="W134" s="450"/>
      <c r="X134" s="450"/>
      <c r="Y134" s="450"/>
      <c r="Z134" s="450"/>
      <c r="AA134" s="450"/>
      <c r="AB134" s="450"/>
      <c r="AC134" s="450"/>
      <c r="AD134" s="450"/>
      <c r="AE134" s="450"/>
      <c r="AF134" s="450"/>
      <c r="AG134" s="450"/>
    </row>
    <row r="135" spans="1:34" ht="41.25" customHeight="1" x14ac:dyDescent="0.35">
      <c r="A135" s="145"/>
      <c r="B135" s="148"/>
      <c r="C135" s="455" t="s">
        <v>378</v>
      </c>
      <c r="D135" s="456"/>
      <c r="E135" s="456"/>
      <c r="F135" s="110"/>
      <c r="G135" s="456"/>
      <c r="H135" s="456"/>
      <c r="I135" s="456"/>
      <c r="J135" s="456"/>
      <c r="K135" s="456"/>
      <c r="L135" s="456"/>
      <c r="M135" s="457"/>
      <c r="N135" s="101" t="s">
        <v>317</v>
      </c>
      <c r="O135" s="81">
        <v>1</v>
      </c>
      <c r="P135" s="86"/>
      <c r="Q135" s="507"/>
      <c r="R135" s="507"/>
      <c r="S135" s="507"/>
      <c r="T135" s="507"/>
      <c r="U135" s="507"/>
      <c r="V135" s="507"/>
      <c r="W135" s="450"/>
      <c r="X135" s="450"/>
      <c r="Y135" s="450"/>
      <c r="Z135" s="450"/>
      <c r="AA135" s="450"/>
      <c r="AB135" s="450"/>
      <c r="AC135" s="450"/>
      <c r="AD135" s="450"/>
      <c r="AE135" s="450"/>
      <c r="AF135" s="450"/>
      <c r="AG135" s="450"/>
      <c r="AH135" s="450"/>
    </row>
    <row r="136" spans="1:34" ht="43.5" customHeight="1" x14ac:dyDescent="0.35">
      <c r="A136" s="145"/>
      <c r="B136" s="148"/>
      <c r="C136" s="143" t="s">
        <v>95</v>
      </c>
      <c r="D136" s="462" t="s">
        <v>145</v>
      </c>
      <c r="E136" s="462" t="s">
        <v>25</v>
      </c>
      <c r="F136" s="29" t="s">
        <v>201</v>
      </c>
      <c r="G136" s="425">
        <v>200</v>
      </c>
      <c r="H136" s="463" t="s">
        <v>316</v>
      </c>
      <c r="I136" s="464">
        <f>60+100</f>
        <v>160</v>
      </c>
      <c r="J136" s="453" t="s">
        <v>317</v>
      </c>
      <c r="K136" s="453" t="s">
        <v>317</v>
      </c>
      <c r="L136" s="453" t="s">
        <v>317</v>
      </c>
      <c r="M136" s="453">
        <f>+I136</f>
        <v>160</v>
      </c>
      <c r="N136" s="107" t="s">
        <v>317</v>
      </c>
      <c r="O136" s="116">
        <v>0.8</v>
      </c>
      <c r="P136" s="482" t="s">
        <v>233</v>
      </c>
      <c r="Q136" s="501">
        <v>2021130010092</v>
      </c>
      <c r="R136" s="462" t="s">
        <v>234</v>
      </c>
      <c r="S136" s="29" t="s">
        <v>409</v>
      </c>
      <c r="T136" s="23" t="s">
        <v>318</v>
      </c>
      <c r="U136" s="429">
        <v>0</v>
      </c>
      <c r="V136" s="425" t="s">
        <v>318</v>
      </c>
      <c r="W136" s="450"/>
      <c r="X136" s="450"/>
      <c r="Y136" s="450"/>
      <c r="Z136" s="450"/>
      <c r="AA136" s="450"/>
      <c r="AB136" s="450"/>
      <c r="AC136" s="450"/>
      <c r="AD136" s="450"/>
      <c r="AE136" s="450"/>
      <c r="AF136" s="450"/>
      <c r="AG136" s="450"/>
      <c r="AH136" s="450"/>
    </row>
    <row r="137" spans="1:34" ht="43.5" customHeight="1" x14ac:dyDescent="0.35">
      <c r="A137" s="145"/>
      <c r="B137" s="148"/>
      <c r="C137" s="143"/>
      <c r="D137" s="462"/>
      <c r="E137" s="462"/>
      <c r="F137" s="29"/>
      <c r="G137" s="425"/>
      <c r="H137" s="463"/>
      <c r="I137" s="464"/>
      <c r="J137" s="468"/>
      <c r="K137" s="468"/>
      <c r="L137" s="468"/>
      <c r="M137" s="468"/>
      <c r="N137" s="108"/>
      <c r="O137" s="124"/>
      <c r="P137" s="483"/>
      <c r="Q137" s="502"/>
      <c r="R137" s="462"/>
      <c r="S137" s="29" t="s">
        <v>410</v>
      </c>
      <c r="T137" s="23" t="s">
        <v>318</v>
      </c>
      <c r="U137" s="429"/>
      <c r="V137" s="425"/>
      <c r="W137" s="450"/>
      <c r="X137" s="450"/>
      <c r="Y137" s="450"/>
      <c r="Z137" s="450"/>
      <c r="AA137" s="450"/>
      <c r="AB137" s="450"/>
      <c r="AC137" s="450"/>
      <c r="AD137" s="450"/>
      <c r="AE137" s="450"/>
      <c r="AF137" s="450"/>
      <c r="AG137" s="450"/>
      <c r="AH137" s="450"/>
    </row>
    <row r="138" spans="1:34" ht="81.75" customHeight="1" x14ac:dyDescent="0.35">
      <c r="A138" s="145"/>
      <c r="B138" s="148"/>
      <c r="C138" s="143"/>
      <c r="D138" s="462"/>
      <c r="E138" s="462"/>
      <c r="F138" s="29"/>
      <c r="G138" s="425"/>
      <c r="H138" s="463"/>
      <c r="I138" s="464"/>
      <c r="J138" s="454"/>
      <c r="K138" s="454"/>
      <c r="L138" s="454"/>
      <c r="M138" s="454"/>
      <c r="N138" s="24"/>
      <c r="O138" s="117"/>
      <c r="P138" s="484"/>
      <c r="Q138" s="503"/>
      <c r="R138" s="462"/>
      <c r="S138" s="462" t="s">
        <v>393</v>
      </c>
      <c r="T138" s="463" t="s">
        <v>318</v>
      </c>
      <c r="U138" s="429"/>
      <c r="V138" s="425"/>
      <c r="W138" s="450"/>
      <c r="X138" s="450"/>
      <c r="Y138" s="450"/>
      <c r="Z138" s="450"/>
      <c r="AA138" s="450"/>
      <c r="AB138" s="450"/>
      <c r="AC138" s="450"/>
      <c r="AD138" s="450"/>
      <c r="AE138" s="450"/>
      <c r="AF138" s="450"/>
      <c r="AG138" s="450"/>
    </row>
    <row r="139" spans="1:34" ht="68.25" customHeight="1" x14ac:dyDescent="0.35">
      <c r="A139" s="145"/>
      <c r="B139" s="148"/>
      <c r="C139" s="455" t="s">
        <v>379</v>
      </c>
      <c r="D139" s="456"/>
      <c r="E139" s="456"/>
      <c r="F139" s="110"/>
      <c r="G139" s="456"/>
      <c r="H139" s="456"/>
      <c r="I139" s="456"/>
      <c r="J139" s="456"/>
      <c r="K139" s="456"/>
      <c r="L139" s="456"/>
      <c r="M139" s="457"/>
      <c r="N139" s="101" t="s">
        <v>317</v>
      </c>
      <c r="O139" s="81">
        <v>0.8</v>
      </c>
      <c r="P139" s="86"/>
      <c r="Q139" s="507"/>
      <c r="R139" s="507"/>
      <c r="S139" s="507"/>
      <c r="T139" s="507"/>
      <c r="U139" s="507"/>
      <c r="V139" s="507"/>
      <c r="W139" s="450"/>
      <c r="X139" s="450"/>
      <c r="Y139" s="450"/>
      <c r="Z139" s="450"/>
      <c r="AA139" s="450"/>
      <c r="AB139" s="450"/>
      <c r="AC139" s="450"/>
      <c r="AD139" s="450"/>
      <c r="AE139" s="450"/>
      <c r="AF139" s="450"/>
      <c r="AG139" s="450"/>
      <c r="AH139" s="450"/>
    </row>
    <row r="140" spans="1:34" ht="62.1" customHeight="1" x14ac:dyDescent="0.35">
      <c r="A140" s="145"/>
      <c r="B140" s="148"/>
      <c r="C140" s="143" t="s">
        <v>96</v>
      </c>
      <c r="D140" s="462" t="s">
        <v>146</v>
      </c>
      <c r="E140" s="462" t="s">
        <v>25</v>
      </c>
      <c r="F140" s="29" t="s">
        <v>202</v>
      </c>
      <c r="G140" s="425">
        <v>200</v>
      </c>
      <c r="H140" s="463" t="s">
        <v>318</v>
      </c>
      <c r="I140" s="499">
        <v>37</v>
      </c>
      <c r="J140" s="453" t="s">
        <v>317</v>
      </c>
      <c r="K140" s="453" t="s">
        <v>317</v>
      </c>
      <c r="L140" s="453" t="s">
        <v>317</v>
      </c>
      <c r="M140" s="453">
        <v>37</v>
      </c>
      <c r="N140" s="26" t="s">
        <v>317</v>
      </c>
      <c r="O140" s="116">
        <v>0.185</v>
      </c>
      <c r="P140" s="482" t="s">
        <v>230</v>
      </c>
      <c r="Q140" s="501">
        <v>2021130010055</v>
      </c>
      <c r="R140" s="462" t="s">
        <v>231</v>
      </c>
      <c r="S140" s="29" t="s">
        <v>383</v>
      </c>
      <c r="T140" s="23" t="s">
        <v>318</v>
      </c>
      <c r="U140" s="429">
        <v>0</v>
      </c>
      <c r="V140" s="425" t="s">
        <v>318</v>
      </c>
      <c r="W140" s="450"/>
      <c r="X140" s="450"/>
      <c r="Y140" s="450"/>
      <c r="Z140" s="450"/>
      <c r="AA140" s="450"/>
      <c r="AB140" s="450"/>
      <c r="AC140" s="450"/>
      <c r="AD140" s="450"/>
      <c r="AE140" s="450"/>
      <c r="AF140" s="450"/>
      <c r="AG140" s="450"/>
      <c r="AH140" s="450"/>
    </row>
    <row r="141" spans="1:34" ht="49.5" customHeight="1" x14ac:dyDescent="0.35">
      <c r="A141" s="145"/>
      <c r="B141" s="148"/>
      <c r="C141" s="143"/>
      <c r="D141" s="462"/>
      <c r="E141" s="462"/>
      <c r="F141" s="29"/>
      <c r="G141" s="425"/>
      <c r="H141" s="463"/>
      <c r="I141" s="499"/>
      <c r="J141" s="468"/>
      <c r="K141" s="468"/>
      <c r="L141" s="468"/>
      <c r="M141" s="468"/>
      <c r="N141" s="26"/>
      <c r="O141" s="124"/>
      <c r="P141" s="483"/>
      <c r="Q141" s="502"/>
      <c r="R141" s="462"/>
      <c r="S141" s="29" t="s">
        <v>411</v>
      </c>
      <c r="T141" s="23" t="s">
        <v>318</v>
      </c>
      <c r="U141" s="429"/>
      <c r="V141" s="425"/>
      <c r="W141" s="450"/>
      <c r="X141" s="450"/>
      <c r="Y141" s="450"/>
      <c r="Z141" s="450"/>
      <c r="AA141" s="450"/>
      <c r="AB141" s="450"/>
      <c r="AC141" s="450"/>
      <c r="AD141" s="450"/>
      <c r="AE141" s="450"/>
      <c r="AF141" s="450"/>
      <c r="AG141" s="450"/>
      <c r="AH141" s="450"/>
    </row>
    <row r="142" spans="1:34" ht="44.1" customHeight="1" x14ac:dyDescent="0.35">
      <c r="A142" s="145"/>
      <c r="B142" s="148"/>
      <c r="C142" s="143"/>
      <c r="D142" s="462"/>
      <c r="E142" s="462"/>
      <c r="F142" s="29"/>
      <c r="G142" s="425"/>
      <c r="H142" s="463"/>
      <c r="I142" s="499"/>
      <c r="J142" s="468"/>
      <c r="K142" s="468"/>
      <c r="L142" s="468"/>
      <c r="M142" s="468"/>
      <c r="N142" s="26"/>
      <c r="O142" s="124"/>
      <c r="P142" s="483"/>
      <c r="Q142" s="502"/>
      <c r="R142" s="462"/>
      <c r="S142" s="29" t="s">
        <v>412</v>
      </c>
      <c r="T142" s="23" t="s">
        <v>318</v>
      </c>
      <c r="U142" s="429"/>
      <c r="V142" s="425"/>
      <c r="W142" s="450"/>
      <c r="X142" s="450"/>
      <c r="Y142" s="450"/>
      <c r="Z142" s="450"/>
      <c r="AA142" s="450"/>
      <c r="AB142" s="450"/>
      <c r="AC142" s="450"/>
      <c r="AD142" s="450"/>
      <c r="AE142" s="450"/>
      <c r="AF142" s="450"/>
      <c r="AG142" s="450"/>
      <c r="AH142" s="450"/>
    </row>
    <row r="143" spans="1:34" ht="57.95" customHeight="1" x14ac:dyDescent="0.35">
      <c r="A143" s="145"/>
      <c r="B143" s="148"/>
      <c r="C143" s="144"/>
      <c r="D143" s="482"/>
      <c r="E143" s="482"/>
      <c r="F143" s="106"/>
      <c r="G143" s="426"/>
      <c r="H143" s="496"/>
      <c r="I143" s="453"/>
      <c r="J143" s="468"/>
      <c r="K143" s="468"/>
      <c r="L143" s="468"/>
      <c r="M143" s="468"/>
      <c r="N143" s="26"/>
      <c r="O143" s="117"/>
      <c r="P143" s="484"/>
      <c r="Q143" s="503"/>
      <c r="R143" s="462"/>
      <c r="S143" s="462" t="s">
        <v>413</v>
      </c>
      <c r="T143" s="463" t="s">
        <v>318</v>
      </c>
      <c r="U143" s="429"/>
      <c r="V143" s="425"/>
      <c r="W143" s="450"/>
      <c r="X143" s="450"/>
      <c r="Y143" s="450"/>
      <c r="Z143" s="450"/>
      <c r="AA143" s="450"/>
      <c r="AB143" s="450"/>
      <c r="AC143" s="450"/>
      <c r="AD143" s="450"/>
      <c r="AE143" s="450"/>
      <c r="AF143" s="450"/>
      <c r="AG143" s="450"/>
    </row>
    <row r="144" spans="1:34" ht="100.5" customHeight="1" x14ac:dyDescent="0.35">
      <c r="A144" s="145"/>
      <c r="B144" s="148"/>
      <c r="C144" s="526" t="s">
        <v>380</v>
      </c>
      <c r="D144" s="526"/>
      <c r="E144" s="526"/>
      <c r="F144" s="141"/>
      <c r="G144" s="526"/>
      <c r="H144" s="526"/>
      <c r="I144" s="526"/>
      <c r="J144" s="526"/>
      <c r="K144" s="526"/>
      <c r="L144" s="526"/>
      <c r="M144" s="526"/>
      <c r="N144" s="102" t="s">
        <v>317</v>
      </c>
      <c r="O144" s="81">
        <v>0.185</v>
      </c>
      <c r="P144" s="86"/>
      <c r="Q144" s="507"/>
      <c r="R144" s="507"/>
      <c r="S144" s="507"/>
      <c r="T144" s="507"/>
      <c r="U144" s="507"/>
      <c r="V144" s="507"/>
      <c r="W144" s="450"/>
      <c r="X144" s="450"/>
      <c r="Y144" s="450"/>
      <c r="Z144" s="450"/>
      <c r="AA144" s="450"/>
      <c r="AB144" s="450"/>
      <c r="AC144" s="450"/>
      <c r="AD144" s="450"/>
      <c r="AE144" s="450"/>
      <c r="AF144" s="450"/>
      <c r="AG144" s="450"/>
      <c r="AH144" s="450"/>
    </row>
    <row r="145" spans="1:34" ht="82.5" customHeight="1" x14ac:dyDescent="0.35">
      <c r="A145" s="145"/>
      <c r="B145" s="148"/>
      <c r="C145" s="146" t="s">
        <v>97</v>
      </c>
      <c r="D145" s="462" t="s">
        <v>147</v>
      </c>
      <c r="E145" s="462" t="s">
        <v>25</v>
      </c>
      <c r="F145" s="29" t="s">
        <v>203</v>
      </c>
      <c r="G145" s="425">
        <v>60</v>
      </c>
      <c r="H145" s="498">
        <v>8</v>
      </c>
      <c r="I145" s="454">
        <v>15</v>
      </c>
      <c r="J145" s="466">
        <v>0</v>
      </c>
      <c r="K145" s="468">
        <v>0</v>
      </c>
      <c r="L145" s="468">
        <f>+J145+K145</f>
        <v>0</v>
      </c>
      <c r="M145" s="468">
        <f>+I145+L145</f>
        <v>15</v>
      </c>
      <c r="N145" s="116">
        <v>0</v>
      </c>
      <c r="O145" s="116">
        <v>0.25</v>
      </c>
      <c r="P145" s="482" t="s">
        <v>245</v>
      </c>
      <c r="Q145" s="501">
        <v>2021130010102</v>
      </c>
      <c r="R145" s="462" t="s">
        <v>246</v>
      </c>
      <c r="S145" s="29" t="s">
        <v>405</v>
      </c>
      <c r="T145" s="23">
        <v>1</v>
      </c>
      <c r="U145" s="442">
        <v>400000001</v>
      </c>
      <c r="V145" s="425">
        <v>0</v>
      </c>
      <c r="W145" s="450"/>
      <c r="X145" s="450"/>
      <c r="Y145" s="450"/>
      <c r="Z145" s="450"/>
      <c r="AA145" s="450"/>
      <c r="AB145" s="450"/>
      <c r="AC145" s="450"/>
      <c r="AD145" s="450"/>
      <c r="AE145" s="450"/>
      <c r="AF145" s="450"/>
      <c r="AG145" s="450"/>
      <c r="AH145" s="450"/>
    </row>
    <row r="146" spans="1:34" ht="78.599999999999994" customHeight="1" x14ac:dyDescent="0.35">
      <c r="A146" s="145"/>
      <c r="B146" s="148"/>
      <c r="C146" s="143"/>
      <c r="D146" s="462"/>
      <c r="E146" s="462"/>
      <c r="F146" s="29"/>
      <c r="G146" s="425"/>
      <c r="H146" s="463"/>
      <c r="I146" s="499"/>
      <c r="J146" s="466"/>
      <c r="K146" s="468"/>
      <c r="L146" s="468"/>
      <c r="M146" s="468"/>
      <c r="N146" s="124"/>
      <c r="O146" s="124"/>
      <c r="P146" s="483"/>
      <c r="Q146" s="502"/>
      <c r="R146" s="462"/>
      <c r="S146" s="462" t="s">
        <v>414</v>
      </c>
      <c r="T146" s="463">
        <v>8</v>
      </c>
      <c r="U146" s="443"/>
      <c r="V146" s="425"/>
      <c r="W146" s="450"/>
      <c r="X146" s="450"/>
      <c r="Y146" s="450"/>
      <c r="Z146" s="450"/>
      <c r="AA146" s="450"/>
      <c r="AB146" s="450"/>
      <c r="AC146" s="450"/>
      <c r="AD146" s="450"/>
      <c r="AE146" s="450"/>
      <c r="AF146" s="450"/>
      <c r="AG146" s="450"/>
      <c r="AH146" s="450"/>
    </row>
    <row r="147" spans="1:34" x14ac:dyDescent="0.35">
      <c r="A147" s="145"/>
      <c r="B147" s="148"/>
      <c r="C147" s="143"/>
      <c r="D147" s="462"/>
      <c r="E147" s="462"/>
      <c r="F147" s="29"/>
      <c r="G147" s="425"/>
      <c r="H147" s="463"/>
      <c r="I147" s="499"/>
      <c r="J147" s="466"/>
      <c r="K147" s="468"/>
      <c r="L147" s="468"/>
      <c r="M147" s="468"/>
      <c r="N147" s="124"/>
      <c r="O147" s="124"/>
      <c r="P147" s="483"/>
      <c r="Q147" s="502"/>
      <c r="R147" s="462"/>
      <c r="S147" s="482" t="s">
        <v>393</v>
      </c>
      <c r="T147" s="496">
        <v>1</v>
      </c>
      <c r="U147" s="443"/>
      <c r="V147" s="425"/>
      <c r="W147" s="450"/>
      <c r="X147" s="450"/>
      <c r="Y147" s="450"/>
      <c r="Z147" s="450"/>
      <c r="AA147" s="450"/>
      <c r="AB147" s="450"/>
      <c r="AC147" s="450"/>
      <c r="AD147" s="450"/>
      <c r="AE147" s="450"/>
      <c r="AF147" s="450"/>
      <c r="AG147" s="450"/>
      <c r="AH147" s="450"/>
    </row>
    <row r="148" spans="1:34" x14ac:dyDescent="0.35">
      <c r="A148" s="145"/>
      <c r="B148" s="148"/>
      <c r="C148" s="143"/>
      <c r="D148" s="462"/>
      <c r="E148" s="462"/>
      <c r="F148" s="29"/>
      <c r="G148" s="425"/>
      <c r="H148" s="463"/>
      <c r="I148" s="499"/>
      <c r="J148" s="467"/>
      <c r="K148" s="454"/>
      <c r="L148" s="454"/>
      <c r="M148" s="454"/>
      <c r="N148" s="117"/>
      <c r="O148" s="117"/>
      <c r="P148" s="484"/>
      <c r="Q148" s="503"/>
      <c r="R148" s="462"/>
      <c r="S148" s="484"/>
      <c r="T148" s="498"/>
      <c r="U148" s="443"/>
      <c r="V148" s="425"/>
      <c r="W148" s="450"/>
      <c r="X148" s="450"/>
      <c r="Y148" s="450"/>
      <c r="Z148" s="450"/>
      <c r="AA148" s="450"/>
      <c r="AB148" s="450"/>
      <c r="AC148" s="450"/>
      <c r="AD148" s="450"/>
      <c r="AE148" s="450"/>
      <c r="AF148" s="450"/>
      <c r="AG148" s="450"/>
      <c r="AH148" s="450"/>
    </row>
    <row r="149" spans="1:34" ht="38.25" customHeight="1" x14ac:dyDescent="0.35">
      <c r="A149" s="145"/>
      <c r="B149" s="148"/>
      <c r="C149" s="455" t="s">
        <v>381</v>
      </c>
      <c r="D149" s="456"/>
      <c r="E149" s="456"/>
      <c r="F149" s="110"/>
      <c r="G149" s="456"/>
      <c r="H149" s="456"/>
      <c r="I149" s="456"/>
      <c r="J149" s="456"/>
      <c r="K149" s="456"/>
      <c r="L149" s="456"/>
      <c r="M149" s="457"/>
      <c r="N149" s="82">
        <v>0</v>
      </c>
      <c r="O149" s="82">
        <v>0.25</v>
      </c>
      <c r="P149" s="473"/>
      <c r="Q149" s="474"/>
      <c r="R149" s="474"/>
      <c r="S149" s="474"/>
      <c r="T149" s="474"/>
      <c r="U149" s="474"/>
      <c r="V149" s="474"/>
      <c r="W149" s="450"/>
      <c r="X149" s="450"/>
      <c r="Y149" s="450"/>
      <c r="Z149" s="450"/>
      <c r="AA149" s="450"/>
      <c r="AB149" s="450"/>
      <c r="AC149" s="450"/>
      <c r="AD149" s="450"/>
      <c r="AE149" s="450"/>
      <c r="AF149" s="450"/>
      <c r="AG149" s="450"/>
      <c r="AH149" s="450"/>
    </row>
    <row r="150" spans="1:34" ht="60.75" customHeight="1" x14ac:dyDescent="0.35">
      <c r="A150" s="145"/>
      <c r="B150" s="149"/>
      <c r="C150" s="477" t="s">
        <v>353</v>
      </c>
      <c r="D150" s="477"/>
      <c r="E150" s="477"/>
      <c r="F150" s="111"/>
      <c r="G150" s="477"/>
      <c r="H150" s="477"/>
      <c r="I150" s="477"/>
      <c r="J150" s="477"/>
      <c r="K150" s="477"/>
      <c r="L150" s="477"/>
      <c r="M150" s="478"/>
      <c r="N150" s="68">
        <v>0</v>
      </c>
      <c r="O150" s="68">
        <v>0.55875000000000008</v>
      </c>
      <c r="P150" s="58"/>
      <c r="Q150" s="475"/>
      <c r="R150" s="475"/>
      <c r="S150" s="475"/>
      <c r="T150" s="475"/>
      <c r="U150" s="475"/>
      <c r="V150" s="475"/>
      <c r="W150" s="450"/>
      <c r="X150" s="450"/>
      <c r="Y150" s="450"/>
      <c r="Z150" s="450"/>
      <c r="AA150" s="450"/>
      <c r="AB150" s="450"/>
      <c r="AC150" s="450"/>
      <c r="AD150" s="450"/>
      <c r="AE150" s="450"/>
      <c r="AF150" s="450"/>
      <c r="AG150" s="450"/>
      <c r="AH150" s="450"/>
    </row>
    <row r="151" spans="1:34" ht="110.45" customHeight="1" x14ac:dyDescent="0.35">
      <c r="A151" s="145"/>
      <c r="B151" s="143" t="s">
        <v>98</v>
      </c>
      <c r="C151" s="150" t="s">
        <v>99</v>
      </c>
      <c r="D151" s="462" t="s">
        <v>148</v>
      </c>
      <c r="E151" s="462" t="s">
        <v>25</v>
      </c>
      <c r="F151" s="29" t="s">
        <v>204</v>
      </c>
      <c r="G151" s="425">
        <v>120</v>
      </c>
      <c r="H151" s="463">
        <v>30</v>
      </c>
      <c r="I151" s="499">
        <v>29</v>
      </c>
      <c r="J151" s="465">
        <v>0</v>
      </c>
      <c r="K151" s="453">
        <v>0</v>
      </c>
      <c r="L151" s="453">
        <f>+J151+K151</f>
        <v>0</v>
      </c>
      <c r="M151" s="453">
        <f>+I151+L151</f>
        <v>29</v>
      </c>
      <c r="N151" s="116">
        <v>0</v>
      </c>
      <c r="O151" s="116">
        <v>0.24166666666666667</v>
      </c>
      <c r="P151" s="482" t="s">
        <v>501</v>
      </c>
      <c r="Q151" s="501">
        <v>2021130010054</v>
      </c>
      <c r="R151" s="462" t="s">
        <v>223</v>
      </c>
      <c r="S151" s="462" t="s">
        <v>405</v>
      </c>
      <c r="T151" s="463">
        <v>1</v>
      </c>
      <c r="U151" s="429">
        <v>200000000</v>
      </c>
      <c r="V151" s="425">
        <v>0</v>
      </c>
      <c r="W151" s="450"/>
      <c r="X151" s="450"/>
      <c r="Y151" s="450"/>
      <c r="Z151" s="450"/>
      <c r="AA151" s="450"/>
      <c r="AB151" s="450"/>
      <c r="AC151" s="450"/>
      <c r="AD151" s="450"/>
      <c r="AE151" s="450"/>
      <c r="AF151" s="450"/>
      <c r="AG151" s="450"/>
      <c r="AH151" s="450"/>
    </row>
    <row r="152" spans="1:34" ht="89.45" customHeight="1" x14ac:dyDescent="0.35">
      <c r="A152" s="145"/>
      <c r="B152" s="143"/>
      <c r="C152" s="150"/>
      <c r="D152" s="462"/>
      <c r="E152" s="462"/>
      <c r="F152" s="29"/>
      <c r="G152" s="425"/>
      <c r="H152" s="463"/>
      <c r="I152" s="499"/>
      <c r="J152" s="466"/>
      <c r="K152" s="468"/>
      <c r="L152" s="468"/>
      <c r="M152" s="468"/>
      <c r="N152" s="124"/>
      <c r="O152" s="124"/>
      <c r="P152" s="483"/>
      <c r="Q152" s="502"/>
      <c r="R152" s="462"/>
      <c r="S152" s="482" t="s">
        <v>502</v>
      </c>
      <c r="T152" s="496">
        <v>1</v>
      </c>
      <c r="U152" s="429"/>
      <c r="V152" s="425"/>
      <c r="W152" s="450"/>
      <c r="X152" s="450"/>
      <c r="Y152" s="450"/>
      <c r="Z152" s="450"/>
      <c r="AA152" s="450"/>
      <c r="AB152" s="450"/>
      <c r="AC152" s="450"/>
      <c r="AD152" s="450"/>
      <c r="AE152" s="450"/>
      <c r="AF152" s="450"/>
      <c r="AG152" s="450"/>
      <c r="AH152" s="450"/>
    </row>
    <row r="153" spans="1:34" x14ac:dyDescent="0.35">
      <c r="A153" s="145"/>
      <c r="B153" s="143"/>
      <c r="C153" s="150"/>
      <c r="D153" s="462"/>
      <c r="E153" s="462"/>
      <c r="F153" s="29"/>
      <c r="G153" s="425"/>
      <c r="H153" s="463"/>
      <c r="I153" s="499"/>
      <c r="J153" s="466"/>
      <c r="K153" s="468"/>
      <c r="L153" s="468"/>
      <c r="M153" s="468"/>
      <c r="N153" s="124"/>
      <c r="O153" s="124"/>
      <c r="P153" s="483"/>
      <c r="Q153" s="502"/>
      <c r="R153" s="462"/>
      <c r="S153" s="484"/>
      <c r="T153" s="498"/>
      <c r="U153" s="429"/>
      <c r="V153" s="425"/>
      <c r="W153" s="450"/>
      <c r="X153" s="450"/>
      <c r="Y153" s="450"/>
      <c r="Z153" s="450"/>
      <c r="AA153" s="450"/>
      <c r="AB153" s="450"/>
      <c r="AC153" s="450"/>
      <c r="AD153" s="450"/>
      <c r="AE153" s="450"/>
      <c r="AF153" s="450"/>
      <c r="AG153" s="450"/>
      <c r="AH153" s="450"/>
    </row>
    <row r="154" spans="1:34" ht="42" x14ac:dyDescent="0.35">
      <c r="A154" s="145"/>
      <c r="B154" s="143"/>
      <c r="C154" s="150"/>
      <c r="D154" s="462"/>
      <c r="E154" s="462"/>
      <c r="F154" s="29"/>
      <c r="G154" s="425"/>
      <c r="H154" s="463"/>
      <c r="I154" s="499"/>
      <c r="J154" s="466"/>
      <c r="K154" s="468"/>
      <c r="L154" s="468"/>
      <c r="M154" s="468"/>
      <c r="N154" s="124"/>
      <c r="O154" s="124"/>
      <c r="P154" s="483"/>
      <c r="Q154" s="502"/>
      <c r="R154" s="462"/>
      <c r="S154" s="29" t="s">
        <v>503</v>
      </c>
      <c r="T154" s="23">
        <v>30</v>
      </c>
      <c r="U154" s="429"/>
      <c r="V154" s="425"/>
      <c r="W154" s="450"/>
      <c r="X154" s="450"/>
      <c r="Y154" s="450"/>
      <c r="Z154" s="450"/>
      <c r="AA154" s="450"/>
      <c r="AB154" s="450"/>
      <c r="AC154" s="450"/>
      <c r="AD154" s="450"/>
      <c r="AE154" s="450"/>
      <c r="AF154" s="450"/>
      <c r="AG154" s="450"/>
      <c r="AH154" s="450"/>
    </row>
    <row r="155" spans="1:34" ht="33.6" customHeight="1" x14ac:dyDescent="0.35">
      <c r="A155" s="145"/>
      <c r="B155" s="143"/>
      <c r="C155" s="150"/>
      <c r="D155" s="462"/>
      <c r="E155" s="462"/>
      <c r="F155" s="29"/>
      <c r="G155" s="425"/>
      <c r="H155" s="463"/>
      <c r="I155" s="499"/>
      <c r="J155" s="467"/>
      <c r="K155" s="454"/>
      <c r="L155" s="454"/>
      <c r="M155" s="454"/>
      <c r="N155" s="117"/>
      <c r="O155" s="117"/>
      <c r="P155" s="484"/>
      <c r="Q155" s="503"/>
      <c r="R155" s="462"/>
      <c r="S155" s="71" t="s">
        <v>413</v>
      </c>
      <c r="T155" s="463">
        <v>1</v>
      </c>
      <c r="U155" s="429"/>
      <c r="V155" s="425"/>
      <c r="W155" s="450"/>
      <c r="X155" s="450"/>
      <c r="Y155" s="450"/>
      <c r="Z155" s="450"/>
      <c r="AA155" s="450"/>
      <c r="AB155" s="450"/>
      <c r="AC155" s="450"/>
      <c r="AD155" s="450"/>
      <c r="AE155" s="450"/>
      <c r="AF155" s="450"/>
      <c r="AG155" s="450"/>
      <c r="AH155" s="450"/>
    </row>
    <row r="156" spans="1:34" ht="38.25" customHeight="1" x14ac:dyDescent="0.35">
      <c r="A156" s="145"/>
      <c r="B156" s="143"/>
      <c r="C156" s="456" t="s">
        <v>377</v>
      </c>
      <c r="D156" s="456"/>
      <c r="E156" s="456"/>
      <c r="F156" s="110"/>
      <c r="G156" s="456"/>
      <c r="H156" s="456"/>
      <c r="I156" s="456"/>
      <c r="J156" s="456"/>
      <c r="K156" s="456"/>
      <c r="L156" s="456"/>
      <c r="M156" s="457"/>
      <c r="N156" s="82">
        <v>0</v>
      </c>
      <c r="O156" s="82">
        <v>0.24166666666666667</v>
      </c>
      <c r="P156" s="473"/>
      <c r="Q156" s="474"/>
      <c r="R156" s="474"/>
      <c r="S156" s="474"/>
      <c r="T156" s="474"/>
      <c r="U156" s="474"/>
      <c r="V156" s="474"/>
      <c r="W156" s="450"/>
      <c r="X156" s="450"/>
      <c r="Y156" s="450"/>
      <c r="Z156" s="450"/>
      <c r="AA156" s="450"/>
      <c r="AB156" s="450"/>
      <c r="AC156" s="450"/>
      <c r="AD156" s="450"/>
      <c r="AE156" s="450"/>
      <c r="AF156" s="450"/>
      <c r="AG156" s="450"/>
      <c r="AH156" s="450"/>
    </row>
    <row r="157" spans="1:34" ht="62.25" customHeight="1" x14ac:dyDescent="0.35">
      <c r="A157" s="145"/>
      <c r="B157" s="143"/>
      <c r="C157" s="477" t="s">
        <v>354</v>
      </c>
      <c r="D157" s="477"/>
      <c r="E157" s="477"/>
      <c r="F157" s="111"/>
      <c r="G157" s="477"/>
      <c r="H157" s="477"/>
      <c r="I157" s="477"/>
      <c r="J157" s="477"/>
      <c r="K157" s="477"/>
      <c r="L157" s="477"/>
      <c r="M157" s="478"/>
      <c r="N157" s="68">
        <v>0</v>
      </c>
      <c r="O157" s="68">
        <v>0.24166666666666667</v>
      </c>
      <c r="P157" s="58"/>
      <c r="Q157" s="475"/>
      <c r="R157" s="475"/>
      <c r="S157" s="475"/>
      <c r="T157" s="475"/>
      <c r="U157" s="475"/>
      <c r="V157" s="475"/>
      <c r="W157" s="450"/>
      <c r="X157" s="450"/>
      <c r="Y157" s="450"/>
      <c r="Z157" s="450"/>
      <c r="AA157" s="450"/>
      <c r="AB157" s="450"/>
      <c r="AC157" s="450"/>
      <c r="AD157" s="450"/>
      <c r="AE157" s="450"/>
      <c r="AF157" s="450"/>
      <c r="AG157" s="450"/>
      <c r="AH157" s="450"/>
    </row>
    <row r="158" spans="1:34" ht="67.5" customHeight="1" x14ac:dyDescent="0.35">
      <c r="A158" s="145"/>
      <c r="B158" s="147" t="s">
        <v>100</v>
      </c>
      <c r="C158" s="143" t="s">
        <v>101</v>
      </c>
      <c r="D158" s="462" t="s">
        <v>149</v>
      </c>
      <c r="E158" s="462" t="s">
        <v>25</v>
      </c>
      <c r="F158" s="29" t="s">
        <v>205</v>
      </c>
      <c r="G158" s="425">
        <v>80</v>
      </c>
      <c r="H158" s="463" t="s">
        <v>318</v>
      </c>
      <c r="I158" s="499">
        <v>50</v>
      </c>
      <c r="J158" s="453" t="s">
        <v>317</v>
      </c>
      <c r="K158" s="453" t="s">
        <v>317</v>
      </c>
      <c r="L158" s="453" t="s">
        <v>317</v>
      </c>
      <c r="M158" s="453">
        <v>50</v>
      </c>
      <c r="N158" s="116" t="s">
        <v>317</v>
      </c>
      <c r="O158" s="116">
        <v>0.625</v>
      </c>
      <c r="P158" s="482" t="s">
        <v>249</v>
      </c>
      <c r="Q158" s="501">
        <v>2021130010104</v>
      </c>
      <c r="R158" s="462" t="s">
        <v>250</v>
      </c>
      <c r="S158" s="29" t="s">
        <v>399</v>
      </c>
      <c r="T158" s="23" t="s">
        <v>318</v>
      </c>
      <c r="U158" s="429">
        <v>0</v>
      </c>
      <c r="V158" s="425" t="s">
        <v>318</v>
      </c>
      <c r="W158" s="450"/>
      <c r="X158" s="450"/>
      <c r="Y158" s="450"/>
      <c r="Z158" s="450"/>
      <c r="AA158" s="450"/>
      <c r="AB158" s="450"/>
      <c r="AC158" s="450"/>
      <c r="AD158" s="450"/>
      <c r="AE158" s="450"/>
      <c r="AF158" s="450"/>
      <c r="AG158" s="450"/>
      <c r="AH158" s="450"/>
    </row>
    <row r="159" spans="1:34" ht="92.1" customHeight="1" x14ac:dyDescent="0.35">
      <c r="A159" s="145"/>
      <c r="B159" s="148"/>
      <c r="C159" s="143"/>
      <c r="D159" s="462"/>
      <c r="E159" s="462"/>
      <c r="F159" s="29"/>
      <c r="G159" s="425"/>
      <c r="H159" s="463"/>
      <c r="I159" s="499"/>
      <c r="J159" s="468"/>
      <c r="K159" s="468"/>
      <c r="L159" s="468"/>
      <c r="M159" s="468"/>
      <c r="N159" s="124"/>
      <c r="O159" s="124"/>
      <c r="P159" s="483"/>
      <c r="Q159" s="502"/>
      <c r="R159" s="462"/>
      <c r="S159" s="462" t="s">
        <v>415</v>
      </c>
      <c r="T159" s="463" t="s">
        <v>318</v>
      </c>
      <c r="U159" s="429"/>
      <c r="V159" s="425"/>
      <c r="W159" s="450"/>
      <c r="X159" s="450"/>
      <c r="Y159" s="450"/>
      <c r="Z159" s="450"/>
      <c r="AA159" s="450"/>
      <c r="AB159" s="450"/>
      <c r="AC159" s="450"/>
      <c r="AD159" s="450"/>
      <c r="AE159" s="450"/>
      <c r="AF159" s="450"/>
      <c r="AG159" s="450"/>
      <c r="AH159" s="450"/>
    </row>
    <row r="160" spans="1:34" ht="55.5" customHeight="1" x14ac:dyDescent="0.35">
      <c r="A160" s="145"/>
      <c r="B160" s="148"/>
      <c r="C160" s="143"/>
      <c r="D160" s="462"/>
      <c r="E160" s="462"/>
      <c r="F160" s="29"/>
      <c r="G160" s="425"/>
      <c r="H160" s="463"/>
      <c r="I160" s="499"/>
      <c r="J160" s="468"/>
      <c r="K160" s="468"/>
      <c r="L160" s="468"/>
      <c r="M160" s="468"/>
      <c r="N160" s="124"/>
      <c r="O160" s="124"/>
      <c r="P160" s="483"/>
      <c r="Q160" s="502"/>
      <c r="R160" s="462"/>
      <c r="S160" s="482" t="s">
        <v>393</v>
      </c>
      <c r="T160" s="496" t="s">
        <v>318</v>
      </c>
      <c r="U160" s="429"/>
      <c r="V160" s="425"/>
      <c r="W160" s="450"/>
      <c r="X160" s="450"/>
      <c r="Y160" s="450"/>
      <c r="Z160" s="450"/>
      <c r="AA160" s="450"/>
      <c r="AB160" s="450"/>
      <c r="AC160" s="450"/>
      <c r="AD160" s="450"/>
      <c r="AE160" s="450"/>
      <c r="AF160" s="450"/>
      <c r="AG160" s="450"/>
      <c r="AH160" s="450"/>
    </row>
    <row r="161" spans="1:34" ht="30" customHeight="1" x14ac:dyDescent="0.35">
      <c r="A161" s="145"/>
      <c r="B161" s="148"/>
      <c r="C161" s="143"/>
      <c r="D161" s="462"/>
      <c r="E161" s="462"/>
      <c r="F161" s="29"/>
      <c r="G161" s="425"/>
      <c r="H161" s="463"/>
      <c r="I161" s="499"/>
      <c r="J161" s="454"/>
      <c r="K161" s="454"/>
      <c r="L161" s="454"/>
      <c r="M161" s="454"/>
      <c r="N161" s="117"/>
      <c r="O161" s="117"/>
      <c r="P161" s="484"/>
      <c r="Q161" s="503"/>
      <c r="R161" s="462"/>
      <c r="S161" s="484"/>
      <c r="T161" s="498"/>
      <c r="U161" s="429"/>
      <c r="V161" s="425"/>
      <c r="W161" s="450"/>
      <c r="X161" s="450"/>
      <c r="Y161" s="450"/>
      <c r="Z161" s="450"/>
      <c r="AA161" s="450"/>
      <c r="AB161" s="450"/>
      <c r="AC161" s="450"/>
      <c r="AD161" s="450"/>
      <c r="AE161" s="450"/>
      <c r="AF161" s="450"/>
      <c r="AG161" s="450"/>
      <c r="AH161" s="450"/>
    </row>
    <row r="162" spans="1:34" ht="86.25" customHeight="1" x14ac:dyDescent="0.35">
      <c r="A162" s="145"/>
      <c r="B162" s="149"/>
      <c r="C162" s="455" t="s">
        <v>376</v>
      </c>
      <c r="D162" s="456"/>
      <c r="E162" s="456"/>
      <c r="F162" s="110"/>
      <c r="G162" s="456"/>
      <c r="H162" s="456"/>
      <c r="I162" s="456"/>
      <c r="J162" s="456"/>
      <c r="K162" s="456"/>
      <c r="L162" s="456"/>
      <c r="M162" s="457"/>
      <c r="N162" s="103" t="s">
        <v>317</v>
      </c>
      <c r="O162" s="82">
        <v>0.625</v>
      </c>
      <c r="P162" s="473"/>
      <c r="Q162" s="474"/>
      <c r="R162" s="474"/>
      <c r="S162" s="474"/>
      <c r="T162" s="474"/>
      <c r="U162" s="474"/>
      <c r="V162" s="474"/>
      <c r="W162" s="450"/>
      <c r="X162" s="450"/>
      <c r="Y162" s="450"/>
      <c r="Z162" s="450"/>
      <c r="AA162" s="450"/>
      <c r="AB162" s="450"/>
      <c r="AC162" s="450"/>
      <c r="AD162" s="450"/>
      <c r="AE162" s="450"/>
      <c r="AF162" s="450"/>
      <c r="AG162" s="450"/>
      <c r="AH162" s="450"/>
    </row>
    <row r="163" spans="1:34" ht="71.099999999999994" customHeight="1" x14ac:dyDescent="0.35">
      <c r="A163" s="145"/>
      <c r="B163" s="476" t="s">
        <v>355</v>
      </c>
      <c r="C163" s="477"/>
      <c r="D163" s="477"/>
      <c r="E163" s="477"/>
      <c r="F163" s="111"/>
      <c r="G163" s="477"/>
      <c r="H163" s="477"/>
      <c r="I163" s="477"/>
      <c r="J163" s="477"/>
      <c r="K163" s="477"/>
      <c r="L163" s="477"/>
      <c r="M163" s="478"/>
      <c r="N163" s="68" t="s">
        <v>317</v>
      </c>
      <c r="O163" s="68">
        <v>0.625</v>
      </c>
      <c r="P163" s="51"/>
      <c r="Q163" s="3"/>
      <c r="R163" s="3"/>
      <c r="S163" s="3"/>
      <c r="T163" s="3"/>
      <c r="U163" s="3"/>
      <c r="V163" s="3"/>
      <c r="W163" s="450"/>
      <c r="X163" s="450"/>
      <c r="Y163" s="450"/>
      <c r="Z163" s="450"/>
      <c r="AA163" s="450"/>
      <c r="AB163" s="450"/>
      <c r="AC163" s="450"/>
      <c r="AD163" s="450"/>
      <c r="AE163" s="450"/>
      <c r="AF163" s="450"/>
      <c r="AG163" s="450"/>
      <c r="AH163" s="450"/>
    </row>
    <row r="164" spans="1:34" ht="61.5" customHeight="1" x14ac:dyDescent="0.35">
      <c r="A164" s="146"/>
      <c r="B164" s="458" t="s">
        <v>320</v>
      </c>
      <c r="C164" s="459"/>
      <c r="D164" s="459"/>
      <c r="E164" s="459"/>
      <c r="F164" s="112"/>
      <c r="G164" s="459"/>
      <c r="H164" s="459"/>
      <c r="I164" s="459"/>
      <c r="J164" s="459"/>
      <c r="K164" s="459"/>
      <c r="L164" s="459"/>
      <c r="M164" s="460"/>
      <c r="N164" s="69">
        <v>0</v>
      </c>
      <c r="O164" s="69">
        <v>0.47513888888888894</v>
      </c>
      <c r="P164" s="58"/>
      <c r="Q164" s="475"/>
      <c r="R164" s="475"/>
      <c r="S164" s="475"/>
      <c r="T164" s="475"/>
      <c r="U164" s="475"/>
      <c r="V164" s="475"/>
      <c r="W164" s="450"/>
      <c r="X164" s="450"/>
      <c r="Y164" s="450"/>
      <c r="Z164" s="450"/>
      <c r="AA164" s="450"/>
      <c r="AB164" s="450"/>
      <c r="AC164" s="450"/>
      <c r="AD164" s="450"/>
      <c r="AE164" s="450"/>
      <c r="AF164" s="450"/>
      <c r="AG164" s="450"/>
      <c r="AH164" s="450"/>
    </row>
    <row r="165" spans="1:34" ht="64.5" customHeight="1" x14ac:dyDescent="0.35">
      <c r="A165" s="144" t="s">
        <v>102</v>
      </c>
      <c r="B165" s="144" t="s">
        <v>103</v>
      </c>
      <c r="C165" s="144" t="s">
        <v>104</v>
      </c>
      <c r="D165" s="482" t="s">
        <v>150</v>
      </c>
      <c r="E165" s="482" t="s">
        <v>25</v>
      </c>
      <c r="F165" s="106" t="s">
        <v>206</v>
      </c>
      <c r="G165" s="430">
        <v>16</v>
      </c>
      <c r="H165" s="496" t="s">
        <v>318</v>
      </c>
      <c r="I165" s="453" t="s">
        <v>25</v>
      </c>
      <c r="J165" s="453" t="s">
        <v>317</v>
      </c>
      <c r="K165" s="453" t="s">
        <v>317</v>
      </c>
      <c r="L165" s="453" t="s">
        <v>317</v>
      </c>
      <c r="M165" s="453" t="s">
        <v>25</v>
      </c>
      <c r="N165" s="107" t="s">
        <v>317</v>
      </c>
      <c r="O165" s="116">
        <v>0</v>
      </c>
      <c r="P165" s="482" t="s">
        <v>287</v>
      </c>
      <c r="Q165" s="519">
        <v>2022130010006</v>
      </c>
      <c r="R165" s="482" t="s">
        <v>288</v>
      </c>
      <c r="S165" s="28" t="s">
        <v>416</v>
      </c>
      <c r="T165" s="23" t="s">
        <v>318</v>
      </c>
      <c r="U165" s="522">
        <v>0</v>
      </c>
      <c r="V165" s="524" t="s">
        <v>318</v>
      </c>
      <c r="W165" s="450"/>
      <c r="X165" s="450"/>
      <c r="Y165" s="450"/>
      <c r="Z165" s="450"/>
      <c r="AA165" s="450"/>
      <c r="AB165" s="450"/>
      <c r="AC165" s="450"/>
      <c r="AD165" s="450"/>
      <c r="AE165" s="450"/>
      <c r="AF165" s="450"/>
      <c r="AG165" s="450"/>
      <c r="AH165" s="450"/>
    </row>
    <row r="166" spans="1:34" ht="44.25" customHeight="1" x14ac:dyDescent="0.35">
      <c r="A166" s="145"/>
      <c r="B166" s="145"/>
      <c r="C166" s="145"/>
      <c r="D166" s="483"/>
      <c r="E166" s="483"/>
      <c r="F166" s="36"/>
      <c r="G166" s="431"/>
      <c r="H166" s="497"/>
      <c r="I166" s="468"/>
      <c r="J166" s="468"/>
      <c r="K166" s="468"/>
      <c r="L166" s="468"/>
      <c r="M166" s="468"/>
      <c r="N166" s="108"/>
      <c r="O166" s="124"/>
      <c r="P166" s="483"/>
      <c r="Q166" s="46"/>
      <c r="R166" s="483"/>
      <c r="S166" s="484" t="s">
        <v>417</v>
      </c>
      <c r="T166" s="463" t="s">
        <v>318</v>
      </c>
      <c r="U166" s="525"/>
      <c r="V166" s="524"/>
      <c r="W166" s="450"/>
      <c r="X166" s="450"/>
      <c r="Y166" s="450"/>
      <c r="Z166" s="450"/>
      <c r="AA166" s="450"/>
      <c r="AB166" s="450"/>
      <c r="AC166" s="450"/>
      <c r="AD166" s="450"/>
      <c r="AE166" s="450"/>
      <c r="AF166" s="450"/>
      <c r="AG166" s="450"/>
      <c r="AH166" s="450"/>
    </row>
    <row r="167" spans="1:34" ht="42" customHeight="1" x14ac:dyDescent="0.35">
      <c r="A167" s="145"/>
      <c r="B167" s="145"/>
      <c r="C167" s="145"/>
      <c r="D167" s="483"/>
      <c r="E167" s="483"/>
      <c r="F167" s="36"/>
      <c r="G167" s="431"/>
      <c r="H167" s="497"/>
      <c r="I167" s="468"/>
      <c r="J167" s="468"/>
      <c r="K167" s="468"/>
      <c r="L167" s="468"/>
      <c r="M167" s="468"/>
      <c r="N167" s="108"/>
      <c r="O167" s="124"/>
      <c r="P167" s="483"/>
      <c r="Q167" s="46"/>
      <c r="R167" s="483"/>
      <c r="S167" s="482" t="s">
        <v>418</v>
      </c>
      <c r="T167" s="496" t="s">
        <v>318</v>
      </c>
      <c r="U167" s="525"/>
      <c r="V167" s="524"/>
      <c r="W167" s="450"/>
      <c r="X167" s="450"/>
      <c r="Y167" s="450"/>
      <c r="Z167" s="450"/>
      <c r="AA167" s="450"/>
      <c r="AB167" s="450"/>
      <c r="AC167" s="450"/>
      <c r="AD167" s="450"/>
      <c r="AE167" s="450"/>
      <c r="AF167" s="450"/>
      <c r="AG167" s="450"/>
      <c r="AH167" s="450"/>
    </row>
    <row r="168" spans="1:34" ht="21.95" customHeight="1" x14ac:dyDescent="0.35">
      <c r="A168" s="145"/>
      <c r="B168" s="145"/>
      <c r="C168" s="145"/>
      <c r="D168" s="484"/>
      <c r="E168" s="484"/>
      <c r="F168" s="28"/>
      <c r="G168" s="432"/>
      <c r="H168" s="498"/>
      <c r="I168" s="454"/>
      <c r="J168" s="454"/>
      <c r="K168" s="454"/>
      <c r="L168" s="454"/>
      <c r="M168" s="454"/>
      <c r="N168" s="24"/>
      <c r="O168" s="117"/>
      <c r="P168" s="484"/>
      <c r="Q168" s="53"/>
      <c r="R168" s="484"/>
      <c r="S168" s="484"/>
      <c r="T168" s="498"/>
      <c r="U168" s="523"/>
      <c r="V168" s="524"/>
      <c r="W168" s="450"/>
      <c r="X168" s="450"/>
      <c r="Y168" s="450"/>
      <c r="Z168" s="450"/>
      <c r="AA168" s="450"/>
      <c r="AB168" s="450"/>
      <c r="AC168" s="450"/>
      <c r="AD168" s="450"/>
      <c r="AE168" s="450"/>
      <c r="AF168" s="450"/>
      <c r="AG168" s="450"/>
      <c r="AH168" s="450"/>
    </row>
    <row r="169" spans="1:34" ht="74.25" customHeight="1" x14ac:dyDescent="0.35">
      <c r="A169" s="145"/>
      <c r="B169" s="145"/>
      <c r="C169" s="145"/>
      <c r="D169" s="482" t="s">
        <v>151</v>
      </c>
      <c r="E169" s="482" t="s">
        <v>25</v>
      </c>
      <c r="F169" s="106" t="s">
        <v>207</v>
      </c>
      <c r="G169" s="430">
        <v>4</v>
      </c>
      <c r="H169" s="496" t="s">
        <v>316</v>
      </c>
      <c r="I169" s="496" t="s">
        <v>310</v>
      </c>
      <c r="J169" s="496" t="s">
        <v>317</v>
      </c>
      <c r="K169" s="496" t="s">
        <v>317</v>
      </c>
      <c r="L169" s="496" t="s">
        <v>317</v>
      </c>
      <c r="M169" s="496" t="s">
        <v>310</v>
      </c>
      <c r="N169" s="133" t="s">
        <v>317</v>
      </c>
      <c r="O169" s="133">
        <v>0</v>
      </c>
      <c r="P169" s="482" t="s">
        <v>105</v>
      </c>
      <c r="Q169" s="519">
        <v>2022130010008</v>
      </c>
      <c r="R169" s="520" t="s">
        <v>289</v>
      </c>
      <c r="S169" s="29" t="s">
        <v>419</v>
      </c>
      <c r="T169" s="23" t="s">
        <v>318</v>
      </c>
      <c r="U169" s="522">
        <v>0</v>
      </c>
      <c r="V169" s="524" t="s">
        <v>318</v>
      </c>
      <c r="W169" s="450"/>
      <c r="X169" s="450"/>
      <c r="Y169" s="450"/>
      <c r="Z169" s="450"/>
      <c r="AA169" s="450"/>
      <c r="AB169" s="450"/>
      <c r="AC169" s="450"/>
      <c r="AD169" s="450"/>
      <c r="AE169" s="450"/>
      <c r="AF169" s="450"/>
      <c r="AG169" s="450"/>
      <c r="AH169" s="450"/>
    </row>
    <row r="170" spans="1:34" ht="107.1" customHeight="1" x14ac:dyDescent="0.35">
      <c r="A170" s="145"/>
      <c r="B170" s="145"/>
      <c r="C170" s="146"/>
      <c r="D170" s="484"/>
      <c r="E170" s="484"/>
      <c r="F170" s="28"/>
      <c r="G170" s="432"/>
      <c r="H170" s="498"/>
      <c r="I170" s="498"/>
      <c r="J170" s="498"/>
      <c r="K170" s="498"/>
      <c r="L170" s="498"/>
      <c r="M170" s="498"/>
      <c r="N170" s="134"/>
      <c r="O170" s="134"/>
      <c r="P170" s="484"/>
      <c r="Q170" s="53"/>
      <c r="R170" s="521"/>
      <c r="S170" s="462" t="s">
        <v>420</v>
      </c>
      <c r="T170" s="463" t="s">
        <v>318</v>
      </c>
      <c r="U170" s="523"/>
      <c r="V170" s="524"/>
      <c r="W170" s="450"/>
      <c r="X170" s="450"/>
      <c r="Y170" s="450"/>
      <c r="Z170" s="450"/>
      <c r="AA170" s="450"/>
      <c r="AB170" s="450"/>
      <c r="AC170" s="450"/>
      <c r="AD170" s="450"/>
      <c r="AE170" s="450"/>
      <c r="AF170" s="450"/>
      <c r="AG170" s="450"/>
    </row>
    <row r="171" spans="1:34" ht="87" customHeight="1" x14ac:dyDescent="0.35">
      <c r="A171" s="145"/>
      <c r="B171" s="145"/>
      <c r="C171" s="455" t="s">
        <v>356</v>
      </c>
      <c r="D171" s="456"/>
      <c r="E171" s="456"/>
      <c r="F171" s="110"/>
      <c r="G171" s="456"/>
      <c r="H171" s="456"/>
      <c r="I171" s="456"/>
      <c r="J171" s="456"/>
      <c r="K171" s="456"/>
      <c r="L171" s="456"/>
      <c r="M171" s="457"/>
      <c r="N171" s="104" t="s">
        <v>317</v>
      </c>
      <c r="O171" s="83">
        <v>0</v>
      </c>
      <c r="P171" s="86"/>
      <c r="Q171" s="507"/>
      <c r="R171" s="507"/>
      <c r="S171" s="507"/>
      <c r="T171" s="507"/>
      <c r="U171" s="507"/>
      <c r="V171" s="507"/>
      <c r="W171" s="450"/>
      <c r="X171" s="450"/>
      <c r="Y171" s="450"/>
      <c r="Z171" s="450"/>
      <c r="AA171" s="450"/>
      <c r="AB171" s="450"/>
      <c r="AC171" s="450"/>
      <c r="AD171" s="450"/>
      <c r="AE171" s="450"/>
      <c r="AF171" s="450"/>
      <c r="AG171" s="450"/>
      <c r="AH171" s="450"/>
    </row>
    <row r="172" spans="1:34" ht="82.5" customHeight="1" x14ac:dyDescent="0.35">
      <c r="A172" s="145"/>
      <c r="B172" s="145"/>
      <c r="C172" s="518" t="s">
        <v>106</v>
      </c>
      <c r="D172" s="462" t="s">
        <v>152</v>
      </c>
      <c r="E172" s="462" t="s">
        <v>25</v>
      </c>
      <c r="F172" s="29" t="s">
        <v>208</v>
      </c>
      <c r="G172" s="425">
        <v>200</v>
      </c>
      <c r="H172" s="463" t="s">
        <v>316</v>
      </c>
      <c r="I172" s="464">
        <f>105+19</f>
        <v>124</v>
      </c>
      <c r="J172" s="453" t="s">
        <v>317</v>
      </c>
      <c r="K172" s="453" t="s">
        <v>317</v>
      </c>
      <c r="L172" s="453" t="s">
        <v>317</v>
      </c>
      <c r="M172" s="453">
        <f>+I172</f>
        <v>124</v>
      </c>
      <c r="N172" s="107" t="s">
        <v>317</v>
      </c>
      <c r="O172" s="116">
        <v>0.62</v>
      </c>
      <c r="P172" s="482" t="s">
        <v>259</v>
      </c>
      <c r="Q172" s="501">
        <v>2021130010111</v>
      </c>
      <c r="R172" s="462" t="s">
        <v>260</v>
      </c>
      <c r="S172" s="29" t="s">
        <v>383</v>
      </c>
      <c r="T172" s="23" t="s">
        <v>316</v>
      </c>
      <c r="U172" s="429">
        <v>0</v>
      </c>
      <c r="V172" s="425" t="s">
        <v>318</v>
      </c>
      <c r="W172" s="450"/>
      <c r="X172" s="450"/>
      <c r="Y172" s="450"/>
      <c r="Z172" s="450"/>
      <c r="AA172" s="450"/>
      <c r="AB172" s="450"/>
      <c r="AC172" s="450"/>
      <c r="AD172" s="450"/>
      <c r="AE172" s="450"/>
      <c r="AF172" s="450"/>
      <c r="AG172" s="450"/>
      <c r="AH172" s="450"/>
    </row>
    <row r="173" spans="1:34" ht="74.45" customHeight="1" x14ac:dyDescent="0.35">
      <c r="A173" s="145"/>
      <c r="B173" s="145"/>
      <c r="C173" s="518"/>
      <c r="D173" s="462"/>
      <c r="E173" s="462"/>
      <c r="F173" s="29"/>
      <c r="G173" s="425"/>
      <c r="H173" s="463"/>
      <c r="I173" s="464"/>
      <c r="J173" s="468"/>
      <c r="K173" s="468"/>
      <c r="L173" s="468"/>
      <c r="M173" s="468"/>
      <c r="N173" s="108"/>
      <c r="O173" s="124"/>
      <c r="P173" s="483"/>
      <c r="Q173" s="502"/>
      <c r="R173" s="462"/>
      <c r="S173" s="29" t="s">
        <v>421</v>
      </c>
      <c r="T173" s="23" t="s">
        <v>316</v>
      </c>
      <c r="U173" s="429"/>
      <c r="V173" s="425"/>
      <c r="W173" s="450"/>
      <c r="X173" s="450"/>
      <c r="Y173" s="450"/>
      <c r="Z173" s="450"/>
      <c r="AA173" s="450"/>
      <c r="AB173" s="450"/>
      <c r="AC173" s="450"/>
      <c r="AD173" s="450"/>
      <c r="AE173" s="450"/>
      <c r="AF173" s="450"/>
      <c r="AG173" s="450"/>
      <c r="AH173" s="450"/>
    </row>
    <row r="174" spans="1:34" ht="55.5" customHeight="1" x14ac:dyDescent="0.35">
      <c r="A174" s="145"/>
      <c r="B174" s="145"/>
      <c r="C174" s="518"/>
      <c r="D174" s="462"/>
      <c r="E174" s="462"/>
      <c r="F174" s="29"/>
      <c r="G174" s="425"/>
      <c r="H174" s="463"/>
      <c r="I174" s="464"/>
      <c r="J174" s="454"/>
      <c r="K174" s="454"/>
      <c r="L174" s="454"/>
      <c r="M174" s="454"/>
      <c r="N174" s="24"/>
      <c r="O174" s="117"/>
      <c r="P174" s="484"/>
      <c r="Q174" s="503"/>
      <c r="R174" s="462"/>
      <c r="S174" s="462" t="s">
        <v>393</v>
      </c>
      <c r="T174" s="463" t="s">
        <v>316</v>
      </c>
      <c r="U174" s="429"/>
      <c r="V174" s="425"/>
      <c r="W174" s="450"/>
      <c r="X174" s="450"/>
      <c r="Y174" s="450"/>
      <c r="Z174" s="450"/>
      <c r="AA174" s="450"/>
      <c r="AB174" s="450"/>
      <c r="AC174" s="450"/>
      <c r="AD174" s="450"/>
      <c r="AE174" s="450"/>
      <c r="AF174" s="450"/>
      <c r="AG174" s="450"/>
    </row>
    <row r="175" spans="1:34" ht="55.5" customHeight="1" x14ac:dyDescent="0.35">
      <c r="A175" s="145"/>
      <c r="B175" s="145"/>
      <c r="C175" s="455" t="s">
        <v>357</v>
      </c>
      <c r="D175" s="456"/>
      <c r="E175" s="456"/>
      <c r="F175" s="110"/>
      <c r="G175" s="456"/>
      <c r="H175" s="456"/>
      <c r="I175" s="456"/>
      <c r="J175" s="456"/>
      <c r="K175" s="456"/>
      <c r="L175" s="456"/>
      <c r="M175" s="457"/>
      <c r="N175" s="104" t="s">
        <v>317</v>
      </c>
      <c r="O175" s="83">
        <v>0.62</v>
      </c>
      <c r="P175" s="86"/>
      <c r="Q175" s="507"/>
      <c r="R175" s="507"/>
      <c r="S175" s="507"/>
      <c r="T175" s="507"/>
      <c r="U175" s="507"/>
      <c r="V175" s="507"/>
      <c r="W175" s="450"/>
      <c r="X175" s="450"/>
      <c r="Y175" s="450"/>
      <c r="Z175" s="450"/>
      <c r="AA175" s="450"/>
      <c r="AB175" s="450"/>
      <c r="AC175" s="450"/>
      <c r="AD175" s="450"/>
      <c r="AE175" s="450"/>
      <c r="AF175" s="450"/>
      <c r="AG175" s="450"/>
      <c r="AH175" s="450"/>
    </row>
    <row r="176" spans="1:34" ht="72" customHeight="1" x14ac:dyDescent="0.35">
      <c r="A176" s="145"/>
      <c r="B176" s="145"/>
      <c r="C176" s="143" t="s">
        <v>107</v>
      </c>
      <c r="D176" s="29" t="s">
        <v>153</v>
      </c>
      <c r="E176" s="29" t="s">
        <v>25</v>
      </c>
      <c r="F176" s="29" t="s">
        <v>505</v>
      </c>
      <c r="G176" s="31">
        <v>32</v>
      </c>
      <c r="H176" s="23">
        <v>8</v>
      </c>
      <c r="I176" s="26" t="s">
        <v>25</v>
      </c>
      <c r="J176" s="25">
        <v>0</v>
      </c>
      <c r="K176" s="26">
        <v>0</v>
      </c>
      <c r="L176" s="26">
        <f>+J176+K176</f>
        <v>0</v>
      </c>
      <c r="M176" s="26">
        <v>0</v>
      </c>
      <c r="N176" s="27">
        <v>0</v>
      </c>
      <c r="O176" s="27">
        <v>0</v>
      </c>
      <c r="P176" s="451" t="s">
        <v>506</v>
      </c>
      <c r="Q176" s="509">
        <v>2022130010007</v>
      </c>
      <c r="R176" s="451" t="s">
        <v>290</v>
      </c>
      <c r="S176" s="30" t="s">
        <v>422</v>
      </c>
      <c r="T176" s="26">
        <v>8</v>
      </c>
      <c r="U176" s="512">
        <v>200000000</v>
      </c>
      <c r="V176" s="515">
        <v>0</v>
      </c>
      <c r="W176" s="450"/>
      <c r="X176" s="450"/>
      <c r="Y176" s="450"/>
      <c r="Z176" s="450"/>
      <c r="AA176" s="450"/>
      <c r="AB176" s="450"/>
      <c r="AC176" s="450"/>
      <c r="AD176" s="450"/>
      <c r="AE176" s="450"/>
      <c r="AF176" s="450"/>
      <c r="AG176" s="450"/>
      <c r="AH176" s="450"/>
    </row>
    <row r="177" spans="1:34" ht="72.599999999999994" customHeight="1" x14ac:dyDescent="0.35">
      <c r="A177" s="145"/>
      <c r="B177" s="145"/>
      <c r="C177" s="143"/>
      <c r="D177" s="29" t="s">
        <v>154</v>
      </c>
      <c r="E177" s="29" t="s">
        <v>31</v>
      </c>
      <c r="F177" s="29" t="s">
        <v>209</v>
      </c>
      <c r="G177" s="31">
        <v>32</v>
      </c>
      <c r="H177" s="23">
        <v>8</v>
      </c>
      <c r="I177" s="26" t="s">
        <v>25</v>
      </c>
      <c r="J177" s="25">
        <v>0</v>
      </c>
      <c r="K177" s="26">
        <v>0</v>
      </c>
      <c r="L177" s="26">
        <f t="shared" ref="L177:L178" si="0">+J177+K177</f>
        <v>0</v>
      </c>
      <c r="M177" s="26">
        <v>0</v>
      </c>
      <c r="N177" s="27">
        <v>0</v>
      </c>
      <c r="O177" s="27">
        <v>0</v>
      </c>
      <c r="P177" s="469"/>
      <c r="Q177" s="510"/>
      <c r="R177" s="469"/>
      <c r="S177" s="30" t="s">
        <v>423</v>
      </c>
      <c r="T177" s="26">
        <v>8</v>
      </c>
      <c r="U177" s="513"/>
      <c r="V177" s="516"/>
      <c r="W177" s="450"/>
      <c r="X177" s="450"/>
      <c r="Y177" s="450"/>
      <c r="Z177" s="450"/>
      <c r="AA177" s="450"/>
      <c r="AB177" s="450"/>
      <c r="AC177" s="450"/>
      <c r="AD177" s="450"/>
      <c r="AE177" s="450"/>
      <c r="AF177" s="450"/>
      <c r="AG177" s="450"/>
      <c r="AH177" s="450"/>
    </row>
    <row r="178" spans="1:34" ht="80.45" customHeight="1" x14ac:dyDescent="0.35">
      <c r="A178" s="145"/>
      <c r="B178" s="145"/>
      <c r="C178" s="143"/>
      <c r="D178" s="462" t="s">
        <v>155</v>
      </c>
      <c r="E178" s="462" t="s">
        <v>25</v>
      </c>
      <c r="F178" s="29" t="s">
        <v>210</v>
      </c>
      <c r="G178" s="508">
        <v>80</v>
      </c>
      <c r="H178" s="463">
        <v>40</v>
      </c>
      <c r="I178" s="499" t="s">
        <v>25</v>
      </c>
      <c r="J178" s="529">
        <v>0</v>
      </c>
      <c r="K178" s="499">
        <v>0</v>
      </c>
      <c r="L178" s="499">
        <f t="shared" si="0"/>
        <v>0</v>
      </c>
      <c r="M178" s="499">
        <v>0</v>
      </c>
      <c r="N178" s="27">
        <v>0</v>
      </c>
      <c r="O178" s="27">
        <v>0</v>
      </c>
      <c r="P178" s="452"/>
      <c r="Q178" s="511"/>
      <c r="R178" s="452"/>
      <c r="S178" s="71" t="s">
        <v>424</v>
      </c>
      <c r="T178" s="499">
        <v>40</v>
      </c>
      <c r="U178" s="514"/>
      <c r="V178" s="517"/>
      <c r="W178" s="450"/>
      <c r="X178" s="450"/>
      <c r="Y178" s="450"/>
      <c r="Z178" s="450"/>
      <c r="AA178" s="450"/>
      <c r="AB178" s="450"/>
      <c r="AC178" s="450"/>
      <c r="AD178" s="450"/>
      <c r="AE178" s="450"/>
      <c r="AF178" s="450"/>
      <c r="AG178" s="450"/>
      <c r="AH178" s="450"/>
    </row>
    <row r="179" spans="1:34" ht="51.6" customHeight="1" x14ac:dyDescent="0.35">
      <c r="A179" s="145"/>
      <c r="B179" s="146"/>
      <c r="C179" s="455" t="s">
        <v>358</v>
      </c>
      <c r="D179" s="456"/>
      <c r="E179" s="456"/>
      <c r="F179" s="110"/>
      <c r="G179" s="456"/>
      <c r="H179" s="456"/>
      <c r="I179" s="456"/>
      <c r="J179" s="456"/>
      <c r="K179" s="456"/>
      <c r="L179" s="456"/>
      <c r="M179" s="457"/>
      <c r="N179" s="84">
        <v>0</v>
      </c>
      <c r="O179" s="84">
        <v>0</v>
      </c>
      <c r="P179" s="473"/>
      <c r="Q179" s="474"/>
      <c r="R179" s="474"/>
      <c r="S179" s="474"/>
      <c r="T179" s="474"/>
      <c r="U179" s="474"/>
      <c r="V179" s="474"/>
      <c r="W179" s="450"/>
      <c r="X179" s="450"/>
      <c r="Y179" s="450"/>
      <c r="Z179" s="450"/>
      <c r="AA179" s="450"/>
      <c r="AB179" s="450"/>
      <c r="AC179" s="450"/>
      <c r="AD179" s="450"/>
      <c r="AE179" s="450"/>
      <c r="AF179" s="450"/>
      <c r="AG179" s="450"/>
      <c r="AH179" s="450"/>
    </row>
    <row r="180" spans="1:34" ht="59.1" customHeight="1" x14ac:dyDescent="0.35">
      <c r="A180" s="145"/>
      <c r="B180" s="476" t="s">
        <v>361</v>
      </c>
      <c r="C180" s="477"/>
      <c r="D180" s="477"/>
      <c r="E180" s="477"/>
      <c r="F180" s="111"/>
      <c r="G180" s="477"/>
      <c r="H180" s="477"/>
      <c r="I180" s="477"/>
      <c r="J180" s="477"/>
      <c r="K180" s="477"/>
      <c r="L180" s="477"/>
      <c r="M180" s="478"/>
      <c r="N180" s="85">
        <v>0</v>
      </c>
      <c r="O180" s="85">
        <v>0.20666666666666667</v>
      </c>
      <c r="P180" s="58"/>
      <c r="Q180" s="475"/>
      <c r="R180" s="475"/>
      <c r="S180" s="475"/>
      <c r="T180" s="475"/>
      <c r="U180" s="475"/>
      <c r="V180" s="475"/>
      <c r="W180" s="450"/>
      <c r="X180" s="450"/>
      <c r="Y180" s="450"/>
      <c r="Z180" s="450"/>
      <c r="AA180" s="450"/>
      <c r="AB180" s="450"/>
      <c r="AC180" s="450"/>
      <c r="AD180" s="450"/>
      <c r="AE180" s="450"/>
      <c r="AF180" s="450"/>
    </row>
    <row r="181" spans="1:34" ht="86.1" customHeight="1" x14ac:dyDescent="0.35">
      <c r="A181" s="145"/>
      <c r="B181" s="144" t="s">
        <v>108</v>
      </c>
      <c r="C181" s="143" t="s">
        <v>109</v>
      </c>
      <c r="D181" s="29" t="s">
        <v>156</v>
      </c>
      <c r="E181" s="29" t="s">
        <v>25</v>
      </c>
      <c r="F181" s="29" t="s">
        <v>211</v>
      </c>
      <c r="G181" s="31">
        <v>1</v>
      </c>
      <c r="H181" s="35">
        <v>1</v>
      </c>
      <c r="I181" s="423">
        <v>1</v>
      </c>
      <c r="J181" s="25">
        <v>0</v>
      </c>
      <c r="K181" s="26">
        <v>0</v>
      </c>
      <c r="L181" s="26">
        <f>+J181+K181</f>
        <v>0</v>
      </c>
      <c r="M181" s="26">
        <v>1</v>
      </c>
      <c r="N181" s="27">
        <v>0</v>
      </c>
      <c r="O181" s="27">
        <v>1</v>
      </c>
      <c r="P181" s="451" t="s">
        <v>509</v>
      </c>
      <c r="Q181" s="470">
        <v>2021130010127</v>
      </c>
      <c r="R181" s="71" t="s">
        <v>273</v>
      </c>
      <c r="S181" s="30" t="s">
        <v>389</v>
      </c>
      <c r="T181" s="26">
        <v>1</v>
      </c>
      <c r="U181" s="444">
        <v>100000000</v>
      </c>
      <c r="V181" s="445">
        <v>0</v>
      </c>
      <c r="W181" s="450"/>
      <c r="X181" s="450"/>
      <c r="Y181" s="450"/>
      <c r="Z181" s="450"/>
      <c r="AA181" s="450"/>
      <c r="AB181" s="450"/>
      <c r="AC181" s="450"/>
      <c r="AD181" s="450"/>
      <c r="AE181" s="450"/>
      <c r="AF181" s="450"/>
      <c r="AG181" s="450"/>
      <c r="AH181" s="450"/>
    </row>
    <row r="182" spans="1:34" ht="54.6" customHeight="1" x14ac:dyDescent="0.35">
      <c r="A182" s="145"/>
      <c r="B182" s="145"/>
      <c r="C182" s="143"/>
      <c r="D182" s="29" t="s">
        <v>507</v>
      </c>
      <c r="E182" s="29" t="s">
        <v>25</v>
      </c>
      <c r="F182" s="29" t="s">
        <v>212</v>
      </c>
      <c r="G182" s="31">
        <v>1</v>
      </c>
      <c r="H182" s="35">
        <v>1</v>
      </c>
      <c r="I182" s="26">
        <v>1</v>
      </c>
      <c r="J182" s="25">
        <v>0</v>
      </c>
      <c r="K182" s="26">
        <v>0</v>
      </c>
      <c r="L182" s="26">
        <f t="shared" ref="L182:L183" si="1">+J182+K182</f>
        <v>0</v>
      </c>
      <c r="M182" s="26">
        <f>+I182+L182</f>
        <v>1</v>
      </c>
      <c r="N182" s="27">
        <v>0</v>
      </c>
      <c r="O182" s="27">
        <v>1</v>
      </c>
      <c r="P182" s="469"/>
      <c r="Q182" s="471"/>
      <c r="R182" s="71"/>
      <c r="S182" s="30" t="s">
        <v>425</v>
      </c>
      <c r="T182" s="26">
        <v>1</v>
      </c>
      <c r="U182" s="441"/>
      <c r="V182" s="446"/>
      <c r="W182" s="450"/>
      <c r="X182" s="450"/>
      <c r="Y182" s="450"/>
      <c r="Z182" s="450"/>
      <c r="AA182" s="450"/>
      <c r="AB182" s="450"/>
      <c r="AC182" s="450"/>
      <c r="AD182" s="450"/>
      <c r="AE182" s="450"/>
      <c r="AF182" s="450"/>
      <c r="AG182" s="450"/>
      <c r="AH182" s="450"/>
    </row>
    <row r="183" spans="1:34" ht="62.1" customHeight="1" x14ac:dyDescent="0.35">
      <c r="A183" s="145"/>
      <c r="B183" s="145"/>
      <c r="C183" s="143"/>
      <c r="D183" s="462" t="s">
        <v>508</v>
      </c>
      <c r="E183" s="462" t="s">
        <v>25</v>
      </c>
      <c r="F183" s="29" t="s">
        <v>213</v>
      </c>
      <c r="G183" s="508">
        <v>4</v>
      </c>
      <c r="H183" s="498">
        <v>1</v>
      </c>
      <c r="I183" s="499">
        <v>1</v>
      </c>
      <c r="J183" s="529">
        <v>0</v>
      </c>
      <c r="K183" s="499">
        <v>0</v>
      </c>
      <c r="L183" s="499">
        <f t="shared" si="1"/>
        <v>0</v>
      </c>
      <c r="M183" s="499">
        <f>+I183+L183</f>
        <v>1</v>
      </c>
      <c r="N183" s="27">
        <v>0</v>
      </c>
      <c r="O183" s="27">
        <v>0.25</v>
      </c>
      <c r="P183" s="452"/>
      <c r="Q183" s="472"/>
      <c r="R183" s="71"/>
      <c r="S183" s="71" t="s">
        <v>426</v>
      </c>
      <c r="T183" s="499">
        <v>1</v>
      </c>
      <c r="U183" s="428"/>
      <c r="V183" s="427"/>
      <c r="W183" s="450"/>
      <c r="X183" s="450"/>
      <c r="Y183" s="450"/>
      <c r="Z183" s="450"/>
      <c r="AA183" s="450"/>
      <c r="AB183" s="450"/>
      <c r="AC183" s="450"/>
      <c r="AD183" s="450"/>
      <c r="AE183" s="450"/>
      <c r="AF183" s="450"/>
      <c r="AG183" s="450"/>
    </row>
    <row r="184" spans="1:34" ht="47.1" customHeight="1" x14ac:dyDescent="0.35">
      <c r="A184" s="145"/>
      <c r="B184" s="145"/>
      <c r="C184" s="455" t="s">
        <v>359</v>
      </c>
      <c r="D184" s="456"/>
      <c r="E184" s="456"/>
      <c r="F184" s="110"/>
      <c r="G184" s="456"/>
      <c r="H184" s="456"/>
      <c r="I184" s="456"/>
      <c r="J184" s="456"/>
      <c r="K184" s="456"/>
      <c r="L184" s="456"/>
      <c r="M184" s="457"/>
      <c r="N184" s="83">
        <v>0</v>
      </c>
      <c r="O184" s="83">
        <v>0.75</v>
      </c>
      <c r="P184" s="86"/>
      <c r="Q184" s="507"/>
      <c r="R184" s="507"/>
      <c r="S184" s="507"/>
      <c r="T184" s="507"/>
      <c r="U184" s="507"/>
      <c r="V184" s="507"/>
      <c r="W184" s="450"/>
      <c r="X184" s="450"/>
      <c r="Y184" s="450"/>
      <c r="Z184" s="450"/>
      <c r="AA184" s="450"/>
      <c r="AB184" s="450"/>
      <c r="AC184" s="450"/>
      <c r="AD184" s="450"/>
      <c r="AE184" s="450"/>
      <c r="AF184" s="450"/>
      <c r="AG184" s="450"/>
      <c r="AH184" s="450"/>
    </row>
    <row r="185" spans="1:34" ht="102.75" customHeight="1" x14ac:dyDescent="0.35">
      <c r="A185" s="145"/>
      <c r="B185" s="145"/>
      <c r="C185" s="143" t="s">
        <v>305</v>
      </c>
      <c r="D185" s="462" t="s">
        <v>157</v>
      </c>
      <c r="E185" s="462" t="s">
        <v>175</v>
      </c>
      <c r="F185" s="29" t="s">
        <v>214</v>
      </c>
      <c r="G185" s="508">
        <v>60</v>
      </c>
      <c r="H185" s="463">
        <v>15</v>
      </c>
      <c r="I185" s="499">
        <v>5</v>
      </c>
      <c r="J185" s="465">
        <v>0</v>
      </c>
      <c r="K185" s="453">
        <v>0</v>
      </c>
      <c r="L185" s="453">
        <f>SUM(J185:K187)</f>
        <v>0</v>
      </c>
      <c r="M185" s="453">
        <f>+I185+L185</f>
        <v>5</v>
      </c>
      <c r="N185" s="116">
        <v>0</v>
      </c>
      <c r="O185" s="116">
        <v>8.3333333333333329E-2</v>
      </c>
      <c r="P185" s="451" t="s">
        <v>510</v>
      </c>
      <c r="Q185" s="470">
        <v>2021130010126</v>
      </c>
      <c r="R185" s="71" t="s">
        <v>272</v>
      </c>
      <c r="S185" s="30" t="s">
        <v>427</v>
      </c>
      <c r="T185" s="26">
        <v>1</v>
      </c>
      <c r="U185" s="444">
        <v>100000000</v>
      </c>
      <c r="V185" s="445">
        <v>0</v>
      </c>
      <c r="W185" s="450"/>
      <c r="X185" s="450"/>
      <c r="Y185" s="450"/>
      <c r="Z185" s="450"/>
      <c r="AA185" s="450"/>
      <c r="AB185" s="450"/>
      <c r="AC185" s="450"/>
      <c r="AD185" s="450"/>
      <c r="AE185" s="450"/>
      <c r="AF185" s="450"/>
      <c r="AG185" s="450"/>
      <c r="AH185" s="450"/>
    </row>
    <row r="186" spans="1:34" ht="51.75" customHeight="1" x14ac:dyDescent="0.35">
      <c r="A186" s="145"/>
      <c r="B186" s="145"/>
      <c r="C186" s="143"/>
      <c r="D186" s="462"/>
      <c r="E186" s="462"/>
      <c r="F186" s="29"/>
      <c r="G186" s="508"/>
      <c r="H186" s="463"/>
      <c r="I186" s="499"/>
      <c r="J186" s="466"/>
      <c r="K186" s="468"/>
      <c r="L186" s="468"/>
      <c r="M186" s="468"/>
      <c r="N186" s="124"/>
      <c r="O186" s="124"/>
      <c r="P186" s="469"/>
      <c r="Q186" s="471"/>
      <c r="R186" s="71"/>
      <c r="S186" s="30" t="s">
        <v>428</v>
      </c>
      <c r="T186" s="26">
        <v>1</v>
      </c>
      <c r="U186" s="441"/>
      <c r="V186" s="446"/>
      <c r="W186" s="450"/>
      <c r="X186" s="450"/>
      <c r="Y186" s="450"/>
      <c r="Z186" s="450"/>
      <c r="AA186" s="450"/>
      <c r="AB186" s="450"/>
      <c r="AC186" s="450"/>
      <c r="AD186" s="450"/>
      <c r="AE186" s="450"/>
      <c r="AF186" s="450"/>
      <c r="AG186" s="450"/>
      <c r="AH186" s="450"/>
    </row>
    <row r="187" spans="1:34" ht="72" customHeight="1" x14ac:dyDescent="0.35">
      <c r="A187" s="145"/>
      <c r="B187" s="145"/>
      <c r="C187" s="143"/>
      <c r="D187" s="462"/>
      <c r="E187" s="462"/>
      <c r="F187" s="29"/>
      <c r="G187" s="508"/>
      <c r="H187" s="463"/>
      <c r="I187" s="499"/>
      <c r="J187" s="467"/>
      <c r="K187" s="454"/>
      <c r="L187" s="454"/>
      <c r="M187" s="454"/>
      <c r="N187" s="117"/>
      <c r="O187" s="117"/>
      <c r="P187" s="452"/>
      <c r="Q187" s="472"/>
      <c r="R187" s="71"/>
      <c r="S187" s="71" t="s">
        <v>429</v>
      </c>
      <c r="T187" s="499">
        <v>15</v>
      </c>
      <c r="U187" s="428"/>
      <c r="V187" s="427"/>
      <c r="W187" s="450"/>
      <c r="X187" s="450"/>
      <c r="Y187" s="450"/>
      <c r="Z187" s="450"/>
      <c r="AA187" s="450"/>
      <c r="AB187" s="450"/>
      <c r="AC187" s="450"/>
      <c r="AD187" s="450"/>
      <c r="AE187" s="450"/>
      <c r="AF187" s="450"/>
      <c r="AG187" s="450"/>
      <c r="AH187" s="450"/>
    </row>
    <row r="188" spans="1:34" ht="48" customHeight="1" x14ac:dyDescent="0.35">
      <c r="A188" s="145"/>
      <c r="B188" s="146"/>
      <c r="C188" s="455" t="s">
        <v>360</v>
      </c>
      <c r="D188" s="456"/>
      <c r="E188" s="456"/>
      <c r="F188" s="110"/>
      <c r="G188" s="456"/>
      <c r="H188" s="456"/>
      <c r="I188" s="456"/>
      <c r="J188" s="456"/>
      <c r="K188" s="456"/>
      <c r="L188" s="456"/>
      <c r="M188" s="457"/>
      <c r="N188" s="34">
        <v>0</v>
      </c>
      <c r="O188" s="34">
        <v>8.3333333333333329E-2</v>
      </c>
      <c r="P188" s="473"/>
      <c r="Q188" s="474"/>
      <c r="R188" s="474"/>
      <c r="S188" s="474"/>
      <c r="T188" s="474"/>
      <c r="U188" s="474"/>
      <c r="V188" s="474"/>
      <c r="W188" s="450"/>
      <c r="X188" s="450"/>
      <c r="Y188" s="450"/>
      <c r="Z188" s="450"/>
      <c r="AA188" s="450"/>
      <c r="AB188" s="450"/>
      <c r="AC188" s="450"/>
      <c r="AD188" s="450"/>
      <c r="AE188" s="450"/>
      <c r="AF188" s="450"/>
      <c r="AG188" s="450"/>
      <c r="AH188" s="450"/>
    </row>
    <row r="189" spans="1:34" ht="54" customHeight="1" x14ac:dyDescent="0.35">
      <c r="A189" s="145"/>
      <c r="B189" s="476" t="s">
        <v>362</v>
      </c>
      <c r="C189" s="477"/>
      <c r="D189" s="477"/>
      <c r="E189" s="477"/>
      <c r="F189" s="111"/>
      <c r="G189" s="477"/>
      <c r="H189" s="477"/>
      <c r="I189" s="477"/>
      <c r="J189" s="477"/>
      <c r="K189" s="477"/>
      <c r="L189" s="477"/>
      <c r="M189" s="478"/>
      <c r="N189" s="68">
        <v>0</v>
      </c>
      <c r="O189" s="68">
        <v>0.41666666666666669</v>
      </c>
      <c r="P189" s="51"/>
      <c r="Q189" s="3"/>
      <c r="R189" s="3"/>
      <c r="S189" s="3"/>
      <c r="T189" s="3"/>
      <c r="U189" s="3"/>
      <c r="V189" s="3"/>
      <c r="W189" s="450"/>
      <c r="X189" s="450"/>
      <c r="Y189" s="450"/>
      <c r="Z189" s="450"/>
      <c r="AA189" s="450"/>
      <c r="AB189" s="450"/>
      <c r="AC189" s="450"/>
      <c r="AD189" s="450"/>
      <c r="AE189" s="450"/>
      <c r="AF189" s="450"/>
      <c r="AG189" s="450"/>
      <c r="AH189" s="450"/>
    </row>
    <row r="190" spans="1:34" ht="53.45" customHeight="1" x14ac:dyDescent="0.35">
      <c r="A190" s="146"/>
      <c r="B190" s="458" t="s">
        <v>321</v>
      </c>
      <c r="C190" s="459"/>
      <c r="D190" s="459"/>
      <c r="E190" s="459"/>
      <c r="F190" s="112"/>
      <c r="G190" s="459"/>
      <c r="H190" s="459"/>
      <c r="I190" s="459"/>
      <c r="J190" s="459"/>
      <c r="K190" s="459"/>
      <c r="L190" s="459"/>
      <c r="M190" s="460"/>
      <c r="N190" s="69">
        <v>0</v>
      </c>
      <c r="O190" s="69">
        <v>0.31166666666666665</v>
      </c>
      <c r="P190" s="58"/>
      <c r="Q190" s="475"/>
      <c r="R190" s="475"/>
      <c r="S190" s="475"/>
      <c r="T190" s="475"/>
      <c r="U190" s="475"/>
      <c r="V190" s="475"/>
      <c r="W190" s="450"/>
      <c r="X190" s="450"/>
      <c r="Y190" s="450"/>
      <c r="Z190" s="450"/>
      <c r="AA190" s="450"/>
      <c r="AB190" s="450"/>
      <c r="AC190" s="450"/>
      <c r="AD190" s="450"/>
      <c r="AE190" s="450"/>
      <c r="AF190" s="450"/>
      <c r="AG190" s="450"/>
      <c r="AH190" s="450"/>
    </row>
    <row r="191" spans="1:34" ht="56.25" customHeight="1" x14ac:dyDescent="0.35">
      <c r="A191" s="504" t="s">
        <v>474</v>
      </c>
      <c r="B191" s="144" t="s">
        <v>110</v>
      </c>
      <c r="C191" s="147" t="s">
        <v>111</v>
      </c>
      <c r="D191" s="462" t="s">
        <v>158</v>
      </c>
      <c r="E191" s="462" t="s">
        <v>25</v>
      </c>
      <c r="F191" s="29" t="s">
        <v>215</v>
      </c>
      <c r="G191" s="425">
        <v>10</v>
      </c>
      <c r="H191" s="496" t="s">
        <v>318</v>
      </c>
      <c r="I191" s="499" t="s">
        <v>25</v>
      </c>
      <c r="J191" s="453" t="s">
        <v>317</v>
      </c>
      <c r="K191" s="453" t="s">
        <v>317</v>
      </c>
      <c r="L191" s="453" t="s">
        <v>317</v>
      </c>
      <c r="M191" s="453" t="s">
        <v>25</v>
      </c>
      <c r="N191" s="107" t="s">
        <v>317</v>
      </c>
      <c r="O191" s="116">
        <v>0</v>
      </c>
      <c r="P191" s="482" t="s">
        <v>512</v>
      </c>
      <c r="Q191" s="501">
        <v>2021130010115</v>
      </c>
      <c r="R191" s="506" t="s">
        <v>267</v>
      </c>
      <c r="S191" s="29" t="s">
        <v>405</v>
      </c>
      <c r="T191" s="23">
        <v>1</v>
      </c>
      <c r="U191" s="429">
        <v>0</v>
      </c>
      <c r="V191" s="425" t="s">
        <v>318</v>
      </c>
      <c r="W191" s="450"/>
      <c r="X191" s="450"/>
      <c r="Y191" s="450"/>
      <c r="Z191" s="450"/>
      <c r="AA191" s="450"/>
      <c r="AB191" s="450"/>
      <c r="AC191" s="450"/>
      <c r="AD191" s="450"/>
      <c r="AE191" s="450"/>
      <c r="AF191" s="450"/>
      <c r="AG191" s="450"/>
      <c r="AH191" s="450"/>
    </row>
    <row r="192" spans="1:34" ht="61.7" customHeight="1" x14ac:dyDescent="0.35">
      <c r="A192" s="505"/>
      <c r="B192" s="145"/>
      <c r="C192" s="148"/>
      <c r="D192" s="462"/>
      <c r="E192" s="462"/>
      <c r="F192" s="29"/>
      <c r="G192" s="425"/>
      <c r="H192" s="497"/>
      <c r="I192" s="499"/>
      <c r="J192" s="454"/>
      <c r="K192" s="454"/>
      <c r="L192" s="454"/>
      <c r="M192" s="454"/>
      <c r="N192" s="24"/>
      <c r="O192" s="117"/>
      <c r="P192" s="483"/>
      <c r="Q192" s="502"/>
      <c r="R192" s="506"/>
      <c r="S192" s="29" t="s">
        <v>430</v>
      </c>
      <c r="T192" s="23">
        <v>1</v>
      </c>
      <c r="U192" s="429"/>
      <c r="V192" s="425"/>
      <c r="W192" s="450"/>
      <c r="X192" s="450"/>
      <c r="Y192" s="450"/>
      <c r="Z192" s="450"/>
      <c r="AA192" s="450"/>
      <c r="AB192" s="450"/>
      <c r="AC192" s="450"/>
      <c r="AD192" s="450"/>
      <c r="AE192" s="450"/>
      <c r="AF192" s="450"/>
      <c r="AG192" s="450"/>
      <c r="AH192" s="450"/>
    </row>
    <row r="193" spans="1:34" ht="78.599999999999994" customHeight="1" x14ac:dyDescent="0.35">
      <c r="A193" s="505"/>
      <c r="B193" s="145"/>
      <c r="C193" s="148"/>
      <c r="D193" s="462" t="s">
        <v>159</v>
      </c>
      <c r="E193" s="462" t="s">
        <v>25</v>
      </c>
      <c r="F193" s="29" t="s">
        <v>216</v>
      </c>
      <c r="G193" s="425">
        <v>10</v>
      </c>
      <c r="H193" s="463" t="s">
        <v>318</v>
      </c>
      <c r="I193" s="499" t="s">
        <v>25</v>
      </c>
      <c r="J193" s="453" t="s">
        <v>317</v>
      </c>
      <c r="K193" s="453" t="s">
        <v>317</v>
      </c>
      <c r="L193" s="453" t="s">
        <v>317</v>
      </c>
      <c r="M193" s="453" t="s">
        <v>25</v>
      </c>
      <c r="N193" s="107" t="s">
        <v>317</v>
      </c>
      <c r="O193" s="116">
        <v>0</v>
      </c>
      <c r="P193" s="483"/>
      <c r="Q193" s="502"/>
      <c r="R193" s="506"/>
      <c r="S193" s="29" t="s">
        <v>431</v>
      </c>
      <c r="T193" s="23">
        <v>5</v>
      </c>
      <c r="U193" s="429"/>
      <c r="V193" s="425"/>
      <c r="W193" s="450"/>
      <c r="X193" s="450"/>
      <c r="Y193" s="450"/>
      <c r="Z193" s="450"/>
      <c r="AA193" s="450"/>
      <c r="AB193" s="450"/>
      <c r="AC193" s="450"/>
      <c r="AD193" s="450"/>
      <c r="AE193" s="450"/>
      <c r="AF193" s="450"/>
      <c r="AG193" s="450"/>
      <c r="AH193" s="450"/>
    </row>
    <row r="194" spans="1:34" ht="56.25" customHeight="1" x14ac:dyDescent="0.35">
      <c r="A194" s="505"/>
      <c r="B194" s="145"/>
      <c r="C194" s="148"/>
      <c r="D194" s="462"/>
      <c r="E194" s="462"/>
      <c r="F194" s="29"/>
      <c r="G194" s="425"/>
      <c r="H194" s="463"/>
      <c r="I194" s="499"/>
      <c r="J194" s="454"/>
      <c r="K194" s="454"/>
      <c r="L194" s="454"/>
      <c r="M194" s="454"/>
      <c r="N194" s="24"/>
      <c r="O194" s="117"/>
      <c r="P194" s="484"/>
      <c r="Q194" s="503"/>
      <c r="R194" s="506"/>
      <c r="S194" s="462" t="s">
        <v>413</v>
      </c>
      <c r="T194" s="463">
        <v>1</v>
      </c>
      <c r="U194" s="429"/>
      <c r="V194" s="425"/>
      <c r="W194" s="450"/>
      <c r="X194" s="450"/>
      <c r="Y194" s="450"/>
      <c r="Z194" s="450"/>
      <c r="AA194" s="450"/>
      <c r="AB194" s="450"/>
      <c r="AC194" s="450"/>
      <c r="AD194" s="450"/>
      <c r="AE194" s="450"/>
      <c r="AF194" s="450"/>
      <c r="AG194" s="450"/>
      <c r="AH194" s="450"/>
    </row>
    <row r="195" spans="1:34" ht="56.25" customHeight="1" x14ac:dyDescent="0.35">
      <c r="A195" s="505"/>
      <c r="B195" s="146"/>
      <c r="C195" s="149"/>
      <c r="D195" s="456" t="s">
        <v>363</v>
      </c>
      <c r="E195" s="456"/>
      <c r="F195" s="110"/>
      <c r="G195" s="456"/>
      <c r="H195" s="456"/>
      <c r="I195" s="456"/>
      <c r="J195" s="456"/>
      <c r="K195" s="456"/>
      <c r="L195" s="456"/>
      <c r="M195" s="457"/>
      <c r="N195" s="59" t="s">
        <v>317</v>
      </c>
      <c r="O195" s="34">
        <v>0</v>
      </c>
      <c r="P195" s="473"/>
      <c r="Q195" s="474"/>
      <c r="R195" s="474"/>
      <c r="S195" s="474"/>
      <c r="T195" s="474"/>
      <c r="U195" s="474"/>
      <c r="V195" s="474"/>
      <c r="W195" s="450"/>
      <c r="X195" s="450"/>
      <c r="Y195" s="450"/>
      <c r="Z195" s="450"/>
      <c r="AA195" s="450"/>
      <c r="AB195" s="450"/>
      <c r="AC195" s="450"/>
      <c r="AD195" s="450"/>
      <c r="AE195" s="450"/>
      <c r="AF195" s="450"/>
      <c r="AG195" s="450"/>
      <c r="AH195" s="450"/>
    </row>
    <row r="196" spans="1:34" ht="56.25" customHeight="1" x14ac:dyDescent="0.35">
      <c r="A196" s="505"/>
      <c r="B196" s="476" t="s">
        <v>364</v>
      </c>
      <c r="C196" s="477"/>
      <c r="D196" s="477"/>
      <c r="E196" s="477"/>
      <c r="F196" s="111"/>
      <c r="G196" s="477"/>
      <c r="H196" s="477"/>
      <c r="I196" s="477"/>
      <c r="J196" s="477"/>
      <c r="K196" s="477"/>
      <c r="L196" s="477"/>
      <c r="M196" s="478"/>
      <c r="N196" s="68" t="s">
        <v>317</v>
      </c>
      <c r="O196" s="68">
        <v>0</v>
      </c>
      <c r="P196" s="58"/>
      <c r="Q196" s="475"/>
      <c r="R196" s="475"/>
      <c r="S196" s="475"/>
      <c r="T196" s="475"/>
      <c r="U196" s="475"/>
      <c r="V196" s="475"/>
      <c r="W196" s="450"/>
      <c r="X196" s="450"/>
      <c r="Y196" s="450"/>
      <c r="Z196" s="450"/>
      <c r="AA196" s="450"/>
      <c r="AB196" s="450"/>
      <c r="AC196" s="450"/>
      <c r="AD196" s="450"/>
      <c r="AE196" s="450"/>
      <c r="AF196" s="450"/>
      <c r="AG196" s="450"/>
      <c r="AH196" s="450"/>
    </row>
    <row r="197" spans="1:34" ht="66" customHeight="1" x14ac:dyDescent="0.35">
      <c r="A197" s="505"/>
      <c r="B197" s="143" t="s">
        <v>112</v>
      </c>
      <c r="C197" s="143" t="s">
        <v>113</v>
      </c>
      <c r="D197" s="462" t="s">
        <v>160</v>
      </c>
      <c r="E197" s="462" t="s">
        <v>176</v>
      </c>
      <c r="F197" s="29" t="s">
        <v>217</v>
      </c>
      <c r="G197" s="425">
        <v>160</v>
      </c>
      <c r="H197" s="463">
        <v>40</v>
      </c>
      <c r="I197" s="499">
        <v>200</v>
      </c>
      <c r="J197" s="465">
        <v>0</v>
      </c>
      <c r="K197" s="453">
        <v>0</v>
      </c>
      <c r="L197" s="453">
        <f>+J197+K197</f>
        <v>0</v>
      </c>
      <c r="M197" s="453">
        <f>+I197+L197</f>
        <v>200</v>
      </c>
      <c r="N197" s="116">
        <v>0</v>
      </c>
      <c r="O197" s="116">
        <v>1</v>
      </c>
      <c r="P197" s="482" t="s">
        <v>513</v>
      </c>
      <c r="Q197" s="501">
        <v>2021130010118</v>
      </c>
      <c r="R197" s="462" t="s">
        <v>269</v>
      </c>
      <c r="S197" s="29" t="s">
        <v>432</v>
      </c>
      <c r="T197" s="23">
        <v>1</v>
      </c>
      <c r="U197" s="429">
        <v>200000000</v>
      </c>
      <c r="V197" s="425">
        <v>0</v>
      </c>
      <c r="W197" s="450"/>
      <c r="X197" s="450"/>
      <c r="Y197" s="450"/>
      <c r="Z197" s="450"/>
      <c r="AA197" s="450"/>
      <c r="AB197" s="450"/>
      <c r="AC197" s="450"/>
      <c r="AD197" s="450"/>
      <c r="AE197" s="450"/>
      <c r="AF197" s="450"/>
      <c r="AG197" s="450"/>
      <c r="AH197" s="450"/>
    </row>
    <row r="198" spans="1:34" ht="64.5" customHeight="1" x14ac:dyDescent="0.35">
      <c r="A198" s="505"/>
      <c r="B198" s="143"/>
      <c r="C198" s="143"/>
      <c r="D198" s="462"/>
      <c r="E198" s="462"/>
      <c r="F198" s="29"/>
      <c r="G198" s="425"/>
      <c r="H198" s="463"/>
      <c r="I198" s="499"/>
      <c r="J198" s="466"/>
      <c r="K198" s="468"/>
      <c r="L198" s="468"/>
      <c r="M198" s="468"/>
      <c r="N198" s="124"/>
      <c r="O198" s="124"/>
      <c r="P198" s="483"/>
      <c r="Q198" s="502"/>
      <c r="R198" s="462"/>
      <c r="S198" s="462" t="s">
        <v>433</v>
      </c>
      <c r="T198" s="499">
        <v>40</v>
      </c>
      <c r="U198" s="429"/>
      <c r="V198" s="425"/>
      <c r="W198" s="450"/>
      <c r="X198" s="450"/>
      <c r="Y198" s="450"/>
      <c r="Z198" s="450"/>
      <c r="AA198" s="450"/>
      <c r="AB198" s="450"/>
      <c r="AC198" s="450"/>
      <c r="AD198" s="450"/>
      <c r="AE198" s="450"/>
      <c r="AF198" s="450"/>
      <c r="AG198" s="450"/>
      <c r="AH198" s="450"/>
    </row>
    <row r="199" spans="1:34" ht="43.5" customHeight="1" x14ac:dyDescent="0.35">
      <c r="A199" s="505"/>
      <c r="B199" s="143"/>
      <c r="C199" s="143"/>
      <c r="D199" s="462"/>
      <c r="E199" s="462"/>
      <c r="F199" s="29"/>
      <c r="G199" s="425"/>
      <c r="H199" s="463"/>
      <c r="I199" s="499"/>
      <c r="J199" s="466"/>
      <c r="K199" s="468"/>
      <c r="L199" s="468"/>
      <c r="M199" s="468"/>
      <c r="N199" s="124"/>
      <c r="O199" s="124"/>
      <c r="P199" s="483"/>
      <c r="Q199" s="502"/>
      <c r="R199" s="462"/>
      <c r="S199" s="482" t="s">
        <v>398</v>
      </c>
      <c r="T199" s="496">
        <v>1</v>
      </c>
      <c r="U199" s="429"/>
      <c r="V199" s="425"/>
      <c r="W199" s="450"/>
      <c r="X199" s="450"/>
      <c r="Y199" s="450"/>
      <c r="Z199" s="450"/>
      <c r="AA199" s="450"/>
      <c r="AB199" s="450"/>
      <c r="AC199" s="450"/>
      <c r="AD199" s="450"/>
      <c r="AE199" s="450"/>
      <c r="AF199" s="450"/>
      <c r="AG199" s="450"/>
      <c r="AH199" s="450"/>
    </row>
    <row r="200" spans="1:34" ht="30.95" customHeight="1" x14ac:dyDescent="0.35">
      <c r="A200" s="505"/>
      <c r="B200" s="143"/>
      <c r="C200" s="143"/>
      <c r="D200" s="462"/>
      <c r="E200" s="462"/>
      <c r="F200" s="29"/>
      <c r="G200" s="425"/>
      <c r="H200" s="463"/>
      <c r="I200" s="499"/>
      <c r="J200" s="467"/>
      <c r="K200" s="454"/>
      <c r="L200" s="454"/>
      <c r="M200" s="454"/>
      <c r="N200" s="117"/>
      <c r="O200" s="117"/>
      <c r="P200" s="484"/>
      <c r="Q200" s="503"/>
      <c r="R200" s="462"/>
      <c r="S200" s="484"/>
      <c r="T200" s="498"/>
      <c r="U200" s="429"/>
      <c r="V200" s="425"/>
      <c r="W200" s="450"/>
      <c r="X200" s="450"/>
      <c r="Y200" s="450"/>
      <c r="Z200" s="450"/>
      <c r="AA200" s="450"/>
      <c r="AB200" s="450"/>
      <c r="AC200" s="450"/>
      <c r="AD200" s="450"/>
      <c r="AE200" s="450"/>
      <c r="AF200" s="450"/>
      <c r="AG200" s="450"/>
    </row>
    <row r="201" spans="1:34" ht="65.25" customHeight="1" x14ac:dyDescent="0.35">
      <c r="A201" s="505"/>
      <c r="B201" s="143"/>
      <c r="C201" s="455" t="s">
        <v>365</v>
      </c>
      <c r="D201" s="456"/>
      <c r="E201" s="456"/>
      <c r="F201" s="110"/>
      <c r="G201" s="456"/>
      <c r="H201" s="456"/>
      <c r="I201" s="456"/>
      <c r="J201" s="456"/>
      <c r="K201" s="456"/>
      <c r="L201" s="456"/>
      <c r="M201" s="457"/>
      <c r="N201" s="81">
        <v>0</v>
      </c>
      <c r="O201" s="81">
        <v>1</v>
      </c>
      <c r="P201" s="86"/>
      <c r="Q201" s="507"/>
      <c r="R201" s="507"/>
      <c r="S201" s="507"/>
      <c r="T201" s="507"/>
      <c r="U201" s="507"/>
      <c r="V201" s="507"/>
      <c r="W201" s="450"/>
      <c r="X201" s="450"/>
      <c r="Y201" s="450"/>
      <c r="Z201" s="450"/>
      <c r="AA201" s="450"/>
      <c r="AB201" s="450"/>
      <c r="AC201" s="450"/>
      <c r="AD201" s="450"/>
      <c r="AE201" s="450"/>
      <c r="AF201" s="450"/>
      <c r="AG201" s="450"/>
      <c r="AH201" s="450"/>
    </row>
    <row r="202" spans="1:34" ht="43.5" customHeight="1" x14ac:dyDescent="0.35">
      <c r="A202" s="505"/>
      <c r="B202" s="143"/>
      <c r="C202" s="143" t="s">
        <v>114</v>
      </c>
      <c r="D202" s="462" t="s">
        <v>161</v>
      </c>
      <c r="E202" s="462" t="s">
        <v>25</v>
      </c>
      <c r="F202" s="29" t="s">
        <v>218</v>
      </c>
      <c r="G202" s="425">
        <v>1200</v>
      </c>
      <c r="H202" s="595">
        <v>300</v>
      </c>
      <c r="I202" s="499">
        <v>200</v>
      </c>
      <c r="J202" s="465">
        <v>0</v>
      </c>
      <c r="K202" s="453">
        <v>0</v>
      </c>
      <c r="L202" s="453">
        <f>+J202+K202</f>
        <v>0</v>
      </c>
      <c r="M202" s="453">
        <f>+I202+L202</f>
        <v>200</v>
      </c>
      <c r="N202" s="116">
        <v>0</v>
      </c>
      <c r="O202" s="116">
        <v>0.16666666666666666</v>
      </c>
      <c r="P202" s="482" t="s">
        <v>515</v>
      </c>
      <c r="Q202" s="501">
        <v>2021130010117</v>
      </c>
      <c r="R202" s="462" t="s">
        <v>268</v>
      </c>
      <c r="S202" s="29" t="s">
        <v>405</v>
      </c>
      <c r="T202" s="23">
        <v>1</v>
      </c>
      <c r="U202" s="480">
        <v>200000000</v>
      </c>
      <c r="V202" s="463">
        <v>0</v>
      </c>
      <c r="W202" s="450"/>
      <c r="X202" s="450"/>
      <c r="Y202" s="450"/>
      <c r="Z202" s="450"/>
      <c r="AA202" s="450"/>
      <c r="AB202" s="450"/>
      <c r="AC202" s="450"/>
      <c r="AD202" s="450"/>
      <c r="AE202" s="450"/>
      <c r="AF202" s="450"/>
      <c r="AG202" s="450"/>
      <c r="AH202" s="450"/>
    </row>
    <row r="203" spans="1:34" ht="96" customHeight="1" x14ac:dyDescent="0.35">
      <c r="A203" s="505"/>
      <c r="B203" s="143"/>
      <c r="C203" s="143"/>
      <c r="D203" s="462"/>
      <c r="E203" s="462"/>
      <c r="F203" s="29"/>
      <c r="G203" s="425"/>
      <c r="H203" s="595"/>
      <c r="I203" s="499"/>
      <c r="J203" s="466"/>
      <c r="K203" s="468"/>
      <c r="L203" s="468"/>
      <c r="M203" s="468"/>
      <c r="N203" s="124"/>
      <c r="O203" s="124"/>
      <c r="P203" s="483"/>
      <c r="Q203" s="502"/>
      <c r="R203" s="462"/>
      <c r="S203" s="462" t="s">
        <v>434</v>
      </c>
      <c r="T203" s="463">
        <v>300</v>
      </c>
      <c r="U203" s="480"/>
      <c r="V203" s="463"/>
      <c r="W203" s="450"/>
      <c r="X203" s="450"/>
      <c r="Y203" s="450"/>
      <c r="Z203" s="450"/>
      <c r="AA203" s="450"/>
      <c r="AB203" s="450"/>
      <c r="AC203" s="450"/>
      <c r="AD203" s="450"/>
      <c r="AE203" s="450"/>
      <c r="AF203" s="450"/>
      <c r="AG203" s="450"/>
      <c r="AH203" s="450"/>
    </row>
    <row r="204" spans="1:34" ht="76.5" customHeight="1" x14ac:dyDescent="0.35">
      <c r="A204" s="505"/>
      <c r="B204" s="143"/>
      <c r="C204" s="143"/>
      <c r="D204" s="462"/>
      <c r="E204" s="462"/>
      <c r="F204" s="29"/>
      <c r="G204" s="425"/>
      <c r="H204" s="595"/>
      <c r="I204" s="499"/>
      <c r="J204" s="466"/>
      <c r="K204" s="468"/>
      <c r="L204" s="468"/>
      <c r="M204" s="468"/>
      <c r="N204" s="124"/>
      <c r="O204" s="124"/>
      <c r="P204" s="483"/>
      <c r="Q204" s="502"/>
      <c r="R204" s="462"/>
      <c r="S204" s="482" t="s">
        <v>393</v>
      </c>
      <c r="T204" s="496">
        <v>1</v>
      </c>
      <c r="U204" s="480"/>
      <c r="V204" s="463"/>
      <c r="W204" s="450"/>
      <c r="X204" s="450"/>
      <c r="Y204" s="450"/>
      <c r="Z204" s="450"/>
      <c r="AA204" s="450"/>
      <c r="AB204" s="450"/>
      <c r="AC204" s="450"/>
      <c r="AD204" s="450"/>
      <c r="AE204" s="450"/>
      <c r="AF204" s="450"/>
      <c r="AG204" s="450"/>
      <c r="AH204" s="450"/>
    </row>
    <row r="205" spans="1:34" ht="27.6" customHeight="1" x14ac:dyDescent="0.35">
      <c r="A205" s="505"/>
      <c r="B205" s="143"/>
      <c r="C205" s="143"/>
      <c r="D205" s="462"/>
      <c r="E205" s="462"/>
      <c r="F205" s="29"/>
      <c r="G205" s="425"/>
      <c r="H205" s="595"/>
      <c r="I205" s="499"/>
      <c r="J205" s="466"/>
      <c r="K205" s="468"/>
      <c r="L205" s="468"/>
      <c r="M205" s="468"/>
      <c r="N205" s="124"/>
      <c r="O205" s="124"/>
      <c r="P205" s="483"/>
      <c r="Q205" s="502"/>
      <c r="R205" s="462"/>
      <c r="S205" s="483"/>
      <c r="T205" s="497"/>
      <c r="U205" s="480"/>
      <c r="V205" s="463"/>
      <c r="W205" s="450"/>
      <c r="X205" s="450"/>
      <c r="Y205" s="450"/>
      <c r="Z205" s="450"/>
      <c r="AA205" s="450"/>
      <c r="AB205" s="450"/>
      <c r="AC205" s="450"/>
      <c r="AD205" s="450"/>
      <c r="AE205" s="450"/>
      <c r="AF205" s="450"/>
      <c r="AG205" s="450"/>
    </row>
    <row r="206" spans="1:34" ht="21.95" hidden="1" customHeight="1" x14ac:dyDescent="0.35">
      <c r="A206" s="505"/>
      <c r="B206" s="143"/>
      <c r="C206" s="143"/>
      <c r="D206" s="462"/>
      <c r="E206" s="462"/>
      <c r="F206" s="29"/>
      <c r="G206" s="425"/>
      <c r="H206" s="595"/>
      <c r="I206" s="499"/>
      <c r="J206" s="467"/>
      <c r="K206" s="454"/>
      <c r="L206" s="454"/>
      <c r="M206" s="454"/>
      <c r="N206" s="117"/>
      <c r="O206" s="117"/>
      <c r="P206" s="484"/>
      <c r="Q206" s="503"/>
      <c r="R206" s="462"/>
      <c r="S206" s="484"/>
      <c r="T206" s="498"/>
      <c r="U206" s="480"/>
      <c r="V206" s="463"/>
      <c r="W206" s="450"/>
      <c r="X206" s="450"/>
      <c r="Y206" s="450"/>
      <c r="Z206" s="450"/>
      <c r="AA206" s="450"/>
      <c r="AB206" s="450"/>
      <c r="AC206" s="450"/>
      <c r="AD206" s="450"/>
      <c r="AE206" s="450"/>
      <c r="AF206" s="450"/>
      <c r="AG206" s="450"/>
      <c r="AH206" s="450"/>
    </row>
    <row r="207" spans="1:34" ht="48.6" customHeight="1" x14ac:dyDescent="0.35">
      <c r="A207" s="505"/>
      <c r="B207" s="143"/>
      <c r="C207" s="455" t="s">
        <v>366</v>
      </c>
      <c r="D207" s="456"/>
      <c r="E207" s="456"/>
      <c r="F207" s="110"/>
      <c r="G207" s="456"/>
      <c r="H207" s="456"/>
      <c r="I207" s="456"/>
      <c r="J207" s="456"/>
      <c r="K207" s="456"/>
      <c r="L207" s="456"/>
      <c r="M207" s="457"/>
      <c r="N207" s="34">
        <v>0</v>
      </c>
      <c r="O207" s="34">
        <v>0.16666666666666666</v>
      </c>
      <c r="P207" s="473"/>
      <c r="Q207" s="474"/>
      <c r="R207" s="474"/>
      <c r="S207" s="474"/>
      <c r="T207" s="474"/>
      <c r="U207" s="474"/>
      <c r="V207" s="474"/>
      <c r="W207" s="450"/>
      <c r="X207" s="450"/>
      <c r="Y207" s="450"/>
      <c r="Z207" s="450"/>
      <c r="AA207" s="450"/>
      <c r="AB207" s="450"/>
      <c r="AC207" s="450"/>
      <c r="AD207" s="450"/>
      <c r="AE207" s="450"/>
      <c r="AF207" s="450"/>
      <c r="AG207" s="450"/>
      <c r="AH207" s="450"/>
    </row>
    <row r="208" spans="1:34" ht="45.6" customHeight="1" x14ac:dyDescent="0.35">
      <c r="A208" s="505"/>
      <c r="B208" s="476" t="s">
        <v>367</v>
      </c>
      <c r="C208" s="477"/>
      <c r="D208" s="477"/>
      <c r="E208" s="477"/>
      <c r="F208" s="111"/>
      <c r="G208" s="477"/>
      <c r="H208" s="477"/>
      <c r="I208" s="477"/>
      <c r="J208" s="477"/>
      <c r="K208" s="477"/>
      <c r="L208" s="477"/>
      <c r="M208" s="478"/>
      <c r="N208" s="68">
        <v>0</v>
      </c>
      <c r="O208" s="68">
        <v>0.58333333333333337</v>
      </c>
      <c r="P208" s="58"/>
      <c r="Q208" s="475"/>
      <c r="R208" s="475"/>
      <c r="S208" s="475"/>
      <c r="T208" s="475"/>
      <c r="U208" s="475"/>
      <c r="V208" s="475"/>
      <c r="W208" s="450"/>
      <c r="X208" s="450"/>
      <c r="Y208" s="450"/>
      <c r="Z208" s="450"/>
      <c r="AA208" s="450"/>
      <c r="AB208" s="450"/>
      <c r="AC208" s="450"/>
      <c r="AD208" s="450"/>
      <c r="AE208" s="450"/>
      <c r="AF208" s="450"/>
      <c r="AG208" s="450"/>
      <c r="AH208" s="450"/>
    </row>
    <row r="209" spans="1:34" ht="67.5" customHeight="1" x14ac:dyDescent="0.35">
      <c r="A209" s="505"/>
      <c r="B209" s="144" t="s">
        <v>115</v>
      </c>
      <c r="C209" s="143" t="s">
        <v>116</v>
      </c>
      <c r="D209" s="462" t="s">
        <v>162</v>
      </c>
      <c r="E209" s="462" t="s">
        <v>25</v>
      </c>
      <c r="F209" s="29" t="s">
        <v>219</v>
      </c>
      <c r="G209" s="425">
        <v>200</v>
      </c>
      <c r="H209" s="463">
        <v>100</v>
      </c>
      <c r="I209" s="499" t="s">
        <v>25</v>
      </c>
      <c r="J209" s="465">
        <v>0</v>
      </c>
      <c r="K209" s="453">
        <v>0</v>
      </c>
      <c r="L209" s="453">
        <f>+J209+K209</f>
        <v>0</v>
      </c>
      <c r="M209" s="453" t="s">
        <v>310</v>
      </c>
      <c r="N209" s="116">
        <v>0</v>
      </c>
      <c r="O209" s="116">
        <v>0</v>
      </c>
      <c r="P209" s="451" t="s">
        <v>517</v>
      </c>
      <c r="Q209" s="470">
        <v>2021130010131</v>
      </c>
      <c r="R209" s="500" t="s">
        <v>274</v>
      </c>
      <c r="S209" s="30" t="s">
        <v>409</v>
      </c>
      <c r="T209" s="26">
        <v>1</v>
      </c>
      <c r="U209" s="449">
        <v>350000000</v>
      </c>
      <c r="V209" s="425">
        <v>0</v>
      </c>
      <c r="W209" s="450"/>
      <c r="X209" s="450"/>
      <c r="Y209" s="450"/>
      <c r="Z209" s="450"/>
      <c r="AA209" s="450"/>
      <c r="AB209" s="450"/>
      <c r="AC209" s="450"/>
      <c r="AD209" s="450"/>
      <c r="AE209" s="450"/>
      <c r="AF209" s="450"/>
      <c r="AG209" s="450"/>
      <c r="AH209" s="450"/>
    </row>
    <row r="210" spans="1:34" ht="58.5" customHeight="1" x14ac:dyDescent="0.35">
      <c r="A210" s="505"/>
      <c r="B210" s="145"/>
      <c r="C210" s="143"/>
      <c r="D210" s="462"/>
      <c r="E210" s="462"/>
      <c r="F210" s="29"/>
      <c r="G210" s="425"/>
      <c r="H210" s="463"/>
      <c r="I210" s="499"/>
      <c r="J210" s="466"/>
      <c r="K210" s="468"/>
      <c r="L210" s="468"/>
      <c r="M210" s="468"/>
      <c r="N210" s="124"/>
      <c r="O210" s="124"/>
      <c r="P210" s="469"/>
      <c r="Q210" s="471"/>
      <c r="R210" s="500"/>
      <c r="S210" s="71" t="s">
        <v>435</v>
      </c>
      <c r="T210" s="499">
        <v>100</v>
      </c>
      <c r="U210" s="449"/>
      <c r="V210" s="425"/>
      <c r="W210" s="450"/>
      <c r="X210" s="450"/>
      <c r="Y210" s="450"/>
      <c r="Z210" s="450"/>
      <c r="AA210" s="450"/>
      <c r="AB210" s="450"/>
      <c r="AC210" s="450"/>
      <c r="AD210" s="450"/>
      <c r="AE210" s="450"/>
      <c r="AF210" s="450"/>
      <c r="AG210" s="450"/>
      <c r="AH210" s="450"/>
    </row>
    <row r="211" spans="1:34" ht="56.25" customHeight="1" x14ac:dyDescent="0.35">
      <c r="A211" s="505"/>
      <c r="B211" s="145"/>
      <c r="C211" s="143"/>
      <c r="D211" s="462"/>
      <c r="E211" s="462"/>
      <c r="F211" s="29"/>
      <c r="G211" s="425"/>
      <c r="H211" s="463"/>
      <c r="I211" s="499"/>
      <c r="J211" s="466"/>
      <c r="K211" s="468"/>
      <c r="L211" s="468"/>
      <c r="M211" s="468"/>
      <c r="N211" s="124"/>
      <c r="O211" s="124"/>
      <c r="P211" s="469"/>
      <c r="Q211" s="471"/>
      <c r="R211" s="500"/>
      <c r="S211" s="451" t="s">
        <v>393</v>
      </c>
      <c r="T211" s="453">
        <v>1</v>
      </c>
      <c r="U211" s="449"/>
      <c r="V211" s="425"/>
      <c r="W211" s="450"/>
      <c r="X211" s="450"/>
      <c r="Y211" s="450"/>
      <c r="Z211" s="450"/>
      <c r="AA211" s="450"/>
      <c r="AB211" s="450"/>
      <c r="AC211" s="450"/>
      <c r="AD211" s="450"/>
      <c r="AE211" s="450"/>
      <c r="AF211" s="450"/>
      <c r="AG211" s="450"/>
      <c r="AH211" s="450"/>
    </row>
    <row r="212" spans="1:34" ht="38.25" customHeight="1" x14ac:dyDescent="0.35">
      <c r="A212" s="505"/>
      <c r="B212" s="145"/>
      <c r="C212" s="143"/>
      <c r="D212" s="462"/>
      <c r="E212" s="462"/>
      <c r="F212" s="29"/>
      <c r="G212" s="425"/>
      <c r="H212" s="463"/>
      <c r="I212" s="499"/>
      <c r="J212" s="467"/>
      <c r="K212" s="454"/>
      <c r="L212" s="454"/>
      <c r="M212" s="454"/>
      <c r="N212" s="117"/>
      <c r="O212" s="117"/>
      <c r="P212" s="452"/>
      <c r="Q212" s="472"/>
      <c r="R212" s="500"/>
      <c r="S212" s="452"/>
      <c r="T212" s="454"/>
      <c r="U212" s="449"/>
      <c r="V212" s="425"/>
      <c r="W212" s="450"/>
      <c r="X212" s="450"/>
      <c r="Y212" s="450"/>
      <c r="Z212" s="450"/>
      <c r="AA212" s="450"/>
      <c r="AB212" s="450"/>
      <c r="AC212" s="450"/>
      <c r="AD212" s="450"/>
      <c r="AE212" s="450"/>
      <c r="AF212" s="450"/>
      <c r="AG212" s="450"/>
      <c r="AH212" s="450"/>
    </row>
    <row r="213" spans="1:34" ht="38.25" customHeight="1" x14ac:dyDescent="0.35">
      <c r="A213" s="505"/>
      <c r="B213" s="146"/>
      <c r="C213" s="455" t="s">
        <v>374</v>
      </c>
      <c r="D213" s="456"/>
      <c r="E213" s="456"/>
      <c r="F213" s="110"/>
      <c r="G213" s="456"/>
      <c r="H213" s="456"/>
      <c r="I213" s="456"/>
      <c r="J213" s="456"/>
      <c r="K213" s="456"/>
      <c r="L213" s="456"/>
      <c r="M213" s="457"/>
      <c r="N213" s="34">
        <v>0</v>
      </c>
      <c r="O213" s="34">
        <v>0</v>
      </c>
      <c r="P213" s="473"/>
      <c r="Q213" s="474"/>
      <c r="R213" s="474"/>
      <c r="S213" s="474"/>
      <c r="T213" s="474"/>
      <c r="U213" s="474"/>
      <c r="V213" s="474"/>
      <c r="W213" s="450"/>
      <c r="X213" s="450"/>
      <c r="Y213" s="450"/>
      <c r="Z213" s="450"/>
      <c r="AA213" s="450"/>
      <c r="AB213" s="450"/>
      <c r="AC213" s="450"/>
      <c r="AD213" s="450"/>
      <c r="AE213" s="450"/>
      <c r="AF213" s="450"/>
      <c r="AG213" s="450"/>
      <c r="AH213" s="450"/>
    </row>
    <row r="214" spans="1:34" ht="59.25" customHeight="1" x14ac:dyDescent="0.35">
      <c r="A214" s="505"/>
      <c r="B214" s="476" t="s">
        <v>368</v>
      </c>
      <c r="C214" s="477"/>
      <c r="D214" s="477"/>
      <c r="E214" s="477"/>
      <c r="F214" s="111"/>
      <c r="G214" s="477"/>
      <c r="H214" s="477"/>
      <c r="I214" s="477"/>
      <c r="J214" s="477"/>
      <c r="K214" s="477"/>
      <c r="L214" s="477"/>
      <c r="M214" s="478"/>
      <c r="N214" s="68">
        <v>0</v>
      </c>
      <c r="O214" s="68">
        <v>0</v>
      </c>
      <c r="P214" s="58"/>
      <c r="Q214" s="475"/>
      <c r="R214" s="475"/>
      <c r="S214" s="475"/>
      <c r="T214" s="475"/>
      <c r="U214" s="475"/>
      <c r="V214" s="475"/>
      <c r="W214" s="450"/>
      <c r="X214" s="450"/>
      <c r="Y214" s="450"/>
      <c r="Z214" s="450"/>
      <c r="AA214" s="450"/>
      <c r="AB214" s="450"/>
      <c r="AC214" s="450"/>
      <c r="AD214" s="450"/>
      <c r="AE214" s="450"/>
      <c r="AF214" s="450"/>
      <c r="AG214" s="450"/>
      <c r="AH214" s="450"/>
    </row>
    <row r="215" spans="1:34" ht="54.75" customHeight="1" x14ac:dyDescent="0.35">
      <c r="A215" s="505"/>
      <c r="B215" s="144" t="s">
        <v>117</v>
      </c>
      <c r="C215" s="143" t="s">
        <v>118</v>
      </c>
      <c r="D215" s="462" t="s">
        <v>163</v>
      </c>
      <c r="E215" s="462" t="s">
        <v>177</v>
      </c>
      <c r="F215" s="29" t="s">
        <v>220</v>
      </c>
      <c r="G215" s="425">
        <v>400</v>
      </c>
      <c r="H215" s="463">
        <v>100</v>
      </c>
      <c r="I215" s="499" t="s">
        <v>25</v>
      </c>
      <c r="J215" s="465">
        <v>0</v>
      </c>
      <c r="K215" s="453">
        <v>0</v>
      </c>
      <c r="L215" s="453">
        <f>+J215+K215</f>
        <v>0</v>
      </c>
      <c r="M215" s="453" t="s">
        <v>310</v>
      </c>
      <c r="N215" s="116">
        <v>0</v>
      </c>
      <c r="O215" s="116">
        <v>0</v>
      </c>
      <c r="P215" s="451" t="s">
        <v>519</v>
      </c>
      <c r="Q215" s="470">
        <v>2021130010132</v>
      </c>
      <c r="R215" s="71" t="s">
        <v>275</v>
      </c>
      <c r="S215" s="30" t="s">
        <v>383</v>
      </c>
      <c r="T215" s="26">
        <v>1</v>
      </c>
      <c r="U215" s="449">
        <v>250000000</v>
      </c>
      <c r="V215" s="425">
        <v>0</v>
      </c>
      <c r="W215" s="450"/>
      <c r="X215" s="450"/>
      <c r="Y215" s="450"/>
      <c r="Z215" s="450"/>
      <c r="AA215" s="450"/>
      <c r="AB215" s="450"/>
      <c r="AC215" s="450"/>
      <c r="AD215" s="450"/>
      <c r="AE215" s="450"/>
      <c r="AF215" s="450"/>
      <c r="AG215" s="450"/>
      <c r="AH215" s="450"/>
    </row>
    <row r="216" spans="1:34" ht="51" customHeight="1" x14ac:dyDescent="0.35">
      <c r="A216" s="505"/>
      <c r="B216" s="145"/>
      <c r="C216" s="143"/>
      <c r="D216" s="462"/>
      <c r="E216" s="462"/>
      <c r="F216" s="29"/>
      <c r="G216" s="425"/>
      <c r="H216" s="463"/>
      <c r="I216" s="499"/>
      <c r="J216" s="466"/>
      <c r="K216" s="468"/>
      <c r="L216" s="468"/>
      <c r="M216" s="468"/>
      <c r="N216" s="124"/>
      <c r="O216" s="124"/>
      <c r="P216" s="469"/>
      <c r="Q216" s="471"/>
      <c r="R216" s="71"/>
      <c r="S216" s="71" t="s">
        <v>436</v>
      </c>
      <c r="T216" s="499">
        <v>100</v>
      </c>
      <c r="U216" s="449"/>
      <c r="V216" s="425"/>
      <c r="W216" s="450"/>
      <c r="X216" s="450"/>
      <c r="Y216" s="450"/>
      <c r="Z216" s="450"/>
      <c r="AA216" s="450"/>
      <c r="AB216" s="450"/>
      <c r="AC216" s="450"/>
      <c r="AD216" s="450"/>
      <c r="AE216" s="450"/>
      <c r="AF216" s="450"/>
      <c r="AG216" s="450"/>
      <c r="AH216" s="450"/>
    </row>
    <row r="217" spans="1:34" ht="57" customHeight="1" x14ac:dyDescent="0.35">
      <c r="A217" s="505"/>
      <c r="B217" s="145"/>
      <c r="C217" s="143"/>
      <c r="D217" s="462"/>
      <c r="E217" s="462"/>
      <c r="F217" s="29"/>
      <c r="G217" s="425"/>
      <c r="H217" s="463"/>
      <c r="I217" s="499"/>
      <c r="J217" s="466"/>
      <c r="K217" s="468"/>
      <c r="L217" s="468"/>
      <c r="M217" s="468"/>
      <c r="N217" s="124"/>
      <c r="O217" s="124"/>
      <c r="P217" s="469"/>
      <c r="Q217" s="471"/>
      <c r="R217" s="71"/>
      <c r="S217" s="451" t="s">
        <v>520</v>
      </c>
      <c r="T217" s="453">
        <v>1</v>
      </c>
      <c r="U217" s="449"/>
      <c r="V217" s="425"/>
      <c r="W217" s="450"/>
      <c r="X217" s="450"/>
      <c r="Y217" s="450"/>
      <c r="Z217" s="450"/>
      <c r="AA217" s="450"/>
      <c r="AB217" s="450"/>
      <c r="AC217" s="450"/>
      <c r="AD217" s="450"/>
      <c r="AE217" s="450"/>
      <c r="AF217" s="450"/>
      <c r="AG217" s="450"/>
      <c r="AH217" s="450"/>
    </row>
    <row r="218" spans="1:34" ht="18.600000000000001" customHeight="1" x14ac:dyDescent="0.35">
      <c r="A218" s="505"/>
      <c r="B218" s="145"/>
      <c r="C218" s="143"/>
      <c r="D218" s="462"/>
      <c r="E218" s="462"/>
      <c r="F218" s="29"/>
      <c r="G218" s="425"/>
      <c r="H218" s="463"/>
      <c r="I218" s="499"/>
      <c r="J218" s="467"/>
      <c r="K218" s="454"/>
      <c r="L218" s="454"/>
      <c r="M218" s="454"/>
      <c r="N218" s="117"/>
      <c r="O218" s="117"/>
      <c r="P218" s="452"/>
      <c r="Q218" s="472"/>
      <c r="R218" s="71"/>
      <c r="S218" s="452"/>
      <c r="T218" s="454"/>
      <c r="U218" s="449"/>
      <c r="V218" s="425"/>
      <c r="W218" s="450"/>
      <c r="X218" s="450"/>
      <c r="Y218" s="450"/>
      <c r="Z218" s="450"/>
      <c r="AA218" s="450"/>
      <c r="AB218" s="450"/>
      <c r="AC218" s="450"/>
      <c r="AD218" s="450"/>
      <c r="AE218" s="450"/>
      <c r="AF218" s="450"/>
      <c r="AG218" s="450"/>
      <c r="AH218" s="450"/>
    </row>
    <row r="219" spans="1:34" ht="45" customHeight="1" x14ac:dyDescent="0.35">
      <c r="A219" s="505"/>
      <c r="B219" s="146"/>
      <c r="C219" s="455" t="s">
        <v>375</v>
      </c>
      <c r="D219" s="456"/>
      <c r="E219" s="456"/>
      <c r="F219" s="110"/>
      <c r="G219" s="456"/>
      <c r="H219" s="456"/>
      <c r="I219" s="456"/>
      <c r="J219" s="456"/>
      <c r="K219" s="456"/>
      <c r="L219" s="456"/>
      <c r="M219" s="457"/>
      <c r="N219" s="34">
        <v>0</v>
      </c>
      <c r="O219" s="34">
        <v>0</v>
      </c>
      <c r="P219" s="473"/>
      <c r="Q219" s="474"/>
      <c r="R219" s="474"/>
      <c r="S219" s="474"/>
      <c r="T219" s="474"/>
      <c r="U219" s="474"/>
      <c r="V219" s="474"/>
      <c r="W219" s="450"/>
      <c r="X219" s="450"/>
      <c r="Y219" s="450"/>
      <c r="Z219" s="450"/>
      <c r="AA219" s="450"/>
      <c r="AB219" s="450"/>
      <c r="AC219" s="450"/>
      <c r="AD219" s="450"/>
      <c r="AE219" s="450"/>
      <c r="AF219" s="450"/>
      <c r="AG219" s="450"/>
      <c r="AH219" s="450"/>
    </row>
    <row r="220" spans="1:34" ht="48.6" customHeight="1" x14ac:dyDescent="0.35">
      <c r="A220" s="505"/>
      <c r="B220" s="476" t="s">
        <v>369</v>
      </c>
      <c r="C220" s="477"/>
      <c r="D220" s="477"/>
      <c r="E220" s="477"/>
      <c r="F220" s="111"/>
      <c r="G220" s="477"/>
      <c r="H220" s="477"/>
      <c r="I220" s="477"/>
      <c r="J220" s="477"/>
      <c r="K220" s="477"/>
      <c r="L220" s="477"/>
      <c r="M220" s="478"/>
      <c r="N220" s="68">
        <v>0</v>
      </c>
      <c r="O220" s="68">
        <v>0</v>
      </c>
      <c r="P220" s="58"/>
      <c r="Q220" s="475"/>
      <c r="R220" s="475"/>
      <c r="S220" s="475"/>
      <c r="T220" s="475"/>
      <c r="U220" s="475"/>
      <c r="V220" s="475"/>
      <c r="W220" s="450"/>
      <c r="X220" s="450"/>
      <c r="Y220" s="450"/>
      <c r="Z220" s="450"/>
      <c r="AA220" s="450"/>
      <c r="AB220" s="450"/>
      <c r="AC220" s="450"/>
      <c r="AD220" s="450"/>
      <c r="AE220" s="450"/>
      <c r="AF220" s="450"/>
      <c r="AG220" s="450"/>
      <c r="AH220" s="450"/>
    </row>
    <row r="221" spans="1:34" ht="49.5" customHeight="1" x14ac:dyDescent="0.35">
      <c r="A221" s="505"/>
      <c r="B221" s="144" t="s">
        <v>119</v>
      </c>
      <c r="C221" s="144" t="s">
        <v>120</v>
      </c>
      <c r="D221" s="482" t="s">
        <v>522</v>
      </c>
      <c r="E221" s="482" t="s">
        <v>25</v>
      </c>
      <c r="F221" s="138" t="s">
        <v>311</v>
      </c>
      <c r="G221" s="486">
        <v>4</v>
      </c>
      <c r="H221" s="489">
        <v>1</v>
      </c>
      <c r="I221" s="492" t="s">
        <v>318</v>
      </c>
      <c r="J221" s="492">
        <v>0</v>
      </c>
      <c r="K221" s="492">
        <v>0</v>
      </c>
      <c r="L221" s="492">
        <v>0</v>
      </c>
      <c r="M221" s="492">
        <v>0</v>
      </c>
      <c r="N221" s="155">
        <v>0</v>
      </c>
      <c r="O221" s="76">
        <v>0</v>
      </c>
      <c r="P221" s="462" t="s">
        <v>312</v>
      </c>
      <c r="Q221" s="495">
        <v>2021130010120</v>
      </c>
      <c r="R221" s="462" t="s">
        <v>313</v>
      </c>
      <c r="S221" s="30" t="s">
        <v>383</v>
      </c>
      <c r="T221" s="26" t="s">
        <v>318</v>
      </c>
      <c r="U221" s="480">
        <v>0</v>
      </c>
      <c r="V221" s="480" t="s">
        <v>318</v>
      </c>
      <c r="W221" s="450"/>
      <c r="X221" s="450"/>
      <c r="Y221" s="450"/>
      <c r="Z221" s="450"/>
      <c r="AA221" s="450"/>
      <c r="AB221" s="450"/>
      <c r="AC221" s="450"/>
      <c r="AD221" s="450"/>
      <c r="AE221" s="450"/>
      <c r="AF221" s="450"/>
      <c r="AG221" s="450"/>
      <c r="AH221" s="450"/>
    </row>
    <row r="222" spans="1:34" ht="58.35" customHeight="1" x14ac:dyDescent="0.35">
      <c r="A222" s="505"/>
      <c r="B222" s="145"/>
      <c r="C222" s="145"/>
      <c r="D222" s="483"/>
      <c r="E222" s="483"/>
      <c r="F222" s="139"/>
      <c r="G222" s="487"/>
      <c r="H222" s="490"/>
      <c r="I222" s="493"/>
      <c r="J222" s="493"/>
      <c r="K222" s="493"/>
      <c r="L222" s="493"/>
      <c r="M222" s="493"/>
      <c r="N222" s="156"/>
      <c r="O222" s="81"/>
      <c r="P222" s="462"/>
      <c r="Q222" s="495"/>
      <c r="R222" s="462"/>
      <c r="S222" s="71" t="s">
        <v>437</v>
      </c>
      <c r="T222" s="499" t="s">
        <v>318</v>
      </c>
      <c r="U222" s="480"/>
      <c r="V222" s="480"/>
      <c r="W222" s="450"/>
      <c r="X222" s="450"/>
      <c r="Y222" s="450"/>
      <c r="Z222" s="450"/>
      <c r="AA222" s="450"/>
      <c r="AB222" s="450"/>
      <c r="AC222" s="450"/>
      <c r="AD222" s="450"/>
      <c r="AE222" s="450"/>
      <c r="AF222" s="450"/>
      <c r="AG222" s="450"/>
      <c r="AH222" s="450"/>
    </row>
    <row r="223" spans="1:34" ht="58.35" customHeight="1" x14ac:dyDescent="0.35">
      <c r="A223" s="505"/>
      <c r="B223" s="145"/>
      <c r="C223" s="145"/>
      <c r="D223" s="483"/>
      <c r="E223" s="483"/>
      <c r="F223" s="139"/>
      <c r="G223" s="487"/>
      <c r="H223" s="490"/>
      <c r="I223" s="493"/>
      <c r="J223" s="493"/>
      <c r="K223" s="493"/>
      <c r="L223" s="493"/>
      <c r="M223" s="493"/>
      <c r="N223" s="156"/>
      <c r="O223" s="81"/>
      <c r="P223" s="462"/>
      <c r="Q223" s="495"/>
      <c r="R223" s="462"/>
      <c r="S223" s="451" t="s">
        <v>404</v>
      </c>
      <c r="T223" s="453" t="s">
        <v>318</v>
      </c>
      <c r="U223" s="480"/>
      <c r="V223" s="480"/>
      <c r="W223" s="450"/>
      <c r="X223" s="450"/>
      <c r="Y223" s="450"/>
      <c r="Z223" s="450"/>
      <c r="AA223" s="450"/>
      <c r="AB223" s="450"/>
      <c r="AC223" s="450"/>
      <c r="AD223" s="450"/>
      <c r="AE223" s="450"/>
      <c r="AF223" s="450"/>
      <c r="AG223" s="450"/>
      <c r="AH223" s="450"/>
    </row>
    <row r="224" spans="1:34" ht="78" customHeight="1" x14ac:dyDescent="0.35">
      <c r="A224" s="505"/>
      <c r="B224" s="145"/>
      <c r="C224" s="145"/>
      <c r="D224" s="483"/>
      <c r="E224" s="483"/>
      <c r="F224" s="139"/>
      <c r="G224" s="487"/>
      <c r="H224" s="490"/>
      <c r="I224" s="493"/>
      <c r="J224" s="493"/>
      <c r="K224" s="493"/>
      <c r="L224" s="493"/>
      <c r="M224" s="493"/>
      <c r="N224" s="156"/>
      <c r="O224" s="81"/>
      <c r="P224" s="462"/>
      <c r="Q224" s="495"/>
      <c r="R224" s="462"/>
      <c r="S224" s="452"/>
      <c r="T224" s="454"/>
      <c r="U224" s="480"/>
      <c r="V224" s="480"/>
      <c r="W224" s="450"/>
      <c r="X224" s="450"/>
      <c r="Y224" s="450"/>
      <c r="Z224" s="450"/>
      <c r="AA224" s="450"/>
      <c r="AB224" s="450"/>
      <c r="AC224" s="450"/>
      <c r="AD224" s="450"/>
      <c r="AE224" s="450"/>
      <c r="AF224" s="450"/>
      <c r="AG224" s="450"/>
      <c r="AH224" s="450"/>
    </row>
    <row r="225" spans="1:34" ht="61.5" customHeight="1" x14ac:dyDescent="0.35">
      <c r="A225" s="505"/>
      <c r="B225" s="145"/>
      <c r="C225" s="145"/>
      <c r="D225" s="483"/>
      <c r="E225" s="483"/>
      <c r="F225" s="139"/>
      <c r="G225" s="487"/>
      <c r="H225" s="490"/>
      <c r="I225" s="493"/>
      <c r="J225" s="493"/>
      <c r="K225" s="493"/>
      <c r="L225" s="493"/>
      <c r="M225" s="493"/>
      <c r="N225" s="156"/>
      <c r="O225" s="81"/>
      <c r="P225" s="71" t="s">
        <v>292</v>
      </c>
      <c r="Q225" s="479">
        <v>2022130010005</v>
      </c>
      <c r="R225" s="451" t="s">
        <v>294</v>
      </c>
      <c r="S225" s="87" t="s">
        <v>389</v>
      </c>
      <c r="T225" s="26">
        <v>1</v>
      </c>
      <c r="U225" s="480">
        <v>200000000</v>
      </c>
      <c r="V225" s="481">
        <v>0</v>
      </c>
      <c r="W225" s="450"/>
      <c r="X225" s="450"/>
      <c r="Y225" s="450"/>
      <c r="Z225" s="450"/>
      <c r="AA225" s="450"/>
      <c r="AB225" s="450"/>
      <c r="AC225" s="450"/>
      <c r="AD225" s="450"/>
      <c r="AE225" s="450"/>
      <c r="AF225" s="450"/>
      <c r="AG225" s="450"/>
      <c r="AH225" s="450"/>
    </row>
    <row r="226" spans="1:34" ht="74.099999999999994" customHeight="1" x14ac:dyDescent="0.35">
      <c r="A226" s="505"/>
      <c r="B226" s="145"/>
      <c r="C226" s="145"/>
      <c r="D226" s="483"/>
      <c r="E226" s="483"/>
      <c r="F226" s="139"/>
      <c r="G226" s="487"/>
      <c r="H226" s="490"/>
      <c r="I226" s="493"/>
      <c r="J226" s="493"/>
      <c r="K226" s="493"/>
      <c r="L226" s="493"/>
      <c r="M226" s="493"/>
      <c r="N226" s="156"/>
      <c r="O226" s="81"/>
      <c r="P226" s="71"/>
      <c r="Q226" s="479"/>
      <c r="R226" s="469"/>
      <c r="S226" s="87" t="s">
        <v>438</v>
      </c>
      <c r="T226" s="26">
        <v>1</v>
      </c>
      <c r="U226" s="480"/>
      <c r="V226" s="481"/>
      <c r="W226" s="450"/>
      <c r="X226" s="450"/>
      <c r="Y226" s="450"/>
      <c r="Z226" s="450"/>
      <c r="AA226" s="450"/>
      <c r="AB226" s="450"/>
      <c r="AC226" s="450"/>
      <c r="AD226" s="450"/>
      <c r="AE226" s="450"/>
      <c r="AF226" s="450"/>
      <c r="AG226" s="450"/>
      <c r="AH226" s="450"/>
    </row>
    <row r="227" spans="1:34" ht="62.25" customHeight="1" x14ac:dyDescent="0.35">
      <c r="A227" s="505"/>
      <c r="B227" s="145"/>
      <c r="C227" s="145"/>
      <c r="D227" s="484"/>
      <c r="E227" s="484"/>
      <c r="F227" s="140"/>
      <c r="G227" s="488"/>
      <c r="H227" s="491"/>
      <c r="I227" s="494"/>
      <c r="J227" s="494"/>
      <c r="K227" s="494"/>
      <c r="L227" s="494"/>
      <c r="M227" s="494"/>
      <c r="N227" s="157"/>
      <c r="O227" s="82"/>
      <c r="P227" s="71"/>
      <c r="Q227" s="479"/>
      <c r="R227" s="452"/>
      <c r="S227" s="87" t="s">
        <v>314</v>
      </c>
      <c r="T227" s="499">
        <v>1</v>
      </c>
      <c r="U227" s="480"/>
      <c r="V227" s="481"/>
      <c r="W227" s="450"/>
      <c r="X227" s="450"/>
      <c r="Y227" s="450"/>
      <c r="Z227" s="450"/>
      <c r="AA227" s="450"/>
      <c r="AB227" s="450"/>
      <c r="AC227" s="450"/>
      <c r="AD227" s="450"/>
      <c r="AE227" s="450"/>
      <c r="AF227" s="450"/>
      <c r="AG227" s="450"/>
      <c r="AH227" s="450"/>
    </row>
    <row r="228" spans="1:34" ht="47.45" customHeight="1" x14ac:dyDescent="0.35">
      <c r="A228" s="505"/>
      <c r="B228" s="145"/>
      <c r="C228" s="145"/>
      <c r="D228" s="482" t="s">
        <v>293</v>
      </c>
      <c r="E228" s="482" t="s">
        <v>310</v>
      </c>
      <c r="F228" s="138" t="s">
        <v>295</v>
      </c>
      <c r="G228" s="425">
        <v>1</v>
      </c>
      <c r="H228" s="481" t="s">
        <v>318</v>
      </c>
      <c r="I228" s="485">
        <v>0.5</v>
      </c>
      <c r="J228" s="481" t="s">
        <v>317</v>
      </c>
      <c r="K228" s="481" t="s">
        <v>317</v>
      </c>
      <c r="L228" s="481" t="s">
        <v>317</v>
      </c>
      <c r="M228" s="481">
        <f>+I228</f>
        <v>0.5</v>
      </c>
      <c r="N228" s="116" t="s">
        <v>317</v>
      </c>
      <c r="O228" s="128">
        <v>0.5</v>
      </c>
      <c r="P228" s="462" t="s">
        <v>318</v>
      </c>
      <c r="Q228" s="462" t="s">
        <v>318</v>
      </c>
      <c r="R228" s="462" t="s">
        <v>318</v>
      </c>
      <c r="S228" s="462" t="s">
        <v>318</v>
      </c>
      <c r="T228" s="462" t="s">
        <v>318</v>
      </c>
      <c r="U228" s="462">
        <v>0</v>
      </c>
      <c r="V228" s="462" t="s">
        <v>318</v>
      </c>
      <c r="W228" s="450"/>
      <c r="X228" s="450"/>
      <c r="Y228" s="450"/>
      <c r="Z228" s="450"/>
      <c r="AA228" s="450"/>
      <c r="AB228" s="450"/>
      <c r="AC228" s="450"/>
      <c r="AD228" s="450"/>
      <c r="AE228" s="450"/>
      <c r="AF228" s="450"/>
      <c r="AG228" s="450"/>
      <c r="AH228" s="450"/>
    </row>
    <row r="229" spans="1:34" ht="48" customHeight="1" x14ac:dyDescent="0.35">
      <c r="A229" s="505"/>
      <c r="B229" s="145"/>
      <c r="C229" s="145"/>
      <c r="D229" s="483"/>
      <c r="E229" s="483"/>
      <c r="F229" s="139"/>
      <c r="G229" s="425"/>
      <c r="H229" s="481"/>
      <c r="I229" s="485"/>
      <c r="J229" s="481"/>
      <c r="K229" s="481"/>
      <c r="L229" s="481"/>
      <c r="M229" s="481"/>
      <c r="N229" s="124"/>
      <c r="O229" s="137"/>
      <c r="P229" s="462"/>
      <c r="Q229" s="462"/>
      <c r="R229" s="462"/>
      <c r="S229" s="462"/>
      <c r="T229" s="462"/>
      <c r="U229" s="462"/>
      <c r="V229" s="462"/>
      <c r="W229" s="450"/>
      <c r="X229" s="450"/>
      <c r="Y229" s="450"/>
      <c r="Z229" s="450"/>
      <c r="AA229" s="450"/>
      <c r="AB229" s="450"/>
      <c r="AC229" s="450"/>
      <c r="AD229" s="450"/>
      <c r="AE229" s="450"/>
      <c r="AF229" s="450"/>
      <c r="AG229" s="450"/>
      <c r="AH229" s="450"/>
    </row>
    <row r="230" spans="1:34" ht="46.5" customHeight="1" x14ac:dyDescent="0.35">
      <c r="A230" s="505"/>
      <c r="B230" s="145"/>
      <c r="C230" s="145"/>
      <c r="D230" s="483"/>
      <c r="E230" s="483"/>
      <c r="F230" s="139"/>
      <c r="G230" s="425"/>
      <c r="H230" s="481"/>
      <c r="I230" s="485"/>
      <c r="J230" s="481"/>
      <c r="K230" s="481"/>
      <c r="L230" s="481"/>
      <c r="M230" s="481"/>
      <c r="N230" s="124"/>
      <c r="O230" s="137"/>
      <c r="P230" s="462"/>
      <c r="Q230" s="462"/>
      <c r="R230" s="462"/>
      <c r="S230" s="462"/>
      <c r="T230" s="462"/>
      <c r="U230" s="462"/>
      <c r="V230" s="462"/>
      <c r="W230" s="450"/>
      <c r="X230" s="450"/>
      <c r="Y230" s="450"/>
      <c r="Z230" s="450"/>
      <c r="AA230" s="450"/>
      <c r="AB230" s="450"/>
      <c r="AC230" s="450"/>
      <c r="AD230" s="450"/>
      <c r="AE230" s="450"/>
      <c r="AF230" s="450"/>
      <c r="AG230" s="450"/>
      <c r="AH230" s="450"/>
    </row>
    <row r="231" spans="1:34" ht="56.25" customHeight="1" x14ac:dyDescent="0.35">
      <c r="A231" s="505"/>
      <c r="B231" s="145"/>
      <c r="C231" s="146"/>
      <c r="D231" s="484"/>
      <c r="E231" s="484"/>
      <c r="F231" s="140"/>
      <c r="G231" s="425"/>
      <c r="H231" s="481"/>
      <c r="I231" s="485"/>
      <c r="J231" s="481"/>
      <c r="K231" s="481"/>
      <c r="L231" s="481"/>
      <c r="M231" s="481"/>
      <c r="N231" s="117"/>
      <c r="O231" s="129"/>
      <c r="P231" s="462"/>
      <c r="Q231" s="462"/>
      <c r="R231" s="462"/>
      <c r="S231" s="462"/>
      <c r="T231" s="462"/>
      <c r="U231" s="462"/>
      <c r="V231" s="462"/>
      <c r="W231" s="450"/>
      <c r="X231" s="450"/>
      <c r="Y231" s="450"/>
      <c r="Z231" s="450"/>
      <c r="AA231" s="450"/>
      <c r="AB231" s="450"/>
      <c r="AC231" s="450"/>
      <c r="AD231" s="450"/>
      <c r="AE231" s="450"/>
      <c r="AF231" s="450"/>
      <c r="AG231" s="450"/>
      <c r="AH231" s="450"/>
    </row>
    <row r="232" spans="1:34" ht="56.25" customHeight="1" x14ac:dyDescent="0.35">
      <c r="A232" s="505"/>
      <c r="B232" s="146"/>
      <c r="C232" s="455" t="s">
        <v>370</v>
      </c>
      <c r="D232" s="456"/>
      <c r="E232" s="456"/>
      <c r="F232" s="110"/>
      <c r="G232" s="456"/>
      <c r="H232" s="456"/>
      <c r="I232" s="456"/>
      <c r="J232" s="456"/>
      <c r="K232" s="456"/>
      <c r="L232" s="456"/>
      <c r="M232" s="457"/>
      <c r="N232" s="34">
        <v>0</v>
      </c>
      <c r="O232" s="34">
        <v>0.25</v>
      </c>
      <c r="P232" s="473"/>
      <c r="Q232" s="474"/>
      <c r="R232" s="474"/>
      <c r="S232" s="474"/>
      <c r="T232" s="474"/>
      <c r="U232" s="474"/>
      <c r="V232" s="474"/>
      <c r="W232" s="450"/>
      <c r="X232" s="450"/>
      <c r="Y232" s="450"/>
      <c r="Z232" s="450"/>
      <c r="AA232" s="450"/>
      <c r="AB232" s="450"/>
      <c r="AC232" s="450"/>
      <c r="AD232" s="450"/>
      <c r="AE232" s="450"/>
      <c r="AF232" s="450"/>
      <c r="AG232" s="450"/>
      <c r="AH232" s="450"/>
    </row>
    <row r="233" spans="1:34" ht="56.25" customHeight="1" x14ac:dyDescent="0.35">
      <c r="A233" s="505"/>
      <c r="B233" s="476" t="s">
        <v>371</v>
      </c>
      <c r="C233" s="477"/>
      <c r="D233" s="477"/>
      <c r="E233" s="477"/>
      <c r="F233" s="111"/>
      <c r="G233" s="477"/>
      <c r="H233" s="477"/>
      <c r="I233" s="477"/>
      <c r="J233" s="477"/>
      <c r="K233" s="477"/>
      <c r="L233" s="477"/>
      <c r="M233" s="478"/>
      <c r="N233" s="88">
        <v>0</v>
      </c>
      <c r="O233" s="88">
        <v>0.25</v>
      </c>
      <c r="P233" s="58"/>
      <c r="Q233" s="475"/>
      <c r="R233" s="475"/>
      <c r="S233" s="475"/>
      <c r="T233" s="475"/>
      <c r="U233" s="475"/>
      <c r="V233" s="475"/>
      <c r="W233" s="450"/>
      <c r="X233" s="450"/>
      <c r="Y233" s="450"/>
      <c r="Z233" s="450"/>
      <c r="AA233" s="450"/>
      <c r="AB233" s="450"/>
      <c r="AC233" s="450"/>
      <c r="AD233" s="450"/>
      <c r="AE233" s="450"/>
      <c r="AF233" s="450"/>
      <c r="AG233" s="450"/>
      <c r="AH233" s="450"/>
    </row>
    <row r="234" spans="1:34" ht="39" customHeight="1" x14ac:dyDescent="0.35">
      <c r="A234" s="505"/>
      <c r="B234" s="144" t="s">
        <v>121</v>
      </c>
      <c r="C234" s="143" t="s">
        <v>121</v>
      </c>
      <c r="D234" s="462" t="s">
        <v>164</v>
      </c>
      <c r="E234" s="462" t="s">
        <v>25</v>
      </c>
      <c r="F234" s="29" t="s">
        <v>221</v>
      </c>
      <c r="G234" s="425">
        <v>4</v>
      </c>
      <c r="H234" s="463">
        <v>1</v>
      </c>
      <c r="I234" s="464">
        <v>1</v>
      </c>
      <c r="J234" s="465">
        <v>0</v>
      </c>
      <c r="K234" s="453">
        <v>0</v>
      </c>
      <c r="L234" s="453">
        <f>J234+K234</f>
        <v>0</v>
      </c>
      <c r="M234" s="453">
        <f>+I234</f>
        <v>1</v>
      </c>
      <c r="N234" s="116">
        <v>0</v>
      </c>
      <c r="O234" s="116">
        <v>0.25</v>
      </c>
      <c r="P234" s="451" t="s">
        <v>270</v>
      </c>
      <c r="Q234" s="470">
        <v>2021130010125</v>
      </c>
      <c r="R234" s="71" t="s">
        <v>271</v>
      </c>
      <c r="S234" s="30" t="s">
        <v>383</v>
      </c>
      <c r="T234" s="26">
        <v>1</v>
      </c>
      <c r="U234" s="448">
        <v>150000000</v>
      </c>
      <c r="V234" s="425">
        <v>0</v>
      </c>
      <c r="W234" s="450"/>
      <c r="X234" s="450"/>
      <c r="Y234" s="450"/>
      <c r="Z234" s="450"/>
      <c r="AA234" s="450"/>
      <c r="AB234" s="450"/>
      <c r="AC234" s="450"/>
      <c r="AD234" s="450"/>
      <c r="AE234" s="450"/>
      <c r="AF234" s="450"/>
      <c r="AG234" s="450"/>
      <c r="AH234" s="450"/>
    </row>
    <row r="235" spans="1:34" ht="39" customHeight="1" x14ac:dyDescent="0.35">
      <c r="A235" s="505"/>
      <c r="B235" s="145"/>
      <c r="C235" s="143"/>
      <c r="D235" s="462"/>
      <c r="E235" s="462"/>
      <c r="F235" s="29"/>
      <c r="G235" s="425"/>
      <c r="H235" s="463"/>
      <c r="I235" s="464"/>
      <c r="J235" s="466"/>
      <c r="K235" s="468"/>
      <c r="L235" s="468"/>
      <c r="M235" s="468"/>
      <c r="N235" s="124"/>
      <c r="O235" s="124"/>
      <c r="P235" s="469"/>
      <c r="Q235" s="471"/>
      <c r="R235" s="71"/>
      <c r="S235" s="71" t="s">
        <v>439</v>
      </c>
      <c r="T235" s="499">
        <v>1</v>
      </c>
      <c r="U235" s="449"/>
      <c r="V235" s="425"/>
      <c r="W235" s="450"/>
      <c r="X235" s="450"/>
      <c r="Y235" s="450"/>
      <c r="Z235" s="450"/>
      <c r="AA235" s="450"/>
      <c r="AB235" s="450"/>
      <c r="AC235" s="450"/>
      <c r="AD235" s="450"/>
      <c r="AE235" s="450"/>
      <c r="AF235" s="450"/>
      <c r="AG235" s="450"/>
      <c r="AH235" s="450"/>
    </row>
    <row r="236" spans="1:34" ht="39" customHeight="1" x14ac:dyDescent="0.35">
      <c r="A236" s="505"/>
      <c r="B236" s="145"/>
      <c r="C236" s="143"/>
      <c r="D236" s="462"/>
      <c r="E236" s="462"/>
      <c r="F236" s="29"/>
      <c r="G236" s="425"/>
      <c r="H236" s="463"/>
      <c r="I236" s="464"/>
      <c r="J236" s="466"/>
      <c r="K236" s="468"/>
      <c r="L236" s="468"/>
      <c r="M236" s="468"/>
      <c r="N236" s="124"/>
      <c r="O236" s="124"/>
      <c r="P236" s="469"/>
      <c r="Q236" s="471"/>
      <c r="R236" s="71"/>
      <c r="S236" s="451" t="s">
        <v>404</v>
      </c>
      <c r="T236" s="453">
        <v>1</v>
      </c>
      <c r="U236" s="449"/>
      <c r="V236" s="425"/>
      <c r="W236" s="450"/>
      <c r="X236" s="450"/>
      <c r="Y236" s="450"/>
      <c r="Z236" s="450"/>
      <c r="AA236" s="450"/>
      <c r="AB236" s="450"/>
      <c r="AC236" s="450"/>
      <c r="AD236" s="450"/>
      <c r="AE236" s="450"/>
      <c r="AF236" s="450"/>
      <c r="AG236" s="450"/>
      <c r="AH236" s="450"/>
    </row>
    <row r="237" spans="1:34" ht="102" customHeight="1" x14ac:dyDescent="0.35">
      <c r="A237" s="505"/>
      <c r="B237" s="145"/>
      <c r="C237" s="143"/>
      <c r="D237" s="462"/>
      <c r="E237" s="462"/>
      <c r="F237" s="29"/>
      <c r="G237" s="425"/>
      <c r="H237" s="463"/>
      <c r="I237" s="464"/>
      <c r="J237" s="467"/>
      <c r="K237" s="454"/>
      <c r="L237" s="454"/>
      <c r="M237" s="454"/>
      <c r="N237" s="117"/>
      <c r="O237" s="117"/>
      <c r="P237" s="452"/>
      <c r="Q237" s="472"/>
      <c r="R237" s="71"/>
      <c r="S237" s="452"/>
      <c r="T237" s="454"/>
      <c r="U237" s="449"/>
      <c r="V237" s="425"/>
      <c r="W237" s="450"/>
      <c r="AH237" s="450"/>
    </row>
    <row r="238" spans="1:34" ht="56.1" customHeight="1" x14ac:dyDescent="0.35">
      <c r="A238" s="505"/>
      <c r="B238" s="146"/>
      <c r="C238" s="455" t="s">
        <v>372</v>
      </c>
      <c r="D238" s="456"/>
      <c r="E238" s="456"/>
      <c r="F238" s="110"/>
      <c r="G238" s="456"/>
      <c r="H238" s="456"/>
      <c r="I238" s="456"/>
      <c r="J238" s="456"/>
      <c r="K238" s="456"/>
      <c r="L238" s="456"/>
      <c r="M238" s="457"/>
      <c r="N238" s="82">
        <v>0</v>
      </c>
      <c r="O238" s="82">
        <v>0.25</v>
      </c>
      <c r="P238" s="89"/>
      <c r="Q238" s="90"/>
      <c r="U238" s="92"/>
      <c r="W238" s="450"/>
      <c r="AH238" s="450"/>
    </row>
    <row r="239" spans="1:34" ht="60.6" customHeight="1" x14ac:dyDescent="0.35">
      <c r="A239" s="505"/>
      <c r="B239" s="476" t="s">
        <v>373</v>
      </c>
      <c r="C239" s="477"/>
      <c r="D239" s="477"/>
      <c r="E239" s="477"/>
      <c r="F239" s="111"/>
      <c r="G239" s="477"/>
      <c r="H239" s="477"/>
      <c r="I239" s="477"/>
      <c r="J239" s="477"/>
      <c r="K239" s="477"/>
      <c r="L239" s="477"/>
      <c r="M239" s="478"/>
      <c r="N239" s="38">
        <v>0</v>
      </c>
      <c r="O239" s="38">
        <v>0.25</v>
      </c>
      <c r="P239" s="89"/>
      <c r="Q239" s="90"/>
      <c r="U239" s="92"/>
      <c r="W239" s="450"/>
      <c r="AH239" s="450"/>
    </row>
    <row r="240" spans="1:34" ht="57.6" customHeight="1" x14ac:dyDescent="0.35">
      <c r="A240" s="505"/>
      <c r="B240" s="458" t="s">
        <v>322</v>
      </c>
      <c r="C240" s="459"/>
      <c r="D240" s="459"/>
      <c r="E240" s="459"/>
      <c r="F240" s="112"/>
      <c r="G240" s="459"/>
      <c r="H240" s="459"/>
      <c r="I240" s="459"/>
      <c r="J240" s="459"/>
      <c r="K240" s="459"/>
      <c r="L240" s="459"/>
      <c r="M240" s="460"/>
      <c r="N240" s="69">
        <v>0</v>
      </c>
      <c r="O240" s="69">
        <v>0.18055555555555558</v>
      </c>
      <c r="W240" s="450"/>
      <c r="AH240" s="450"/>
    </row>
    <row r="241" spans="1:34" x14ac:dyDescent="0.35">
      <c r="A241" s="1"/>
      <c r="C241" s="20"/>
      <c r="D241" s="20"/>
      <c r="E241" s="20"/>
      <c r="G241" s="20"/>
      <c r="H241" s="20"/>
      <c r="I241" s="599"/>
      <c r="J241" s="599"/>
      <c r="K241" s="599"/>
      <c r="L241" s="599"/>
      <c r="M241" s="599"/>
      <c r="N241" s="97"/>
      <c r="O241" s="97"/>
      <c r="W241" s="450"/>
      <c r="AH241" s="450"/>
    </row>
    <row r="242" spans="1:34" ht="60.6" customHeight="1" x14ac:dyDescent="0.35">
      <c r="B242" s="461" t="s">
        <v>565</v>
      </c>
      <c r="C242" s="461"/>
      <c r="D242" s="461"/>
      <c r="E242" s="461"/>
      <c r="F242" s="142"/>
      <c r="G242" s="461"/>
      <c r="H242" s="461"/>
      <c r="I242" s="461"/>
      <c r="J242" s="461"/>
      <c r="K242" s="461"/>
      <c r="L242" s="461"/>
      <c r="M242" s="461"/>
      <c r="N242" s="98">
        <v>0</v>
      </c>
      <c r="O242" s="98">
        <v>0.2936652141833378</v>
      </c>
      <c r="P242" s="80"/>
      <c r="Q242" s="80"/>
      <c r="W242" s="45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AB43-DC99-4A6B-8A40-2B26845B8C64}">
  <dimension ref="A1:G633"/>
  <sheetViews>
    <sheetView tabSelected="1" workbookViewId="0">
      <selection activeCell="A2" sqref="A2"/>
    </sheetView>
  </sheetViews>
  <sheetFormatPr baseColWidth="10" defaultRowHeight="21" x14ac:dyDescent="0.25"/>
  <cols>
    <col min="1" max="1" width="20.140625" style="20" customWidth="1"/>
    <col min="3" max="3" width="58.140625" customWidth="1"/>
    <col min="7" max="7" width="29.5703125" style="601" customWidth="1"/>
  </cols>
  <sheetData>
    <row r="1" spans="1:7" ht="42.75" customHeight="1" thickBot="1" x14ac:dyDescent="0.3">
      <c r="A1" s="602" t="s">
        <v>1</v>
      </c>
      <c r="C1" s="601" t="s">
        <v>3</v>
      </c>
      <c r="G1" s="601" t="s">
        <v>4</v>
      </c>
    </row>
    <row r="2" spans="1:7" ht="15" customHeight="1" x14ac:dyDescent="0.25">
      <c r="A2" s="603" t="s">
        <v>23</v>
      </c>
      <c r="B2" s="600">
        <v>1</v>
      </c>
      <c r="C2" s="601" t="s">
        <v>29</v>
      </c>
      <c r="F2" s="600">
        <v>1</v>
      </c>
      <c r="G2" s="601" t="s">
        <v>24</v>
      </c>
    </row>
    <row r="3" spans="1:7" ht="15" customHeight="1" x14ac:dyDescent="0.25">
      <c r="B3" s="600">
        <v>2</v>
      </c>
      <c r="C3" t="s">
        <v>35</v>
      </c>
      <c r="F3" s="600">
        <v>2</v>
      </c>
      <c r="G3" s="601" t="s">
        <v>30</v>
      </c>
    </row>
    <row r="4" spans="1:7" ht="15" customHeight="1" x14ac:dyDescent="0.25">
      <c r="A4" s="604"/>
      <c r="B4" s="600">
        <v>3</v>
      </c>
      <c r="C4" t="s">
        <v>40</v>
      </c>
      <c r="F4" s="600">
        <v>3</v>
      </c>
      <c r="G4" s="601" t="s">
        <v>33</v>
      </c>
    </row>
    <row r="5" spans="1:7" ht="15" customHeight="1" x14ac:dyDescent="0.25">
      <c r="A5" s="604"/>
      <c r="B5" s="600">
        <v>4</v>
      </c>
      <c r="C5" t="s">
        <v>47</v>
      </c>
      <c r="F5" s="600">
        <v>4</v>
      </c>
      <c r="G5" s="601" t="s">
        <v>36</v>
      </c>
    </row>
    <row r="6" spans="1:7" ht="15" customHeight="1" x14ac:dyDescent="0.25">
      <c r="A6" s="604"/>
      <c r="B6" s="600">
        <v>5</v>
      </c>
      <c r="C6" s="601" t="s">
        <v>382</v>
      </c>
      <c r="F6" s="600">
        <v>5</v>
      </c>
      <c r="G6" s="601" t="s">
        <v>38</v>
      </c>
    </row>
    <row r="7" spans="1:7" ht="15" customHeight="1" x14ac:dyDescent="0.25">
      <c r="A7" s="604"/>
      <c r="B7" s="600">
        <v>6</v>
      </c>
      <c r="C7" s="601" t="s">
        <v>52</v>
      </c>
      <c r="F7" s="600">
        <v>6</v>
      </c>
      <c r="G7" s="601" t="s">
        <v>41</v>
      </c>
    </row>
    <row r="8" spans="1:7" ht="15" customHeight="1" x14ac:dyDescent="0.25">
      <c r="A8" s="604"/>
      <c r="B8" s="600">
        <v>7</v>
      </c>
      <c r="C8" t="s">
        <v>328</v>
      </c>
      <c r="F8" s="600">
        <v>7</v>
      </c>
      <c r="G8" s="601" t="s">
        <v>43</v>
      </c>
    </row>
    <row r="9" spans="1:7" ht="15" customHeight="1" x14ac:dyDescent="0.25">
      <c r="A9" s="604"/>
      <c r="B9" s="600">
        <v>8</v>
      </c>
      <c r="C9" t="s">
        <v>61</v>
      </c>
      <c r="F9" s="600">
        <v>8</v>
      </c>
      <c r="G9" s="601" t="s">
        <v>45</v>
      </c>
    </row>
    <row r="10" spans="1:7" ht="15" customHeight="1" x14ac:dyDescent="0.25">
      <c r="A10" s="604"/>
      <c r="B10" s="600">
        <v>9</v>
      </c>
      <c r="C10" t="s">
        <v>68</v>
      </c>
      <c r="F10" s="600">
        <v>9</v>
      </c>
      <c r="G10" s="601" t="s">
        <v>48</v>
      </c>
    </row>
    <row r="11" spans="1:7" ht="15" customHeight="1" x14ac:dyDescent="0.25">
      <c r="A11" s="604"/>
      <c r="B11" s="600">
        <v>10</v>
      </c>
      <c r="C11" t="s">
        <v>72</v>
      </c>
      <c r="F11" s="600">
        <v>10</v>
      </c>
      <c r="G11" s="601" t="s">
        <v>51</v>
      </c>
    </row>
    <row r="12" spans="1:7" ht="15" customHeight="1" x14ac:dyDescent="0.25">
      <c r="A12" s="604"/>
      <c r="B12" s="600">
        <v>11</v>
      </c>
      <c r="C12" t="s">
        <v>74</v>
      </c>
      <c r="F12" s="600">
        <v>11</v>
      </c>
      <c r="G12" s="601" t="s">
        <v>53</v>
      </c>
    </row>
    <row r="13" spans="1:7" ht="15" customHeight="1" x14ac:dyDescent="0.25">
      <c r="A13" s="604"/>
      <c r="B13" s="600">
        <v>12</v>
      </c>
      <c r="C13" t="s">
        <v>75</v>
      </c>
      <c r="F13" s="600">
        <v>12</v>
      </c>
      <c r="G13" s="601" t="s">
        <v>56</v>
      </c>
    </row>
    <row r="14" spans="1:7" ht="15" customHeight="1" x14ac:dyDescent="0.25">
      <c r="A14" s="604"/>
      <c r="B14" s="600">
        <v>13</v>
      </c>
      <c r="C14" t="s">
        <v>76</v>
      </c>
      <c r="F14" s="600">
        <v>13</v>
      </c>
      <c r="G14" s="601" t="s">
        <v>58</v>
      </c>
    </row>
    <row r="15" spans="1:7" ht="15" customHeight="1" x14ac:dyDescent="0.25">
      <c r="A15" s="604"/>
      <c r="B15" s="600">
        <v>14</v>
      </c>
      <c r="C15" t="s">
        <v>78</v>
      </c>
      <c r="F15" s="600">
        <v>14</v>
      </c>
      <c r="G15" s="601" t="s">
        <v>491</v>
      </c>
    </row>
    <row r="16" spans="1:7" ht="15" customHeight="1" x14ac:dyDescent="0.25">
      <c r="A16" s="604"/>
      <c r="B16" s="600">
        <v>15</v>
      </c>
      <c r="C16" t="s">
        <v>79</v>
      </c>
      <c r="F16" s="600">
        <v>15</v>
      </c>
      <c r="G16" s="601" t="s">
        <v>64</v>
      </c>
    </row>
    <row r="17" spans="1:7" ht="15" customHeight="1" x14ac:dyDescent="0.25">
      <c r="A17" s="604"/>
      <c r="B17" s="600">
        <v>16</v>
      </c>
      <c r="C17" t="s">
        <v>81</v>
      </c>
      <c r="F17" s="600">
        <v>16</v>
      </c>
      <c r="G17" s="601" t="s">
        <v>66</v>
      </c>
    </row>
    <row r="18" spans="1:7" ht="15" customHeight="1" x14ac:dyDescent="0.25">
      <c r="A18" s="604"/>
      <c r="B18" s="600">
        <v>17</v>
      </c>
      <c r="C18" t="s">
        <v>82</v>
      </c>
      <c r="F18" s="600">
        <v>17</v>
      </c>
      <c r="G18" s="601" t="s">
        <v>69</v>
      </c>
    </row>
    <row r="19" spans="1:7" ht="15" customHeight="1" x14ac:dyDescent="0.25">
      <c r="A19" s="604"/>
      <c r="B19" s="600">
        <v>18</v>
      </c>
      <c r="C19" t="s">
        <v>84</v>
      </c>
      <c r="F19" s="600">
        <v>18</v>
      </c>
      <c r="G19" s="601" t="s">
        <v>456</v>
      </c>
    </row>
    <row r="20" spans="1:7" ht="15" customHeight="1" x14ac:dyDescent="0.25">
      <c r="A20" s="604"/>
      <c r="B20" s="600">
        <v>19</v>
      </c>
      <c r="C20" t="s">
        <v>85</v>
      </c>
      <c r="F20" s="600">
        <v>19</v>
      </c>
      <c r="G20" s="601" t="s">
        <v>455</v>
      </c>
    </row>
    <row r="21" spans="1:7" ht="15" customHeight="1" x14ac:dyDescent="0.25">
      <c r="A21" s="604"/>
      <c r="B21" s="600">
        <v>20</v>
      </c>
      <c r="C21" t="s">
        <v>86</v>
      </c>
      <c r="F21" s="600">
        <v>20</v>
      </c>
      <c r="G21" s="601" t="s">
        <v>122</v>
      </c>
    </row>
    <row r="22" spans="1:7" ht="15" customHeight="1" x14ac:dyDescent="0.25">
      <c r="A22" s="604"/>
      <c r="B22" s="600">
        <v>21</v>
      </c>
      <c r="C22" t="s">
        <v>87</v>
      </c>
      <c r="F22" s="600">
        <v>21</v>
      </c>
      <c r="G22" s="601" t="s">
        <v>123</v>
      </c>
    </row>
    <row r="23" spans="1:7" ht="15" customHeight="1" x14ac:dyDescent="0.25">
      <c r="A23" s="604"/>
      <c r="B23" s="600">
        <v>22</v>
      </c>
      <c r="C23" t="s">
        <v>89</v>
      </c>
      <c r="F23" s="600">
        <v>22</v>
      </c>
      <c r="G23" s="601" t="s">
        <v>124</v>
      </c>
    </row>
    <row r="24" spans="1:7" ht="15" customHeight="1" x14ac:dyDescent="0.25">
      <c r="A24" s="604"/>
      <c r="B24" s="600">
        <v>23</v>
      </c>
      <c r="C24" t="s">
        <v>90</v>
      </c>
      <c r="F24" s="600">
        <v>23</v>
      </c>
      <c r="G24" s="601" t="s">
        <v>125</v>
      </c>
    </row>
    <row r="25" spans="1:7" ht="15" customHeight="1" x14ac:dyDescent="0.25">
      <c r="A25" s="604"/>
      <c r="B25" s="600">
        <v>24</v>
      </c>
      <c r="C25" t="s">
        <v>91</v>
      </c>
      <c r="F25" s="600">
        <v>24</v>
      </c>
      <c r="G25" s="601" t="s">
        <v>126</v>
      </c>
    </row>
    <row r="26" spans="1:7" ht="15" customHeight="1" x14ac:dyDescent="0.25">
      <c r="A26" s="604"/>
      <c r="B26" s="600">
        <v>25</v>
      </c>
      <c r="C26" t="s">
        <v>94</v>
      </c>
      <c r="F26" s="600">
        <v>25</v>
      </c>
      <c r="G26" s="601" t="s">
        <v>127</v>
      </c>
    </row>
    <row r="27" spans="1:7" ht="15" customHeight="1" x14ac:dyDescent="0.25">
      <c r="A27" s="605"/>
      <c r="B27" s="600">
        <v>26</v>
      </c>
      <c r="C27" t="s">
        <v>95</v>
      </c>
      <c r="F27" s="600">
        <v>26</v>
      </c>
      <c r="G27" s="601" t="s">
        <v>128</v>
      </c>
    </row>
    <row r="28" spans="1:7" ht="15" customHeight="1" x14ac:dyDescent="0.25">
      <c r="A28" s="606" t="s">
        <v>60</v>
      </c>
      <c r="B28" s="600">
        <v>27</v>
      </c>
      <c r="C28" t="s">
        <v>96</v>
      </c>
      <c r="F28" s="600">
        <v>27</v>
      </c>
      <c r="G28" s="601" t="s">
        <v>129</v>
      </c>
    </row>
    <row r="29" spans="1:7" ht="15" customHeight="1" x14ac:dyDescent="0.25">
      <c r="A29" s="604"/>
      <c r="B29" s="600">
        <v>28</v>
      </c>
      <c r="C29" t="s">
        <v>97</v>
      </c>
      <c r="F29" s="600">
        <v>28</v>
      </c>
      <c r="G29" s="601" t="s">
        <v>130</v>
      </c>
    </row>
    <row r="30" spans="1:7" ht="15" customHeight="1" x14ac:dyDescent="0.25">
      <c r="A30" s="604"/>
      <c r="B30" s="600">
        <v>29</v>
      </c>
      <c r="C30" t="s">
        <v>99</v>
      </c>
      <c r="F30" s="600">
        <v>29</v>
      </c>
      <c r="G30" s="601" t="s">
        <v>131</v>
      </c>
    </row>
    <row r="31" spans="1:7" ht="15" customHeight="1" x14ac:dyDescent="0.25">
      <c r="A31" s="604"/>
      <c r="B31" s="600">
        <v>30</v>
      </c>
      <c r="C31" t="s">
        <v>101</v>
      </c>
      <c r="F31" s="600">
        <v>30</v>
      </c>
      <c r="G31" s="601" t="s">
        <v>132</v>
      </c>
    </row>
    <row r="32" spans="1:7" ht="15" customHeight="1" x14ac:dyDescent="0.25">
      <c r="A32" s="604"/>
      <c r="B32" s="600">
        <v>31</v>
      </c>
      <c r="C32" t="s">
        <v>104</v>
      </c>
      <c r="F32" s="600">
        <v>31</v>
      </c>
      <c r="G32" s="601" t="s">
        <v>133</v>
      </c>
    </row>
    <row r="33" spans="1:7" ht="15" customHeight="1" x14ac:dyDescent="0.25">
      <c r="A33" s="604"/>
      <c r="B33" s="600">
        <v>32</v>
      </c>
      <c r="C33" t="s">
        <v>106</v>
      </c>
      <c r="F33" s="600">
        <v>32</v>
      </c>
      <c r="G33" s="601" t="s">
        <v>134</v>
      </c>
    </row>
    <row r="34" spans="1:7" ht="15" customHeight="1" x14ac:dyDescent="0.25">
      <c r="A34" s="604"/>
      <c r="B34" s="600">
        <v>33</v>
      </c>
      <c r="C34" t="s">
        <v>107</v>
      </c>
      <c r="F34" s="600">
        <v>33</v>
      </c>
      <c r="G34" s="601" t="s">
        <v>135</v>
      </c>
    </row>
    <row r="35" spans="1:7" ht="15" customHeight="1" x14ac:dyDescent="0.25">
      <c r="A35" s="604"/>
      <c r="B35" s="600">
        <v>34</v>
      </c>
      <c r="C35" t="s">
        <v>109</v>
      </c>
      <c r="F35" s="600">
        <v>34</v>
      </c>
      <c r="G35" s="601" t="s">
        <v>136</v>
      </c>
    </row>
    <row r="36" spans="1:7" ht="15" customHeight="1" x14ac:dyDescent="0.25">
      <c r="A36" s="604"/>
      <c r="B36" s="600">
        <v>35</v>
      </c>
      <c r="C36" t="s">
        <v>305</v>
      </c>
      <c r="F36" s="600">
        <v>35</v>
      </c>
      <c r="G36" s="601" t="s">
        <v>137</v>
      </c>
    </row>
    <row r="37" spans="1:7" ht="15" customHeight="1" x14ac:dyDescent="0.25">
      <c r="A37" s="604"/>
      <c r="B37" s="600">
        <v>36</v>
      </c>
      <c r="C37" t="s">
        <v>111</v>
      </c>
      <c r="F37" s="600">
        <v>36</v>
      </c>
      <c r="G37" s="601" t="s">
        <v>138</v>
      </c>
    </row>
    <row r="38" spans="1:7" ht="15" customHeight="1" x14ac:dyDescent="0.25">
      <c r="A38" s="604"/>
      <c r="B38" s="600">
        <v>37</v>
      </c>
      <c r="C38" t="s">
        <v>113</v>
      </c>
      <c r="F38" s="600">
        <v>37</v>
      </c>
      <c r="G38" s="601" t="s">
        <v>139</v>
      </c>
    </row>
    <row r="39" spans="1:7" ht="15" customHeight="1" x14ac:dyDescent="0.25">
      <c r="A39" s="604"/>
      <c r="B39" s="600">
        <v>38</v>
      </c>
      <c r="C39" t="s">
        <v>114</v>
      </c>
      <c r="F39" s="600">
        <v>38</v>
      </c>
      <c r="G39" s="601" t="s">
        <v>140</v>
      </c>
    </row>
    <row r="40" spans="1:7" ht="15" customHeight="1" x14ac:dyDescent="0.25">
      <c r="A40" s="604"/>
      <c r="B40" s="600">
        <v>39</v>
      </c>
      <c r="C40" t="s">
        <v>116</v>
      </c>
      <c r="F40" s="600">
        <v>39</v>
      </c>
      <c r="G40" s="601" t="s">
        <v>141</v>
      </c>
    </row>
    <row r="41" spans="1:7" ht="15" customHeight="1" x14ac:dyDescent="0.25">
      <c r="A41" s="604"/>
      <c r="B41" s="600">
        <v>40</v>
      </c>
      <c r="C41" t="s">
        <v>118</v>
      </c>
      <c r="F41" s="600">
        <v>40</v>
      </c>
      <c r="G41" s="601" t="s">
        <v>142</v>
      </c>
    </row>
    <row r="42" spans="1:7" ht="15" customHeight="1" x14ac:dyDescent="0.25">
      <c r="A42" s="604"/>
      <c r="B42" s="600">
        <v>41</v>
      </c>
      <c r="C42" t="s">
        <v>120</v>
      </c>
      <c r="F42" s="600">
        <v>41</v>
      </c>
      <c r="G42" s="601" t="s">
        <v>143</v>
      </c>
    </row>
    <row r="43" spans="1:7" ht="15" customHeight="1" x14ac:dyDescent="0.25">
      <c r="A43" s="604"/>
      <c r="B43" s="600">
        <v>42</v>
      </c>
      <c r="C43" t="s">
        <v>121</v>
      </c>
      <c r="F43" s="600">
        <v>42</v>
      </c>
      <c r="G43" s="601" t="s">
        <v>144</v>
      </c>
    </row>
    <row r="44" spans="1:7" ht="15" customHeight="1" x14ac:dyDescent="0.25">
      <c r="A44" s="604"/>
      <c r="B44" s="600"/>
      <c r="F44" s="600">
        <v>43</v>
      </c>
      <c r="G44" s="601" t="s">
        <v>145</v>
      </c>
    </row>
    <row r="45" spans="1:7" ht="15" customHeight="1" x14ac:dyDescent="0.25">
      <c r="A45" s="604"/>
      <c r="F45" s="600">
        <v>44</v>
      </c>
      <c r="G45" s="601" t="s">
        <v>146</v>
      </c>
    </row>
    <row r="46" spans="1:7" ht="15" customHeight="1" x14ac:dyDescent="0.25">
      <c r="A46" s="604"/>
      <c r="F46" s="600">
        <v>45</v>
      </c>
      <c r="G46" s="601" t="s">
        <v>147</v>
      </c>
    </row>
    <row r="47" spans="1:7" ht="15" customHeight="1" x14ac:dyDescent="0.25">
      <c r="A47" s="604"/>
      <c r="F47" s="600">
        <v>46</v>
      </c>
      <c r="G47" s="601" t="s">
        <v>148</v>
      </c>
    </row>
    <row r="48" spans="1:7" ht="15" customHeight="1" x14ac:dyDescent="0.25">
      <c r="A48" s="604"/>
      <c r="F48" s="600">
        <v>47</v>
      </c>
      <c r="G48" s="601" t="s">
        <v>149</v>
      </c>
    </row>
    <row r="49" spans="1:7" ht="15" customHeight="1" x14ac:dyDescent="0.25">
      <c r="A49" s="605"/>
      <c r="F49" s="600">
        <v>48</v>
      </c>
      <c r="G49" s="601" t="s">
        <v>150</v>
      </c>
    </row>
    <row r="50" spans="1:7" ht="15" customHeight="1" x14ac:dyDescent="0.25">
      <c r="A50" s="607" t="s">
        <v>71</v>
      </c>
      <c r="F50" s="600">
        <v>49</v>
      </c>
      <c r="G50" s="601" t="s">
        <v>151</v>
      </c>
    </row>
    <row r="51" spans="1:7" ht="15" customHeight="1" x14ac:dyDescent="0.25">
      <c r="A51" s="607"/>
      <c r="F51" s="600">
        <v>50</v>
      </c>
      <c r="G51" s="601" t="s">
        <v>152</v>
      </c>
    </row>
    <row r="52" spans="1:7" ht="15" customHeight="1" x14ac:dyDescent="0.25">
      <c r="A52" s="607"/>
      <c r="F52" s="600">
        <v>51</v>
      </c>
      <c r="G52" s="601" t="s">
        <v>153</v>
      </c>
    </row>
    <row r="53" spans="1:7" ht="15" customHeight="1" x14ac:dyDescent="0.25">
      <c r="A53" s="607"/>
      <c r="F53" s="600">
        <v>52</v>
      </c>
      <c r="G53" s="601" t="s">
        <v>154</v>
      </c>
    </row>
    <row r="54" spans="1:7" ht="15" customHeight="1" x14ac:dyDescent="0.25">
      <c r="A54" s="607"/>
      <c r="F54" s="600">
        <v>53</v>
      </c>
      <c r="G54" s="601" t="s">
        <v>155</v>
      </c>
    </row>
    <row r="55" spans="1:7" ht="15" customHeight="1" x14ac:dyDescent="0.25">
      <c r="A55" s="607" t="s">
        <v>73</v>
      </c>
      <c r="F55" s="600">
        <v>54</v>
      </c>
      <c r="G55" s="601" t="s">
        <v>156</v>
      </c>
    </row>
    <row r="56" spans="1:7" ht="15" customHeight="1" x14ac:dyDescent="0.25">
      <c r="A56" s="607"/>
      <c r="F56" s="600">
        <v>55</v>
      </c>
      <c r="G56" s="601" t="s">
        <v>507</v>
      </c>
    </row>
    <row r="57" spans="1:7" ht="15" customHeight="1" x14ac:dyDescent="0.25">
      <c r="A57" s="607"/>
      <c r="F57" s="600">
        <v>56</v>
      </c>
      <c r="G57" s="601" t="s">
        <v>508</v>
      </c>
    </row>
    <row r="58" spans="1:7" ht="15" customHeight="1" x14ac:dyDescent="0.25">
      <c r="A58" s="607"/>
      <c r="F58" s="600">
        <v>57</v>
      </c>
      <c r="G58" s="601" t="s">
        <v>157</v>
      </c>
    </row>
    <row r="59" spans="1:7" ht="15" customHeight="1" x14ac:dyDescent="0.25">
      <c r="A59" s="607"/>
      <c r="F59" s="600">
        <v>58</v>
      </c>
      <c r="G59" s="601" t="s">
        <v>158</v>
      </c>
    </row>
    <row r="60" spans="1:7" ht="15" customHeight="1" x14ac:dyDescent="0.25">
      <c r="A60" s="607"/>
      <c r="F60" s="600">
        <v>59</v>
      </c>
      <c r="G60" s="601" t="s">
        <v>159</v>
      </c>
    </row>
    <row r="61" spans="1:7" ht="15" customHeight="1" x14ac:dyDescent="0.25">
      <c r="A61" s="607"/>
      <c r="F61" s="600">
        <v>60</v>
      </c>
      <c r="G61" s="601" t="s">
        <v>160</v>
      </c>
    </row>
    <row r="62" spans="1:7" ht="15" customHeight="1" x14ac:dyDescent="0.25">
      <c r="A62" s="607"/>
      <c r="F62" s="600">
        <v>61</v>
      </c>
      <c r="G62" s="601" t="s">
        <v>161</v>
      </c>
    </row>
    <row r="63" spans="1:7" ht="15" customHeight="1" x14ac:dyDescent="0.25">
      <c r="A63" s="607"/>
      <c r="F63" s="600">
        <v>62</v>
      </c>
      <c r="G63" s="601" t="s">
        <v>162</v>
      </c>
    </row>
    <row r="64" spans="1:7" ht="15" customHeight="1" x14ac:dyDescent="0.25">
      <c r="A64" s="607"/>
      <c r="F64" s="600">
        <v>63</v>
      </c>
      <c r="G64" s="601" t="s">
        <v>163</v>
      </c>
    </row>
    <row r="65" spans="1:7" ht="15" customHeight="1" x14ac:dyDescent="0.25">
      <c r="A65" s="607"/>
      <c r="F65" s="600">
        <v>64</v>
      </c>
      <c r="G65" s="601" t="s">
        <v>522</v>
      </c>
    </row>
    <row r="66" spans="1:7" ht="15" customHeight="1" x14ac:dyDescent="0.25">
      <c r="A66" s="607"/>
      <c r="F66" s="600">
        <v>65</v>
      </c>
      <c r="G66" s="601" t="s">
        <v>293</v>
      </c>
    </row>
    <row r="67" spans="1:7" ht="15" customHeight="1" x14ac:dyDescent="0.25">
      <c r="A67" s="607"/>
      <c r="F67" s="600">
        <v>66</v>
      </c>
      <c r="G67" s="601" t="s">
        <v>164</v>
      </c>
    </row>
    <row r="68" spans="1:7" ht="15" customHeight="1" x14ac:dyDescent="0.25">
      <c r="A68" s="607"/>
      <c r="F68" s="600"/>
    </row>
    <row r="69" spans="1:7" ht="15" customHeight="1" x14ac:dyDescent="0.25">
      <c r="A69" s="607"/>
      <c r="F69" s="600"/>
    </row>
    <row r="70" spans="1:7" ht="15" customHeight="1" x14ac:dyDescent="0.25">
      <c r="A70" s="607"/>
      <c r="F70" s="600"/>
    </row>
    <row r="71" spans="1:7" ht="15" customHeight="1" x14ac:dyDescent="0.25">
      <c r="A71" s="607"/>
      <c r="F71" s="600"/>
    </row>
    <row r="72" spans="1:7" ht="15" customHeight="1" x14ac:dyDescent="0.25">
      <c r="A72" s="607"/>
      <c r="F72" s="600"/>
    </row>
    <row r="73" spans="1:7" ht="15" customHeight="1" x14ac:dyDescent="0.25">
      <c r="A73" s="607"/>
      <c r="F73" s="600"/>
    </row>
    <row r="74" spans="1:7" ht="15" customHeight="1" x14ac:dyDescent="0.25">
      <c r="A74" s="607"/>
      <c r="F74" s="600"/>
    </row>
    <row r="75" spans="1:7" ht="15" customHeight="1" x14ac:dyDescent="0.25">
      <c r="A75" s="607"/>
      <c r="F75" s="600"/>
    </row>
    <row r="76" spans="1:7" ht="15" customHeight="1" x14ac:dyDescent="0.25">
      <c r="A76" s="608" t="s">
        <v>337</v>
      </c>
      <c r="F76" s="600"/>
    </row>
    <row r="77" spans="1:7" ht="15" customHeight="1" x14ac:dyDescent="0.25">
      <c r="A77" s="607" t="s">
        <v>77</v>
      </c>
      <c r="F77" s="600"/>
    </row>
    <row r="78" spans="1:7" ht="15" customHeight="1" x14ac:dyDescent="0.25">
      <c r="A78" s="607"/>
      <c r="F78" s="600"/>
    </row>
    <row r="79" spans="1:7" ht="15" customHeight="1" x14ac:dyDescent="0.25">
      <c r="A79" s="607"/>
      <c r="F79" s="600"/>
    </row>
    <row r="80" spans="1:7" ht="15" customHeight="1" x14ac:dyDescent="0.25">
      <c r="A80" s="607"/>
      <c r="F80" s="600"/>
    </row>
    <row r="81" spans="1:6" ht="15" customHeight="1" x14ac:dyDescent="0.25">
      <c r="A81" s="607"/>
      <c r="F81" s="600"/>
    </row>
    <row r="82" spans="1:6" ht="15" customHeight="1" x14ac:dyDescent="0.25">
      <c r="A82" s="607"/>
      <c r="F82" s="600"/>
    </row>
    <row r="83" spans="1:6" ht="15" customHeight="1" x14ac:dyDescent="0.25">
      <c r="A83" s="607"/>
      <c r="F83" s="600"/>
    </row>
    <row r="84" spans="1:6" ht="15" customHeight="1" x14ac:dyDescent="0.25">
      <c r="A84" s="607"/>
      <c r="F84" s="600"/>
    </row>
    <row r="85" spans="1:6" ht="15" customHeight="1" x14ac:dyDescent="0.25">
      <c r="A85" s="607"/>
      <c r="F85" s="600"/>
    </row>
    <row r="86" spans="1:6" ht="15" customHeight="1" x14ac:dyDescent="0.25">
      <c r="A86" s="608" t="s">
        <v>340</v>
      </c>
      <c r="F86" s="600"/>
    </row>
    <row r="87" spans="1:6" ht="15" customHeight="1" x14ac:dyDescent="0.25">
      <c r="A87" s="607" t="s">
        <v>80</v>
      </c>
      <c r="F87" s="600"/>
    </row>
    <row r="88" spans="1:6" ht="15" customHeight="1" x14ac:dyDescent="0.25">
      <c r="A88" s="607"/>
      <c r="F88" s="600"/>
    </row>
    <row r="89" spans="1:6" ht="15" customHeight="1" x14ac:dyDescent="0.25">
      <c r="A89" s="607"/>
      <c r="F89" s="600"/>
    </row>
    <row r="90" spans="1:6" ht="15" customHeight="1" x14ac:dyDescent="0.25">
      <c r="A90" s="607"/>
      <c r="F90" s="600"/>
    </row>
    <row r="91" spans="1:6" ht="15" customHeight="1" x14ac:dyDescent="0.25">
      <c r="A91" s="607"/>
      <c r="F91" s="600"/>
    </row>
    <row r="92" spans="1:6" ht="15" customHeight="1" x14ac:dyDescent="0.25">
      <c r="A92" s="607"/>
      <c r="F92" s="600"/>
    </row>
    <row r="93" spans="1:6" ht="15" customHeight="1" x14ac:dyDescent="0.25">
      <c r="A93" s="607"/>
      <c r="F93" s="600"/>
    </row>
    <row r="94" spans="1:6" ht="15" customHeight="1" x14ac:dyDescent="0.25">
      <c r="A94" s="606"/>
      <c r="F94" s="600"/>
    </row>
    <row r="95" spans="1:6" ht="15" customHeight="1" x14ac:dyDescent="0.25">
      <c r="A95" s="608" t="s">
        <v>343</v>
      </c>
      <c r="F95" s="600"/>
    </row>
    <row r="96" spans="1:6" ht="15" customHeight="1" x14ac:dyDescent="0.25">
      <c r="A96" s="606" t="s">
        <v>83</v>
      </c>
      <c r="F96" s="600"/>
    </row>
    <row r="97" spans="1:6" ht="15" customHeight="1" x14ac:dyDescent="0.25">
      <c r="A97" s="604"/>
      <c r="F97" s="600"/>
    </row>
    <row r="98" spans="1:6" ht="15" customHeight="1" x14ac:dyDescent="0.25">
      <c r="A98" s="604"/>
      <c r="F98" s="600"/>
    </row>
    <row r="99" spans="1:6" ht="15" customHeight="1" x14ac:dyDescent="0.25">
      <c r="A99" s="604"/>
      <c r="F99" s="600"/>
    </row>
    <row r="100" spans="1:6" ht="15" customHeight="1" x14ac:dyDescent="0.25">
      <c r="A100" s="604"/>
      <c r="F100" s="600"/>
    </row>
    <row r="101" spans="1:6" ht="15" customHeight="1" x14ac:dyDescent="0.25">
      <c r="A101" s="604"/>
      <c r="F101" s="600"/>
    </row>
    <row r="102" spans="1:6" ht="15" customHeight="1" x14ac:dyDescent="0.25">
      <c r="A102" s="604"/>
      <c r="F102" s="600"/>
    </row>
    <row r="103" spans="1:6" ht="15" customHeight="1" x14ac:dyDescent="0.25">
      <c r="A103" s="604"/>
      <c r="F103" s="600"/>
    </row>
    <row r="104" spans="1:6" ht="15" customHeight="1" x14ac:dyDescent="0.25">
      <c r="A104" s="604"/>
      <c r="F104" s="600"/>
    </row>
    <row r="105" spans="1:6" ht="15" customHeight="1" x14ac:dyDescent="0.25">
      <c r="A105" s="604"/>
      <c r="F105" s="600"/>
    </row>
    <row r="106" spans="1:6" ht="15" customHeight="1" x14ac:dyDescent="0.25">
      <c r="A106" s="604"/>
      <c r="F106" s="600"/>
    </row>
    <row r="107" spans="1:6" ht="15" customHeight="1" x14ac:dyDescent="0.25">
      <c r="A107" s="604"/>
      <c r="F107" s="600"/>
    </row>
    <row r="108" spans="1:6" ht="15" customHeight="1" x14ac:dyDescent="0.25">
      <c r="A108" s="604"/>
      <c r="F108" s="600"/>
    </row>
    <row r="109" spans="1:6" ht="15" customHeight="1" x14ac:dyDescent="0.25">
      <c r="A109" s="604"/>
      <c r="F109" s="600"/>
    </row>
    <row r="110" spans="1:6" ht="15" customHeight="1" x14ac:dyDescent="0.25">
      <c r="A110" s="604"/>
      <c r="F110" s="600"/>
    </row>
    <row r="111" spans="1:6" ht="15" customHeight="1" x14ac:dyDescent="0.25">
      <c r="A111" s="604"/>
      <c r="F111" s="600"/>
    </row>
    <row r="112" spans="1:6" ht="15" customHeight="1" x14ac:dyDescent="0.25">
      <c r="A112" s="604"/>
      <c r="F112" s="600"/>
    </row>
    <row r="113" spans="1:6" ht="15" customHeight="1" x14ac:dyDescent="0.25">
      <c r="A113" s="605"/>
      <c r="F113" s="600"/>
    </row>
    <row r="114" spans="1:6" ht="15" customHeight="1" x14ac:dyDescent="0.25">
      <c r="A114" s="608" t="s">
        <v>348</v>
      </c>
      <c r="F114" s="600"/>
    </row>
    <row r="115" spans="1:6" ht="15" customHeight="1" x14ac:dyDescent="0.25">
      <c r="A115" s="609" t="s">
        <v>88</v>
      </c>
      <c r="F115" s="600"/>
    </row>
    <row r="116" spans="1:6" ht="15" customHeight="1" x14ac:dyDescent="0.25">
      <c r="A116" s="610"/>
      <c r="F116" s="600"/>
    </row>
    <row r="117" spans="1:6" ht="15" customHeight="1" x14ac:dyDescent="0.25">
      <c r="A117" s="610"/>
      <c r="F117" s="600"/>
    </row>
    <row r="118" spans="1:6" ht="15" customHeight="1" x14ac:dyDescent="0.25">
      <c r="A118" s="610"/>
      <c r="F118" s="600"/>
    </row>
    <row r="119" spans="1:6" ht="15" customHeight="1" x14ac:dyDescent="0.25">
      <c r="A119" s="610"/>
      <c r="F119" s="600"/>
    </row>
    <row r="120" spans="1:6" ht="15" customHeight="1" x14ac:dyDescent="0.25">
      <c r="A120" s="610"/>
      <c r="F120" s="600"/>
    </row>
    <row r="121" spans="1:6" ht="15" customHeight="1" x14ac:dyDescent="0.25">
      <c r="A121" s="610"/>
      <c r="F121" s="600"/>
    </row>
    <row r="122" spans="1:6" ht="15" customHeight="1" x14ac:dyDescent="0.25">
      <c r="A122" s="610"/>
      <c r="F122" s="600"/>
    </row>
    <row r="123" spans="1:6" ht="15" customHeight="1" x14ac:dyDescent="0.25">
      <c r="A123" s="610"/>
      <c r="F123" s="600"/>
    </row>
    <row r="124" spans="1:6" ht="15" customHeight="1" x14ac:dyDescent="0.25">
      <c r="A124" s="610"/>
      <c r="F124" s="600"/>
    </row>
    <row r="125" spans="1:6" ht="15" customHeight="1" x14ac:dyDescent="0.25">
      <c r="A125" s="610"/>
      <c r="F125" s="600"/>
    </row>
    <row r="126" spans="1:6" ht="15" customHeight="1" x14ac:dyDescent="0.25">
      <c r="A126" s="610"/>
      <c r="F126" s="600"/>
    </row>
    <row r="127" spans="1:6" ht="15" customHeight="1" x14ac:dyDescent="0.25">
      <c r="A127" s="610"/>
      <c r="F127" s="600"/>
    </row>
    <row r="128" spans="1:6" ht="15" customHeight="1" x14ac:dyDescent="0.25">
      <c r="A128" s="610"/>
      <c r="F128" s="600"/>
    </row>
    <row r="129" spans="1:6" ht="15" customHeight="1" x14ac:dyDescent="0.25">
      <c r="A129" s="610"/>
      <c r="F129" s="600"/>
    </row>
    <row r="130" spans="1:6" ht="15" customHeight="1" x14ac:dyDescent="0.25">
      <c r="A130" s="611"/>
      <c r="F130" s="600"/>
    </row>
    <row r="131" spans="1:6" ht="15" customHeight="1" x14ac:dyDescent="0.25">
      <c r="A131" s="609" t="s">
        <v>93</v>
      </c>
      <c r="F131" s="600"/>
    </row>
    <row r="132" spans="1:6" ht="15" customHeight="1" x14ac:dyDescent="0.25">
      <c r="A132" s="610"/>
      <c r="F132" s="600"/>
    </row>
    <row r="133" spans="1:6" ht="15" customHeight="1" x14ac:dyDescent="0.25">
      <c r="A133" s="610"/>
      <c r="F133" s="600"/>
    </row>
    <row r="134" spans="1:6" ht="15" customHeight="1" x14ac:dyDescent="0.25">
      <c r="A134" s="610"/>
      <c r="F134" s="600"/>
    </row>
    <row r="135" spans="1:6" ht="15" customHeight="1" x14ac:dyDescent="0.25">
      <c r="A135" s="610"/>
      <c r="F135" s="600"/>
    </row>
    <row r="136" spans="1:6" ht="15" customHeight="1" x14ac:dyDescent="0.25">
      <c r="A136" s="610"/>
      <c r="F136" s="600"/>
    </row>
    <row r="137" spans="1:6" ht="15" customHeight="1" x14ac:dyDescent="0.25">
      <c r="A137" s="610"/>
      <c r="F137" s="600"/>
    </row>
    <row r="138" spans="1:6" ht="15" customHeight="1" x14ac:dyDescent="0.25">
      <c r="A138" s="610"/>
      <c r="F138" s="600"/>
    </row>
    <row r="139" spans="1:6" ht="15" customHeight="1" x14ac:dyDescent="0.25">
      <c r="A139" s="610"/>
      <c r="F139" s="600"/>
    </row>
    <row r="140" spans="1:6" ht="15" customHeight="1" x14ac:dyDescent="0.25">
      <c r="A140" s="610"/>
      <c r="F140" s="600"/>
    </row>
    <row r="141" spans="1:6" ht="15" customHeight="1" x14ac:dyDescent="0.25">
      <c r="A141" s="610"/>
      <c r="F141" s="600"/>
    </row>
    <row r="142" spans="1:6" ht="15" customHeight="1" x14ac:dyDescent="0.25">
      <c r="A142" s="610"/>
      <c r="F142" s="600"/>
    </row>
    <row r="143" spans="1:6" ht="15" customHeight="1" x14ac:dyDescent="0.25">
      <c r="A143" s="610"/>
      <c r="F143" s="600"/>
    </row>
    <row r="144" spans="1:6" ht="15" customHeight="1" x14ac:dyDescent="0.25">
      <c r="A144" s="610"/>
      <c r="F144" s="600"/>
    </row>
    <row r="145" spans="1:6" ht="15" customHeight="1" x14ac:dyDescent="0.25">
      <c r="A145" s="610"/>
      <c r="F145" s="600"/>
    </row>
    <row r="146" spans="1:6" ht="15" customHeight="1" x14ac:dyDescent="0.25">
      <c r="A146" s="610"/>
      <c r="F146" s="600"/>
    </row>
    <row r="147" spans="1:6" ht="15" customHeight="1" x14ac:dyDescent="0.25">
      <c r="A147" s="610"/>
      <c r="F147" s="600"/>
    </row>
    <row r="148" spans="1:6" ht="15" customHeight="1" x14ac:dyDescent="0.25">
      <c r="A148" s="610"/>
      <c r="F148" s="600"/>
    </row>
    <row r="149" spans="1:6" ht="15" customHeight="1" x14ac:dyDescent="0.25">
      <c r="A149" s="610"/>
      <c r="F149" s="600"/>
    </row>
    <row r="150" spans="1:6" ht="15" customHeight="1" x14ac:dyDescent="0.25">
      <c r="A150" s="611"/>
      <c r="F150" s="600"/>
    </row>
    <row r="151" spans="1:6" ht="15" customHeight="1" x14ac:dyDescent="0.25">
      <c r="A151" s="607" t="s">
        <v>98</v>
      </c>
      <c r="F151" s="600"/>
    </row>
    <row r="152" spans="1:6" ht="15" customHeight="1" x14ac:dyDescent="0.25">
      <c r="A152" s="607"/>
      <c r="F152" s="600"/>
    </row>
    <row r="153" spans="1:6" ht="15" customHeight="1" x14ac:dyDescent="0.25">
      <c r="A153" s="607"/>
      <c r="F153" s="600"/>
    </row>
    <row r="154" spans="1:6" ht="15" customHeight="1" x14ac:dyDescent="0.25">
      <c r="A154" s="607"/>
      <c r="F154" s="600"/>
    </row>
    <row r="155" spans="1:6" ht="15" customHeight="1" x14ac:dyDescent="0.25">
      <c r="A155" s="607"/>
      <c r="F155" s="600"/>
    </row>
    <row r="156" spans="1:6" ht="15" customHeight="1" x14ac:dyDescent="0.25">
      <c r="A156" s="607"/>
      <c r="F156" s="600"/>
    </row>
    <row r="157" spans="1:6" ht="15" customHeight="1" x14ac:dyDescent="0.25">
      <c r="A157" s="607"/>
      <c r="F157" s="600"/>
    </row>
    <row r="158" spans="1:6" ht="15" customHeight="1" x14ac:dyDescent="0.25">
      <c r="A158" s="609" t="s">
        <v>100</v>
      </c>
      <c r="F158" s="600"/>
    </row>
    <row r="159" spans="1:6" ht="15" customHeight="1" x14ac:dyDescent="0.25">
      <c r="A159" s="610"/>
      <c r="F159" s="600"/>
    </row>
    <row r="160" spans="1:6" ht="15" customHeight="1" x14ac:dyDescent="0.25">
      <c r="A160" s="610"/>
      <c r="F160" s="600"/>
    </row>
    <row r="161" spans="1:6" ht="15" customHeight="1" x14ac:dyDescent="0.25">
      <c r="A161" s="610"/>
      <c r="F161" s="600"/>
    </row>
    <row r="162" spans="1:6" ht="15" customHeight="1" x14ac:dyDescent="0.25">
      <c r="A162" s="611"/>
      <c r="F162" s="600"/>
    </row>
    <row r="163" spans="1:6" ht="15" customHeight="1" x14ac:dyDescent="0.25">
      <c r="A163" s="608" t="s">
        <v>355</v>
      </c>
      <c r="F163" s="600"/>
    </row>
    <row r="164" spans="1:6" ht="15" customHeight="1" x14ac:dyDescent="0.25">
      <c r="A164" s="612" t="s">
        <v>320</v>
      </c>
      <c r="F164" s="600"/>
    </row>
    <row r="165" spans="1:6" ht="15" customHeight="1" x14ac:dyDescent="0.25">
      <c r="A165" s="606" t="s">
        <v>103</v>
      </c>
      <c r="F165" s="600"/>
    </row>
    <row r="166" spans="1:6" ht="15" customHeight="1" x14ac:dyDescent="0.25">
      <c r="A166" s="604"/>
      <c r="F166" s="600"/>
    </row>
    <row r="167" spans="1:6" ht="15" customHeight="1" x14ac:dyDescent="0.25">
      <c r="A167" s="604"/>
      <c r="F167" s="600"/>
    </row>
    <row r="168" spans="1:6" ht="15" customHeight="1" x14ac:dyDescent="0.25">
      <c r="A168" s="604"/>
      <c r="F168" s="600"/>
    </row>
    <row r="169" spans="1:6" ht="15" customHeight="1" x14ac:dyDescent="0.25">
      <c r="A169" s="604"/>
      <c r="F169" s="600"/>
    </row>
    <row r="170" spans="1:6" ht="15" customHeight="1" x14ac:dyDescent="0.25">
      <c r="A170" s="604"/>
      <c r="F170" s="600"/>
    </row>
    <row r="171" spans="1:6" ht="15" customHeight="1" x14ac:dyDescent="0.25">
      <c r="A171" s="604"/>
      <c r="F171" s="600"/>
    </row>
    <row r="172" spans="1:6" ht="15" customHeight="1" x14ac:dyDescent="0.25">
      <c r="A172" s="604"/>
      <c r="F172" s="600"/>
    </row>
    <row r="173" spans="1:6" ht="15" customHeight="1" x14ac:dyDescent="0.25">
      <c r="A173" s="604"/>
      <c r="F173" s="600"/>
    </row>
    <row r="174" spans="1:6" ht="15" customHeight="1" x14ac:dyDescent="0.25">
      <c r="A174" s="604"/>
      <c r="F174" s="600"/>
    </row>
    <row r="175" spans="1:6" ht="15" customHeight="1" x14ac:dyDescent="0.25">
      <c r="A175" s="604"/>
      <c r="F175" s="600"/>
    </row>
    <row r="176" spans="1:6" ht="15" customHeight="1" x14ac:dyDescent="0.25">
      <c r="A176" s="604"/>
      <c r="F176" s="600"/>
    </row>
    <row r="177" spans="1:6" ht="15" customHeight="1" x14ac:dyDescent="0.25">
      <c r="A177" s="604"/>
      <c r="F177" s="600"/>
    </row>
    <row r="178" spans="1:6" ht="15" customHeight="1" x14ac:dyDescent="0.25">
      <c r="A178" s="604"/>
      <c r="F178" s="600"/>
    </row>
    <row r="179" spans="1:6" ht="15" customHeight="1" x14ac:dyDescent="0.25">
      <c r="A179" s="605"/>
      <c r="F179" s="600"/>
    </row>
    <row r="180" spans="1:6" ht="15" customHeight="1" x14ac:dyDescent="0.25">
      <c r="A180" s="608" t="s">
        <v>361</v>
      </c>
      <c r="F180" s="600"/>
    </row>
    <row r="181" spans="1:6" ht="15" customHeight="1" x14ac:dyDescent="0.25">
      <c r="A181" s="606" t="s">
        <v>108</v>
      </c>
      <c r="F181" s="600"/>
    </row>
    <row r="182" spans="1:6" ht="15" customHeight="1" x14ac:dyDescent="0.25">
      <c r="A182" s="604"/>
      <c r="F182" s="600"/>
    </row>
    <row r="183" spans="1:6" ht="15" customHeight="1" x14ac:dyDescent="0.25">
      <c r="A183" s="604"/>
      <c r="F183" s="600"/>
    </row>
    <row r="184" spans="1:6" ht="15" customHeight="1" x14ac:dyDescent="0.25">
      <c r="A184" s="604"/>
      <c r="F184" s="600"/>
    </row>
    <row r="185" spans="1:6" ht="15" customHeight="1" x14ac:dyDescent="0.25">
      <c r="A185" s="604"/>
      <c r="F185" s="600"/>
    </row>
    <row r="186" spans="1:6" ht="15" customHeight="1" x14ac:dyDescent="0.25">
      <c r="A186" s="604"/>
      <c r="F186" s="600"/>
    </row>
    <row r="187" spans="1:6" ht="15" customHeight="1" x14ac:dyDescent="0.25">
      <c r="A187" s="604"/>
      <c r="F187" s="600"/>
    </row>
    <row r="188" spans="1:6" ht="15" customHeight="1" x14ac:dyDescent="0.25">
      <c r="A188" s="605"/>
      <c r="F188" s="600"/>
    </row>
    <row r="189" spans="1:6" ht="15" customHeight="1" x14ac:dyDescent="0.25">
      <c r="A189" s="608" t="s">
        <v>362</v>
      </c>
      <c r="F189" s="600"/>
    </row>
    <row r="190" spans="1:6" ht="15" customHeight="1" x14ac:dyDescent="0.25">
      <c r="A190" s="612" t="s">
        <v>321</v>
      </c>
      <c r="F190" s="600"/>
    </row>
    <row r="191" spans="1:6" ht="15" customHeight="1" x14ac:dyDescent="0.25">
      <c r="A191" s="606" t="s">
        <v>110</v>
      </c>
      <c r="F191" s="600"/>
    </row>
    <row r="192" spans="1:6" ht="15" customHeight="1" x14ac:dyDescent="0.25">
      <c r="A192" s="604"/>
      <c r="F192" s="600"/>
    </row>
    <row r="193" spans="1:6" ht="15" customHeight="1" x14ac:dyDescent="0.25">
      <c r="A193" s="604"/>
      <c r="F193" s="600"/>
    </row>
    <row r="194" spans="1:6" ht="15" customHeight="1" x14ac:dyDescent="0.25">
      <c r="A194" s="604"/>
      <c r="F194" s="600"/>
    </row>
    <row r="195" spans="1:6" ht="15" customHeight="1" x14ac:dyDescent="0.25">
      <c r="A195" s="605"/>
      <c r="F195" s="600"/>
    </row>
    <row r="196" spans="1:6" ht="15" customHeight="1" x14ac:dyDescent="0.25">
      <c r="A196" s="608" t="s">
        <v>364</v>
      </c>
      <c r="F196" s="600"/>
    </row>
    <row r="197" spans="1:6" ht="15" customHeight="1" x14ac:dyDescent="0.25">
      <c r="A197" s="607" t="s">
        <v>112</v>
      </c>
      <c r="F197" s="600"/>
    </row>
    <row r="198" spans="1:6" ht="15" customHeight="1" x14ac:dyDescent="0.25">
      <c r="A198" s="607"/>
      <c r="F198" s="600"/>
    </row>
    <row r="199" spans="1:6" ht="15" customHeight="1" x14ac:dyDescent="0.25">
      <c r="A199" s="607"/>
      <c r="F199" s="600"/>
    </row>
    <row r="200" spans="1:6" ht="15" customHeight="1" x14ac:dyDescent="0.25">
      <c r="A200" s="607"/>
      <c r="F200" s="600"/>
    </row>
    <row r="201" spans="1:6" ht="15" customHeight="1" x14ac:dyDescent="0.25">
      <c r="A201" s="607"/>
      <c r="F201" s="600"/>
    </row>
    <row r="202" spans="1:6" ht="15" customHeight="1" x14ac:dyDescent="0.25">
      <c r="A202" s="607"/>
      <c r="F202" s="600"/>
    </row>
    <row r="203" spans="1:6" ht="15" customHeight="1" x14ac:dyDescent="0.25">
      <c r="A203" s="607"/>
      <c r="F203" s="600"/>
    </row>
    <row r="204" spans="1:6" ht="15" customHeight="1" x14ac:dyDescent="0.25">
      <c r="A204" s="607"/>
      <c r="F204" s="600"/>
    </row>
    <row r="205" spans="1:6" ht="15" customHeight="1" x14ac:dyDescent="0.25">
      <c r="A205" s="607"/>
      <c r="F205" s="600"/>
    </row>
    <row r="206" spans="1:6" ht="15" customHeight="1" x14ac:dyDescent="0.25">
      <c r="A206" s="607"/>
      <c r="F206" s="600"/>
    </row>
    <row r="207" spans="1:6" ht="15" customHeight="1" x14ac:dyDescent="0.25">
      <c r="A207" s="607"/>
      <c r="F207" s="600"/>
    </row>
    <row r="208" spans="1:6" ht="15" customHeight="1" x14ac:dyDescent="0.25">
      <c r="A208" s="608" t="s">
        <v>367</v>
      </c>
      <c r="F208" s="600"/>
    </row>
    <row r="209" spans="1:6" ht="15" customHeight="1" x14ac:dyDescent="0.25">
      <c r="A209" s="606" t="s">
        <v>115</v>
      </c>
      <c r="F209" s="600"/>
    </row>
    <row r="210" spans="1:6" ht="15" customHeight="1" x14ac:dyDescent="0.25">
      <c r="A210" s="604"/>
      <c r="F210" s="600"/>
    </row>
    <row r="211" spans="1:6" ht="15" customHeight="1" x14ac:dyDescent="0.25">
      <c r="A211" s="604"/>
      <c r="F211" s="600"/>
    </row>
    <row r="212" spans="1:6" ht="15" customHeight="1" x14ac:dyDescent="0.25">
      <c r="A212" s="604"/>
      <c r="F212" s="600"/>
    </row>
    <row r="213" spans="1:6" ht="15" customHeight="1" x14ac:dyDescent="0.25">
      <c r="A213" s="605"/>
      <c r="F213" s="600"/>
    </row>
    <row r="214" spans="1:6" ht="15" customHeight="1" x14ac:dyDescent="0.25">
      <c r="A214" s="608" t="s">
        <v>368</v>
      </c>
      <c r="F214" s="600"/>
    </row>
    <row r="215" spans="1:6" ht="15" customHeight="1" x14ac:dyDescent="0.25">
      <c r="A215" s="606" t="s">
        <v>117</v>
      </c>
      <c r="F215" s="600"/>
    </row>
    <row r="216" spans="1:6" ht="15" customHeight="1" x14ac:dyDescent="0.25">
      <c r="A216" s="604"/>
      <c r="F216" s="600"/>
    </row>
    <row r="217" spans="1:6" ht="15" customHeight="1" x14ac:dyDescent="0.25">
      <c r="A217" s="604"/>
      <c r="F217" s="600"/>
    </row>
    <row r="218" spans="1:6" ht="15" customHeight="1" x14ac:dyDescent="0.25">
      <c r="A218" s="604"/>
      <c r="F218" s="600"/>
    </row>
    <row r="219" spans="1:6" ht="15" customHeight="1" x14ac:dyDescent="0.25">
      <c r="A219" s="605"/>
      <c r="F219" s="600"/>
    </row>
    <row r="220" spans="1:6" ht="15" customHeight="1" x14ac:dyDescent="0.25">
      <c r="A220" s="608" t="s">
        <v>369</v>
      </c>
      <c r="F220" s="600"/>
    </row>
    <row r="221" spans="1:6" ht="15" customHeight="1" x14ac:dyDescent="0.25">
      <c r="A221" s="606" t="s">
        <v>119</v>
      </c>
      <c r="F221" s="600"/>
    </row>
    <row r="222" spans="1:6" ht="15" customHeight="1" x14ac:dyDescent="0.25">
      <c r="A222" s="604"/>
      <c r="F222" s="600"/>
    </row>
    <row r="223" spans="1:6" ht="15" customHeight="1" x14ac:dyDescent="0.25">
      <c r="A223" s="604"/>
      <c r="F223" s="600"/>
    </row>
    <row r="224" spans="1:6" ht="15" customHeight="1" x14ac:dyDescent="0.25">
      <c r="A224" s="604"/>
      <c r="F224" s="600"/>
    </row>
    <row r="225" spans="1:6" ht="15" customHeight="1" x14ac:dyDescent="0.25">
      <c r="A225" s="604"/>
      <c r="F225" s="600"/>
    </row>
    <row r="226" spans="1:6" ht="15" customHeight="1" x14ac:dyDescent="0.25">
      <c r="A226" s="604"/>
      <c r="F226" s="600"/>
    </row>
    <row r="227" spans="1:6" ht="15" customHeight="1" x14ac:dyDescent="0.25">
      <c r="A227" s="604"/>
      <c r="F227" s="600"/>
    </row>
    <row r="228" spans="1:6" ht="15" customHeight="1" x14ac:dyDescent="0.25">
      <c r="A228" s="604"/>
      <c r="F228" s="600"/>
    </row>
    <row r="229" spans="1:6" ht="15" customHeight="1" x14ac:dyDescent="0.25">
      <c r="A229" s="604"/>
      <c r="F229" s="600"/>
    </row>
    <row r="230" spans="1:6" ht="15" customHeight="1" x14ac:dyDescent="0.25">
      <c r="A230" s="604"/>
      <c r="F230" s="600"/>
    </row>
    <row r="231" spans="1:6" ht="15" customHeight="1" x14ac:dyDescent="0.25">
      <c r="A231" s="604"/>
      <c r="F231" s="600"/>
    </row>
    <row r="232" spans="1:6" ht="15" customHeight="1" x14ac:dyDescent="0.25">
      <c r="A232" s="605"/>
      <c r="F232" s="600"/>
    </row>
    <row r="233" spans="1:6" ht="15" customHeight="1" x14ac:dyDescent="0.25">
      <c r="A233" s="608" t="s">
        <v>371</v>
      </c>
      <c r="F233" s="600"/>
    </row>
    <row r="234" spans="1:6" ht="15" customHeight="1" x14ac:dyDescent="0.25">
      <c r="A234" s="606" t="s">
        <v>121</v>
      </c>
    </row>
    <row r="235" spans="1:6" ht="15" customHeight="1" x14ac:dyDescent="0.25">
      <c r="A235" s="604"/>
    </row>
    <row r="236" spans="1:6" ht="15" customHeight="1" x14ac:dyDescent="0.25">
      <c r="A236" s="604"/>
    </row>
    <row r="237" spans="1:6" ht="15" customHeight="1" x14ac:dyDescent="0.25">
      <c r="A237" s="604"/>
    </row>
    <row r="238" spans="1:6" ht="15" customHeight="1" x14ac:dyDescent="0.25">
      <c r="A238" s="605"/>
    </row>
    <row r="239" spans="1:6" ht="15" customHeight="1" x14ac:dyDescent="0.25">
      <c r="A239" s="608" t="s">
        <v>373</v>
      </c>
    </row>
    <row r="240" spans="1:6" ht="15" customHeight="1" x14ac:dyDescent="0.25">
      <c r="A240" s="612" t="s">
        <v>322</v>
      </c>
    </row>
    <row r="241" spans="1:1" ht="15" customHeight="1" x14ac:dyDescent="0.25"/>
    <row r="242" spans="1:1" ht="15" customHeight="1" x14ac:dyDescent="0.25">
      <c r="A242" s="461" t="s">
        <v>565</v>
      </c>
    </row>
    <row r="243" spans="1:1" ht="15" customHeight="1" x14ac:dyDescent="0.25"/>
    <row r="244" spans="1:1" ht="15" customHeight="1" x14ac:dyDescent="0.25"/>
    <row r="245" spans="1:1" ht="15" customHeight="1" x14ac:dyDescent="0.25"/>
    <row r="246" spans="1:1" ht="15" customHeight="1" x14ac:dyDescent="0.25"/>
    <row r="247" spans="1:1" ht="15" customHeight="1" x14ac:dyDescent="0.25"/>
    <row r="248" spans="1:1" ht="15" customHeight="1" x14ac:dyDescent="0.25"/>
    <row r="249" spans="1:1" ht="15" customHeight="1" x14ac:dyDescent="0.25"/>
    <row r="250" spans="1:1" ht="15" customHeight="1" x14ac:dyDescent="0.25"/>
    <row r="251" spans="1:1" ht="15" customHeight="1" x14ac:dyDescent="0.25"/>
    <row r="252" spans="1:1" ht="15" customHeight="1" x14ac:dyDescent="0.25"/>
    <row r="253" spans="1:1" ht="15" customHeight="1" x14ac:dyDescent="0.25"/>
    <row r="254" spans="1:1" ht="15" customHeight="1" x14ac:dyDescent="0.25"/>
    <row r="255" spans="1:1" ht="15" customHeight="1" x14ac:dyDescent="0.25"/>
    <row r="256" spans="1:1"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7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38E9E77A911AF4D860E469740F5FC2A" ma:contentTypeVersion="12" ma:contentTypeDescription="Crear nuevo documento." ma:contentTypeScope="" ma:versionID="3318078169f1140a0bd52379b6455c6e">
  <xsd:schema xmlns:xsd="http://www.w3.org/2001/XMLSchema" xmlns:xs="http://www.w3.org/2001/XMLSchema" xmlns:p="http://schemas.microsoft.com/office/2006/metadata/properties" xmlns:ns3="0aaf40c8-81c6-413f-a54e-4f3ba72c52ab" xmlns:ns4="adf28f68-8ea9-47f7-8092-a3bfb94cc09f" targetNamespace="http://schemas.microsoft.com/office/2006/metadata/properties" ma:root="true" ma:fieldsID="6e6c7fbacac66a760a9c1c3abb7b6003" ns3:_="" ns4:_="">
    <xsd:import namespace="0aaf40c8-81c6-413f-a54e-4f3ba72c52ab"/>
    <xsd:import namespace="adf28f68-8ea9-47f7-8092-a3bfb94cc09f"/>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f40c8-81c6-413f-a54e-4f3ba72c52a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f28f68-8ea9-47f7-8092-a3bfb94cc09f"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aaf40c8-81c6-413f-a54e-4f3ba72c52ab" xsi:nil="true"/>
  </documentManagement>
</p:properties>
</file>

<file path=customXml/itemProps1.xml><?xml version="1.0" encoding="utf-8"?>
<ds:datastoreItem xmlns:ds="http://schemas.openxmlformats.org/officeDocument/2006/customXml" ds:itemID="{D1B474D7-9D93-476B-B65C-B602FA8955C2}">
  <ds:schemaRefs>
    <ds:schemaRef ds:uri="http://schemas.microsoft.com/sharepoint/v3/contenttype/forms"/>
  </ds:schemaRefs>
</ds:datastoreItem>
</file>

<file path=customXml/itemProps2.xml><?xml version="1.0" encoding="utf-8"?>
<ds:datastoreItem xmlns:ds="http://schemas.openxmlformats.org/officeDocument/2006/customXml" ds:itemID="{93ABED30-E3E0-4B05-AF76-FA1A1E650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f40c8-81c6-413f-a54e-4f3ba72c52ab"/>
    <ds:schemaRef ds:uri="adf28f68-8ea9-47f7-8092-a3bfb94cc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31C8FD-6BAC-4585-93E7-16B1E659B5EA}">
  <ds:schemaRefs>
    <ds:schemaRef ds:uri="http://purl.org/dc/terms/"/>
    <ds:schemaRef ds:uri="http://schemas.openxmlformats.org/package/2006/metadata/core-properties"/>
    <ds:schemaRef ds:uri="adf28f68-8ea9-47f7-8092-a3bfb94cc09f"/>
    <ds:schemaRef ds:uri="http://schemas.microsoft.com/office/2006/documentManagement/types"/>
    <ds:schemaRef ds:uri="http://schemas.microsoft.com/office/infopath/2007/PartnerControls"/>
    <ds:schemaRef ds:uri="http://purl.org/dc/elements/1.1/"/>
    <ds:schemaRef ds:uri="http://schemas.microsoft.com/office/2006/metadata/properties"/>
    <ds:schemaRef ds:uri="0aaf40c8-81c6-413f-a54e-4f3ba72c52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SEGUIMIENTO</vt:lpstr>
      <vt:lpstr>Hoja1</vt:lpstr>
      <vt:lpstr>Hoja2</vt:lpstr>
      <vt:lpstr>SEGUIMIENTO!Área_de_impresión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SEVERICHE MONROY</dc:creator>
  <cp:lastModifiedBy>Luz Marlene</cp:lastModifiedBy>
  <cp:lastPrinted>2023-02-14T15:04:40Z</cp:lastPrinted>
  <dcterms:created xsi:type="dcterms:W3CDTF">2021-06-24T15:42:32Z</dcterms:created>
  <dcterms:modified xsi:type="dcterms:W3CDTF">2023-08-10T02:43:22Z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0x010100538E9E77A911AF4D860E469740F5FC2A</vt:lpwstr>
  </property>
</Properties>
</file>