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hidePivotFieldList="1"/>
  <bookViews>
    <workbookView xWindow="0" yWindow="0" windowWidth="20490" windowHeight="7650"/>
  </bookViews>
  <sheets>
    <sheet name="SEGUIMIENTO Y EVALUACION PDD PA" sheetId="9" r:id="rId1"/>
    <sheet name="MATRIZ EVALUACIÓN C.I" sheetId="11" r:id="rId2"/>
  </sheets>
  <definedNames>
    <definedName name="_56F9DC9755BA473782653E2940F9FormId">"FKBvWb-gek2qlgbZkLnm-6gyESSo5rlHpXQ4NPSGv-pUQkRNRk1KNU5BQzJORlBPWDdHQklYUTkzNy4u"</definedName>
    <definedName name="_56F9DC9755BA473782653E2940F9ResponseSheet">"Form1"</definedName>
    <definedName name="_56F9DC9755BA473782653E2940F9SourceDocId">"{c5cf3b2c-892c-4076-95a1-e562e231e9b2}"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B15" i="9" l="1"/>
  <c r="BI50" i="9" l="1"/>
  <c r="BG47" i="9" l="1"/>
  <c r="BF47" i="9"/>
  <c r="AL43" i="9"/>
  <c r="AL42" i="9"/>
  <c r="AL40" i="9"/>
  <c r="AL39" i="9"/>
  <c r="AL36" i="9"/>
  <c r="AL34" i="9"/>
  <c r="AL32" i="9"/>
  <c r="AL31" i="9"/>
  <c r="AL28" i="9"/>
  <c r="AL23" i="9"/>
  <c r="AL22" i="9"/>
  <c r="AL21" i="9"/>
  <c r="AL20" i="9"/>
  <c r="AL9" i="9"/>
  <c r="AL8" i="9"/>
  <c r="AL7" i="9"/>
  <c r="AL5" i="9"/>
  <c r="AL4" i="9"/>
  <c r="AL3" i="9"/>
  <c r="BI42" i="9" l="1"/>
  <c r="BI44" i="9" s="1"/>
  <c r="BH42" i="9"/>
  <c r="BH44" i="9" s="1"/>
  <c r="BI39" i="9"/>
  <c r="BI41" i="9" s="1"/>
  <c r="BH39" i="9"/>
  <c r="BH41" i="9" s="1"/>
  <c r="BI34" i="9"/>
  <c r="BI38" i="9" s="1"/>
  <c r="BH34" i="9"/>
  <c r="BH38" i="9" s="1"/>
  <c r="BI30" i="9"/>
  <c r="BI33" i="9" s="1"/>
  <c r="BH30" i="9"/>
  <c r="BH33" i="9" s="1"/>
  <c r="BI20" i="9"/>
  <c r="BI25" i="9" s="1"/>
  <c r="BH20" i="9"/>
  <c r="BH25" i="9" s="1"/>
  <c r="BI16" i="9"/>
  <c r="BI19" i="9" s="1"/>
  <c r="BH16" i="9"/>
  <c r="BH19" i="9" s="1"/>
  <c r="BI11" i="9"/>
  <c r="BI15" i="9" s="1"/>
  <c r="BH11" i="9"/>
  <c r="BH15" i="9" s="1"/>
  <c r="BI7" i="9"/>
  <c r="BI10" i="9" s="1"/>
  <c r="BH7" i="9"/>
  <c r="BH10" i="9" s="1"/>
  <c r="BI3" i="9"/>
  <c r="BI6" i="9" s="1"/>
  <c r="BH3" i="9"/>
  <c r="BH6" i="9" s="1"/>
  <c r="AA43" i="9" l="1"/>
  <c r="AC43" i="9" s="1"/>
  <c r="AA42" i="9"/>
  <c r="AA40" i="9"/>
  <c r="AC40" i="9" s="1"/>
  <c r="AA39" i="9"/>
  <c r="AC39" i="9" s="1"/>
  <c r="AA36" i="9"/>
  <c r="AC36" i="9" s="1"/>
  <c r="AA35" i="9"/>
  <c r="AA34" i="9"/>
  <c r="AA32" i="9"/>
  <c r="AC32" i="9" s="1"/>
  <c r="AA31" i="9"/>
  <c r="AC31" i="9" s="1"/>
  <c r="AA28" i="9"/>
  <c r="AC28" i="9" s="1"/>
  <c r="AC24" i="9"/>
  <c r="AA23" i="9"/>
  <c r="AB23" i="9" s="1"/>
  <c r="AA21" i="9"/>
  <c r="AA22" i="9"/>
  <c r="AC22" i="9" s="1"/>
  <c r="AA20" i="9"/>
  <c r="AC20" i="9" s="1"/>
  <c r="AC17" i="9"/>
  <c r="AB17" i="9"/>
  <c r="AC16" i="9"/>
  <c r="AA14" i="9"/>
  <c r="AC14" i="9" s="1"/>
  <c r="AA8" i="9"/>
  <c r="AB8" i="9" s="1"/>
  <c r="AA9" i="9"/>
  <c r="AB9" i="9" s="1"/>
  <c r="AA7" i="9"/>
  <c r="AB7" i="9" s="1"/>
  <c r="AA5" i="9"/>
  <c r="AA4" i="9"/>
  <c r="AB4" i="9" s="1"/>
  <c r="AA3" i="9"/>
  <c r="AB3" i="9" s="1"/>
  <c r="AA40" i="11"/>
  <c r="U40" i="11"/>
  <c r="V40" i="11" s="1"/>
  <c r="Q40" i="11"/>
  <c r="J40" i="11"/>
  <c r="I40" i="11"/>
  <c r="AQ40" i="11" s="1"/>
  <c r="AW39" i="11"/>
  <c r="AX39" i="11" s="1"/>
  <c r="AV39" i="11"/>
  <c r="AQ39" i="11"/>
  <c r="AP39" i="11"/>
  <c r="AA39" i="11"/>
  <c r="U39" i="11"/>
  <c r="V39" i="11" s="1"/>
  <c r="Q39" i="11"/>
  <c r="J39" i="11"/>
  <c r="AQ38" i="11"/>
  <c r="AA38" i="11"/>
  <c r="U38" i="11"/>
  <c r="V38" i="11" s="1"/>
  <c r="Q38" i="11"/>
  <c r="J38" i="11"/>
  <c r="I38" i="11"/>
  <c r="AW37" i="11"/>
  <c r="AX37" i="11" s="1"/>
  <c r="AV37" i="11"/>
  <c r="AQ37" i="11"/>
  <c r="AP37" i="11"/>
  <c r="AA37" i="11"/>
  <c r="U37" i="11"/>
  <c r="V37" i="11" s="1"/>
  <c r="Q37" i="11"/>
  <c r="J37" i="11"/>
  <c r="I37" i="11"/>
  <c r="Q36" i="11"/>
  <c r="J36" i="11"/>
  <c r="I36" i="11"/>
  <c r="AQ35" i="11"/>
  <c r="AA35" i="11"/>
  <c r="U35" i="11"/>
  <c r="V35" i="11" s="1"/>
  <c r="Q35" i="11"/>
  <c r="J35" i="11"/>
  <c r="I35" i="11"/>
  <c r="AQ34" i="11"/>
  <c r="AA34" i="11"/>
  <c r="Q34" i="11"/>
  <c r="J34" i="11"/>
  <c r="BM33" i="11"/>
  <c r="AW33" i="11"/>
  <c r="AX33" i="11" s="1"/>
  <c r="AY33" i="11" s="1"/>
  <c r="AV33" i="11"/>
  <c r="AQ33" i="11"/>
  <c r="AP33" i="11"/>
  <c r="AA33" i="11"/>
  <c r="Q33" i="11"/>
  <c r="J33" i="11"/>
  <c r="AA32" i="11"/>
  <c r="U32" i="11"/>
  <c r="V32" i="11" s="1"/>
  <c r="Q32" i="11"/>
  <c r="J32" i="11"/>
  <c r="I32" i="11"/>
  <c r="AQ32" i="11" s="1"/>
  <c r="AA31" i="11"/>
  <c r="U31" i="11"/>
  <c r="V31" i="11" s="1"/>
  <c r="Q31" i="11"/>
  <c r="J31" i="11"/>
  <c r="I31" i="11"/>
  <c r="AQ31" i="11" s="1"/>
  <c r="AW30" i="11"/>
  <c r="AX30" i="11" s="1"/>
  <c r="AV30" i="11"/>
  <c r="AP30" i="11"/>
  <c r="AA30" i="11"/>
  <c r="U30" i="11"/>
  <c r="V30" i="11" s="1"/>
  <c r="Q30" i="11"/>
  <c r="J30" i="11"/>
  <c r="I30" i="11"/>
  <c r="AQ30" i="11" s="1"/>
  <c r="AQ29" i="11"/>
  <c r="AA29" i="11"/>
  <c r="V29" i="11"/>
  <c r="U29" i="11"/>
  <c r="Q29" i="11"/>
  <c r="J29" i="11"/>
  <c r="I29" i="11"/>
  <c r="AQ28" i="11"/>
  <c r="AA28" i="11"/>
  <c r="AW27" i="11"/>
  <c r="AX27" i="11" s="1"/>
  <c r="AV27" i="11"/>
  <c r="AP27" i="11"/>
  <c r="AA27" i="11"/>
  <c r="U27" i="11"/>
  <c r="V27" i="11" s="1"/>
  <c r="Q27" i="11"/>
  <c r="J27" i="11"/>
  <c r="I27" i="11"/>
  <c r="AQ27" i="11" s="1"/>
  <c r="AQ26" i="11"/>
  <c r="AA26" i="11"/>
  <c r="U26" i="11"/>
  <c r="V26" i="11" s="1"/>
  <c r="Q26" i="11"/>
  <c r="J26" i="11"/>
  <c r="I26" i="11"/>
  <c r="AA25" i="11"/>
  <c r="U25" i="11"/>
  <c r="V25" i="11" s="1"/>
  <c r="Q25" i="11"/>
  <c r="J25" i="11"/>
  <c r="I25" i="11"/>
  <c r="AQ25" i="11" s="1"/>
  <c r="AQ24" i="11"/>
  <c r="AA24" i="11"/>
  <c r="U24" i="11"/>
  <c r="V24" i="11" s="1"/>
  <c r="Q24" i="11"/>
  <c r="J24" i="11"/>
  <c r="I24" i="11"/>
  <c r="AA23" i="11"/>
  <c r="Q23" i="11"/>
  <c r="J23" i="11"/>
  <c r="I23" i="11"/>
  <c r="AW22" i="11"/>
  <c r="AX22" i="11" s="1"/>
  <c r="AV22" i="11"/>
  <c r="AP22" i="11"/>
  <c r="AA22" i="11"/>
  <c r="U22" i="11"/>
  <c r="V22" i="11" s="1"/>
  <c r="Q22" i="11"/>
  <c r="J22" i="11"/>
  <c r="I22" i="11"/>
  <c r="AQ22" i="11" s="1"/>
  <c r="AQ21" i="11"/>
  <c r="AA21" i="11"/>
  <c r="U21" i="11"/>
  <c r="V21" i="11" s="1"/>
  <c r="Q21" i="11"/>
  <c r="J21" i="11"/>
  <c r="I21" i="11"/>
  <c r="AQ20" i="11"/>
  <c r="AA20" i="11"/>
  <c r="U20" i="11"/>
  <c r="V20" i="11" s="1"/>
  <c r="Q20" i="11"/>
  <c r="J20" i="11"/>
  <c r="I20" i="11"/>
  <c r="AW19" i="11"/>
  <c r="AX19" i="11" s="1"/>
  <c r="AV19" i="11"/>
  <c r="AQ19" i="11"/>
  <c r="AP19" i="11"/>
  <c r="AA19" i="11"/>
  <c r="U19" i="11"/>
  <c r="V19" i="11" s="1"/>
  <c r="Q19" i="11"/>
  <c r="J19" i="11"/>
  <c r="I19" i="11"/>
  <c r="AA18" i="11"/>
  <c r="Q18" i="11"/>
  <c r="J18" i="11"/>
  <c r="I18" i="11"/>
  <c r="AQ18" i="11" s="1"/>
  <c r="Q17" i="11"/>
  <c r="J17" i="11"/>
  <c r="I17" i="11"/>
  <c r="AA16" i="11"/>
  <c r="Q16" i="11"/>
  <c r="J16" i="11"/>
  <c r="I16" i="11"/>
  <c r="AX15" i="11"/>
  <c r="AY15" i="11" s="1"/>
  <c r="AU15" i="11"/>
  <c r="AV15" i="11" s="1"/>
  <c r="AA15" i="11"/>
  <c r="Q15" i="11"/>
  <c r="J15" i="11"/>
  <c r="I15" i="11"/>
  <c r="AQ14" i="11"/>
  <c r="AA14" i="11"/>
  <c r="U14" i="11"/>
  <c r="V14" i="11" s="1"/>
  <c r="Q14" i="11"/>
  <c r="J14" i="11"/>
  <c r="I14" i="11"/>
  <c r="AQ13" i="11"/>
  <c r="AA13" i="11"/>
  <c r="U13" i="11"/>
  <c r="V13" i="11" s="1"/>
  <c r="Q13" i="11"/>
  <c r="J13" i="11"/>
  <c r="I13" i="11"/>
  <c r="AW12" i="11"/>
  <c r="AX12" i="11" s="1"/>
  <c r="AV12" i="11"/>
  <c r="AQ12" i="11"/>
  <c r="AP12" i="11"/>
  <c r="AA12" i="11"/>
  <c r="U12" i="11"/>
  <c r="V12" i="11" s="1"/>
  <c r="Q12" i="11"/>
  <c r="J12" i="11"/>
  <c r="I12" i="11"/>
  <c r="AA11" i="11"/>
  <c r="AA10" i="11"/>
  <c r="U10" i="11"/>
  <c r="V10" i="11" s="1"/>
  <c r="Q10" i="11"/>
  <c r="J10" i="11"/>
  <c r="I10" i="11"/>
  <c r="AQ10" i="11" s="1"/>
  <c r="AX9" i="11"/>
  <c r="AZ9" i="11" s="1"/>
  <c r="BM9" i="11" s="1"/>
  <c r="AW9" i="11"/>
  <c r="AV9" i="11"/>
  <c r="AQ9" i="11"/>
  <c r="AP9" i="11"/>
  <c r="AA9" i="11"/>
  <c r="U9" i="11"/>
  <c r="V9" i="11" s="1"/>
  <c r="Q9" i="11"/>
  <c r="J9" i="11"/>
  <c r="I9" i="11"/>
  <c r="AB36" i="9" l="1"/>
  <c r="AB43" i="9"/>
  <c r="AC7" i="9"/>
  <c r="AB31" i="9"/>
  <c r="AB39" i="9"/>
  <c r="AC9" i="9"/>
  <c r="AB32" i="9"/>
  <c r="AB40" i="9"/>
  <c r="AC8" i="9"/>
  <c r="AC3" i="9"/>
  <c r="AC4" i="9"/>
  <c r="AC23" i="9"/>
  <c r="AB14" i="9"/>
  <c r="AB20" i="9"/>
  <c r="AB22" i="9"/>
  <c r="AB28" i="9"/>
  <c r="AZ30" i="11"/>
  <c r="BM30" i="11" s="1"/>
  <c r="AY30" i="11"/>
  <c r="AZ22" i="11"/>
  <c r="BM22" i="11" s="1"/>
  <c r="AY22" i="11"/>
  <c r="AZ39" i="11"/>
  <c r="BM39" i="11" s="1"/>
  <c r="AY39" i="11"/>
  <c r="BM19" i="11"/>
  <c r="AZ37" i="11"/>
  <c r="BM37" i="11" s="1"/>
  <c r="AY37" i="11"/>
  <c r="AZ12" i="11"/>
  <c r="BM12" i="11" s="1"/>
  <c r="AY12" i="11"/>
  <c r="AZ19" i="11"/>
  <c r="AY19" i="11"/>
  <c r="AZ27" i="11"/>
  <c r="BM27" i="11" s="1"/>
  <c r="AY27" i="11"/>
  <c r="AY9" i="11"/>
  <c r="AM43" i="9"/>
  <c r="AM42" i="9"/>
  <c r="AM41" i="9"/>
  <c r="AM36" i="9"/>
  <c r="AM38" i="9" s="1"/>
  <c r="AM32" i="9"/>
  <c r="AM33" i="9" s="1"/>
  <c r="AM28" i="9"/>
  <c r="AM29" i="9" s="1"/>
  <c r="AM23" i="9"/>
  <c r="AM20" i="9"/>
  <c r="AM9" i="9"/>
  <c r="AM8" i="9"/>
  <c r="AM7" i="9"/>
  <c r="AM4" i="9"/>
  <c r="AM3" i="9"/>
  <c r="BE44" i="9"/>
  <c r="BD44" i="9"/>
  <c r="BE41" i="9"/>
  <c r="BD41" i="9"/>
  <c r="BE38" i="9"/>
  <c r="BD38" i="9"/>
  <c r="BE33" i="9"/>
  <c r="BD33" i="9"/>
  <c r="BE29" i="9"/>
  <c r="BD29" i="9"/>
  <c r="BE25" i="9"/>
  <c r="BD25" i="9"/>
  <c r="BE19" i="9"/>
  <c r="BD19" i="9"/>
  <c r="BE15" i="9"/>
  <c r="BD15" i="9"/>
  <c r="BE10" i="9"/>
  <c r="BD10" i="9"/>
  <c r="BE6" i="9"/>
  <c r="BD6" i="9"/>
  <c r="AX44" i="9"/>
  <c r="AX41" i="9"/>
  <c r="AX38" i="9"/>
  <c r="AX33" i="9"/>
  <c r="AX29" i="9"/>
  <c r="AX25" i="9"/>
  <c r="AX19" i="9"/>
  <c r="AX15" i="9"/>
  <c r="AX10" i="9"/>
  <c r="AX6" i="9"/>
  <c r="AM44" i="9" l="1"/>
  <c r="AM6" i="9"/>
  <c r="AM25" i="9"/>
  <c r="AX47" i="9"/>
  <c r="AM10" i="9"/>
  <c r="AC44" i="9"/>
  <c r="AB44" i="9"/>
  <c r="AC41" i="9"/>
  <c r="AB41" i="9"/>
  <c r="AC38" i="9"/>
  <c r="AB38" i="9"/>
  <c r="AC33" i="9"/>
  <c r="AB33" i="9"/>
  <c r="AC29" i="9"/>
  <c r="AB29" i="9"/>
  <c r="AC25" i="9"/>
  <c r="AB25" i="9"/>
  <c r="AC19" i="9"/>
  <c r="AB19" i="9"/>
  <c r="AC15" i="9"/>
  <c r="AC10" i="9"/>
  <c r="AB10" i="9"/>
  <c r="AC6" i="9"/>
  <c r="AB6" i="9"/>
  <c r="BH47" i="9" l="1"/>
  <c r="BI47" i="9"/>
  <c r="BD47" i="9"/>
  <c r="AB47" i="9"/>
  <c r="BE47" i="9"/>
  <c r="AM47" i="9"/>
  <c r="AC47" i="9"/>
  <c r="AT4" i="9"/>
  <c r="AT7" i="9"/>
  <c r="AT8" i="9"/>
  <c r="AT9" i="9"/>
  <c r="AT11" i="9"/>
  <c r="AT12" i="9"/>
  <c r="AT14" i="9"/>
  <c r="AT16" i="9"/>
  <c r="AT17" i="9"/>
  <c r="AT18" i="9"/>
  <c r="AT20" i="9"/>
  <c r="AT22" i="9"/>
  <c r="AT23" i="9"/>
  <c r="AT24" i="9"/>
  <c r="AT26" i="9"/>
  <c r="AT28" i="9"/>
  <c r="AT30" i="9"/>
  <c r="AT31" i="9"/>
  <c r="AT32" i="9"/>
  <c r="AT36" i="9"/>
  <c r="AT39" i="9"/>
  <c r="AT40" i="9"/>
  <c r="AT43" i="9"/>
  <c r="AT3" i="9"/>
</calcChain>
</file>

<file path=xl/comments1.xml><?xml version="1.0" encoding="utf-8"?>
<comments xmlns="http://schemas.openxmlformats.org/spreadsheetml/2006/main">
  <authors>
    <author>Autor</author>
  </authors>
  <commentList>
    <comment ref="H6" authorId="0" shapeId="0">
      <text>
        <r>
          <rPr>
            <sz val="11"/>
            <color theme="1"/>
            <rFont val="Calibri"/>
            <family val="2"/>
            <scheme val="minor"/>
          </rPr>
          <t>======
ID#AAAAoY7ipsQ
Usuario de Windows    (2023-01-20 03:57:13)
VALOR NÚMERICO</t>
        </r>
      </text>
    </comment>
    <comment ref="I6" authorId="0" shapeId="0">
      <text>
        <r>
          <rPr>
            <sz val="11"/>
            <color theme="1"/>
            <rFont val="Calibri"/>
            <family val="2"/>
            <scheme val="minor"/>
          </rPr>
          <t>======
ID#AAAAoY7iptQ
Usuario de Windows    (2023-01-20 03:57:13)
VALOR EN PORCENTAJE</t>
        </r>
      </text>
    </comment>
    <comment ref="J6" authorId="0" shapeId="0">
      <text>
        <r>
          <rPr>
            <sz val="11"/>
            <color theme="1"/>
            <rFont val="Calibri"/>
            <family val="2"/>
            <scheme val="minor"/>
          </rPr>
          <t>======
ID#AAAAoY7iptw
Usuario de Windows    (2023-01-20 03:57:13)
VALOR EN PORCENTAJE</t>
        </r>
      </text>
    </comment>
    <comment ref="N6" authorId="0" shapeId="0">
      <text>
        <r>
          <rPr>
            <sz val="11"/>
            <color theme="1"/>
            <rFont val="Calibri"/>
            <family val="2"/>
            <scheme val="minor"/>
          </rPr>
          <t>======
ID#AAAAoY7ips4
Usuario de Windows    (2023-01-20 03:57:13)
INCLUIR EVIDENCIA ORGANIZADA POR PROGRAMA PROYECTO Y ACTIVIDAD</t>
        </r>
      </text>
    </comment>
    <comment ref="O6" authorId="0" shapeId="0">
      <text>
        <r>
          <rPr>
            <sz val="11"/>
            <color theme="1"/>
            <rFont val="Calibri"/>
            <family val="2"/>
            <scheme val="minor"/>
          </rPr>
          <t>======
ID#AAAAoY7iptg
Usuario de Windows    (2023-01-20 03:57:13)
SE DEBE ESPECIFICAR LA FECHA Y PERIODICIDAD DE LA ACTIVIDAD</t>
        </r>
      </text>
    </comment>
    <comment ref="P6" authorId="0" shapeId="0">
      <text>
        <r>
          <rPr>
            <sz val="11"/>
            <color theme="1"/>
            <rFont val="Calibri"/>
            <family val="2"/>
            <scheme val="minor"/>
          </rPr>
          <t>======
ID#AAAAoY7iptk
Usuario de Windows    (2023-01-20 03:57:13)
SE DEBE ESPECIFICAR LA FECHA Y PERIODICIDAD DE LA ACTIVIDAD</t>
        </r>
      </text>
    </comment>
    <comment ref="R6" authorId="0" shapeId="0">
      <text>
        <r>
          <rPr>
            <sz val="11"/>
            <color theme="1"/>
            <rFont val="Calibri"/>
            <family val="2"/>
            <scheme val="minor"/>
          </rPr>
          <t>======
ID#AAAAoY7ipso
Usuario de Windows    (2023-01-20 03:57:13)
VALOR NÚMERICO</t>
        </r>
      </text>
    </comment>
    <comment ref="T6" authorId="0" shapeId="0">
      <text>
        <r>
          <rPr>
            <sz val="11"/>
            <color theme="1"/>
            <rFont val="Calibri"/>
            <family val="2"/>
            <scheme val="minor"/>
          </rPr>
          <t>======
ID#AAAAoY7ipsk
Usuario de Windows    (2023-01-20 03:57:13)
VALOR EN PORCENTAJE</t>
        </r>
      </text>
    </comment>
    <comment ref="V6" authorId="0" shapeId="0">
      <text>
        <r>
          <rPr>
            <sz val="11"/>
            <color theme="1"/>
            <rFont val="Calibri"/>
            <family val="2"/>
            <scheme val="minor"/>
          </rPr>
          <t>======
ID#AAAAoY7ipts
Usuario de Windows    (2023-01-20 03:57:13)
VALOR EN PORCENTAJE</t>
        </r>
      </text>
    </comment>
    <comment ref="W7" authorId="0" shapeId="0">
      <text>
        <r>
          <rPr>
            <sz val="11"/>
            <color theme="1"/>
            <rFont val="Calibri"/>
            <family val="2"/>
            <scheme val="minor"/>
          </rPr>
          <t>======
ID#AAAAoY7ipsM
Usuario de Windows    (2023-01-20 03:57:13)
INCLUIR EL OBJETIVO Y LAS ACTIVIDADES DEL PROYECTO</t>
        </r>
      </text>
    </comment>
    <comment ref="Z7" authorId="0" shapeId="0">
      <text>
        <r>
          <rPr>
            <sz val="11"/>
            <color theme="1"/>
            <rFont val="Calibri"/>
            <family val="2"/>
            <scheme val="minor"/>
          </rPr>
          <t>======
ID#AAAAoY7ipr0
Usuario de Windows    (2023-01-20 03:57:13)
RELACIONAR LAS ACTIVIDADES ESPECIFICAS DEL PROYECTO</t>
        </r>
      </text>
    </comment>
    <comment ref="AO7" authorId="0" shapeId="0">
      <text>
        <r>
          <rPr>
            <sz val="11"/>
            <color theme="1"/>
            <rFont val="Calibri"/>
            <family val="2"/>
            <scheme val="minor"/>
          </rPr>
          <t>======
ID#AAAAoY7iptc
Usuario de Windows    (2023-01-20 03:57:13)
VERIFICAR AVANCE EN LAS EVIDENCIAS
VALOR EN PORCENTAJE</t>
        </r>
      </text>
    </comment>
    <comment ref="AP7" authorId="0" shapeId="0">
      <text>
        <r>
          <rPr>
            <sz val="11"/>
            <color theme="1"/>
            <rFont val="Calibri"/>
            <family val="2"/>
            <scheme val="minor"/>
          </rPr>
          <t>======
ID#AAAAoY7iptE
Usuario de Windows    (2023-01-20 03:57:13)
TENER EN CUENTA EL PORCENTAJE DE PARTICIPACIÓN DE LA ACTIVIDAD DENTRO DEL AVANCE DEL PROYECTO (NO PROMEDIAR)</t>
        </r>
      </text>
    </comment>
    <comment ref="AQ7" authorId="0" shapeId="0">
      <text>
        <r>
          <rPr>
            <sz val="11"/>
            <color theme="1"/>
            <rFont val="Calibri"/>
            <family val="2"/>
            <scheme val="minor"/>
          </rPr>
          <t>======
ID#AAAAoY7iptU
Usuario de Windows    (2023-01-20 03:57:13)
TENER EN CUENTA LA PARTICIPACIÓN DEL PROYECTO DENTRO DE LA META PRODUCTO (NO PROMEDIAR)</t>
        </r>
      </text>
    </comment>
    <comment ref="AT7" authorId="0" shapeId="0">
      <text>
        <r>
          <rPr>
            <sz val="11"/>
            <color theme="1"/>
            <rFont val="Calibri"/>
            <family val="2"/>
            <scheme val="minor"/>
          </rPr>
          <t>======
ID#AAAAoY7ipsg
Usuario de Windows    (2023-01-20 03:57:13)
ICLD
SGP
SGR
ENTRE OTROS
(ESPECIFICAR OTROS)</t>
        </r>
      </text>
    </comment>
    <comment ref="AU7" authorId="0" shapeId="0">
      <text>
        <r>
          <rPr>
            <sz val="11"/>
            <color theme="1"/>
            <rFont val="Calibri"/>
            <family val="2"/>
            <scheme val="minor"/>
          </rPr>
          <t>======
ID#AAAAoY7ipss
Usuario de Windows    (2023-01-20 03:57:13)
VALOR NÚMERICO</t>
        </r>
      </text>
    </comment>
    <comment ref="AV7" authorId="0" shapeId="0">
      <text>
        <r>
          <rPr>
            <sz val="11"/>
            <color theme="1"/>
            <rFont val="Calibri"/>
            <family val="2"/>
            <scheme val="minor"/>
          </rPr>
          <t>======
ID#AAAAoY7iptY
Usuario de Windows    (2023-01-20 03:57:13)
VALOR EN PORCENTAJE</t>
        </r>
      </text>
    </comment>
    <comment ref="AW7" authorId="0" shapeId="0">
      <text>
        <r>
          <rPr>
            <sz val="11"/>
            <color theme="1"/>
            <rFont val="Calibri"/>
            <family val="2"/>
            <scheme val="minor"/>
          </rPr>
          <t>======
ID#AAAAoY7iptI
Usuario de Windows    (2023-01-20 03:57:13)
VALOR ASIGNADO PARA LA VIGENCIA A EVALUAR</t>
        </r>
      </text>
    </comment>
    <comment ref="AX7" authorId="0" shapeId="0">
      <text>
        <r>
          <rPr>
            <sz val="11"/>
            <color theme="1"/>
            <rFont val="Calibri"/>
            <family val="2"/>
            <scheme val="minor"/>
          </rPr>
          <t>======
ID#AAAAoY7ipr4
Usuario de Windows    (2023-01-20 03:57:13)
VALOR ASIGNADO PARA LA VIGENCIA A EVALUAR</t>
        </r>
      </text>
    </comment>
    <comment ref="AZ7" authorId="0" shapeId="0">
      <text>
        <r>
          <rPr>
            <sz val="11"/>
            <color theme="1"/>
            <rFont val="Calibri"/>
            <family val="2"/>
            <scheme val="minor"/>
          </rPr>
          <t>======
ID#AAAAoY7ips0
Usuario de Windows    (2023-01-20 03:57:13)
INFORMACIÓN DEL INFORME DE EJECUCION DEL PRESUPUESTO DE GASTOS E INVERSIONES (PREDIS)</t>
        </r>
      </text>
    </comment>
    <comment ref="BC7" authorId="0" shapeId="0">
      <text>
        <r>
          <rPr>
            <sz val="11"/>
            <color theme="1"/>
            <rFont val="Calibri"/>
            <family val="2"/>
            <scheme val="minor"/>
          </rPr>
          <t>======
ID#AAAAoY7iptM
Usuario de Windows    (2023-01-20 03:57:13)
INFORMACIÓN DEL INFORME DE EJECUCION DEL PRESUPUESTO DE GASTOS E INVERSIONES (PREDIS)</t>
        </r>
      </text>
    </comment>
    <comment ref="BF7" authorId="0" shapeId="0">
      <text>
        <r>
          <rPr>
            <sz val="11"/>
            <color theme="1"/>
            <rFont val="Calibri"/>
            <family val="2"/>
            <scheme val="minor"/>
          </rPr>
          <t>======
ID#AAAAoY7ipsw
Usuario de Windows    (2023-01-20 03:57:13)
INFORMACIÓN DEL INFORME DE EJECUCION DEL PRESUPUESTO DE GASTOS E INVERSIONES (PREDIS)</t>
        </r>
      </text>
    </comment>
    <comment ref="BI7" authorId="0" shapeId="0">
      <text>
        <r>
          <rPr>
            <sz val="11"/>
            <color theme="1"/>
            <rFont val="Calibri"/>
            <family val="2"/>
            <scheme val="minor"/>
          </rPr>
          <t>======
ID#AAAAoY7ipsE
Usuario de Windows    (2023-01-20 03:57:13)
INFORMACIÓN DEL INFORME DE EJECUCION DEL PRESUPUESTO DE GASTOS E INVERSIONES (PREDIS)</t>
        </r>
      </text>
    </comment>
    <comment ref="AZ8" authorId="0" shapeId="0">
      <text>
        <r>
          <rPr>
            <sz val="11"/>
            <color theme="1"/>
            <rFont val="Calibri"/>
            <family val="2"/>
            <scheme val="minor"/>
          </rPr>
          <t>======
ID#AAAAoY7ipr8
Usuario de Windows    (2023-01-20 03:57:13)
HACE REFERENCIA AL PRESUPUESTO ASIGNADO</t>
        </r>
      </text>
    </comment>
    <comment ref="BA8" authorId="0" shapeId="0">
      <text>
        <r>
          <rPr>
            <sz val="11"/>
            <color theme="1"/>
            <rFont val="Calibri"/>
            <family val="2"/>
            <scheme val="minor"/>
          </rPr>
          <t>======
ID#AAAAoY7ipsU
Usuario de Windows    (2023-01-20 03:57:13)
HACE REFERENCIA AL REGISTRO PRESUPUESTAL</t>
        </r>
      </text>
    </comment>
    <comment ref="BC8" authorId="0" shapeId="0">
      <text>
        <r>
          <rPr>
            <sz val="11"/>
            <color theme="1"/>
            <rFont val="Calibri"/>
            <family val="2"/>
            <scheme val="minor"/>
          </rPr>
          <t>======
ID#AAAAoY7ipsY
Usuario de Windows    (2023-01-20 03:57:13)
HACE REFERENCIA AL PRESUPUESTO ASIGNADO</t>
        </r>
      </text>
    </comment>
    <comment ref="BD8" authorId="0" shapeId="0">
      <text>
        <r>
          <rPr>
            <sz val="11"/>
            <color theme="1"/>
            <rFont val="Calibri"/>
            <family val="2"/>
            <scheme val="minor"/>
          </rPr>
          <t>======
ID#AAAAoY7ipt0
Usuario de Windows    (2023-01-20 03:57:13)
HACE REFERENCIA AL REGISTRO PRESUPUESTAL</t>
        </r>
      </text>
    </comment>
    <comment ref="BF8" authorId="0" shapeId="0">
      <text>
        <r>
          <rPr>
            <sz val="11"/>
            <color theme="1"/>
            <rFont val="Calibri"/>
            <family val="2"/>
            <scheme val="minor"/>
          </rPr>
          <t>======
ID#AAAAoY7ipsA
Usuario de Windows    (2023-01-20 03:57:13)
HACE REFERENCIA AL PRESUPUESTO ASIGNADO</t>
        </r>
      </text>
    </comment>
    <comment ref="BG8" authorId="0" shapeId="0">
      <text>
        <r>
          <rPr>
            <sz val="11"/>
            <color theme="1"/>
            <rFont val="Calibri"/>
            <family val="2"/>
            <scheme val="minor"/>
          </rPr>
          <t>======
ID#AAAAoY7ipt4
Usuario de Windows    (2023-01-20 03:57:13)
HACE REFERENCIA AL REGISTRO PRESUPUESTAL</t>
        </r>
      </text>
    </comment>
    <comment ref="BI8" authorId="0" shapeId="0">
      <text>
        <r>
          <rPr>
            <sz val="11"/>
            <color theme="1"/>
            <rFont val="Calibri"/>
            <family val="2"/>
            <scheme val="minor"/>
          </rPr>
          <t>======
ID#AAAAoY7ipto
Usuario de Windows    (2023-01-20 03:57:13)
HACE REFERENCIA AL PRESUPUESTO ASIGNADO</t>
        </r>
      </text>
    </comment>
    <comment ref="BJ8" authorId="0" shapeId="0">
      <text>
        <r>
          <rPr>
            <sz val="11"/>
            <color theme="1"/>
            <rFont val="Calibri"/>
            <family val="2"/>
            <scheme val="minor"/>
          </rPr>
          <t>======
ID#AAAAoY7iptA
Usuario de Windows    (2023-01-20 03:57:13)
HACE REFERENCIA AL REGISTRO PRESUPUESTAL</t>
        </r>
      </text>
    </comment>
    <comment ref="BL8" authorId="0" shapeId="0">
      <text>
        <r>
          <rPr>
            <sz val="11"/>
            <color theme="1"/>
            <rFont val="Calibri"/>
            <family val="2"/>
            <scheme val="minor"/>
          </rPr>
          <t>======
ID#AAAAoY7ips8
Usuario de Windows    (2023-01-20 03:57:13)
COHERENCIA ENTRE LA EJECUCIÓN PRESUPUESTAL Y EL CUMPLIMIENTO DE LAS METAS</t>
        </r>
      </text>
    </comment>
  </commentList>
</comments>
</file>

<file path=xl/sharedStrings.xml><?xml version="1.0" encoding="utf-8"?>
<sst xmlns="http://schemas.openxmlformats.org/spreadsheetml/2006/main" count="1243" uniqueCount="496">
  <si>
    <t>Objetivo de Desarrollo Sostenible</t>
  </si>
  <si>
    <t xml:space="preserve">DENOMINACION DEL PRODUCTO
</t>
  </si>
  <si>
    <t>AVANCE DE ACTIVIDADES DE PROYECTO A DICIEMBRE 30-2022</t>
  </si>
  <si>
    <t>BENEFICIARIOS CUBIERTOS A 31 DE MARZO DE 2023</t>
  </si>
  <si>
    <t>PORCENTAJE DE AVANCE BENEFICIARIOS CUBIERTOS 2023</t>
  </si>
  <si>
    <t>FUENTE DE FINANCIACIÓN</t>
  </si>
  <si>
    <t>APROPIACIÓN DEFINITIVA (EN PESOS)</t>
  </si>
  <si>
    <t>REPORTE EJECUCION PRESUPUESTAL A 31 DE MARZO DE 2023 (REGISTROS PRESUPUESTALES)</t>
  </si>
  <si>
    <t>REPORTE EJECUCION PRESUPUESTAL A 31 DE MARZO DE 2023 (GIROS)</t>
  </si>
  <si>
    <t>PORCENTAJE DE AVANCE DE EJECUCION PRESUPUESTAL A 31  DE MARZO DE 2023 SEGÚN RP</t>
  </si>
  <si>
    <t>PORCENTAJE DE AVANCE DE EJECUCION PRESUPUESTAL A 31  DE MARZO DE 2023 SEGÚN GIROS</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</si>
  <si>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</si>
  <si>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</si>
  <si>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</si>
  <si>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</si>
  <si>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</si>
  <si>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</si>
  <si>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</si>
  <si>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</si>
  <si>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</si>
  <si>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</si>
  <si>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</si>
  <si>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</si>
  <si>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</si>
  <si>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1. BIEN</t>
  </si>
  <si>
    <t>2. SERVICIO</t>
  </si>
  <si>
    <t>ENTREGABLE
INDICADOR DE PRODUCTO SEGÚN CATALOGO DE PRODUCTO</t>
  </si>
  <si>
    <t>VALOR DE LA META PRODUCTO 2020-2023</t>
  </si>
  <si>
    <t>PROGRAMACIÓN META PRODUCTO A 2023</t>
  </si>
  <si>
    <t>ACUMULADO DE META PRODUCTO 2020- 2022</t>
  </si>
  <si>
    <t>Dimensiones del MIPG</t>
  </si>
  <si>
    <t>Políticas de Gestión y Desempeño Institucional</t>
  </si>
  <si>
    <t>Proceso asociado</t>
  </si>
  <si>
    <t>Objetivo Institucional</t>
  </si>
  <si>
    <t>REPORTE META PRODUCTO EJECUTADO DE ENERO 1 A MARZO 31 DE 2023</t>
  </si>
  <si>
    <t xml:space="preserve">AVANCE DE LA META PRODUCTO ACUMULADO AL CUATRIENIO </t>
  </si>
  <si>
    <t>PROYECTO DE INVERSIÓN</t>
  </si>
  <si>
    <t>CÓDIGO DE PROYECTO BPIN</t>
  </si>
  <si>
    <t>OBJETIVO DEL PROYECTO</t>
  </si>
  <si>
    <t>ACTIVIDADES DE PROYECTO DE INVERSION VIABILIZADAS EN SUIFP
( HITOS )</t>
  </si>
  <si>
    <t>ENTREGABLE</t>
  </si>
  <si>
    <t>PROGRAMACION NUMERICA DE LAS ACTIVIDADES DEL PROYECTO 2023</t>
  </si>
  <si>
    <t>ACUMULADO TOTAL DE REPORTE DE ACTIVIDADES</t>
  </si>
  <si>
    <t>PONDERACION DE LAS ACTIVIDADES (HITOS) DE PROYECTO</t>
  </si>
  <si>
    <t>FECHA DE INICIO DE LA ACTIVIDAD O ENTREGABLE</t>
  </si>
  <si>
    <t>FECHA DE TERMINACIÓN DEL ENTREGABLE</t>
  </si>
  <si>
    <t>TIEMPO DE EJECUCIÓN
(número de días)</t>
  </si>
  <si>
    <t>BENEFICIARIOS PROGRAMADOS</t>
  </si>
  <si>
    <t>DEPENDENCIA RESPONSABLE</t>
  </si>
  <si>
    <t>NOMBRE DEL RESPONSABLE</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</si>
  <si>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</si>
  <si>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</si>
  <si>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</si>
  <si>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</si>
  <si>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</si>
  <si>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</si>
  <si>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</si>
  <si>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</si>
  <si>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RELACION DE EVIDENCIA ENERO 1 A MARZO 31 DE 2023</t>
  </si>
  <si>
    <t>OBSERVACIONES COOPERACIÓN INTERNACIONAL ENERO 1 A MARZO 31 DE 2023</t>
  </si>
  <si>
    <t xml:space="preserve">RIESGOS ASOCIADOS AL PROCESO </t>
  </si>
  <si>
    <t>CONTROLES ESTABLECIDOS PARA LOS RIESGOS</t>
  </si>
  <si>
    <t>Objetivo 1: Poner fin a la pobreza en todas sus formas en todo el mundo</t>
  </si>
  <si>
    <t>Cartagena Incluyente</t>
  </si>
  <si>
    <t>SUPERACIÓN DE LA POBREZA Y DESIGUALDAD</t>
  </si>
  <si>
    <t>Acompañamiento a personas para la superación de la pobreza extrema en el Distrito de Cartagena</t>
  </si>
  <si>
    <t>206189 personas en pobreza por IPM Cartagena – 2019.
 Fuente: Censo Nacional de Población y Vivienda 2018 (CNPV 2018). Boletín Técnico Gran encuesta integrada de Hogares GEIH- 2018.</t>
  </si>
  <si>
    <t>Acompañar a 61860 personas en pobreza extrema</t>
  </si>
  <si>
    <t>Personas</t>
  </si>
  <si>
    <t xml:space="preserve">Identificación para la superación de la pobreza extrema y desigualdad </t>
  </si>
  <si>
    <t xml:space="preserve">Número de personas en extrema pobreza identificadas, en articulación con la Registraduría Nacional del Estado Civil </t>
  </si>
  <si>
    <t>24.366 personas identificadas
Fuente: Seguimiento Plan de desarrollo PES-PR 2016- 2019</t>
  </si>
  <si>
    <t xml:space="preserve">Aumentar a 48.732 personas identificadas en pobreza extrema en articulación con la Registraduría Nacional del Estado Civil  </t>
  </si>
  <si>
    <t>X</t>
  </si>
  <si>
    <t>Beneficiarios potenciales para quienes se gestiona la oferta social (410305200)</t>
  </si>
  <si>
    <t>Gestion con valores para el resultado</t>
  </si>
  <si>
    <t>Politica de Atención al Ciudadano</t>
  </si>
  <si>
    <t>Gestión en Desarrollo Social - AA 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</si>
  <si>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</si>
  <si>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 xml:space="preserve">APOYO IDENTIFICACION PARA LA SUPERACION DE LA POBREZA EXTREMA Y LA DESIGUALDAD CARTAGENA DE INDIAS
</t>
  </si>
  <si>
    <t>Desarrollar acciones que permitan que la población en pobreza extrema acceda a la oferta institucional</t>
  </si>
  <si>
    <t>Jornadas de Identificación a población en extrema pobreza</t>
  </si>
  <si>
    <t>Servicio de información para la atención de población vulnerable</t>
  </si>
  <si>
    <t>PES</t>
  </si>
  <si>
    <t>Cielo Blanco</t>
  </si>
  <si>
    <t>INVERSIÓN</t>
  </si>
  <si>
    <t>1. Recursos Propios - ICLD</t>
  </si>
  <si>
    <t>1.2.1.0.00-001 - ICLD</t>
  </si>
  <si>
    <t>2.3.4103.1500.2021130010158</t>
  </si>
  <si>
    <t>SI</t>
  </si>
  <si>
    <t>Contrato de prestación de servicios profesionales y apoyo a la gestión</t>
  </si>
  <si>
    <t>Contratación Directa</t>
  </si>
  <si>
    <t>ENERO
Los Alpes: 30-ene. 29 beneficiarios. Reporta base de datos: SI
FEBRERO
San Jose de los Campanos: 2/10/2023. 14 beneficiarios. Reporta base de datos: SI
San Jose de los Campanos: 2/1/2023 - 2/8/2023. 75 beneficiarios. Reporta base de datos: SI
Puerta de Hierro: 2/17/2023. 20 beneficiarios. Reporta base de datos: SI
Chiquinquirá: 2/23/2023 -2/24/2023. 20 beneficiarios. Reporta base de datos: SI
MARZO
San Bernardo - Islote: 3/02/2023. 42 beneficiarios. Reporta base de datos: SI
Pasacaballo: 3/28/2023. 64 beneficiarios. Reporta base de datos: SI
Pie de la Popa: 3/28/2023 - 3/30/2023. 38 beneficiarios. Reporta base de datos: SI
Pie de la Popa: 3/22/2023 - 3/24/2023. 83 beneficiarios. Reporta base de datos: SI
Pie de la Popa: 3/21/2023. 38 beneficiarios. Reporta base de datos: SI
Pie de la Popa: 3/17/2023. 31 beneficiarios. Reporta base de datos: SI
Pie de la Popa: 3/16/2023. 16 beneficiarios. Reporta base de datos: SI
Pie de la Popa: 3/15/2023. 16 beneficiarios. Reporta base de datos: SI
Pie de la Popa: 3/14/2023. 25 beneficiarios. Reporta base de datos: SI
Pie de la Popa: 3/13/2023. 30 beneficiarios. Reporta base de datos: SI
Bicentenario: 3/23/2023 - 3/25/2023. 102  beneficiarios. Reporta base de datos: SI</t>
  </si>
  <si>
    <t>ENERO
Ninguna
FEBRERO
Ninguna
MARZO
Ninguna</t>
  </si>
  <si>
    <t>En construcción</t>
  </si>
  <si>
    <t>Objetivo 2: Poner fin al hambre</t>
  </si>
  <si>
    <t>Hombres con situación militar definidas por el distrito militar</t>
  </si>
  <si>
    <t>Hombres</t>
  </si>
  <si>
    <t>18.052 hombres en extrema pobreza en Cartagena   
Fuente: Cálculos Propios PES-PR con base I.P.M DANE 2019.</t>
  </si>
  <si>
    <t>5.000 hombres en extrema pobreza con situación militar definida por el distrito militar</t>
  </si>
  <si>
    <t>Jornadas de asesoría y pre registro a hombres en pobreza extrema sin situación militar definida en articulación con el distrito Militar.</t>
  </si>
  <si>
    <t>Servicio de gestión de oferta social para la población vulnerable (Producto principal del proyecto)</t>
  </si>
  <si>
    <t>ENERO
No se reporta movimiento en este indicador
FEBRERO
Chiquinquirá	22-Feb	21 beneficiarios - reporta base de datos: si 
Puerta de hierro 	17-Feb	16 beneficiarios - reporta base de datos: si 
MARZO
San Bernardo - Islote: 2-Mar. 10 beneficiarios. Reporta base de datos: SI
Flor del Campo: 17-Mar. 14 beneficiarios. Reporta base de datos: SI 
Pasacaballo: 27-Mar. 17 beneficiarios. Reporta base de datos: SI</t>
  </si>
  <si>
    <t>Número de migrantes asesorados y orientados en la regularización de su situación legal</t>
  </si>
  <si>
    <t>Migrantes</t>
  </si>
  <si>
    <t>52.486 migrantes informados 
Fuente: Migración Colombia, diciembre 2019</t>
  </si>
  <si>
    <t>10.000 migrantes asesorados y orientados en la regulación de su situación legal</t>
  </si>
  <si>
    <t>NP</t>
  </si>
  <si>
    <t>NA</t>
  </si>
  <si>
    <t>Jornadas de asesoría a población en pobreza extrema en estado migratorio.</t>
  </si>
  <si>
    <t>Servicio de acompañamiento familiar y comunitario para la superación de la pobreza</t>
  </si>
  <si>
    <t xml:space="preserve">ENERO
No se reporta movimiento en este indicador
FEBRERO
No se reporta movimiento en este indicador
MARZO
No se reporta movimiento en este indicador </t>
  </si>
  <si>
    <t xml:space="preserve">Avance Programa Identificación para la superación de la pobreza extrema y desigualdad </t>
  </si>
  <si>
    <t xml:space="preserve">Salud para la superación de la pobreza extrema y desigualdad </t>
  </si>
  <si>
    <t>Número de personas, en condición de pobreza extrema, accediendo al Sistema General de Seguridad Social en salud en articulación con el Dadis</t>
  </si>
  <si>
    <t>13.136 personas sin aseguramiento en salud en Cartagena
Fuente: DADIS 2019</t>
  </si>
  <si>
    <t xml:space="preserve">100% personas en pobreza extrema vinculadas al Sistema General de Seguridad Social en Salud en articulación con el Dadis </t>
  </si>
  <si>
    <t>Personas afiliadas en servicio de salud (190600401)</t>
  </si>
  <si>
    <t xml:space="preserve">APOYO SALUD PARA LA SUPERACION DE LA POBREZA Y DESIGUALDAD DEL DISTRITO T. Y C CARTAGENA DE INDIAS </t>
  </si>
  <si>
    <t>desarrollar acciones que permitan el acceso a la salud mediante la salud comunitaria integral</t>
  </si>
  <si>
    <t>Jornadas de afiliación a
población en pobreza
extrema en articulación con
el DADIS.</t>
  </si>
  <si>
    <t>PES - DADIS</t>
  </si>
  <si>
    <t>Cielo Blanco - José Saavedra</t>
  </si>
  <si>
    <t>2.3.4103.1500.2021130010165</t>
  </si>
  <si>
    <t xml:space="preserve">ENERO
No se reporta movimiento en este indicador
FEBRERO
No se reporta movimiento en este indicador 
MARZO
Chiquinquirá: 30-Mar. 38 beneficiarios. Reporta base de datos: SI </t>
  </si>
  <si>
    <t>Número de personas en extrema pobreza capacitadas de forma virtual y presencial en  Salud Integral a la Comunidad.</t>
  </si>
  <si>
    <t>10.000 personas en extrema pobreza capacitadas virtual y presencialmente en  “Salud Integral a la Comunidad”</t>
  </si>
  <si>
    <t>Personas capacitadas (190501900)</t>
  </si>
  <si>
    <t>Realizar capacitaciones en
salud integral a la
comunidad, presencial y
virtual a población en
pobreza extrema.</t>
  </si>
  <si>
    <t>ENERO
No se reporta moviemiento en este inidcador 
FEBRERO
Cerros de Albornoz:10-Feb. 50 beneficiarios. Reporta base de datos: SI 
El Pozón: 3-Feb. 25 beneficiarios.  Reporta base de datos: SI
Urbanización Barlovento: 1-Feb. 38 beneficiarios. Reporta base de datos: SI 
MARZO
El Libertador: 30-Mar.	34 beneficiarios. Reporta base de datos: SI 
Bocachica: 29-Mar. 22 beneficiarios . Reporta base de datos: SI 
El Country: 23-Mar. 25 beneficiarios. Reporta base de datos: SI 
El Libertador, Casa Comunal La Mariamulata, 30-Mar.	53 beneficiarios. Reporta base de datos: SI</t>
  </si>
  <si>
    <t>Número de personas atendidas por medicina tradicional Ancestral en los territorios afrodescendientes e indígenas articuladas con los cabildos indígenas y consejos comunitarios</t>
  </si>
  <si>
    <t>7.000 personas afrodescendientes e indígenas en pobreza extrema, atendidas por medicina tradicional y ancestral articuladas con los cabildos indígenas y consejos comunitarios</t>
  </si>
  <si>
    <t>Grupos étnicos asistidos técnicamente (450202201)</t>
  </si>
  <si>
    <t>Realizar el encuentro Nacional de medicina tradicional ancestral.</t>
  </si>
  <si>
    <t>ENERO
No se reporta moviemiento en este inidcador 
FEBRERO
No se reporta movimiento en este indicador 
MARZO
JORNADA DE ATENCIÓN EN MEDICINA ANCESTRAL Y TRADICIONAL - MESA TÉCNICA DE PCI (La Matuna):14-Mar. 27 beneficiarios. Reporta base de datos: SI</t>
  </si>
  <si>
    <t xml:space="preserve">Avance Programa Salud para la superación de la pobreza extrema y desigualdad </t>
  </si>
  <si>
    <t>AVANCE PROYECTO APOYO SALUD PARA LA SUPERACION DE LA POBREZA Y DESIGUALDAD DEL DISTRITO T. Y C CARTAGENA DE INDIAS</t>
  </si>
  <si>
    <t>Educación para la superación de la pobreza extrema y la desigualdad</t>
  </si>
  <si>
    <t>Número de niños, niñas y adolescentes en pobreza extrema incluidos al sistema educativo, articulado con la Secretaría de Educación</t>
  </si>
  <si>
    <t xml:space="preserve">13.196 niños, niñas y adolescentes en I.P.M en Inasistencia escolar
Fuente: Cálculos Propios PES-PR con base I.P.M DANE 2019.  </t>
  </si>
  <si>
    <t xml:space="preserve">3.959 niños, niñas y adolescentes en pobreza extrema incluidos al sistema educativo en articulación con la Secretaría de Educación para el periodo 2020 - 2023. </t>
  </si>
  <si>
    <t>Personas beneficiadas con estrategias de fomento para el acceso a la educación inicial, preescolar, básica y media.  (220101700)</t>
  </si>
  <si>
    <t>APOYO EDUCACION PARA LA SUPERACIÓN DE LA POBREZA Y LA  DESIGUALDAD.</t>
  </si>
  <si>
    <t>Incrementar el acceso a los diferentes niveles educativos de niños niñas adolescentes jóvenes y adultos en condición de pobreza extrema del distrito de cartagena</t>
  </si>
  <si>
    <t>Niños, niñas y adolescentes
en pobreza extrema incluidos
al sistema educativo</t>
  </si>
  <si>
    <t>Servicio de gestión de oferta social para la población vulnerable</t>
  </si>
  <si>
    <t>PES - Secretaría de Educación Distrital</t>
  </si>
  <si>
    <t>Cielo Blanco - Olga Acosta</t>
  </si>
  <si>
    <t>2.3.4103.1500.2020130010079</t>
  </si>
  <si>
    <t>ENERO
No se reporta movimiento en este indicador 
FEBRERO
Gestión con FUNACER. 209 beneficiarios. Reporta base de datos: SI
MARZO
IE Politecnico de América sede Pozón. 911 beneficiarios. Reporta base de datos: SI</t>
  </si>
  <si>
    <t>Número de jóvenes y adultos en pobreza extrema, acceden a programas de alfabetización y educación articulados con la Secretaría de Educación Distrital.</t>
  </si>
  <si>
    <t>13.402 personas en condición de Analfabetismo
 Fuente: Cálculos Propios PES-PR con base I.P.M DANE 2019.</t>
  </si>
  <si>
    <t>1.200 jóvenes y adultos alfabetizados en articulación con la   Secretaría de educación para el periodo 2020 – 2023</t>
  </si>
  <si>
    <t>Personas beneficiarias con modelos de alfabetización  (220103200)</t>
  </si>
  <si>
    <t>programas de alfabetización
y educación</t>
  </si>
  <si>
    <t>ENERO
No se reporta movimiento en este indicador 
FEBRERO
No se reporta movimiento en este indicador 
MARZO
FUNDES. 286 beneficiarios - Reporta base de datos: SI</t>
  </si>
  <si>
    <t>Número de jóvenes y adultos en pobreza extrema que acceden a educación técnica, tecnológica y superior.</t>
  </si>
  <si>
    <t>11.588 jóvenes en atención por el DPS en programa de educación</t>
  </si>
  <si>
    <t>2.000 nuevos Jóvenes y Adultos en pobreza extrema acceden a educación técnica, tecnológica y/o superior, articulado con Prosperidad Social D.P.S y/o entidades distritales, departamentales y/o nacionales</t>
  </si>
  <si>
    <t>Beneficiarios atendidos con modelos educativos flexibles (220103000)</t>
  </si>
  <si>
    <t xml:space="preserve">ENERO
No se reporta movimiento en este indicador 
FEBRERO
Gestion en articulación con la Universidad Rafael Núñez. 10 beneficiarios. Reporta base de datos: SI 
MARZO
No se reporta movimiento en este indicador </t>
  </si>
  <si>
    <t>Número de personas en pobreza extremas que acceden a la educación para el trabajo y desarrollo humano.</t>
  </si>
  <si>
    <t>12.000 personas acceden a la educación para el trabajo y desarrollo humano para el periodo 2020 - 2023, articuladas y/o entidades distritales, departamentales y/o nacionales</t>
  </si>
  <si>
    <t>Personas beneficiadas con procesos de formación informal (220104900)</t>
  </si>
  <si>
    <t>acceder a la educación para
el trabajo y desarrollo
humano</t>
  </si>
  <si>
    <t>Servicio de educación para el trabajo a la población vulnerable</t>
  </si>
  <si>
    <t>ENERO
No se reporta movimiento en este indicador 
FEBRERO
Gestion en articulacion con ETCAR, Familias en Acción, Migración Colombia. 744 beneficiarios. Reporta base de datos: SI 
MARZO
Nelson Mandela. 24-Mar. 286 beneficiarios. Reporta base de datos: SI</t>
  </si>
  <si>
    <t>Avance programa Educación para la superación de la pobreza extrema y la desigualdad</t>
  </si>
  <si>
    <t>AVANCE PROYECTO APOYO EDUCACION PARA LA SUPERACIÓN DE LA POBREZA Y LA  DESIGUALDAD.</t>
  </si>
  <si>
    <t>Habitabilidad para la superación de la pobreza extrema y la desigualdad</t>
  </si>
  <si>
    <t>Viviendas con inadecuada eliminación de excretas en la población de extrema pobreza.</t>
  </si>
  <si>
    <t>Viviendas</t>
  </si>
  <si>
    <t>23.770   viviendas, según  Censo - Dane 2018.  
Fuente: dane.gov.co/files/censo2018</t>
  </si>
  <si>
    <t>Intervenir 3.047 hogares de extrema pobreza con inadecuada eliminación de excretas para el año 2023.</t>
  </si>
  <si>
    <t>Viviendas beneficiadas con la construcción de  unidades sanitarias  (400304400)</t>
  </si>
  <si>
    <t>APOYO HABITABILIDAD PARA LA SUPERACIÓN DE LA POBREZA Y DESIGUALDAD</t>
  </si>
  <si>
    <t>Optimizar con saneamiento básico y pisos adecuados los hogares priorizados en pobreza extrema del distrito de cartagena</t>
  </si>
  <si>
    <t>Intervenir viviendas de familias en pobreza extrema con mejoras en su condiciones de habitabilidad (M.C.H.)</t>
  </si>
  <si>
    <t>PES - Corvivienda - EPA - Oficina de Servicios Públicos</t>
  </si>
  <si>
    <t>Cielo Blanco - Nestor Castro - Alicia Terril - Hugo Cabarcas</t>
  </si>
  <si>
    <t>1.2.3.2.22-053 - CONTRAPRESTACION
PORTUARIA</t>
  </si>
  <si>
    <t>2.3.4103.1500.2021130010162</t>
  </si>
  <si>
    <t>ENERO
No se reporta movimiento en este indicador 
FEBRERO
No se reporta movimiento en este indicador. Sin embargo, se han adelantado acciones de alistamiento y caracterización de los beneficiarios del CONTRATO INTERADMINISTRATIVO
No. 064 DE 2022 para su próximo avance.
MARZO
No se reporta movimiento en este indicador. Sin embargo, se han adelantado acciones de alistamiento y caracterización de los beneficiarios del CONTRATO INTERADMINISTRATIVO
No. 064 DE 2022 para su próximo avance.</t>
  </si>
  <si>
    <t>Viviendas de población en extrema pobreza, intervenidas con acceso a Fuente de Agua Mejorada</t>
  </si>
  <si>
    <t>16.456 viviendas, según  Censo - Dane 2018
Fuente: dane.gov.co/files/censo2018</t>
  </si>
  <si>
    <t>Intervenir 3.657 viviendas de población en extrema pobreza, sin acceso a fuente de agua mejorada para el año 2023</t>
  </si>
  <si>
    <t>Usuarios conectados a la red de servicio de acueducto (400300900)</t>
  </si>
  <si>
    <t>PES - Corvivienda - Secretaria General</t>
  </si>
  <si>
    <t>Cielo Blanco - Nestor Castro - Carlos La Rota</t>
  </si>
  <si>
    <t>ENERO
San Pedro Martir, El Reposo y Nelson Mandela. 20 beneficiarios. Reporta base de datos: SI. 
Entrega del contrato SAMC-PES-UAC-046-2022
FEBRERO
No se reporta movimiento en este indicador. Sin embargo, se han adelantado acciones de alistamiento y caracterización de los beneficiarios del CONTRATO INTERADMINISTRATIVO
No. 064 DE 2022 para su próximo avance.
MARZO
No se reporta movimiento en este indicador. Sin embargo, se han adelantado acciones de alistamiento y caracterización de los beneficiarios del CONTRATO INTERADMINISTRATIVO
No. 064 DE 2022 para su próximo avance.</t>
  </si>
  <si>
    <t>Viviendas de población en extrema pobreza que acceden a un piso adecuado</t>
  </si>
  <si>
    <t>15.237 viviendas, según  Censo - Dane 2018
Fuente: dane.gov.co/files/censo2018</t>
  </si>
  <si>
    <t>Intervenir 3.047 viviendas de población en extrema pobreza con material adecuado de pisos para el año 2023.</t>
  </si>
  <si>
    <t>PES - Corvivienda - EPA</t>
  </si>
  <si>
    <t>Cielo Blanco - Nestor Castro - Alicia Terril</t>
  </si>
  <si>
    <t>Avance Programa Habitabilidad para la superación de la pobreza extrema y la desigualdad</t>
  </si>
  <si>
    <t xml:space="preserve">Ingresos y trabajo para la superación de la pobreza extrema y desigualdad </t>
  </si>
  <si>
    <t>Número de personas en pobreza extrema vinculadas laboralmente</t>
  </si>
  <si>
    <t xml:space="preserve"> 28.000 personas desocupadas
Fuente: Dane 2019</t>
  </si>
  <si>
    <t xml:space="preserve">Vincular a 3.000 personas en pobreza estrema al mundo laboral para el periodo 2020 a 2023 </t>
  </si>
  <si>
    <t>Personas colocadas laboralmente (360200400)</t>
  </si>
  <si>
    <t>APOYO INGRESO Y TRABAJO PARA LA SUPERACION DE LA POBREZA EXTREMA Y DESIGUALDAD CARTAGENA DE INDIAS</t>
  </si>
  <si>
    <t>definir acciones que permitan que la población en pobreza extrema focalizada acceda a fuentes de trabajo formal emprendimientos y asesorías técnicas y financieras para unidades de negocios familiares en el distrito de cartagena.</t>
  </si>
  <si>
    <t>Gestionar vacantes para vinculación laboral en articulación con las agencias publicas de empleo en el territorio.</t>
  </si>
  <si>
    <t>Servicio de gestión para la colocación de empleo</t>
  </si>
  <si>
    <t>2.3.4103.1500.2021130010161</t>
  </si>
  <si>
    <t xml:space="preserve">Convenio de Asociación - Aporte del asociado del 30% </t>
  </si>
  <si>
    <t>Regimen Especial</t>
  </si>
  <si>
    <t>ENERO
No se reporta movimiento en este indicador 
FEBRERO
No se reporta movimiento en este indicador 
MARZO
Gestion con Fundación Entreseres. 97 beneficiarios. Reporta base de datos: SI</t>
  </si>
  <si>
    <t>Número de personas en pobreza extrema certificadas y capacitadas en   competencias laborales</t>
  </si>
  <si>
    <t xml:space="preserve"> 2.013 Personas en pobreza extrema certificadas en competencias laborales
Fuente: Fuente: Seguimiento Plan de Acción PES-PR 2016-2019</t>
  </si>
  <si>
    <t>Certificar a 3.000 nuevas personas en pobreza extrema en competencias laborales para el periodo 2020 a 2023</t>
  </si>
  <si>
    <t>Personas formadas  (360300200)</t>
  </si>
  <si>
    <t>Capacitar a población en pobreza extrema en formación de competencias laborales.</t>
  </si>
  <si>
    <t>1.2.3.2.22-053 - CONTRAPRESTACION PORTUARIA</t>
  </si>
  <si>
    <t xml:space="preserve">ENERO
No se reporta movimiento en este indicador 
FEBRERO
No se reporta movimiento en este indicador 
MARZO
No se reporta movimeinto en este indicador </t>
  </si>
  <si>
    <t>Número de familias en pobreza extrema creando nuevas unidades productivas</t>
  </si>
  <si>
    <t>Familias</t>
  </si>
  <si>
    <t xml:space="preserve"> 2.493 unidades productivas creadas a través de proceso de emprendimiento 
Fuente: Seguimiento Plan de Acción PES-PR 2016-2019</t>
  </si>
  <si>
    <t xml:space="preserve">Crear 3.000 nuevas unidades productivas familiares para el periodo 2020 a 2023 </t>
  </si>
  <si>
    <t>Emprendimientos asesorados (360203200)</t>
  </si>
  <si>
    <t>Crear nuevas unidades productivas de emprendimientos a familias, población afro, palenquera e indígena en situación de pobreza extrema.</t>
  </si>
  <si>
    <t>Número de negocios familiares de poblacion en pobreza extrema apoyados técnica y financieramente</t>
  </si>
  <si>
    <t>Negocios</t>
  </si>
  <si>
    <t>2.288 familias Fortalecidas técnica y financiera unidades productivas  a través del Empresarismo
Fuente: Seguimiento Plan de Acción PES-PR 2016-2019</t>
  </si>
  <si>
    <t>4.000 negocios familiares de poblacion en pobreza extrema apoyados técnica y financieramente para el periodo 2020 a 2023</t>
  </si>
  <si>
    <t>Unidades productivas colectivas fortalecidas (410305800)</t>
  </si>
  <si>
    <t>Apoyar negocios familiares técnica y financieramente.</t>
  </si>
  <si>
    <t>Servicio de apoyo a unidades productivas individuales para la generación de ingresos</t>
  </si>
  <si>
    <t xml:space="preserve">ENERO
No se reporta movimiento en este indicador 
FEBRERO
Gestion en articulacion con ACDIVOCA - 20 mar - 50 beneficicarios - reporta base de datos: si 
MARZO
No se reporta movimeinto en este indicador </t>
  </si>
  <si>
    <t>ENERO
Ninguna
FEBRERO
ACDI/VOCA realiza apoyo técnico y financiero a familias con unidades productivas caracterizadas por el PES-PR 
MARZO
Ninguna</t>
  </si>
  <si>
    <t>Emprendimientos en las comunidades Afro, Palenqueras e Indígenas en pobreza extrema creados</t>
  </si>
  <si>
    <t>Emprendimientos</t>
  </si>
  <si>
    <t>Crear 2.000 emprendimientos Afro, palenqueros e indígenas en pobreza extrema para el periodo 2020 a 2023</t>
  </si>
  <si>
    <t>Emprendedores Orientados (360201701)</t>
  </si>
  <si>
    <t>Crear nuevas unidades productivas de emprendimientos a familias, poblacion afro, palenquera e indigena en situacion de pobreza extrema.</t>
  </si>
  <si>
    <t>Servicio de apoyo para el fortalecimiento de unidades productivas colectivas para la generación de ingresos</t>
  </si>
  <si>
    <t xml:space="preserve">Avance programa Ingresos y trabajo para la superación de la pobreza extrema y desigualdad </t>
  </si>
  <si>
    <t>AVANCE PROYECTO APOYO INGRESO Y TRABAJO PARA LA SUPERACION DE LA POBREZA EXTREMA Y DESIGUALDAD CARTAGENA DE INDIAS</t>
  </si>
  <si>
    <t xml:space="preserve">Bancarización para la superación de la pobreza extrema y desigualdad </t>
  </si>
  <si>
    <t>Número de ferias y ruedas de negocios realizadas</t>
  </si>
  <si>
    <t>Número</t>
  </si>
  <si>
    <t>6 ruedas de negocios
Fuente: Seguimiento Plan de Acción PES-PR 2016-2019</t>
  </si>
  <si>
    <t>Realizar 8 ruedas de negocios para el periodo 2020 -  2023</t>
  </si>
  <si>
    <t>Mecanismos de articulación implementados para la gestión de oferta social (410305202)</t>
  </si>
  <si>
    <t xml:space="preserve">APOYO BANCARIZACIÓN PARA LA SUPERACIÓN DE LA POBREZA EXTREMA Y DESIGUALDAD. </t>
  </si>
  <si>
    <t>Estructurar el acceso al sistema financiero a la población en pobreza extrema de cartagena</t>
  </si>
  <si>
    <t>Realizar ruedas de negocio</t>
  </si>
  <si>
    <t>2.3.4103.1500.2021130010163</t>
  </si>
  <si>
    <t xml:space="preserve">ENERO
No se reporta movimiento en este indicador 
FEBRERO
No se reporta movimiento en este indicador 
MARZO
No se reporta movimiento en este indicador </t>
  </si>
  <si>
    <t>Número de personas en pobreza extrema accediendo al sistema financiero</t>
  </si>
  <si>
    <t>32.300 personas en I.P.M (3,6% en Índice de Pobreza Multidimensional) 
Fuente: Cálculos propios PES-PR con base I.P.M Índice de Pobreza Multidimensional DANE 2019</t>
  </si>
  <si>
    <t>14.500 personas en pobreza extrema que acceden sistema financiero para el periodo 2020 a 2023</t>
  </si>
  <si>
    <t>Número de personas en pobreza extrema accediendo a créditos financiero</t>
  </si>
  <si>
    <t>10.500 personas PES 2019
Fuente: Seguimiento Plan de Acción PES-PR 2016-2019</t>
  </si>
  <si>
    <t>Aumentar a 15.000 personas  en pobreza extrema acceden a créditos financieros para el período 2020 – 2023</t>
  </si>
  <si>
    <t>Beneficiarios de la oferta social atendidos (410305201)</t>
  </si>
  <si>
    <t>acompañar y asesorar a personas en situación de pobreza extrema para lograr el acceso a créditos financieros.</t>
  </si>
  <si>
    <t>ENERO
No se reporta movimiento en este indicador 
FEBRERO
No se reporta movimiento en este indicador 
MARZO
Se reportan 21 beneficiarios en articulación con Actuar por Bolívar y 19 en articulación con Mi Banco, para 40 en total.</t>
  </si>
  <si>
    <t xml:space="preserve">Avance programa Bancarización para la superación de la pobreza extrema y desigualdad </t>
  </si>
  <si>
    <t>APOYO BANCARIZACIÓN PARA LA SUPERACIÓN DE LA POBREZA EXTREMA Y DESIGUALDAD.</t>
  </si>
  <si>
    <t>Dinámica Familiar para la Superación de la Pobreza Extrema</t>
  </si>
  <si>
    <t>Número de familias en pobreza extrema formadas en mecanismo saludables de convivencia para prevenir la violencia basada en género e intrafamiliar</t>
  </si>
  <si>
    <t>61.860 familias en Pobreza Multidimensional
Fuente: Cálculos propios PES-PR con base I.P.M. Dane 2019</t>
  </si>
  <si>
    <t xml:space="preserve"> 12.000 familias en pobreza extrema formadas en mecanismos saludables de convivencia para prevenir la violencia basada en género e intrafamiliar. </t>
  </si>
  <si>
    <t>Usuarios del sistema (410301500)</t>
  </si>
  <si>
    <t>APOYO DINÁMICA FAMILIAR PARA SUPERACIÓN DE LA POBREZA Y DESIGUALDAD CARTAGENA DE INDIAS</t>
  </si>
  <si>
    <t>Promocionar el fortalecimiento del núcleo familiar, el entorno social y comunitario de las familias en situación de pobreza extrema y fomentar el tejido
familiar</t>
  </si>
  <si>
    <t>Capacitar y/o formar familias en pobreza extrema en mecanismos saludables de convivencia (MSC) para prevenir la violencia basada en género e intrafamiliar</t>
  </si>
  <si>
    <t>2.3.4103.1500.2020130010071</t>
  </si>
  <si>
    <t>ENERO
No se reporta movimiento en este indicador 
FEBRERO
El Pozón: 3-feb. 25 beneficiarios. Reporta base de datos: SI.
Cerros de Albornoz: 10-feb. 50 beneficiarios. Reporta base de datos: SI.
MARZO
Crespo: 2-mar. 96 beneficiarios. Reporta base de datos: SI.
Zaragocilla: 30-mar. 33 beneficiarios. Reporta base de datos: SI.
El Libertador: 30-mar	53 beneficiarios. Reporta base de datos: SI.</t>
  </si>
  <si>
    <t>Número de Jóvenes y Adolescentes en pobreza extrema  formados en prevención de consumo de sustancias psicoactivas, maltrato y violencia de género , diversidad sexual y racismo</t>
  </si>
  <si>
    <t xml:space="preserve"> 26.907 jóvenes y adolescentes
Fuente: Censo Nacional de Población y vivienda 2018 (CNPV 2018) Boletín Técnico Gran Encuesta Integrada de Hogares GEIH-2018</t>
  </si>
  <si>
    <t>13.453 jóvenes y Adolescentes en pobreza extrema formados para prevenir el consumo de sustancias psicoactivas, el maltrato, la violencia de género , diversidad sexual y racismo</t>
  </si>
  <si>
    <t>Hogares con acompañamiento familiar (410305000)</t>
  </si>
  <si>
    <t>Capacitar y/o formar a jóvenes y adolescentes en pobreza extrema para prevenir el consumo de sustancias psicoactivas, el maltrato, la violencia de género, diversidad sexual y racismo</t>
  </si>
  <si>
    <t>Número de personas afro e indígenas en pobreza extrema formadas en derechos étnicos y rescate de los valores culturales. (Fortalecimiento del reconocimiento Étnica, racial y cultural)</t>
  </si>
  <si>
    <t xml:space="preserve">7.000 personas entre Afro, palenqueras e indígenas en pobreza extrema formadas en derechos étnicos y rescate de los valores culturales.  </t>
  </si>
  <si>
    <t>Capacitar y/o formar población en pobreza extrema perteneciente a las comunidades Afro, palenqueras e indígenas en derechos étnicos y rescate de los valores culturales.</t>
  </si>
  <si>
    <t>ENERO
No se reporta movimiento en este indicador 
FEBRERO
No se reporta movimiento en este indicador 
MARZO
No se reporta movimiento en este indicador. Sin embargo, durante este mes se realizaron mesas de trabajo en Ararca y Bayunca encaminadas al cumplimiento de este indicador.</t>
  </si>
  <si>
    <t>Avance programa Dinámica Familiar para la Superación de la Pobreza Extrema</t>
  </si>
  <si>
    <t>Seguridad alimentaria y nutrición para la superación de la pobreza extrema</t>
  </si>
  <si>
    <t>Número de personas en pobreza extrema beneficiadas con comedores comunitarios y universitarios</t>
  </si>
  <si>
    <t>4.288 beneficiarios
Fuente: Seguimiento Plan de Acción PES PR 2019</t>
  </si>
  <si>
    <t>6.000 personas en pobreza extrema beneficiadas con el funcionamiento permanente de comedores comunitarios y universitarios.</t>
  </si>
  <si>
    <t>APOYO SEGURIDAD ALIMENTARIA Y NUTRICION PARA LA SUPERACION DE LA POBREZA EXTREMA Y DESIGUALDAD CARTAGENA DE INDIAS</t>
  </si>
  <si>
    <t>Promover estrategias que logren que la población en pobreza extrema disponga acceda y consuma alimentos saludables en cantidad suficiente y a bajo costo de manera oportuna garantizando el derecho humano a la alimentación</t>
  </si>
  <si>
    <t>Suministrar alimentos a personas en situación de pobreza extrema en el distrito de Cartagena</t>
  </si>
  <si>
    <t>Servicio de entrega de raciones de alimentos</t>
  </si>
  <si>
    <t>2.3.4103.1500.2021130010160</t>
  </si>
  <si>
    <t>Es importante hacer la aclaración que el movimiento del indicador "Número de personas en pobreza extrema beneficiadas con comedores comunitarios y universitarios" del programa Seguridad Alimentaria está fundamentada en la Resolución 1126 del 1 de diciembre de 2022 donde la Unidad Nacional para la Gestión del Riesgo de Desastres dispuso «transferir al Fondo de Inversión Colectiva de Alta Liquidez de Fiduprevisora S.A., Número 001001041011 creado el 30 de noviembre de 2022, recursos por valor de MIL DOSCIENTOS CUATRO MILLONES SEISCIENTOS VEINTE MIL TRESCIENTOS VEINTIUN PESOS CON SESENTA Y SIETE CENTAVOS ($1.204.620.321,67) M/Cte.» con destinación específica al desarrollo de actividades de atención humanitaria en el marco de la situación de desastre y de calamidad pública decretada, «con el fin de brindar apoyo subsidiario mediante la entrega de la asistencia alimentaria complementaria, para el mejoramiento de las condiciones de inseguridad alimentaria producidas por la situación de desastre en las comunidades damnificadas y afectadas de La Boquilla —Villa Gloria y Mar Linda, Bayunca - Reino de Pambelé, Cerro de la Popa - Bendición De Dios y Kennedy»; recursos que son administrados por el Distrito Turístico y Cultural de Cartagena de Indias, el Representante legal del Distrito de Cartagena o quien haga sus veces tendrá la responsabilidad de administrar y ordenar el gasto en debida forma de los recursos transferidos, por el cual se suscribió el contrato CP-PES-SECGEN-01-2023ENERO
No se reporta movimiento en este indicador 
FEBRERO
Olla Comunitaria Marlinda: 156 beneficiarios individualizados. Se entregaron 8.655 raciones en este mes.
Olla Comunitaria Villagloria: 269 beneficiarios individualizados. Se entregaron 3.682 raciones en este mes.
Olla Comunitaria Bayunca: 331 beneficiarios individualizados. Se entregaron 8.487 raciones en este mes.
MARZO
Olla Comunitaria Marlinda: 298 beneficiarios individualizados. Se entregaron 13.112 raciones en este mes.
Olla Comunitaria Villagloria: 284 beneficiarios individualizados. Se entregaron 12.496 raciones en este mes.
Olla Comunitaria Bayunca: 298 beneficiarios individualizados. Se entregaron 13.112 raciones en este mes.
Olla Comunitaria de Bendición de Dios: 278 beneficiarios. Se entregaron 7.792 raciones en este mes.</t>
  </si>
  <si>
    <t>Números de niños de 6 meses a 5 años en pobreza extrema caracterizados nutricionalmente y vinculados a programas de nutrición.</t>
  </si>
  <si>
    <t xml:space="preserve">17.349 niños y niñas de 6 meses a 5 años en pobreza extrema
Fuente: Censo Nacional de Población y vivienda 2018 (CNPV 2018) </t>
  </si>
  <si>
    <t>3.500 niños de 6 meses a 5 años en pobreza extrema caracterizados nutricionalmente y vinculados a programas de nutrición.</t>
  </si>
  <si>
    <t>PES - DADIS - Secretaria de Participación y Desarrollo Social</t>
  </si>
  <si>
    <t>Cielo Blanco - José Saavedra - Miguel Salgado</t>
  </si>
  <si>
    <t>ENERO
No se reporta movimiento en este indicador 
FEBRERO
El Pozón: 24-feb. 11 beneficiarios. Reporta base de datos: SI.
Puerta de Hierro: 17-feb. 16 beneficiarios. Reporta base de datos: SI.
Chiquinquirá: 22-feb. 12  beneficiarios. Reporta base de datos: SI.
MARZO
Nelson Mandela:	3-mar. 26 beneficiarios. Reporta base de datos: SI.
Flor del Campo: 17-mar. 26 beneficiarios. Reporta base de datos: SI.</t>
  </si>
  <si>
    <t>Números de familias beneficiadas a través de la nueva estrategia Mercado Móvil.</t>
  </si>
  <si>
    <t>N.D</t>
  </si>
  <si>
    <t>16.000 familias en pobreza extrema beneficiadas con la implementación de la nueva estrategia Mercado Móvil.</t>
  </si>
  <si>
    <t>Desarrollar la estrategia de mercados campesinos en los barrios en pobreza extrema para promover el consumo de alimentos a bajo costo.</t>
  </si>
  <si>
    <t>ENERO
No se reporta movimiento en este indicador 
FEBRERO
Henequen: 10-feb. 221 beneficiarios. Reporta base de datos: SI.
Ciudadela 2000: 11-feb. 114 beneficiarios. Reporta base de datos: SI.
MARZO
Pasacaballo:	3-mar. 467 beneficiarios. Reporta base de datos: SI.
Pasacaballo:	4-mar. 170 beneficiarios. Reporta base de datos: SI.
La Consolata: 31-mar. 287 beneficiarios. Reporta base de datos: SI.</t>
  </si>
  <si>
    <t>Número de familias  en pobreza extrema con patios productivos integrales.</t>
  </si>
  <si>
    <t>277 huertas 
Fuente: Seguimiento Plan de Acción Umata 2019</t>
  </si>
  <si>
    <t>1.000 familias con patios productivos integrales.</t>
  </si>
  <si>
    <t>Hogares asistidos técnicamente para el mejoramiento de hábitos alimenticios (410305300)</t>
  </si>
  <si>
    <t>Implementar la ejecución de patios productivos para mejorar la alimentación y los ingresos de familias en pobreza extrema</t>
  </si>
  <si>
    <t>Avance programa Seguridad alimentaria y nutrición para la superación de la pobreza extrema</t>
  </si>
  <si>
    <t>Acceso la justicia para la superación de la pobreza extrema y desigualdad</t>
  </si>
  <si>
    <t>Número de personas en situación de pobreza extrema, formadas en mecanismos alternativos de resolución de conflictos (MASC) y el protocolo de atención a mujeres víctima de violencia</t>
  </si>
  <si>
    <t>145.451 personas adultas 15-69 años
Fuente: Censo Nacional de Población y vivienda 2018 (CNPV 2018) Boletín Técnico Gran Encuesta Integrada de Hogares GEIH-2018</t>
  </si>
  <si>
    <t>Personas capacitadas (120201200)</t>
  </si>
  <si>
    <t>APOYO ACCESO A LA JUSTICIA PARA LA SUPERACION DE LA POBREZA Y DESIGUALDAD CARTAGENA DE INDIAS</t>
  </si>
  <si>
    <t>Aplicar a las personas en situación de pobreza extrema rutas en mecanismos alternativos de resolución de conflictos con enfoque étnico de equidad y de
género</t>
  </si>
  <si>
    <t>jornadas de Capacitación MARS y rutas de atención</t>
  </si>
  <si>
    <t>2.3.4103.1500.2021130010164</t>
  </si>
  <si>
    <t>ENERO
No se reporta movimiento en este indicador 
FEBRERO
Santa Rita: 2-feb.	13 beneficiarios. Reporta base de datos: SI.
Henequen: 3-feb.	150 beneficiarios. Reporta base de datos: SI.
Olaya Herrera: 13-feb. 106 beneficiarios. Reporta base de datos: SI.
Asimismo, durante este mes se desarrollaron actividades como mesas de trabajo en Los Alpes y Nelson Mandela para consolidar alianzas y focalizar acciones.
MARZO
Feria de Empleabilidad en Nelson Mandela: 21-mar. 100 beneficiarios. Reporta base de datos: SI. Durante esta Feria se ofrecieron más de tres servicios: Educación, Ingreso y Trabajo, Bancarización y Acceso a la Justicia.</t>
  </si>
  <si>
    <t>ENERO
Ninguna
FEBRERO
Ninguna
MARZO
 USAID aportó recursos en especie (refrigerios, carpas, sillas, mesas) para la logística la Feria de Empleabilidad en Nelson Mandela.</t>
  </si>
  <si>
    <t xml:space="preserve">Número de personas en condición de pobreza extrema, afrodescendientes e indígenas  asesoradas en Sistemas de Derecho Propio. </t>
  </si>
  <si>
    <t>3.000 personas en condición de pobreza extrema, afrodescendientes, indígena y palenqueras asesoradas en Sistemas de Derecho Propio.</t>
  </si>
  <si>
    <t>Rutas de atención implementadas (450203801)</t>
  </si>
  <si>
    <t>jornadas de asesoría y atención jurídica en comunidades étnicas</t>
  </si>
  <si>
    <t>Avance programa Acceso la justicia para la superación de la pobreza extrema y desigualdad</t>
  </si>
  <si>
    <t>Fortalecimiento institucional para superación de la pobreza extrema y la desigualdad</t>
  </si>
  <si>
    <t>Número de jornadas de atención integral "Salvemos Juntos a Cartagena"</t>
  </si>
  <si>
    <t>Jornadas</t>
  </si>
  <si>
    <t>72 jornadas de atención integral “Salvemos juntos a Cartagena” a personas en pobreza extrema en área urbana y rural</t>
  </si>
  <si>
    <t>APOYO FORTALECIMIENTO INSTITUCIONAL PARA LA SUPERACION DE LA POBREZA EXTREMA Y DESIGUALDAD CARTAGENA DE INDIAS</t>
  </si>
  <si>
    <t>Salvemos juntos a Cartagena</t>
  </si>
  <si>
    <t>2.3.4103.1500.2021130010159</t>
  </si>
  <si>
    <t>ENERO
No se reporta movimiento en este indicador 
FEBRERO
Puerta de Hierro:	17-feb. 835 beneficiarios. Reporta base de datos: SI.
Chiquinquirá: 22-feb. 411 beneficiarios. Reporta base de datos: SI.
MARZO
Nelson Mandela:	3-mar. 744 beneficiarios. Reporta base de datos: SI.
Flor del Campo: 17-mar. 769 beneficiarios. Reporta base de datos: SI.</t>
  </si>
  <si>
    <t>ENERO
Ninguna
FEBRERO
USAID aportó recursos en especie para la logística de la jornada en Puerta de Hierro.
MARZO
USAID aportó recursos en especie para la logística de la jornada en Flor del Campo.</t>
  </si>
  <si>
    <t>Número de personas atendidas y digitadas en los Salvemos Juntos a Cartagena</t>
  </si>
  <si>
    <t>206.189 personas en pobreza por IPM
Fuente: Censo Nacional de Población y vivienda 2018 (CNPV 2018) Boletín Técnico Gran Encuesta Integrada de Hogares GEIH 2018</t>
  </si>
  <si>
    <t>61.860  personas atendidas y digitadas en los Salvemos juntos a Cartagena</t>
  </si>
  <si>
    <t>Sistematización base de datos población atendida</t>
  </si>
  <si>
    <t>Orden de Compra</t>
  </si>
  <si>
    <t>Menor Cuantía</t>
  </si>
  <si>
    <t>ENERO
No se reporta movimiento en este indicador 
FEBRERO
Puerta de Hierro:	17-feb. 835 beneficiarios. Reporta base de datos: SI.
Chiquinquirá: 22-feb. 411 beneficiarios. Reporta base de datos: SI.
MARZO
Nelson Mandela:	3-mar. 744 beneficiarios. Reporta base de datos: SI.
Flor del Campo: 17-mar. 769 beneficiarios. Reporta base de datos: SI.
Feria de Empleabilidad en Nelson Mandela: 21-mar. 295 beneficiarios. Reporta base de datos: SI. Durante esta Feria se ofrecieron más de tres servicios: Educación, Ingreso y Trabajo, Bancarización y Acceso a la Justicia.</t>
  </si>
  <si>
    <t>ENERO
Ninguna
FEBRERO
USAID aportó recursos en especie para la logística de la jornada en Puerta de Hierro.
MARZO
USAID aportó recursos en especie para la logística de la jornada en Flor del Campo. 
Además, USAID aportó recursos en especie (refrigerios, carpas, sillas, mesas) para la logística la Feria de Empleabilidad en Nelson Mandela.</t>
  </si>
  <si>
    <t>Avance programa Fortalecimiento institucional para superación de la pobreza extrema y la desigualdad</t>
  </si>
  <si>
    <t>ALCALDÍA DISTRITAL DE CARTAGENA DE INDIAS</t>
  </si>
  <si>
    <t xml:space="preserve">Código: </t>
  </si>
  <si>
    <t>MACROPROCESO:EVALUACIÓN Y CONTROL DE LA GESTIÓN PÚBLICA</t>
  </si>
  <si>
    <t xml:space="preserve">Versión: </t>
  </si>
  <si>
    <t>PROCESO: EVALUACIÓN INDEPENDIENTE</t>
  </si>
  <si>
    <t>Fecha:</t>
  </si>
  <si>
    <t>MATRIZ DE EVALUACIÓN PLAN DE ACCIÓN</t>
  </si>
  <si>
    <t xml:space="preserve">Páginas:  </t>
  </si>
  <si>
    <t>Información Plan de Acción</t>
  </si>
  <si>
    <t>Evaluación y seguimiento</t>
  </si>
  <si>
    <t>Pilar</t>
  </si>
  <si>
    <t>Linea estrategica</t>
  </si>
  <si>
    <t>Programa</t>
  </si>
  <si>
    <t>Meta producto</t>
  </si>
  <si>
    <t>Valor Absoluto de la Meta Producto 2020-2023</t>
  </si>
  <si>
    <t>ACUMULADO DE META PRODUCTO 2020- 2023</t>
  </si>
  <si>
    <t>Meta programada para 2023</t>
  </si>
  <si>
    <t>Avance meta producto 2023</t>
  </si>
  <si>
    <t>Avance meta producto 2023 (%)</t>
  </si>
  <si>
    <t>Avance meta producto en el cuatrienio (%)</t>
  </si>
  <si>
    <t>Proyecto</t>
  </si>
  <si>
    <t>Codigo BPIN</t>
  </si>
  <si>
    <t>Objetivo</t>
  </si>
  <si>
    <t>Actividades</t>
  </si>
  <si>
    <t>Fecha de inicio de la actividad</t>
  </si>
  <si>
    <t>Fecha final de la actividad</t>
  </si>
  <si>
    <t>Dias de duracion de la actividad</t>
  </si>
  <si>
    <t>Valor Absoluto de la Actividad (Valor Meta Programada)</t>
  </si>
  <si>
    <t>Acumulado Total de Reporte de Actividades</t>
  </si>
  <si>
    <t>Porcentaje de Participación de la Actividad (%)</t>
  </si>
  <si>
    <t>Avance Actividades Sin Ajuste</t>
  </si>
  <si>
    <t>Avance de las actividades (%)</t>
  </si>
  <si>
    <t>Evaluación Ejecución de Actividades</t>
  </si>
  <si>
    <t>Presupuesto Programa</t>
  </si>
  <si>
    <t>Presupuesto Proyecto</t>
  </si>
  <si>
    <t>Información de PREDIS</t>
  </si>
  <si>
    <t>Evaluación</t>
  </si>
  <si>
    <t>Análisis</t>
  </si>
  <si>
    <t>Coherencia entre el proyecto y la meta producto del programa</t>
  </si>
  <si>
    <t>Actividades del proyecto</t>
  </si>
  <si>
    <t>Coherencia de Programacion de las Actividades con la Meta Producto</t>
  </si>
  <si>
    <t>Existe Evidencia en la Ejecución de la Actividad</t>
  </si>
  <si>
    <t>Las evidencias son Soportes de las Actividades</t>
  </si>
  <si>
    <t>Cumplió la Actividad con el Plazo</t>
  </si>
  <si>
    <t>Ejecución de la Actividad (%) Según Evidencias</t>
  </si>
  <si>
    <t>Ejecución del proyecto de acuerdo a la ejecución de actividades según Evidencias</t>
  </si>
  <si>
    <t>Ejecución de la meta producto  de acuerdo al avance del proyecto (%)</t>
  </si>
  <si>
    <t>Diferencia metas plan de acción / Evidencias (%)</t>
  </si>
  <si>
    <t>Rubro presupuestal</t>
  </si>
  <si>
    <t>Fuente de Financiación</t>
  </si>
  <si>
    <t>Valor asignado según Predis</t>
  </si>
  <si>
    <t>% ejecutado</t>
  </si>
  <si>
    <t>Valor asignado según SUIFP</t>
  </si>
  <si>
    <t>Valor asignado según PREDIS</t>
  </si>
  <si>
    <t xml:space="preserve">Diferencia presupuestal entre PREDIS Y SUIFP por proyecto </t>
  </si>
  <si>
    <t>PREDIS 1 Trimestre 2023</t>
  </si>
  <si>
    <t>PREDIS 2 Trimestre 2022</t>
  </si>
  <si>
    <t>PREDIS 3 Trimestre 2022</t>
  </si>
  <si>
    <t>PREDIS 4 Trimestre 2022</t>
  </si>
  <si>
    <t>Si</t>
  </si>
  <si>
    <t>No</t>
  </si>
  <si>
    <t>Sustentar en caso negativo</t>
  </si>
  <si>
    <t>Proyecto según SUIFP</t>
  </si>
  <si>
    <t>Proyecto plan de acción</t>
  </si>
  <si>
    <t>Diferencia en la programacion de las actividades</t>
  </si>
  <si>
    <t>Definitivo ($)</t>
  </si>
  <si>
    <t>Comprometido ($)</t>
  </si>
  <si>
    <t>Girado ($)</t>
  </si>
  <si>
    <t>Eficiencia recursos de inversión (SI/NO)</t>
  </si>
  <si>
    <t>Diferencia entre la ejecución del proyecto (lo girado en %) y el presupuesto ejecutado del proyecto (el avnnce del proyecto)</t>
  </si>
  <si>
    <t>Superacion de la Pobreza y Desigualdad</t>
  </si>
  <si>
    <t>APOYO IDENTIFICACION PARA LA SUPERACION DE LA POBREZA EXTREMA Y LA DESIGUALDAD CARTAGENA DE INDIAS</t>
  </si>
  <si>
    <t>Jornadas de Identificación</t>
  </si>
  <si>
    <t>NO</t>
  </si>
  <si>
    <t>1.2.1.0.00-001</t>
  </si>
  <si>
    <t>ICLD</t>
  </si>
  <si>
    <t>Jornadas de regularizacion de libretas militares para poblacion en extrema pobreza</t>
  </si>
  <si>
    <t>Jornadas de regularización situación migratoria</t>
  </si>
  <si>
    <t>APOYO SALUD PARA LA SUPERACION DE LA POBREZA Y DESIGUALDAD DEL DISTRITO T. Y C CARTAGENA DE INDIAS - DESARROLLAR ACCIONES QUE PERMITAN EL ACCESO A LA SALUD MEDIANTE LA SALUD COMUNITARIA INTEGRAL. CARTAGENA DE INDIAS</t>
  </si>
  <si>
    <t>jornadas de Afiliacion</t>
  </si>
  <si>
    <t>capacitaciones presenciales o virtuales mediante la salud integral comunitaria</t>
  </si>
  <si>
    <t>socialización experiencias ancestrales en las comunidades étnicas</t>
  </si>
  <si>
    <t>APOYO EDUCACION PARA LA SUPERACIÓN DE LA POBREZA Y LA  DESIGUALDAD. INCREMENTAR EL ACCESO A LOS DIFERENTES NIVELES EDUCATIVOS DE NIÑOS NIÑAS ADOLESCENTES JÓVENES Y ADULTOS EN CONDICIÓN DE POBREZA EXTREMA DE CARTAGENA DE INDIAS</t>
  </si>
  <si>
    <t>Niños, niñas y adolescentes en pobreza extrema incluidos al sistema educativo</t>
  </si>
  <si>
    <t>programas de alfabetización y educación</t>
  </si>
  <si>
    <t>acceder a la educación para el trabajo y desarrollo humano</t>
  </si>
  <si>
    <t>APOYO HABITABILIDAD PARA LA SUPERACIÓN DE LA POBREZA Y DESIGUALDAD- OPTIMIZAR CON SANEAMIENTO BÁSICO Y PISOS ADECUADOS LOS HOGARES PRIORIZADOS EN POBREZA EXTREMA DEL DISTRITO DE CARTAGENA CARTAGENA DE INDIAS</t>
  </si>
  <si>
    <t>Instalación de red hidráulica, conexionado y pruebas Adecuación y mejoramiento de baños.</t>
  </si>
  <si>
    <t>Adecuación del terreno, nivelación e instalación de pisos</t>
  </si>
  <si>
    <t xml:space="preserve">1.2.3.2.05-053 </t>
  </si>
  <si>
    <t>OTRAS TASAS Y DERECHOS ADMINISTRATIVOS CONTRAPRESTACION PORTUARIA</t>
  </si>
  <si>
    <t>Instalación de cocinas</t>
  </si>
  <si>
    <t>1.3.3.4.16-95-053</t>
  </si>
  <si>
    <t>RB  OTRAS TASAS Y DERECHOS ADMINISTRATIVOS CONTRAPRESTACION PORTUARIA</t>
  </si>
  <si>
    <t>definir acciones que permitan que la población en pobreza extrema focalizada acceda a fuentes de trabajo formal emprendimientos y asesorías técnicas y
financieras para unidades de negocios familiares en el distrito de cartagena.</t>
  </si>
  <si>
    <t>Agencia de empleo</t>
  </si>
  <si>
    <t>Formación Competencias laborales</t>
  </si>
  <si>
    <t>1.2.3.2.05-053</t>
  </si>
  <si>
    <t>Conociendo mi negocio</t>
  </si>
  <si>
    <t>Asistencia técnica y financiera</t>
  </si>
  <si>
    <t>Nuevos emprendimientos y planes de negocios</t>
  </si>
  <si>
    <t>APOYO BANCARIZACIÓN PARA LA SUPERACIÓN DE LA POBREZA EXTREMA Y DESIGUALDAD. ESTRUCTURAR EL ACCESO DE LA POBLACIÓN EN POBREZA EXTREMA DEL DISTRITO DE CARTAGENA AL SISTEMA FINANCIERO CARTAGENA DE INDIAS</t>
  </si>
  <si>
    <t>Ferias de Microcréditos</t>
  </si>
  <si>
    <t>Bancarizacion</t>
  </si>
  <si>
    <t>Acceso al crédito</t>
  </si>
  <si>
    <t>Club de recreación familiar y de genero para el ejercicio, aprendizaje y enseñanza de las buenas practicas de convivencia</t>
  </si>
  <si>
    <t>Ejercicio para la realización del oficio teórico practico del arte, a través del cine, la música, la danza y murales en el marco de la construcción integral de la población juvenil en el distrito de Cartagena.</t>
  </si>
  <si>
    <t>1.3.3.11.08-93-004</t>
  </si>
  <si>
    <t>R.B. OTRAS TRANSFERENCIAS DE CAPITAL MARGEN DE COMERCIALIZACION</t>
  </si>
  <si>
    <t>Proyecto de formación e integración: Viva la Diversidad Étnica en Cartagena</t>
  </si>
  <si>
    <t>1.3.3.11.08-95-004</t>
  </si>
  <si>
    <t>Kit alimenticios y/o comedores comunitarios</t>
  </si>
  <si>
    <t>Mercados campesinos zonas focalizadas en pobreza extrema</t>
  </si>
  <si>
    <t xml:space="preserve"> OTRAS TASAS Y
DERECHOS ADMINISTRATIVOS
CONTRAPRESTACION PORTUARIA</t>
  </si>
  <si>
    <t>Patios productivos</t>
  </si>
  <si>
    <t>10.000 personas formadas en mecanismos alternativos de resolución de conflictos MASC y el protocolo de atención a mujeres víctimas de violencia</t>
  </si>
  <si>
    <t>Jornadas de asesoría y atención jurídica en comunidades étnicas</t>
  </si>
  <si>
    <t>Salvemos Juntos a Cartagena</t>
  </si>
  <si>
    <t>PORCENTAJE DE AVANCE META PRODUCTO 2023</t>
  </si>
  <si>
    <t>ACUMULADO META PRODUCTO 2023</t>
  </si>
  <si>
    <t>AVANCE LINEA ESTRATÉGICA DE SUPERACIÓN DE LA POBREZA EXTREMA Y DESIGUALDAD A JUNIO 30-2023</t>
  </si>
  <si>
    <t>REPORTE META PRODUCTO EJECUTADO DE ABRIL 1 A JUNIO 30 DE 2023</t>
  </si>
  <si>
    <t>REPORTE ACTIVIDAD DE PROYECTO
EJECUTADO DE ENERO 1 A MARZO 31 DE 2023</t>
  </si>
  <si>
    <t>REPORTE ACTIVIDAD DE PROYECTO
EJECUTADO DE ABRIL 1 A JUNIO 30 DE 2023</t>
  </si>
  <si>
    <t>REPORTE EJECUCION PRESUPUESTAL A 30 DE JUNIO DE 2023 (REGISTROS PRESUPUESTALES)</t>
  </si>
  <si>
    <t>REPORTE EJECUCION PRESUPUESTAL A 30 DE JUNIO DE 2023 (GIROS)</t>
  </si>
  <si>
    <t>PORCENTAJE DE AVANCE DE EJECUCION PRESUPUESTAL A 31  DE DICIMBRE DE 2022   SEGÚN RP</t>
  </si>
  <si>
    <t>PORCENTAJE DE AVANCE DE EJECUCION PRESUPUESTAL A 31  DE DICIMBRE DE 2022   SEGÚN GIROS</t>
  </si>
  <si>
    <t>OBSERVACIONES COOPERACIÓN INTERNACIONAL ABRIL 1 A JUNIO 30 DE 2023</t>
  </si>
  <si>
    <t xml:space="preserve">ABRIL
Pie de la popa - 4/5/2023 -17 Beneficiarios - Reporta base de datos: si
Pie de la popa - 4/7/2023- 28 Beneficiarios - Reporta base de datos: si
Pie de la popa- 4/13/2023- 8 Beneficiarios - Reporta base de datos: si
Pie de la popa - 4/15/2023- 10 Beneficiarios - Reporta base de datos: si
Nuevo paraiso- 4/16/2023- 58 Beneficiarios - Reporta base de datos: si
Las palmeras  - 4/18/2023- 21 Beneficiarios - Reporta base de datos: si
MAYO
Ternera- 5/13/2023- 298 Beneficiario- Reporta base de datos: si 
san francisco- 5/22/2023- 1050 Beneficiario- Reporta base de datos: si 
El pozon- 5/26/2023- 1050 Beneficiario- Reporta base de datos: si 
JUNIO
Santa Rita - 6/13/2023 - 519 Beneficiarios- Reporta base de datos: Si 
Ceballos-6/22/2023-238Beneficiarios- Reporta base de datos: Si 
Tierra Bomba-6/21/2023-69Beneficiarios- Reporta base de datos: Si 
La maria -6/26/2023-423Beneficiarios- Reporta base de datos: Si 
</t>
  </si>
  <si>
    <t xml:space="preserve">ABRIL
Link de atención virtual- 4/25/2023 - 67 Beneficiarios - Reporta indicadores: Si 
MAYO
villa de la candelaria- 5/28/2023- 71 Beneficiario- Reporta base de datos: si 
JUNIO
villa de la candelaria -6/15/2023-35 Beneficiarios- Reporta base de datos: Si 
La Maria-6/26/2023-30Beneficiarios- Reporta base de datos: Si 
Policarpa -6/16/2023-12Beneficiarios- Reporta base de datos: Si 
Ceballos- 6/22/2023-34Beneficiarios- Reporta base de datos: Si </t>
  </si>
  <si>
    <t>Ninguna</t>
  </si>
  <si>
    <t xml:space="preserve">ABRIL
Pie de la popa - 4/9/2023- 49 Beneficiarios - Reporta indicadores: Si 
Pie de la popa - 4/14/2023- 42 Beneficiarios - Reporta indicadores: Si 
El Líbano- 4/22/2023- 50 Beneficiarios - Reporta indicadores: Si 
MAYO
Pie de la popa - 5/18/2023- 147 Beneficiarios - Reporta indicadores: Si 
JUNIO
Chiquinquira	- 6/21/2023-127 Beneficiarios - Reporta indicadores: Si </t>
  </si>
  <si>
    <t xml:space="preserve">ABRIL
Zaragocilla-4/21/2023-50 Beneficiarios- Reporta indicadores: si 
Flor del Campo -4/3/2023-66 Beneficiarios- Reporta indicadores: si 
Barrio chile -4/6/2023-50 Beneficiarios- Reporta indicadores: si 
Barrio chile -4/8/2023-50 Beneficiarios- Reporta indicadores: si 
MAYO
El Prado COMFAMILIAR -5/25/2023	- 67 Beneficiarios- Reporta indicadores: si 
Villas de la Candelaria	- 5/30/2023- 72 Beneficiarios- Reporta indicadores: si 
JUNIO
villa de la candelaria -6/7/2023-58 Beneficiarios - Reporta indicadores: Si 
Villa Hermosa-6/20/2023-42Beneficiarios - Reporta indicadores: Si </t>
  </si>
  <si>
    <t xml:space="preserve">ABRIL
No se reportan actividades en este indicador 
MAYO
Pie de la popa - 5/31/2023 - 84  Beneficiarios- Reporta indicadores: si 
BOQUILLA - 5/31/2023 - 203  Beneficiarios- Reporta indicadores: si 
JUNIO
No se reportan actividades en este indicador </t>
  </si>
  <si>
    <t xml:space="preserve">ABRIL 
No se reportan actividades en este indicador 
MAYO
No se reportan actividades en este indicador 
JUNIO
No se reportan actividades en este indicador </t>
  </si>
  <si>
    <t xml:space="preserve">Ninguna </t>
  </si>
  <si>
    <t xml:space="preserve">ABRIL
Flor del Campo - 4/20/2023- 67 Beneficiarios- Reporta base de datos: Si 
MAYO
Santa Rita- 5/8/2023- 101 Beneficiarios- Reporta base de datos: Si 
Villa Corelca - 5/9/2023- 42 Beneficiarios- Reporta base de datos: Si 
El pozon- 5/7/2023- 120 Beneficiarios- Reporta base de datos: Si 
JUNIO
Santa Rita- 5/8/2023- 101 Beneficiarios- Reporta base de datos: Si 
Villa Corelca - 5/9/2023- 42 Beneficiarios- Reporta base de datos: Si 
El pozon- 5/7/2023- 120 Beneficiarios- Reporta base de datos: Si </t>
  </si>
  <si>
    <t>Actividades de aprestamiento del Contrato Interadministrativo No.64 del Distrito con Edurbe Correspondientes a los mejoramientos de condiciones de habitabilidad para 748 viviendas en las tres localidades de la ciudad de Cartagena</t>
  </si>
  <si>
    <t>Actividades de aprestamiento del Contrato Interadministrativo No.64 del Distrito con Edurbe Correspondientes a los mejoramientos de condiciones de habitabilidad para 748 viviendas en las tres localidades de la ciudad de Cartagena.</t>
  </si>
  <si>
    <t xml:space="preserve"> ABRIL
No se reporta actividad en este indicador 
MAYO
villa de la candelaria - 5/29/2023- 359 Beneficiarios- Reporta base de datos: Si
Link de atención virtual- 5/19/2023- 198 Beneficiarios- Reporta base de datos: Si
Diferentes barrios Cartagena - 5/3/2023 - 5 Beneficiarios- Reporta base de datos: Si
JUNIO
No se reporta actividad en este indicador </t>
  </si>
  <si>
    <t xml:space="preserve">ABRIL 
No se reportan actividades en este indicador 
MAYO
Link de atención virtual- 5/20/2023	- 449 Beneficiarios - Reporta base de datos: si 
Esta gestion se realiza por medio del personal del PES PR, realizando trabajo tecnico en las unidades de patios productivos. 
JUNIO
No se reportan actividades en este indicador </t>
  </si>
  <si>
    <t xml:space="preserve">ABRIL 
No se reportan actividades en este indicador 
MAYO
Link de atención virtual- 5/21/2023	- 1046 Beneficiarios - Reporta base de datos: si 
 CONVENIO DE ASOCIACIÓN No. 002 DE 2023, CON LA ASOCIACIÓN GENERAL PARA ASESORAR PEQUEÑAS EMPRESAS” AGAPE”
JUNIO
No se reportan actividades en este indicador </t>
  </si>
  <si>
    <t xml:space="preserve">ABRIL 
No se reportan actividades en este indicador 
MAYO
Link de atención virtual- 5/4/2023- 13 Beneficiarios- Reporta base de datos: si
Bazurto- 5/12/2023- 38 Beneficiarios- Reporta base de datos: si
Jornadas de Microcreditos realizada con la entidad MIBANCO. 
JUNIO
No se reportan actividades en este indicador </t>
  </si>
  <si>
    <t>ABRIL
No reportan actividades este indicador 
MAYO
Link de atención virtual - 5/4/2023- 13 Beneficiarios- Reporta base de datos: si 	
Bazurto- 5/12/2023- 38 Beneficiarios- Reporta base de datos: Si
Jornadas de Microcreditos realizada con la entidad MIBANCO. 
JUNIO
No reportan actividades este indicador</t>
  </si>
  <si>
    <t xml:space="preserve">ABRIL
Nuevo paraiso - 4/17/2023- 108 Beneficiarios- Reporta base de datos: si 
MAYO
La Candelaria- 5/10/2023- 168 Beneficiarios- Reporta base de datos: si 
Bosque- 5/5/2023- 157 Beneficiarios- Reporta base de datos: si 
Villas de la Candelaria- 5/31/2023- 87 Beneficiarios- Reporta base de datos: si 
El prado- 5/27/2023- 115 Beneficiarios- Reporta base de datos: si 
JUNIO
Getsemaní- 6/21/2023- 144 Beneficiarios - Reporta base de datos: si </t>
  </si>
  <si>
    <t xml:space="preserve">ABRIL 
No se reportan actividades en este indicador 
MAYO
Pie de la popa - 20/05/2023- 64  beneficiarios- Reporta base de datos: si 
La boquilla - 29/05/2023- 310 beneficiarios- Reporta base de datos: si 
JUNIO
No se reportan actividades en este indicador </t>
  </si>
  <si>
    <t xml:space="preserve">ABRIL
Marlinda- 4/28/2023- 300 Beneficiarios- Reportan base de datos: si 
Villagloria- 4/29/2023- 300 Beneficiarios- Reportan base de datos: si 
Bayunca- 4/27/2023-	300 Beneficiarios- Reportan base de datos: si 
Kennedy- 4/30/2023- 395 Beneficiarios- Reportan base de datos: si 
MAYO
Bendición de Dios- 5/1/2023- 342 Beneficiarios- Reporta base de datos: si 
 Bendición de Dios- 5/2/2023	- 40 Beneficiarios- Reporta base de datos: si 
JUNIO
No se reportan actividades en este indicador </t>
  </si>
  <si>
    <t xml:space="preserve">ABRIL
Henequen- 4/10/2023- 22 Beneficiarios- Reporta base de datos: si 
La Candelaria- 4/4/2023- 25 Beneficiarios- Reporta base de datos: si 
Faldas de la Popa- 4/24/2023- 15 Beneficiarios- Reporta base de datos: si 
MAYO
Bocachica - 5/14/2023- 11Beneficiarios- Reporta base de datos: si 
JUNIO
No se reporta actividades en este indicador </t>
  </si>
  <si>
    <t xml:space="preserve">ABRIL
Policarpa- 4/19/2023- 429 Beneficiarios- Reporta base de datos: si 
Rafael García Herreros- 4/23/2023- 418Beneficiarios- Reporta base de datos: si 
MAYO
La Candelaria- 5/15/2023- 216 Beneficiarios- Reporta base de datos: si 
La María- 5/16/2023- 271Beneficiarios- Reporta base de datos: si 
JUNIO
Pasacaballos - 6/30/2023- 322 beneficiarios - Reporta base de datos: si </t>
  </si>
  <si>
    <t>ABRIL
No se reportan actividades en este indicador 
MAYO
Olaya Herrera- 5/11/2023- 145	Beneficiario- Reporta base de datos: si 
JUNIO
Armenia - 6/21/2023- 37 Beneficiarios - Reporta base de datos:si</t>
  </si>
  <si>
    <t xml:space="preserve">ABRIL
No se reportan actividades en este indicador 
MAYO
Bayunca- 5/6/2023- 60 Beneficiarios- Reporta base de datos: si 
JUNIO
No se reportan actividades en este indicador </t>
  </si>
  <si>
    <t xml:space="preserve">ABRIL
Henequen- 4/12/2023-  1 jornada - Reporta base de datos: si 
 La Candelaria- 4/2/2023- 1 jornada - Reporta base de datos: si 
MAYO
La Maria- 5/23/2023- 918 Beneficiarios - Reporta base de datos: si 
Nuevo chile- 5/24/2023- 99 Beneficiarios - Reporta base de datos: si 
JUNIO
Policarpa - 6/16/2023- 204 Beneficiarios - Reporta base de datos: si 
Antonio Jose de Sucre - 9/6/2023- 515 Beneficiarios - Reporta base de datos: si </t>
  </si>
  <si>
    <t>EJECUCION PRESUPUESTAL PLAN DE EMERGENCIA SOCIAL PEDRO ROMERO A JUNIO 30-2023</t>
  </si>
  <si>
    <t>AVANCE PROYECTOS PLAN DE ACCIÓN PLAN DE EMERGENCIA SOCIAL PEDRO ROMERO A JUNIO 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</si>
</sst>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quot;€&quot;_-;\-* #,##0.00\ &quot;€&quot;_-;_-* &quot;-&quot;??\ &quot;€&quot;_-;_-@_-"/>
    <numFmt numFmtId="165" formatCode="0;[Red]0"/>
    <numFmt numFmtId="166" formatCode="&quot;$&quot;#,##0.00"/>
    <numFmt numFmtId="167" formatCode="0.0%"/>
    <numFmt numFmtId="168" formatCode="_-[$$-409]* #,##0.00_ ;_-[$$-409]* \-#,##0.00\ ;_-[$$-409]* &quot;-&quot;??_ ;_-@_ "/>
    <numFmt numFmtId="169" formatCode="&quot;$&quot;\ #,##0.00"/>
    <numFmt numFmtId="170" formatCode="_-* #,##0_-;\-* #,##0_-;_-* &quot;-&quot;_-;_-@"/>
    <numFmt numFmtId="171" formatCode="_-&quot;$&quot;\ * #,##0.00_-;\-&quot;$&quot;\ * #,##0.00_-;_-&quot;$&quot;\ * &quot;-&quot;??_-;_-@"/>
    <numFmt numFmtId="172" formatCode="_-&quot;$&quot;\ * #,##0_-;\-&quot;$&quot;\ * #,##0_-;_-&quot;$&quot;\ * &quot;-&quot;??_-;_-@"/>
    <numFmt numFmtId="173" formatCode="_-* #,##0\ &quot;€&quot;_-;\-* #,##0\ &quot;€&quot;_-;_-* &quot;-&quot;??\ &quot;€&quot;_-;_-@_-"/>
    <numFmt numFmtId="174" formatCode="_-[$$-240A]\ * #,##0.00_-;\-[$$-240A]\ * #,##0.00_-;_-[$$-240A]\ * &quot;-&quot;??_-;_-@_-"/>
  </numFmts>
  <fonts count="46" x14ac:knownFonts="1">
    <font>
      <sz val="11"/>
      <color theme="1"/>
      <name val="Calibri"/>
      <family val="2"/>
      <scheme val="minor"/>
    </font>
    <font>
      <u/>
      <sz val="11"/>
      <color theme="10"/>
      <name val="Calibri"/>
      <family val="2"/>
      <scheme val="minor"/>
    </font>
    <font>
      <sz val="11"/>
      <color theme="1"/>
      <name val="Calibri"/>
      <family val="2"/>
      <scheme val="minor"/>
    </font>
    <font>
      <b/>
      <sz val="11"/>
      <color rgb="FFFFFFFF"/>
      <name val="Arial"/>
      <family val="2"/>
    </font>
    <font>
      <b/>
      <sz val="11"/>
      <color theme="1"/>
      <name val="Arial"/>
      <family val="2"/>
    </font>
    <font>
      <b/>
      <sz val="15"/>
      <color theme="1"/>
      <name val="Arial"/>
      <family val="2"/>
    </font>
    <font>
      <b/>
      <sz val="12"/>
      <color rgb="FF0C0C0C"/>
      <name val="Arial"/>
      <family val="2"/>
    </font>
    <font>
      <sz val="11"/>
      <color rgb="FFFFFFFF"/>
      <name val="Arial"/>
      <family val="2"/>
    </font>
    <font>
      <sz val="11"/>
      <color theme="1"/>
      <name val="Arial"/>
      <family val="2"/>
    </font>
    <font>
      <sz val="11"/>
      <color rgb="FF0C0C0C"/>
      <name val="Arial"/>
      <family val="2"/>
    </font>
    <font>
      <sz val="11"/>
      <color rgb="FF000000"/>
      <name val="Arial"/>
      <family val="2"/>
    </font>
    <font>
      <b/>
      <sz val="12"/>
      <color rgb="FF000000"/>
      <name val="Arial"/>
      <family val="2"/>
    </font>
    <font>
      <b/>
      <sz val="14"/>
      <color rgb="FF000000"/>
      <name val="Arial"/>
      <family val="2"/>
    </font>
    <font>
      <sz val="8"/>
      <name val="Calibri"/>
      <family val="2"/>
      <scheme val="minor"/>
    </font>
    <font>
      <b/>
      <sz val="11"/>
      <color theme="0"/>
      <name val="Arial"/>
      <family val="2"/>
    </font>
    <font>
      <b/>
      <sz val="12"/>
      <color rgb="FFFF0000"/>
      <name val="Arial"/>
      <family val="2"/>
    </font>
    <font>
      <sz val="11"/>
      <name val="Arial"/>
      <family val="2"/>
    </font>
    <font>
      <sz val="14"/>
      <color theme="1"/>
      <name val="Arial"/>
      <family val="2"/>
    </font>
    <font>
      <sz val="14"/>
      <color rgb="FF000000"/>
      <name val="Arial"/>
      <family val="2"/>
    </font>
    <font>
      <sz val="14"/>
      <color rgb="FFFF0000"/>
      <name val="Arial"/>
      <family val="2"/>
    </font>
    <font>
      <sz val="11"/>
      <color theme="0"/>
      <name val="Arial"/>
      <family val="2"/>
    </font>
    <font>
      <sz val="12"/>
      <color rgb="FFFFFFFF"/>
      <name val="Arial"/>
      <family val="2"/>
    </font>
    <font>
      <sz val="11"/>
      <color rgb="FFFF0000"/>
      <name val="Arial"/>
      <family val="2"/>
    </font>
    <font>
      <b/>
      <sz val="11"/>
      <color rgb="FFFF0000"/>
      <name val="Arial"/>
      <family val="2"/>
    </font>
    <font>
      <b/>
      <sz val="14"/>
      <color rgb="FFFF0000"/>
      <name val="Arial"/>
      <family val="2"/>
    </font>
    <font>
      <b/>
      <sz val="16"/>
      <color rgb="FFFF0000"/>
      <name val="Arial"/>
      <family val="2"/>
    </font>
    <font>
      <sz val="11"/>
      <name val="Calibri"/>
      <family val="2"/>
    </font>
    <font>
      <b/>
      <sz val="20"/>
      <color rgb="FFFF0000"/>
      <name val="Arial"/>
      <family val="2"/>
    </font>
    <font>
      <b/>
      <sz val="22"/>
      <color rgb="FFFF0000"/>
      <name val="Arial"/>
      <family val="2"/>
    </font>
    <font>
      <b/>
      <sz val="10"/>
      <color theme="1"/>
      <name val="Arial"/>
      <family val="2"/>
    </font>
    <font>
      <sz val="10"/>
      <color theme="1"/>
      <name val="Arial"/>
      <family val="2"/>
    </font>
    <font>
      <b/>
      <sz val="9"/>
      <color theme="1"/>
      <name val="Arial"/>
      <family val="2"/>
    </font>
    <font>
      <b/>
      <sz val="9"/>
      <color rgb="FF000000"/>
      <name val="Arial"/>
      <family val="2"/>
    </font>
    <font>
      <b/>
      <sz val="9"/>
      <color rgb="FFFF0000"/>
      <name val="Arial"/>
      <family val="2"/>
    </font>
    <font>
      <sz val="9"/>
      <color theme="1"/>
      <name val="Arial"/>
      <family val="2"/>
    </font>
    <font>
      <sz val="9"/>
      <color rgb="FF000000"/>
      <name val="Arial"/>
      <family val="2"/>
    </font>
    <font>
      <sz val="9"/>
      <color rgb="FF0C0C0C"/>
      <name val="Arial"/>
      <family val="2"/>
    </font>
    <font>
      <sz val="9"/>
      <color rgb="FFFF0000"/>
      <name val="Arial"/>
      <family val="2"/>
    </font>
    <font>
      <sz val="11"/>
      <color theme="1"/>
      <name val="Calibri"/>
      <family val="2"/>
    </font>
    <font>
      <sz val="11"/>
      <color rgb="FF000000"/>
      <name val="Calibri"/>
      <family val="2"/>
    </font>
    <font>
      <sz val="14"/>
      <color rgb="FF000000"/>
      <name val="Calibri"/>
      <family val="2"/>
    </font>
    <font>
      <b/>
      <sz val="11"/>
      <name val="Arial"/>
      <family val="2"/>
    </font>
    <font>
      <b/>
      <sz val="12"/>
      <name val="Arial"/>
      <family val="2"/>
    </font>
    <font>
      <b/>
      <sz val="16"/>
      <color rgb="FF002060"/>
      <name val="Arial"/>
      <family val="2"/>
    </font>
    <font>
      <b/>
      <sz val="11"/>
      <color rgb="FF002060"/>
      <name val="Arial"/>
      <family val="2"/>
    </font>
    <font>
      <sz val="11"/>
      <color rgb="FF002060"/>
      <name val="Arial"/>
      <family val="2"/>
    </font>
  </fonts>
  <fills count="13">
    <fill>
      <patternFill patternType="none"/>
    </fill>
    <fill>
      <patternFill patternType="gray125"/>
    </fill>
    <fill>
      <patternFill patternType="solid">
        <fgColor theme="0"/>
        <bgColor indexed="64"/>
      </patternFill>
    </fill>
    <fill>
      <patternFill patternType="solid">
        <fgColor theme="0"/>
        <bgColor rgb="FFD0CECE"/>
      </patternFill>
    </fill>
    <fill>
      <patternFill patternType="solid">
        <fgColor rgb="FFF4B083"/>
        <bgColor rgb="FFF4B083"/>
      </patternFill>
    </fill>
    <fill>
      <patternFill patternType="solid">
        <fgColor rgb="FF2E75B5"/>
        <bgColor rgb="FF2E75B5"/>
      </patternFill>
    </fill>
    <fill>
      <patternFill patternType="solid">
        <fgColor rgb="FFF7CAAC"/>
        <bgColor rgb="FFF7CAAC"/>
      </patternFill>
    </fill>
    <fill>
      <patternFill patternType="solid">
        <fgColor rgb="FFFFFF00"/>
        <bgColor rgb="FFFFFF00"/>
      </patternFill>
    </fill>
    <fill>
      <patternFill patternType="solid">
        <fgColor rgb="FFBDD6EE"/>
        <bgColor rgb="FFBDD6EE"/>
      </patternFill>
    </fill>
    <fill>
      <patternFill patternType="solid">
        <fgColor rgb="FFDEEAF6"/>
        <bgColor rgb="FFDEEAF6"/>
      </patternFill>
    </fill>
    <fill>
      <patternFill patternType="solid">
        <fgColor rgb="FFD0CECE"/>
        <bgColor rgb="FFD0CECE"/>
      </patternFill>
    </fill>
    <fill>
      <patternFill patternType="solid">
        <fgColor rgb="FF00B050"/>
        <bgColor indexed="64"/>
      </patternFill>
    </fill>
    <fill>
      <patternFill patternType="solid">
        <fgColor rgb="FFFFFF0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thin">
        <color indexed="64"/>
      </left>
      <right/>
      <top/>
      <bottom style="medium">
        <color rgb="FF000000"/>
      </bottom>
      <diagonal/>
    </border>
    <border>
      <left style="medium">
        <color rgb="FF000000"/>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style="thin">
        <color indexed="64"/>
      </right>
      <top style="thin">
        <color indexed="64"/>
      </top>
      <bottom style="thin">
        <color indexed="64"/>
      </bottom>
      <diagonal/>
    </border>
    <border>
      <left style="medium">
        <color rgb="FF000000"/>
      </left>
      <right/>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thin">
        <color indexed="64"/>
      </left>
      <right style="thin">
        <color rgb="FF000000"/>
      </right>
      <top/>
      <bottom style="medium">
        <color rgb="FF000000"/>
      </bottom>
      <diagonal/>
    </border>
    <border>
      <left style="thin">
        <color indexed="64"/>
      </left>
      <right/>
      <top style="thin">
        <color indexed="64"/>
      </top>
      <bottom/>
      <diagonal/>
    </border>
    <border>
      <left style="thin">
        <color indexed="64"/>
      </left>
      <right style="thin">
        <color rgb="FF000000"/>
      </right>
      <top/>
      <bottom style="thin">
        <color rgb="FF000000"/>
      </bottom>
      <diagonal/>
    </border>
    <border>
      <left/>
      <right/>
      <top style="thin">
        <color indexed="64"/>
      </top>
      <bottom style="thin">
        <color indexed="64"/>
      </bottom>
      <diagonal/>
    </border>
    <border>
      <left/>
      <right style="medium">
        <color rgb="FF000000"/>
      </right>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rgb="FF000000"/>
      </left>
      <right/>
      <top/>
      <bottom style="thin">
        <color indexed="64"/>
      </bottom>
      <diagonal/>
    </border>
    <border>
      <left style="medium">
        <color rgb="FF000000"/>
      </left>
      <right/>
      <top style="thin">
        <color indexed="64"/>
      </top>
      <bottom/>
      <diagonal/>
    </border>
    <border>
      <left style="medium">
        <color rgb="FF000000"/>
      </left>
      <right/>
      <top/>
      <bottom style="double">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diagonal/>
    </border>
    <border>
      <left style="thin">
        <color indexed="64"/>
      </left>
      <right/>
      <top/>
      <bottom style="thin">
        <color rgb="FF000000"/>
      </bottom>
      <diagonal/>
    </border>
    <border>
      <left style="medium">
        <color rgb="FF000000"/>
      </left>
      <right style="thin">
        <color rgb="FF000000"/>
      </right>
      <top/>
      <bottom style="thin">
        <color rgb="FF000000"/>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diagonal/>
    </border>
    <border>
      <left/>
      <right/>
      <top style="medium">
        <color indexed="64"/>
      </top>
      <bottom/>
      <diagonal/>
    </border>
    <border>
      <left style="thin">
        <color indexed="64"/>
      </left>
      <right/>
      <top style="medium">
        <color rgb="FF000000"/>
      </top>
      <bottom style="thin">
        <color rgb="FF000000"/>
      </bottom>
      <diagonal/>
    </border>
    <border>
      <left/>
      <right style="thin">
        <color indexed="64"/>
      </right>
      <top style="medium">
        <color rgb="FF000000"/>
      </top>
      <bottom style="thin">
        <color rgb="FF000000"/>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rgb="FF000000"/>
      </right>
      <top style="thin">
        <color rgb="FF000000"/>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2" fillId="0" borderId="0"/>
    <xf numFmtId="164" fontId="2" fillId="0" borderId="0" applyFont="0" applyFill="0" applyBorder="0" applyAlignment="0" applyProtection="0"/>
  </cellStyleXfs>
  <cellXfs count="679">
    <xf numFmtId="0" fontId="0" fillId="0" borderId="0" xfId="0"/>
    <xf numFmtId="165" fontId="8"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165" fontId="8" fillId="0" borderId="9" xfId="0" applyNumberFormat="1" applyFont="1" applyBorder="1" applyAlignment="1">
      <alignment horizontal="left" vertical="center" wrapText="1"/>
    </xf>
    <xf numFmtId="165" fontId="8" fillId="0" borderId="15" xfId="0" applyNumberFormat="1" applyFont="1" applyBorder="1" applyAlignment="1">
      <alignment horizontal="left" vertical="center" wrapText="1"/>
    </xf>
    <xf numFmtId="0" fontId="8" fillId="0" borderId="2" xfId="0" applyFont="1" applyBorder="1" applyAlignment="1">
      <alignment vertical="center" wrapText="1"/>
    </xf>
    <xf numFmtId="165" fontId="7"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8" fillId="0" borderId="16" xfId="0" applyFont="1" applyBorder="1" applyAlignment="1">
      <alignment vertical="center" wrapText="1"/>
    </xf>
    <xf numFmtId="165" fontId="7" fillId="0" borderId="15" xfId="0" applyNumberFormat="1" applyFont="1" applyBorder="1" applyAlignment="1">
      <alignment horizontal="center" vertical="center" wrapText="1"/>
    </xf>
    <xf numFmtId="0" fontId="8" fillId="0" borderId="17" xfId="0" applyFont="1" applyBorder="1" applyAlignment="1">
      <alignment vertical="center" wrapText="1"/>
    </xf>
    <xf numFmtId="165" fontId="7" fillId="0" borderId="15" xfId="0" applyNumberFormat="1" applyFont="1" applyBorder="1" applyAlignment="1">
      <alignment horizontal="left" vertical="center" wrapText="1"/>
    </xf>
    <xf numFmtId="0" fontId="8" fillId="0" borderId="2" xfId="0" applyFont="1" applyBorder="1" applyAlignment="1">
      <alignment horizontal="left" vertical="center" wrapText="1"/>
    </xf>
    <xf numFmtId="0" fontId="7" fillId="0" borderId="8" xfId="0" applyFont="1" applyBorder="1" applyAlignment="1">
      <alignment vertical="center" wrapText="1"/>
    </xf>
    <xf numFmtId="0" fontId="10" fillId="0" borderId="2" xfId="0" applyFont="1" applyBorder="1" applyAlignment="1">
      <alignment vertical="center" wrapText="1"/>
    </xf>
    <xf numFmtId="165" fontId="7" fillId="0" borderId="0" xfId="0" applyNumberFormat="1" applyFont="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10" fillId="0" borderId="5" xfId="0" applyFont="1" applyBorder="1" applyAlignment="1">
      <alignment vertical="center" wrapText="1"/>
    </xf>
    <xf numFmtId="0" fontId="3" fillId="0" borderId="30" xfId="0" applyFont="1" applyBorder="1" applyAlignment="1">
      <alignment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36" xfId="0" applyFont="1" applyBorder="1" applyAlignment="1">
      <alignment horizontal="center" vertical="center" wrapText="1"/>
    </xf>
    <xf numFmtId="0" fontId="7" fillId="0" borderId="23" xfId="0" applyFont="1" applyBorder="1" applyAlignment="1">
      <alignment vertical="center" wrapText="1"/>
    </xf>
    <xf numFmtId="0" fontId="4" fillId="0" borderId="38" xfId="0" applyFont="1" applyBorder="1" applyAlignment="1">
      <alignment horizontal="center" vertical="center" wrapText="1"/>
    </xf>
    <xf numFmtId="0" fontId="7" fillId="0" borderId="36" xfId="0" applyFont="1" applyBorder="1" applyAlignment="1">
      <alignment vertical="center" wrapText="1"/>
    </xf>
    <xf numFmtId="0" fontId="4" fillId="0" borderId="3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0" xfId="0" applyFont="1" applyBorder="1" applyAlignment="1">
      <alignment vertical="center" wrapText="1"/>
    </xf>
    <xf numFmtId="0" fontId="3" fillId="0" borderId="23" xfId="0" applyFont="1" applyBorder="1" applyAlignment="1">
      <alignment vertical="center" wrapText="1"/>
    </xf>
    <xf numFmtId="0" fontId="3" fillId="0" borderId="40" xfId="0" applyFont="1" applyBorder="1" applyAlignment="1">
      <alignment vertical="center" wrapText="1"/>
    </xf>
    <xf numFmtId="0" fontId="3" fillId="0" borderId="39" xfId="0" applyFont="1" applyBorder="1" applyAlignment="1">
      <alignment vertical="center" wrapText="1"/>
    </xf>
    <xf numFmtId="0" fontId="6" fillId="0" borderId="36" xfId="0" applyFont="1" applyBorder="1" applyAlignment="1">
      <alignment vertical="center" wrapText="1"/>
    </xf>
    <xf numFmtId="0" fontId="3" fillId="0" borderId="36" xfId="0" applyFont="1" applyBorder="1" applyAlignment="1">
      <alignment vertical="center" wrapText="1"/>
    </xf>
    <xf numFmtId="0" fontId="4" fillId="0" borderId="42" xfId="0" applyFont="1" applyBorder="1" applyAlignment="1">
      <alignment horizontal="center" vertical="center" wrapText="1"/>
    </xf>
    <xf numFmtId="0" fontId="14" fillId="0" borderId="36" xfId="0" applyFont="1" applyBorder="1" applyAlignment="1">
      <alignment horizontal="left" vertical="center" wrapText="1"/>
    </xf>
    <xf numFmtId="0" fontId="5" fillId="0" borderId="36" xfId="0" applyFont="1" applyBorder="1" applyAlignment="1">
      <alignment vertical="center" wrapText="1"/>
    </xf>
    <xf numFmtId="0" fontId="12" fillId="0" borderId="36" xfId="0" applyFont="1" applyBorder="1" applyAlignment="1">
      <alignment vertical="center" wrapText="1"/>
    </xf>
    <xf numFmtId="0" fontId="11" fillId="0" borderId="38" xfId="0" applyFont="1" applyBorder="1" applyAlignment="1">
      <alignment horizontal="center" vertical="center" wrapText="1"/>
    </xf>
    <xf numFmtId="0" fontId="12" fillId="0" borderId="39" xfId="0" applyFont="1" applyBorder="1" applyAlignment="1">
      <alignment vertical="center" wrapText="1"/>
    </xf>
    <xf numFmtId="0" fontId="6" fillId="0" borderId="39" xfId="0" applyFont="1" applyBorder="1" applyAlignment="1">
      <alignment vertical="center" wrapText="1"/>
    </xf>
    <xf numFmtId="0" fontId="15" fillId="0" borderId="14" xfId="0" applyFont="1" applyBorder="1" applyAlignment="1">
      <alignment horizontal="center" vertical="center" wrapText="1"/>
    </xf>
    <xf numFmtId="0" fontId="15" fillId="0" borderId="38" xfId="0" applyFont="1" applyBorder="1" applyAlignment="1">
      <alignment horizontal="center" vertical="center" wrapText="1"/>
    </xf>
    <xf numFmtId="0" fontId="8" fillId="0" borderId="0" xfId="0" applyFont="1"/>
    <xf numFmtId="0" fontId="8" fillId="0" borderId="3" xfId="0" applyFont="1" applyBorder="1" applyAlignment="1">
      <alignment horizontal="left" vertical="top" wrapText="1"/>
    </xf>
    <xf numFmtId="0" fontId="8" fillId="0" borderId="9" xfId="0" applyFont="1" applyBorder="1" applyAlignment="1">
      <alignment horizontal="left" vertical="top" wrapText="1"/>
    </xf>
    <xf numFmtId="3" fontId="8" fillId="0" borderId="8" xfId="0" applyNumberFormat="1"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center" vertical="center" wrapText="1"/>
    </xf>
    <xf numFmtId="0" fontId="8" fillId="0" borderId="17" xfId="0" applyFont="1" applyBorder="1" applyAlignment="1">
      <alignment horizontal="left" vertical="center" wrapText="1"/>
    </xf>
    <xf numFmtId="3" fontId="17" fillId="0" borderId="13" xfId="0" applyNumberFormat="1" applyFont="1" applyBorder="1" applyAlignment="1">
      <alignment horizontal="center" vertical="center" wrapText="1"/>
    </xf>
    <xf numFmtId="3" fontId="17" fillId="0" borderId="17" xfId="0" applyNumberFormat="1" applyFont="1" applyBorder="1" applyAlignment="1">
      <alignment horizontal="center" vertical="center" wrapText="1"/>
    </xf>
    <xf numFmtId="0" fontId="18" fillId="0" borderId="11" xfId="0" applyFont="1" applyBorder="1" applyAlignment="1">
      <alignment horizontal="center" vertical="center" wrapText="1"/>
    </xf>
    <xf numFmtId="167" fontId="19" fillId="0" borderId="17" xfId="0" applyNumberFormat="1" applyFont="1" applyBorder="1" applyAlignment="1">
      <alignment horizontal="center" vertical="center" wrapText="1"/>
    </xf>
    <xf numFmtId="1" fontId="8" fillId="0" borderId="17" xfId="0" applyNumberFormat="1" applyFont="1" applyBorder="1" applyAlignment="1">
      <alignment horizontal="center" vertical="center" wrapText="1"/>
    </xf>
    <xf numFmtId="9" fontId="8" fillId="0" borderId="17" xfId="0" applyNumberFormat="1" applyFont="1" applyBorder="1" applyAlignment="1">
      <alignment horizontal="center" vertical="center" wrapText="1"/>
    </xf>
    <xf numFmtId="14" fontId="8" fillId="0" borderId="17"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8" fillId="0" borderId="15" xfId="0" applyFont="1" applyBorder="1" applyAlignment="1">
      <alignment wrapText="1"/>
    </xf>
    <xf numFmtId="0" fontId="8" fillId="0" borderId="0" xfId="0" applyFont="1" applyAlignment="1">
      <alignment wrapText="1"/>
    </xf>
    <xf numFmtId="0" fontId="8" fillId="0" borderId="8" xfId="0" applyFont="1" applyBorder="1" applyAlignment="1">
      <alignment wrapText="1"/>
    </xf>
    <xf numFmtId="0" fontId="8" fillId="0" borderId="9" xfId="0" applyFont="1" applyBorder="1" applyAlignment="1">
      <alignment wrapText="1"/>
    </xf>
    <xf numFmtId="14" fontId="8" fillId="0" borderId="0" xfId="0" applyNumberFormat="1" applyFont="1" applyAlignment="1">
      <alignment wrapText="1"/>
    </xf>
    <xf numFmtId="17" fontId="8" fillId="0" borderId="33" xfId="0" applyNumberFormat="1" applyFont="1" applyBorder="1" applyAlignment="1">
      <alignment horizontal="center" vertical="center"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8" xfId="0" applyFont="1" applyBorder="1" applyAlignment="1">
      <alignment wrapText="1"/>
    </xf>
    <xf numFmtId="0" fontId="8" fillId="0" borderId="5" xfId="0" applyFont="1" applyBorder="1" applyAlignment="1">
      <alignment horizontal="center" vertical="center" wrapText="1"/>
    </xf>
    <xf numFmtId="3" fontId="17" fillId="0" borderId="7"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7" fillId="0" borderId="15" xfId="0" applyFont="1" applyBorder="1" applyAlignment="1">
      <alignment horizontal="center" wrapText="1"/>
    </xf>
    <xf numFmtId="0" fontId="18" fillId="0" borderId="5" xfId="0" applyFont="1" applyBorder="1" applyAlignment="1">
      <alignment horizontal="center" vertical="center" wrapText="1"/>
    </xf>
    <xf numFmtId="167" fontId="19"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9" fontId="8" fillId="0" borderId="16" xfId="0"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8" fillId="0" borderId="16" xfId="0" applyFont="1" applyBorder="1" applyAlignment="1">
      <alignment horizontal="center" vertical="center" wrapText="1"/>
    </xf>
    <xf numFmtId="3" fontId="8" fillId="0" borderId="2" xfId="0" applyNumberFormat="1" applyFont="1" applyBorder="1" applyAlignment="1">
      <alignment horizontal="center" vertical="center" wrapText="1"/>
    </xf>
    <xf numFmtId="0" fontId="7" fillId="0" borderId="0" xfId="0" applyFont="1" applyAlignment="1">
      <alignment wrapText="1"/>
    </xf>
    <xf numFmtId="0" fontId="7" fillId="0" borderId="15" xfId="0" applyFont="1" applyBorder="1" applyAlignment="1">
      <alignment wrapText="1"/>
    </xf>
    <xf numFmtId="0" fontId="7" fillId="0" borderId="9" xfId="0" applyFont="1" applyBorder="1" applyAlignment="1">
      <alignment wrapText="1"/>
    </xf>
    <xf numFmtId="17" fontId="8" fillId="0" borderId="32" xfId="0" applyNumberFormat="1" applyFont="1" applyBorder="1" applyAlignment="1">
      <alignment horizontal="center" vertical="center" wrapText="1"/>
    </xf>
    <xf numFmtId="0" fontId="20" fillId="0" borderId="15" xfId="0" applyFont="1" applyBorder="1" applyAlignment="1">
      <alignment wrapText="1"/>
    </xf>
    <xf numFmtId="0" fontId="8" fillId="0" borderId="16" xfId="0" applyFont="1" applyBorder="1" applyAlignment="1">
      <alignment horizontal="left" vertical="center" wrapText="1"/>
    </xf>
    <xf numFmtId="0" fontId="8" fillId="0" borderId="14" xfId="0" applyFont="1" applyBorder="1" applyAlignment="1">
      <alignment wrapText="1"/>
    </xf>
    <xf numFmtId="0" fontId="7" fillId="0" borderId="21" xfId="0" applyFont="1" applyBorder="1" applyAlignment="1">
      <alignment wrapText="1"/>
    </xf>
    <xf numFmtId="0" fontId="7" fillId="0" borderId="14" xfId="0" applyFont="1" applyBorder="1" applyAlignment="1">
      <alignment wrapText="1"/>
    </xf>
    <xf numFmtId="0" fontId="7" fillId="0" borderId="20" xfId="0" applyFont="1" applyBorder="1" applyAlignment="1">
      <alignment wrapText="1"/>
    </xf>
    <xf numFmtId="0" fontId="7" fillId="0" borderId="18" xfId="0" applyFont="1" applyBorder="1" applyAlignment="1">
      <alignment wrapText="1"/>
    </xf>
    <xf numFmtId="17" fontId="8" fillId="0" borderId="34" xfId="0" applyNumberFormat="1" applyFont="1" applyBorder="1" applyAlignment="1">
      <alignment horizontal="center" vertical="center" wrapText="1"/>
    </xf>
    <xf numFmtId="17" fontId="8" fillId="0" borderId="37" xfId="0" applyNumberFormat="1" applyFont="1" applyBorder="1" applyAlignment="1">
      <alignment horizontal="center" vertical="center" wrapText="1"/>
    </xf>
    <xf numFmtId="0" fontId="21" fillId="0" borderId="9" xfId="0" applyFont="1" applyBorder="1" applyAlignment="1">
      <alignment horizontal="center" wrapText="1"/>
    </xf>
    <xf numFmtId="9" fontId="8" fillId="0" borderId="2" xfId="0" applyNumberFormat="1" applyFont="1" applyBorder="1" applyAlignment="1">
      <alignment horizontal="center" vertical="center" wrapText="1"/>
    </xf>
    <xf numFmtId="0" fontId="8" fillId="0" borderId="4" xfId="0" applyFont="1" applyBorder="1" applyAlignment="1">
      <alignment wrapText="1"/>
    </xf>
    <xf numFmtId="0" fontId="8" fillId="0" borderId="3" xfId="0" applyFont="1" applyBorder="1" applyAlignment="1">
      <alignment wrapText="1"/>
    </xf>
    <xf numFmtId="0" fontId="8" fillId="0" borderId="16" xfId="0" applyFont="1" applyBorder="1" applyAlignment="1">
      <alignment wrapText="1"/>
    </xf>
    <xf numFmtId="14" fontId="8" fillId="0" borderId="10" xfId="0" applyNumberFormat="1" applyFont="1" applyBorder="1" applyAlignment="1">
      <alignment wrapText="1"/>
    </xf>
    <xf numFmtId="0" fontId="22" fillId="0" borderId="8" xfId="0" applyFont="1" applyBorder="1" applyAlignment="1">
      <alignment wrapText="1"/>
    </xf>
    <xf numFmtId="0" fontId="22" fillId="0" borderId="9" xfId="0" applyFont="1" applyBorder="1" applyAlignment="1">
      <alignment wrapText="1"/>
    </xf>
    <xf numFmtId="0" fontId="8" fillId="0" borderId="21" xfId="0" applyFont="1" applyBorder="1" applyAlignment="1">
      <alignment wrapText="1"/>
    </xf>
    <xf numFmtId="0" fontId="8" fillId="0" borderId="18" xfId="0" applyFont="1" applyBorder="1" applyAlignment="1">
      <alignment wrapText="1"/>
    </xf>
    <xf numFmtId="0" fontId="8"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2" borderId="2" xfId="0" applyFont="1" applyFill="1" applyBorder="1" applyAlignment="1">
      <alignment horizontal="left" vertical="center" wrapText="1"/>
    </xf>
    <xf numFmtId="0" fontId="18" fillId="2" borderId="5" xfId="0" applyFont="1" applyFill="1" applyBorder="1" applyAlignment="1">
      <alignment horizontal="center" vertical="center" wrapText="1"/>
    </xf>
    <xf numFmtId="3" fontId="17" fillId="0" borderId="16" xfId="0" applyNumberFormat="1" applyFont="1" applyBorder="1" applyAlignment="1">
      <alignment horizontal="center" vertical="center" wrapText="1"/>
    </xf>
    <xf numFmtId="14" fontId="8" fillId="0" borderId="15" xfId="0" applyNumberFormat="1" applyFont="1" applyBorder="1" applyAlignment="1">
      <alignment horizontal="center" vertical="center" wrapText="1"/>
    </xf>
    <xf numFmtId="3" fontId="17" fillId="0" borderId="4" xfId="0" applyNumberFormat="1" applyFont="1" applyBorder="1" applyAlignment="1">
      <alignment horizontal="center" vertical="center" wrapText="1"/>
    </xf>
    <xf numFmtId="0" fontId="8" fillId="0" borderId="28" xfId="0" applyFont="1" applyBorder="1" applyAlignment="1">
      <alignment wrapText="1"/>
    </xf>
    <xf numFmtId="0" fontId="8" fillId="0" borderId="29" xfId="0" applyFont="1" applyBorder="1" applyAlignment="1">
      <alignment wrapText="1"/>
    </xf>
    <xf numFmtId="14" fontId="8" fillId="0" borderId="31" xfId="0" applyNumberFormat="1" applyFont="1" applyBorder="1" applyAlignment="1">
      <alignment wrapText="1"/>
    </xf>
    <xf numFmtId="0" fontId="16" fillId="0" borderId="9" xfId="0" applyFont="1" applyBorder="1" applyAlignment="1">
      <alignment wrapText="1"/>
    </xf>
    <xf numFmtId="0" fontId="8" fillId="0" borderId="15" xfId="0" applyFont="1" applyBorder="1" applyAlignment="1">
      <alignment horizontal="left" vertical="center" wrapText="1"/>
    </xf>
    <xf numFmtId="0" fontId="10" fillId="0" borderId="2" xfId="0" applyFont="1" applyBorder="1" applyAlignment="1">
      <alignment horizontal="left" vertical="center" wrapText="1"/>
    </xf>
    <xf numFmtId="0" fontId="3" fillId="0" borderId="24" xfId="0" applyFont="1" applyBorder="1" applyAlignment="1">
      <alignment wrapText="1"/>
    </xf>
    <xf numFmtId="0" fontId="7" fillId="0" borderId="24" xfId="0" applyFont="1" applyBorder="1" applyAlignment="1">
      <alignment wrapText="1"/>
    </xf>
    <xf numFmtId="0" fontId="8" fillId="0" borderId="26" xfId="0" applyFont="1" applyBorder="1" applyAlignment="1">
      <alignment wrapText="1"/>
    </xf>
    <xf numFmtId="0" fontId="8" fillId="0" borderId="3" xfId="0" applyFont="1" applyBorder="1" applyAlignment="1">
      <alignment horizontal="left" vertical="center" wrapText="1"/>
    </xf>
    <xf numFmtId="0" fontId="7" fillId="0" borderId="25" xfId="0" applyFont="1" applyBorder="1" applyAlignment="1">
      <alignment wrapText="1"/>
    </xf>
    <xf numFmtId="0" fontId="7" fillId="0" borderId="27" xfId="0" applyFont="1" applyBorder="1" applyAlignment="1">
      <alignment wrapText="1"/>
    </xf>
    <xf numFmtId="0" fontId="8" fillId="0" borderId="25" xfId="0" applyFont="1" applyBorder="1" applyAlignment="1">
      <alignment wrapText="1"/>
    </xf>
    <xf numFmtId="0" fontId="8" fillId="0" borderId="7" xfId="0" applyFont="1" applyBorder="1" applyAlignment="1">
      <alignment horizontal="center" vertical="center" wrapText="1"/>
    </xf>
    <xf numFmtId="0" fontId="22" fillId="0" borderId="0" xfId="0" applyFont="1" applyAlignment="1">
      <alignment wrapText="1"/>
    </xf>
    <xf numFmtId="0" fontId="8" fillId="0" borderId="4" xfId="0" applyFont="1" applyBorder="1" applyAlignment="1">
      <alignment horizontal="center" vertical="center" wrapText="1"/>
    </xf>
    <xf numFmtId="0" fontId="8" fillId="0" borderId="17" xfId="0" applyFont="1" applyBorder="1" applyAlignment="1">
      <alignment wrapText="1"/>
    </xf>
    <xf numFmtId="0" fontId="7" fillId="0" borderId="11" xfId="0" applyFont="1" applyBorder="1" applyAlignment="1">
      <alignment wrapText="1"/>
    </xf>
    <xf numFmtId="0" fontId="7" fillId="0" borderId="13" xfId="0" applyFont="1" applyBorder="1" applyAlignment="1">
      <alignment wrapText="1"/>
    </xf>
    <xf numFmtId="0" fontId="7" fillId="0" borderId="12" xfId="0" applyFont="1" applyBorder="1" applyAlignment="1">
      <alignment wrapText="1"/>
    </xf>
    <xf numFmtId="0" fontId="16" fillId="0" borderId="1" xfId="0" applyFont="1" applyBorder="1" applyAlignment="1">
      <alignment wrapText="1"/>
    </xf>
    <xf numFmtId="14" fontId="16" fillId="0" borderId="32" xfId="0" applyNumberFormat="1" applyFont="1" applyBorder="1" applyAlignment="1">
      <alignment wrapText="1"/>
    </xf>
    <xf numFmtId="0" fontId="7" fillId="0" borderId="17" xfId="0" applyFont="1" applyBorder="1" applyAlignment="1">
      <alignment wrapText="1"/>
    </xf>
    <xf numFmtId="0" fontId="8" fillId="0" borderId="0" xfId="0" applyFont="1" applyAlignment="1">
      <alignment horizontal="center"/>
    </xf>
    <xf numFmtId="0" fontId="18" fillId="0" borderId="0" xfId="0" applyFont="1"/>
    <xf numFmtId="0" fontId="3" fillId="0" borderId="45" xfId="0" applyFont="1" applyBorder="1" applyAlignment="1">
      <alignment vertical="center" wrapText="1"/>
    </xf>
    <xf numFmtId="0" fontId="22" fillId="0" borderId="11" xfId="0" applyFont="1" applyBorder="1" applyAlignment="1">
      <alignment horizontal="center" vertical="center" wrapText="1"/>
    </xf>
    <xf numFmtId="0" fontId="22" fillId="0" borderId="5" xfId="0" applyFont="1" applyBorder="1" applyAlignment="1">
      <alignment horizontal="center" vertical="center" wrapText="1"/>
    </xf>
    <xf numFmtId="10" fontId="22" fillId="0" borderId="1" xfId="2" applyNumberFormat="1" applyFont="1" applyBorder="1" applyAlignment="1">
      <alignment horizontal="center" vertical="center" wrapText="1"/>
    </xf>
    <xf numFmtId="10" fontId="22" fillId="0" borderId="47" xfId="2" applyNumberFormat="1" applyFont="1" applyBorder="1" applyAlignment="1">
      <alignment horizontal="center" vertical="center" wrapText="1"/>
    </xf>
    <xf numFmtId="0" fontId="4" fillId="0" borderId="3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17" fontId="8" fillId="0" borderId="48" xfId="0" applyNumberFormat="1" applyFont="1" applyBorder="1" applyAlignment="1">
      <alignment horizontal="center" vertical="center" wrapText="1"/>
    </xf>
    <xf numFmtId="0" fontId="8" fillId="0" borderId="9" xfId="0" applyFont="1" applyBorder="1" applyAlignment="1">
      <alignment horizontal="left" vertical="center" wrapText="1"/>
    </xf>
    <xf numFmtId="0" fontId="3" fillId="0" borderId="0" xfId="0" applyFont="1" applyAlignment="1">
      <alignment wrapText="1"/>
    </xf>
    <xf numFmtId="0" fontId="10" fillId="0" borderId="9" xfId="0" applyFont="1" applyBorder="1" applyAlignment="1">
      <alignment horizontal="left" vertical="center" wrapText="1"/>
    </xf>
    <xf numFmtId="0" fontId="8" fillId="0" borderId="4" xfId="0" applyFont="1" applyBorder="1" applyAlignment="1">
      <alignment horizontal="left" vertical="center" wrapText="1"/>
    </xf>
    <xf numFmtId="167" fontId="19" fillId="0" borderId="7"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8" fillId="0" borderId="11" xfId="0" applyFont="1" applyBorder="1" applyAlignment="1">
      <alignment vertical="center" wrapText="1"/>
    </xf>
    <xf numFmtId="0" fontId="8" fillId="0" borderId="3" xfId="0" applyFont="1" applyBorder="1" applyAlignment="1">
      <alignment vertical="center" wrapText="1"/>
    </xf>
    <xf numFmtId="165" fontId="8" fillId="0" borderId="0" xfId="0" applyNumberFormat="1" applyFont="1" applyAlignment="1">
      <alignment horizontal="left" vertical="center" wrapText="1"/>
    </xf>
    <xf numFmtId="0" fontId="6" fillId="0" borderId="35" xfId="0" applyFont="1" applyBorder="1" applyAlignment="1">
      <alignment horizontal="center" vertical="center" wrapText="1"/>
    </xf>
    <xf numFmtId="0" fontId="8" fillId="0" borderId="1" xfId="0" applyFont="1" applyBorder="1" applyAlignment="1">
      <alignment horizontal="center" vertical="center" wrapText="1"/>
    </xf>
    <xf numFmtId="165" fontId="8" fillId="0" borderId="13"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0"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41" xfId="0" applyFont="1" applyBorder="1" applyAlignment="1">
      <alignment horizontal="center" vertical="center" wrapText="1"/>
    </xf>
    <xf numFmtId="167" fontId="25" fillId="0" borderId="7" xfId="0" applyNumberFormat="1" applyFont="1" applyBorder="1" applyAlignment="1">
      <alignment horizontal="center" vertical="center" wrapText="1"/>
    </xf>
    <xf numFmtId="167" fontId="25" fillId="0" borderId="2"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0" fontId="8" fillId="0" borderId="11" xfId="0" applyFont="1" applyBorder="1" applyAlignment="1">
      <alignment horizontal="left" vertical="center" wrapText="1"/>
    </xf>
    <xf numFmtId="0" fontId="21" fillId="0" borderId="1" xfId="0" applyFont="1" applyBorder="1" applyAlignment="1">
      <alignment horizont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65" fontId="7"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167" fontId="19" fillId="0" borderId="16" xfId="0" applyNumberFormat="1" applyFont="1" applyBorder="1" applyAlignment="1">
      <alignment horizontal="center" vertical="center" wrapText="1"/>
    </xf>
    <xf numFmtId="167" fontId="23" fillId="0" borderId="1" xfId="0" applyNumberFormat="1" applyFont="1" applyBorder="1" applyAlignment="1">
      <alignment horizontal="center" vertical="center"/>
    </xf>
    <xf numFmtId="167" fontId="25" fillId="0" borderId="1" xfId="0" applyNumberFormat="1" applyFont="1" applyBorder="1" applyAlignment="1">
      <alignment horizontal="center" vertical="center"/>
    </xf>
    <xf numFmtId="1" fontId="22" fillId="0" borderId="17" xfId="0" applyNumberFormat="1" applyFont="1" applyBorder="1" applyAlignment="1">
      <alignment horizontal="center" vertical="center" wrapText="1"/>
    </xf>
    <xf numFmtId="1" fontId="22" fillId="0" borderId="2" xfId="0" applyNumberFormat="1" applyFont="1" applyBorder="1" applyAlignment="1">
      <alignment horizontal="center" vertical="center" wrapText="1"/>
    </xf>
    <xf numFmtId="1" fontId="22" fillId="0" borderId="16" xfId="0" applyNumberFormat="1" applyFont="1" applyBorder="1" applyAlignment="1">
      <alignment horizontal="center" vertical="center" wrapText="1"/>
    </xf>
    <xf numFmtId="0" fontId="22" fillId="0" borderId="0" xfId="0" applyFont="1"/>
    <xf numFmtId="0" fontId="15" fillId="0" borderId="36" xfId="0" applyFont="1" applyBorder="1" applyAlignment="1">
      <alignment vertical="center" wrapText="1"/>
    </xf>
    <xf numFmtId="0" fontId="8" fillId="0" borderId="0" xfId="0" applyFont="1" applyAlignment="1">
      <alignment horizontal="left" vertical="center" wrapText="1"/>
    </xf>
    <xf numFmtId="0" fontId="8" fillId="0" borderId="50" xfId="0" applyFont="1" applyBorder="1" applyAlignment="1">
      <alignment horizontal="center" vertical="center" wrapText="1"/>
    </xf>
    <xf numFmtId="165" fontId="8" fillId="0" borderId="47" xfId="0" applyNumberFormat="1" applyFont="1" applyBorder="1" applyAlignment="1">
      <alignment horizontal="left" vertical="center" wrapText="1"/>
    </xf>
    <xf numFmtId="0" fontId="8" fillId="0" borderId="50" xfId="0" applyFont="1" applyBorder="1" applyAlignment="1">
      <alignment horizontal="left" vertical="center" wrapText="1"/>
    </xf>
    <xf numFmtId="165" fontId="8" fillId="0" borderId="47" xfId="0" applyNumberFormat="1" applyFont="1" applyBorder="1" applyAlignment="1">
      <alignment horizontal="center" vertical="center" wrapText="1"/>
    </xf>
    <xf numFmtId="0" fontId="16" fillId="0" borderId="50" xfId="0" applyFont="1" applyBorder="1" applyAlignment="1">
      <alignment horizontal="center" vertical="center" wrapText="1"/>
    </xf>
    <xf numFmtId="0" fontId="10" fillId="0" borderId="0" xfId="0" applyFont="1" applyAlignment="1">
      <alignment horizontal="left" vertical="center" wrapText="1"/>
    </xf>
    <xf numFmtId="0" fontId="10" fillId="0" borderId="50" xfId="0" applyFont="1" applyBorder="1" applyAlignment="1">
      <alignment horizontal="center" vertical="center" wrapText="1"/>
    </xf>
    <xf numFmtId="0" fontId="10" fillId="0" borderId="4" xfId="0" applyFont="1" applyBorder="1" applyAlignment="1">
      <alignment horizontal="center" vertical="center" wrapText="1"/>
    </xf>
    <xf numFmtId="165" fontId="8" fillId="0" borderId="12" xfId="0" applyNumberFormat="1" applyFont="1" applyBorder="1" applyAlignment="1">
      <alignment horizontal="left" vertical="center" wrapText="1"/>
    </xf>
    <xf numFmtId="167" fontId="19" fillId="0" borderId="5" xfId="0" applyNumberFormat="1" applyFont="1" applyBorder="1" applyAlignment="1">
      <alignment horizontal="center" vertical="center" wrapText="1"/>
    </xf>
    <xf numFmtId="167" fontId="19" fillId="0" borderId="3" xfId="0" applyNumberFormat="1" applyFont="1" applyBorder="1" applyAlignment="1">
      <alignment horizontal="center" vertical="center" wrapText="1"/>
    </xf>
    <xf numFmtId="0" fontId="8" fillId="0" borderId="1" xfId="0" applyFont="1" applyBorder="1" applyAlignment="1">
      <alignment horizontal="center"/>
    </xf>
    <xf numFmtId="0" fontId="22" fillId="0" borderId="3" xfId="0" applyFont="1" applyBorder="1" applyAlignment="1">
      <alignment horizontal="center" vertical="center" wrapText="1"/>
    </xf>
    <xf numFmtId="3" fontId="8" fillId="0" borderId="16" xfId="0" applyNumberFormat="1" applyFont="1" applyBorder="1" applyAlignment="1">
      <alignment horizontal="center" vertical="center" wrapText="1"/>
    </xf>
    <xf numFmtId="0" fontId="8" fillId="0" borderId="1" xfId="0" applyFont="1" applyBorder="1" applyAlignment="1">
      <alignment wrapText="1"/>
    </xf>
    <xf numFmtId="0" fontId="8" fillId="0" borderId="32" xfId="0" applyFont="1" applyBorder="1" applyAlignment="1">
      <alignment horizontal="center" vertical="center" wrapText="1"/>
    </xf>
    <xf numFmtId="0" fontId="8" fillId="0" borderId="32" xfId="0" applyFont="1" applyBorder="1" applyAlignment="1">
      <alignment wrapText="1"/>
    </xf>
    <xf numFmtId="0" fontId="8" fillId="0" borderId="59" xfId="0" applyFont="1" applyBorder="1" applyAlignment="1">
      <alignment wrapText="1"/>
    </xf>
    <xf numFmtId="0" fontId="8" fillId="0" borderId="12" xfId="0" applyFont="1" applyBorder="1" applyAlignment="1">
      <alignment wrapText="1"/>
    </xf>
    <xf numFmtId="0" fontId="4" fillId="0" borderId="60" xfId="0" applyFont="1" applyBorder="1" applyAlignment="1">
      <alignment horizontal="center" vertical="center" wrapText="1"/>
    </xf>
    <xf numFmtId="0" fontId="7" fillId="0" borderId="1" xfId="0" applyFont="1" applyBorder="1" applyAlignment="1">
      <alignment wrapText="1"/>
    </xf>
    <xf numFmtId="0" fontId="3" fillId="0" borderId="1" xfId="0" applyFont="1" applyBorder="1" applyAlignment="1">
      <alignment wrapText="1"/>
    </xf>
    <xf numFmtId="0" fontId="8" fillId="0" borderId="10" xfId="0" applyFont="1" applyBorder="1" applyAlignment="1">
      <alignment wrapText="1"/>
    </xf>
    <xf numFmtId="0" fontId="4" fillId="0" borderId="44" xfId="0" applyFont="1" applyBorder="1"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67" fontId="23"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50" xfId="0" applyFont="1" applyBorder="1" applyAlignment="1">
      <alignment wrapText="1"/>
    </xf>
    <xf numFmtId="0" fontId="8" fillId="0" borderId="47" xfId="0" applyFont="1" applyBorder="1" applyAlignment="1">
      <alignment wrapText="1"/>
    </xf>
    <xf numFmtId="0" fontId="4" fillId="0" borderId="1" xfId="0" applyFont="1" applyBorder="1" applyAlignment="1">
      <alignment horizontal="center" vertical="center" wrapText="1"/>
    </xf>
    <xf numFmtId="0" fontId="8" fillId="0" borderId="31" xfId="0" applyFont="1" applyBorder="1" applyAlignment="1">
      <alignment wrapText="1"/>
    </xf>
    <xf numFmtId="0" fontId="4" fillId="0" borderId="0" xfId="0" applyFont="1" applyAlignment="1">
      <alignment horizontal="center" vertical="center"/>
    </xf>
    <xf numFmtId="10" fontId="8" fillId="0" borderId="17" xfId="2" applyNumberFormat="1" applyFont="1" applyBorder="1" applyAlignment="1">
      <alignment horizontal="center" vertical="center" wrapText="1"/>
    </xf>
    <xf numFmtId="10" fontId="8" fillId="0" borderId="16" xfId="2" applyNumberFormat="1" applyFont="1" applyBorder="1" applyAlignment="1">
      <alignment horizontal="center" vertical="center" wrapText="1"/>
    </xf>
    <xf numFmtId="10" fontId="24" fillId="0" borderId="44" xfId="2" applyNumberFormat="1" applyFont="1" applyBorder="1" applyAlignment="1">
      <alignment horizontal="center" vertical="center" wrapText="1"/>
    </xf>
    <xf numFmtId="10" fontId="8" fillId="0" borderId="2" xfId="2" applyNumberFormat="1" applyFont="1" applyBorder="1" applyAlignment="1">
      <alignment horizontal="center" vertical="center" wrapText="1"/>
    </xf>
    <xf numFmtId="10" fontId="8" fillId="0" borderId="0" xfId="2" applyNumberFormat="1" applyFont="1"/>
    <xf numFmtId="10" fontId="24" fillId="0" borderId="44" xfId="2" applyNumberFormat="1" applyFont="1" applyBorder="1" applyAlignment="1">
      <alignment horizontal="center" vertical="center"/>
    </xf>
    <xf numFmtId="0" fontId="2" fillId="0" borderId="0" xfId="3"/>
    <xf numFmtId="0" fontId="4" fillId="0" borderId="67" xfId="3" applyFont="1" applyBorder="1" applyAlignment="1">
      <alignment vertical="center" wrapText="1"/>
    </xf>
    <xf numFmtId="0" fontId="4" fillId="0" borderId="69" xfId="3" applyFont="1" applyBorder="1" applyAlignment="1">
      <alignment vertical="center" wrapText="1"/>
    </xf>
    <xf numFmtId="0" fontId="4" fillId="0" borderId="71" xfId="3" applyFont="1" applyBorder="1" applyAlignment="1">
      <alignment vertical="center" wrapText="1"/>
    </xf>
    <xf numFmtId="0" fontId="31" fillId="8" borderId="15" xfId="3" applyFont="1" applyFill="1" applyBorder="1" applyAlignment="1">
      <alignment horizontal="center" vertical="center" wrapText="1"/>
    </xf>
    <xf numFmtId="0" fontId="31" fillId="8" borderId="79" xfId="3" applyFont="1" applyFill="1" applyBorder="1" applyAlignment="1">
      <alignment horizontal="center" vertical="center" wrapText="1"/>
    </xf>
    <xf numFmtId="0" fontId="31" fillId="8" borderId="16" xfId="3" applyFont="1" applyFill="1" applyBorder="1" applyAlignment="1">
      <alignment horizontal="center" vertical="center" wrapText="1"/>
    </xf>
    <xf numFmtId="0" fontId="32" fillId="8" borderId="15" xfId="3" applyFont="1" applyFill="1" applyBorder="1" applyAlignment="1">
      <alignment horizontal="center" vertical="center" wrapText="1"/>
    </xf>
    <xf numFmtId="0" fontId="32" fillId="8" borderId="16" xfId="3" applyFont="1" applyFill="1" applyBorder="1" applyAlignment="1">
      <alignment horizontal="center" vertical="center" wrapText="1"/>
    </xf>
    <xf numFmtId="0" fontId="32" fillId="9" borderId="79" xfId="3" applyFont="1" applyFill="1" applyBorder="1" applyAlignment="1">
      <alignment horizontal="center" vertical="center" wrapText="1"/>
    </xf>
    <xf numFmtId="0" fontId="32" fillId="9" borderId="16" xfId="3" applyFont="1" applyFill="1" applyBorder="1" applyAlignment="1">
      <alignment horizontal="center" vertical="center" wrapText="1"/>
    </xf>
    <xf numFmtId="0" fontId="31" fillId="9" borderId="4" xfId="3" applyFont="1" applyFill="1" applyBorder="1" applyAlignment="1">
      <alignment horizontal="center" vertical="center" wrapText="1"/>
    </xf>
    <xf numFmtId="0" fontId="31" fillId="9" borderId="16" xfId="3" applyFont="1" applyFill="1" applyBorder="1" applyAlignment="1">
      <alignment horizontal="center" vertical="center" wrapText="1"/>
    </xf>
    <xf numFmtId="0" fontId="34" fillId="0" borderId="66" xfId="3" applyFont="1" applyBorder="1" applyAlignment="1">
      <alignment vertical="center" wrapText="1"/>
    </xf>
    <xf numFmtId="0" fontId="34" fillId="0" borderId="43" xfId="3" applyFont="1" applyBorder="1" applyAlignment="1">
      <alignment vertical="center" wrapText="1"/>
    </xf>
    <xf numFmtId="0" fontId="34" fillId="2" borderId="17" xfId="0" applyFont="1" applyFill="1" applyBorder="1" applyAlignment="1">
      <alignment vertical="center" wrapText="1"/>
    </xf>
    <xf numFmtId="3" fontId="34" fillId="2" borderId="13" xfId="0" applyNumberFormat="1" applyFont="1" applyFill="1" applyBorder="1" applyAlignment="1">
      <alignment horizontal="center" vertical="center" wrapText="1"/>
    </xf>
    <xf numFmtId="3" fontId="34" fillId="2" borderId="17" xfId="0" applyNumberFormat="1" applyFont="1" applyFill="1" applyBorder="1" applyAlignment="1">
      <alignment horizontal="center" vertical="center" wrapText="1"/>
    </xf>
    <xf numFmtId="0" fontId="35" fillId="2" borderId="11" xfId="0" applyFont="1" applyFill="1" applyBorder="1" applyAlignment="1">
      <alignment horizontal="center" vertical="center" wrapText="1"/>
    </xf>
    <xf numFmtId="10" fontId="36" fillId="2" borderId="80" xfId="3" applyNumberFormat="1" applyFont="1" applyFill="1" applyBorder="1" applyAlignment="1">
      <alignment horizontal="center" vertical="center"/>
    </xf>
    <xf numFmtId="10" fontId="34" fillId="2" borderId="80" xfId="3" applyNumberFormat="1" applyFont="1" applyFill="1" applyBorder="1" applyAlignment="1">
      <alignment horizontal="center" vertical="center"/>
    </xf>
    <xf numFmtId="14" fontId="34" fillId="2" borderId="80" xfId="3" applyNumberFormat="1" applyFont="1" applyFill="1" applyBorder="1" applyAlignment="1">
      <alignment horizontal="center" vertical="center"/>
    </xf>
    <xf numFmtId="170" fontId="34" fillId="2" borderId="80" xfId="3" applyNumberFormat="1" applyFont="1" applyFill="1" applyBorder="1" applyAlignment="1">
      <alignment horizontal="center" vertical="center"/>
    </xf>
    <xf numFmtId="0" fontId="35" fillId="2" borderId="17" xfId="0" applyFont="1" applyFill="1" applyBorder="1" applyAlignment="1">
      <alignment horizontal="center" vertical="center" wrapText="1"/>
    </xf>
    <xf numFmtId="9" fontId="34" fillId="0" borderId="1" xfId="3" applyNumberFormat="1" applyFont="1" applyBorder="1" applyAlignment="1">
      <alignment horizontal="center" vertical="center"/>
    </xf>
    <xf numFmtId="9" fontId="34" fillId="2" borderId="81" xfId="3" applyNumberFormat="1" applyFont="1" applyFill="1" applyBorder="1" applyAlignment="1">
      <alignment horizontal="center" vertical="center"/>
    </xf>
    <xf numFmtId="9" fontId="34" fillId="2" borderId="80" xfId="3" applyNumberFormat="1" applyFont="1" applyFill="1" applyBorder="1" applyAlignment="1">
      <alignment horizontal="center" vertical="center"/>
    </xf>
    <xf numFmtId="0" fontId="34" fillId="0" borderId="80" xfId="3" applyFont="1" applyBorder="1" applyAlignment="1">
      <alignment horizontal="center" vertical="center"/>
    </xf>
    <xf numFmtId="0" fontId="34" fillId="0" borderId="80" xfId="3" applyFont="1" applyBorder="1" applyAlignment="1">
      <alignment horizontal="center"/>
    </xf>
    <xf numFmtId="0" fontId="34" fillId="0" borderId="80" xfId="3" applyFont="1" applyBorder="1" applyAlignment="1">
      <alignment horizontal="left" vertical="center" wrapText="1"/>
    </xf>
    <xf numFmtId="0" fontId="34" fillId="0" borderId="82" xfId="3" applyFont="1" applyBorder="1" applyAlignment="1">
      <alignment horizontal="center" vertical="center"/>
    </xf>
    <xf numFmtId="0" fontId="34" fillId="0" borderId="5" xfId="3" applyFont="1" applyBorder="1" applyAlignment="1">
      <alignment horizontal="center" vertical="center"/>
    </xf>
    <xf numFmtId="10" fontId="34" fillId="0" borderId="1" xfId="3" applyNumberFormat="1" applyFont="1" applyBorder="1" applyAlignment="1">
      <alignment horizontal="center" vertical="center"/>
    </xf>
    <xf numFmtId="0" fontId="34" fillId="0" borderId="81" xfId="3" applyFont="1" applyBorder="1" applyAlignment="1">
      <alignment horizontal="center" vertical="center" wrapText="1"/>
    </xf>
    <xf numFmtId="0" fontId="34" fillId="0" borderId="68" xfId="3" applyFont="1" applyBorder="1" applyAlignment="1">
      <alignment vertical="center" wrapText="1"/>
    </xf>
    <xf numFmtId="0" fontId="34" fillId="0" borderId="15" xfId="3" applyFont="1" applyBorder="1" applyAlignment="1">
      <alignment vertical="center" wrapText="1"/>
    </xf>
    <xf numFmtId="0" fontId="34" fillId="2" borderId="2" xfId="0" applyFont="1" applyFill="1" applyBorder="1" applyAlignment="1">
      <alignment vertical="center" wrapText="1"/>
    </xf>
    <xf numFmtId="3" fontId="34" fillId="2" borderId="7" xfId="0" applyNumberFormat="1" applyFont="1" applyFill="1" applyBorder="1" applyAlignment="1">
      <alignment horizontal="center" vertical="center" wrapText="1"/>
    </xf>
    <xf numFmtId="3" fontId="34" fillId="2" borderId="2" xfId="0" applyNumberFormat="1" applyFont="1" applyFill="1" applyBorder="1" applyAlignment="1">
      <alignment horizontal="center" vertical="center" wrapText="1"/>
    </xf>
    <xf numFmtId="0" fontId="35" fillId="2" borderId="5" xfId="0" applyFont="1" applyFill="1" applyBorder="1" applyAlignment="1">
      <alignment horizontal="center" vertical="center" wrapText="1"/>
    </xf>
    <xf numFmtId="10" fontId="36" fillId="2" borderId="17" xfId="3" applyNumberFormat="1" applyFont="1" applyFill="1" applyBorder="1" applyAlignment="1">
      <alignment horizontal="center" vertical="center"/>
    </xf>
    <xf numFmtId="10" fontId="34" fillId="2" borderId="17" xfId="3" applyNumberFormat="1" applyFont="1" applyFill="1" applyBorder="1" applyAlignment="1">
      <alignment horizontal="center" vertical="center"/>
    </xf>
    <xf numFmtId="0" fontId="34" fillId="2" borderId="16" xfId="0" applyFont="1" applyFill="1" applyBorder="1" applyAlignment="1">
      <alignment vertical="center" wrapText="1"/>
    </xf>
    <xf numFmtId="170" fontId="34" fillId="2" borderId="17" xfId="3" applyNumberFormat="1" applyFont="1" applyFill="1" applyBorder="1" applyAlignment="1">
      <alignment horizontal="center" vertical="center"/>
    </xf>
    <xf numFmtId="0" fontId="35" fillId="2" borderId="2" xfId="0" applyFont="1" applyFill="1" applyBorder="1" applyAlignment="1">
      <alignment horizontal="center" vertical="center" wrapText="1"/>
    </xf>
    <xf numFmtId="9" fontId="34" fillId="2" borderId="13" xfId="3" applyNumberFormat="1" applyFont="1" applyFill="1" applyBorder="1" applyAlignment="1">
      <alignment horizontal="center" vertical="center"/>
    </xf>
    <xf numFmtId="9" fontId="34" fillId="2" borderId="17" xfId="3" applyNumberFormat="1" applyFont="1" applyFill="1" applyBorder="1" applyAlignment="1">
      <alignment horizontal="center" vertical="center"/>
    </xf>
    <xf numFmtId="0" fontId="34" fillId="0" borderId="17" xfId="3" applyFont="1" applyBorder="1" applyAlignment="1">
      <alignment horizontal="center" vertical="center"/>
    </xf>
    <xf numFmtId="0" fontId="34" fillId="0" borderId="17" xfId="3" applyFont="1" applyBorder="1" applyAlignment="1">
      <alignment horizontal="center"/>
    </xf>
    <xf numFmtId="0" fontId="34" fillId="0" borderId="17" xfId="3" applyFont="1" applyBorder="1" applyAlignment="1">
      <alignment horizontal="left" vertical="center" wrapText="1"/>
    </xf>
    <xf numFmtId="0" fontId="34" fillId="0" borderId="11" xfId="3" applyFont="1" applyBorder="1" applyAlignment="1">
      <alignment horizontal="center" vertical="center"/>
    </xf>
    <xf numFmtId="0" fontId="34" fillId="0" borderId="0" xfId="3" applyFont="1" applyAlignment="1">
      <alignment horizontal="center" vertical="center"/>
    </xf>
    <xf numFmtId="0" fontId="34" fillId="0" borderId="15" xfId="3" applyFont="1" applyBorder="1" applyAlignment="1">
      <alignment horizontal="center" vertical="center"/>
    </xf>
    <xf numFmtId="0" fontId="34" fillId="0" borderId="8" xfId="3" applyFont="1" applyBorder="1" applyAlignment="1">
      <alignment horizontal="center" vertical="center"/>
    </xf>
    <xf numFmtId="171" fontId="34" fillId="0" borderId="15" xfId="3" applyNumberFormat="1" applyFont="1" applyBorder="1" applyAlignment="1">
      <alignment horizontal="center" vertical="center"/>
    </xf>
    <xf numFmtId="172" fontId="34" fillId="0" borderId="15" xfId="3" applyNumberFormat="1" applyFont="1" applyBorder="1" applyAlignment="1">
      <alignment horizontal="center" vertical="center"/>
    </xf>
    <xf numFmtId="0" fontId="34" fillId="0" borderId="15" xfId="3" applyFont="1" applyBorder="1" applyAlignment="1">
      <alignment horizontal="center"/>
    </xf>
    <xf numFmtId="0" fontId="34" fillId="0" borderId="16" xfId="3" applyFont="1" applyBorder="1" applyAlignment="1">
      <alignment horizontal="center" vertical="center" wrapText="1"/>
    </xf>
    <xf numFmtId="0" fontId="34" fillId="0" borderId="70" xfId="3" applyFont="1" applyBorder="1" applyAlignment="1">
      <alignment vertical="center" wrapText="1"/>
    </xf>
    <xf numFmtId="0" fontId="34" fillId="0" borderId="21" xfId="3" applyFont="1" applyBorder="1" applyAlignment="1">
      <alignment vertical="center" wrapText="1"/>
    </xf>
    <xf numFmtId="0" fontId="34" fillId="2" borderId="16" xfId="0" applyFont="1" applyFill="1" applyBorder="1" applyAlignment="1">
      <alignment horizontal="left" vertical="center" wrapText="1"/>
    </xf>
    <xf numFmtId="10" fontId="36" fillId="2" borderId="21" xfId="3" applyNumberFormat="1" applyFont="1" applyFill="1" applyBorder="1" applyAlignment="1">
      <alignment horizontal="center" vertical="center"/>
    </xf>
    <xf numFmtId="10" fontId="34" fillId="2" borderId="21" xfId="3" applyNumberFormat="1" applyFont="1" applyFill="1" applyBorder="1" applyAlignment="1">
      <alignment horizontal="center" vertical="center"/>
    </xf>
    <xf numFmtId="0" fontId="34" fillId="2" borderId="19" xfId="0" applyFont="1" applyFill="1" applyBorder="1" applyAlignment="1">
      <alignment vertical="center" wrapText="1"/>
    </xf>
    <xf numFmtId="14" fontId="34" fillId="2" borderId="19" xfId="0" applyNumberFormat="1" applyFont="1" applyFill="1" applyBorder="1" applyAlignment="1">
      <alignment horizontal="center" vertical="center" wrapText="1"/>
    </xf>
    <xf numFmtId="9" fontId="34" fillId="2" borderId="18" xfId="3" applyNumberFormat="1" applyFont="1" applyFill="1" applyBorder="1" applyAlignment="1">
      <alignment horizontal="center" vertical="center"/>
    </xf>
    <xf numFmtId="9" fontId="34" fillId="2" borderId="21" xfId="3" applyNumberFormat="1" applyFont="1" applyFill="1" applyBorder="1" applyAlignment="1">
      <alignment horizontal="center" vertical="center"/>
    </xf>
    <xf numFmtId="0" fontId="34" fillId="0" borderId="21" xfId="3" applyFont="1" applyBorder="1" applyAlignment="1">
      <alignment horizontal="center" vertical="center"/>
    </xf>
    <xf numFmtId="0" fontId="34" fillId="0" borderId="21" xfId="3" applyFont="1" applyBorder="1" applyAlignment="1">
      <alignment horizontal="center"/>
    </xf>
    <xf numFmtId="0" fontId="34" fillId="0" borderId="21" xfId="3" applyFont="1" applyBorder="1" applyAlignment="1">
      <alignment horizontal="left" vertical="center" wrapText="1"/>
    </xf>
    <xf numFmtId="0" fontId="34" fillId="0" borderId="20" xfId="3" applyFont="1" applyBorder="1" applyAlignment="1">
      <alignment horizontal="center" vertical="center"/>
    </xf>
    <xf numFmtId="0" fontId="34" fillId="0" borderId="12" xfId="3" applyFont="1" applyBorder="1" applyAlignment="1">
      <alignment horizontal="center" vertical="center"/>
    </xf>
    <xf numFmtId="171" fontId="34" fillId="0" borderId="17" xfId="3" applyNumberFormat="1" applyFont="1" applyBorder="1" applyAlignment="1">
      <alignment horizontal="center" vertical="center"/>
    </xf>
    <xf numFmtId="172" fontId="34" fillId="0" borderId="17" xfId="3" applyNumberFormat="1" applyFont="1" applyBorder="1" applyAlignment="1">
      <alignment horizontal="center" vertical="center"/>
    </xf>
    <xf numFmtId="0" fontId="34" fillId="0" borderId="9" xfId="3" applyFont="1" applyBorder="1" applyAlignment="1">
      <alignment horizontal="center" vertical="center"/>
    </xf>
    <xf numFmtId="0" fontId="34" fillId="0" borderId="8" xfId="3" applyFont="1" applyBorder="1" applyAlignment="1">
      <alignment vertical="center" wrapText="1"/>
    </xf>
    <xf numFmtId="171" fontId="34" fillId="0" borderId="16" xfId="3" applyNumberFormat="1" applyFont="1" applyBorder="1" applyAlignment="1">
      <alignment horizontal="center" vertical="center"/>
    </xf>
    <xf numFmtId="172" fontId="34" fillId="0" borderId="16" xfId="3" applyNumberFormat="1" applyFont="1" applyBorder="1" applyAlignment="1">
      <alignment horizontal="center" vertical="center"/>
    </xf>
    <xf numFmtId="0" fontId="34" fillId="0" borderId="2" xfId="3" applyFont="1" applyBorder="1" applyAlignment="1">
      <alignment horizontal="center" vertical="center"/>
    </xf>
    <xf numFmtId="0" fontId="34" fillId="2" borderId="18" xfId="0" applyFont="1" applyFill="1" applyBorder="1" applyAlignment="1">
      <alignment horizontal="left" vertical="center" wrapText="1"/>
    </xf>
    <xf numFmtId="170" fontId="34" fillId="2" borderId="21" xfId="3" applyNumberFormat="1" applyFont="1" applyFill="1" applyBorder="1" applyAlignment="1">
      <alignment horizontal="center" vertical="center"/>
    </xf>
    <xf numFmtId="0" fontId="34" fillId="2" borderId="2" xfId="0" applyFont="1" applyFill="1" applyBorder="1" applyAlignment="1">
      <alignment horizontal="left" vertical="center" wrapText="1"/>
    </xf>
    <xf numFmtId="165" fontId="34" fillId="2" borderId="9" xfId="0" applyNumberFormat="1" applyFont="1" applyFill="1" applyBorder="1" applyAlignment="1">
      <alignment horizontal="left" vertical="center" wrapText="1"/>
    </xf>
    <xf numFmtId="0" fontId="34" fillId="0" borderId="16" xfId="3" applyFont="1" applyBorder="1" applyAlignment="1">
      <alignment horizontal="center" vertical="center"/>
    </xf>
    <xf numFmtId="0" fontId="37" fillId="2" borderId="2" xfId="0" applyFont="1" applyFill="1" applyBorder="1" applyAlignment="1">
      <alignment horizontal="center" vertical="center" wrapText="1"/>
    </xf>
    <xf numFmtId="172" fontId="34" fillId="0" borderId="8" xfId="3" applyNumberFormat="1" applyFont="1" applyBorder="1" applyAlignment="1">
      <alignment horizontal="center" vertical="center"/>
    </xf>
    <xf numFmtId="14" fontId="34" fillId="0" borderId="1" xfId="3" applyNumberFormat="1" applyFont="1" applyBorder="1" applyAlignment="1">
      <alignment horizontal="center" vertical="center"/>
    </xf>
    <xf numFmtId="14" fontId="34" fillId="2" borderId="13" xfId="3" applyNumberFormat="1" applyFont="1" applyFill="1" applyBorder="1" applyAlignment="1">
      <alignment horizontal="center" vertical="center"/>
    </xf>
    <xf numFmtId="14" fontId="34" fillId="2" borderId="17" xfId="3" applyNumberFormat="1" applyFont="1" applyFill="1" applyBorder="1" applyAlignment="1">
      <alignment horizontal="center" vertical="center"/>
    </xf>
    <xf numFmtId="0" fontId="34" fillId="2" borderId="7" xfId="0" applyFont="1" applyFill="1" applyBorder="1" applyAlignment="1">
      <alignment horizontal="left" vertical="center" wrapText="1"/>
    </xf>
    <xf numFmtId="3" fontId="34" fillId="2" borderId="16" xfId="0" applyNumberFormat="1" applyFont="1" applyFill="1" applyBorder="1" applyAlignment="1">
      <alignment horizontal="center" vertical="center" wrapText="1"/>
    </xf>
    <xf numFmtId="172" fontId="34" fillId="0" borderId="11" xfId="3" applyNumberFormat="1" applyFont="1" applyBorder="1" applyAlignment="1">
      <alignment horizontal="center" vertical="center"/>
    </xf>
    <xf numFmtId="0" fontId="34" fillId="0" borderId="18" xfId="3" applyFont="1" applyBorder="1" applyAlignment="1">
      <alignment horizontal="center" vertical="center" wrapText="1"/>
    </xf>
    <xf numFmtId="0" fontId="34" fillId="2" borderId="5" xfId="0" applyFont="1" applyFill="1" applyBorder="1" applyAlignment="1">
      <alignment horizontal="left" vertical="center" wrapText="1"/>
    </xf>
    <xf numFmtId="165" fontId="34" fillId="2" borderId="8" xfId="0" applyNumberFormat="1" applyFont="1" applyFill="1" applyBorder="1" applyAlignment="1">
      <alignment horizontal="left" vertical="center" wrapText="1"/>
    </xf>
    <xf numFmtId="0" fontId="34" fillId="0" borderId="17" xfId="3" applyFont="1" applyBorder="1" applyAlignment="1">
      <alignment horizontal="center" vertical="center" wrapText="1"/>
    </xf>
    <xf numFmtId="0" fontId="34" fillId="2" borderId="17" xfId="3" applyFont="1" applyFill="1" applyBorder="1" applyAlignment="1">
      <alignment horizontal="left" vertical="center" wrapText="1"/>
    </xf>
    <xf numFmtId="0" fontId="34" fillId="0" borderId="5" xfId="3" applyFont="1" applyBorder="1" applyAlignment="1">
      <alignment horizontal="center" vertical="center" wrapText="1"/>
    </xf>
    <xf numFmtId="0" fontId="34" fillId="0" borderId="2" xfId="3" applyFont="1" applyBorder="1" applyAlignment="1">
      <alignment horizontal="center" vertical="center" wrapText="1"/>
    </xf>
    <xf numFmtId="0" fontId="34" fillId="2" borderId="6" xfId="0" applyFont="1" applyFill="1" applyBorder="1" applyAlignment="1">
      <alignment horizontal="left" vertical="center" wrapText="1"/>
    </xf>
    <xf numFmtId="0" fontId="34" fillId="2" borderId="21" xfId="3" applyFont="1" applyFill="1" applyBorder="1" applyAlignment="1">
      <alignment horizontal="left" vertical="center" wrapText="1"/>
    </xf>
    <xf numFmtId="0" fontId="34" fillId="0" borderId="14" xfId="3" applyFont="1" applyBorder="1" applyAlignment="1">
      <alignment horizontal="center" vertical="center"/>
    </xf>
    <xf numFmtId="0" fontId="34" fillId="0" borderId="21" xfId="3" applyFont="1" applyBorder="1" applyAlignment="1">
      <alignment horizontal="center" vertical="center" wrapText="1"/>
    </xf>
    <xf numFmtId="0" fontId="34" fillId="0" borderId="13" xfId="3" applyFont="1" applyBorder="1" applyAlignment="1">
      <alignment horizontal="center" vertical="center"/>
    </xf>
    <xf numFmtId="0" fontId="34" fillId="0" borderId="11" xfId="3" applyFont="1" applyBorder="1" applyAlignment="1">
      <alignment horizontal="center" vertical="center" wrapText="1"/>
    </xf>
    <xf numFmtId="172" fontId="34" fillId="0" borderId="16" xfId="3" applyNumberFormat="1" applyFont="1" applyBorder="1" applyAlignment="1">
      <alignment vertical="center"/>
    </xf>
    <xf numFmtId="0" fontId="34" fillId="0" borderId="9" xfId="3" applyFont="1" applyBorder="1" applyAlignment="1">
      <alignment horizontal="center" vertical="center" wrapText="1"/>
    </xf>
    <xf numFmtId="3" fontId="35" fillId="2" borderId="2" xfId="3" applyNumberFormat="1" applyFont="1" applyFill="1" applyBorder="1" applyAlignment="1">
      <alignment horizontal="center" vertical="center"/>
    </xf>
    <xf numFmtId="0" fontId="34" fillId="0" borderId="8" xfId="3" applyFont="1" applyBorder="1" applyAlignment="1">
      <alignment horizontal="center" vertical="center" wrapText="1"/>
    </xf>
    <xf numFmtId="0" fontId="35" fillId="2" borderId="2" xfId="0" applyFont="1" applyFill="1" applyBorder="1" applyAlignment="1">
      <alignment vertical="center" wrapText="1"/>
    </xf>
    <xf numFmtId="0" fontId="34" fillId="0" borderId="3" xfId="3" applyFont="1" applyBorder="1" applyAlignment="1">
      <alignment horizontal="center" vertical="center" wrapText="1"/>
    </xf>
    <xf numFmtId="3" fontId="35" fillId="2" borderId="19" xfId="3" applyNumberFormat="1" applyFont="1" applyFill="1" applyBorder="1" applyAlignment="1">
      <alignment horizontal="center" vertical="center"/>
    </xf>
    <xf numFmtId="0" fontId="34" fillId="2" borderId="19" xfId="0" applyFont="1" applyFill="1" applyBorder="1" applyAlignment="1">
      <alignment horizontal="left" vertical="center" wrapText="1"/>
    </xf>
    <xf numFmtId="3" fontId="35" fillId="2" borderId="17" xfId="3" applyNumberFormat="1" applyFont="1" applyFill="1" applyBorder="1" applyAlignment="1">
      <alignment horizontal="center" vertical="center"/>
    </xf>
    <xf numFmtId="0" fontId="34" fillId="0" borderId="3" xfId="3" applyFont="1" applyBorder="1" applyAlignment="1">
      <alignment horizontal="center" vertical="center"/>
    </xf>
    <xf numFmtId="171" fontId="34" fillId="0" borderId="3" xfId="3" applyNumberFormat="1" applyFont="1" applyBorder="1" applyAlignment="1">
      <alignment horizontal="center" vertical="center"/>
    </xf>
    <xf numFmtId="0" fontId="34" fillId="2" borderId="2" xfId="0" applyFont="1" applyFill="1" applyBorder="1" applyAlignment="1">
      <alignment wrapText="1"/>
    </xf>
    <xf numFmtId="171" fontId="34" fillId="0" borderId="8" xfId="3" applyNumberFormat="1" applyFont="1" applyBorder="1" applyAlignment="1">
      <alignment horizontal="center" vertical="center"/>
    </xf>
    <xf numFmtId="0" fontId="34" fillId="2" borderId="10" xfId="0" applyFont="1" applyFill="1" applyBorder="1" applyAlignment="1">
      <alignment horizontal="left" vertical="center" wrapText="1"/>
    </xf>
    <xf numFmtId="171" fontId="34" fillId="0" borderId="11" xfId="3" applyNumberFormat="1" applyFont="1" applyBorder="1" applyAlignment="1">
      <alignment horizontal="center" vertical="center"/>
    </xf>
    <xf numFmtId="172" fontId="34" fillId="0" borderId="43" xfId="3" applyNumberFormat="1" applyFont="1" applyBorder="1" applyAlignment="1">
      <alignment vertical="center"/>
    </xf>
    <xf numFmtId="3" fontId="34" fillId="2" borderId="4" xfId="0" applyNumberFormat="1" applyFont="1" applyFill="1" applyBorder="1" applyAlignment="1">
      <alignment horizontal="center" vertical="center" wrapText="1"/>
    </xf>
    <xf numFmtId="0" fontId="34" fillId="0" borderId="18" xfId="3" applyFont="1" applyBorder="1" applyAlignment="1">
      <alignment horizontal="center" vertical="center"/>
    </xf>
    <xf numFmtId="0" fontId="34" fillId="0" borderId="20" xfId="3" applyFont="1" applyBorder="1" applyAlignment="1">
      <alignment horizontal="center" vertical="center" wrapText="1"/>
    </xf>
    <xf numFmtId="0" fontId="34" fillId="0" borderId="13" xfId="3" applyFont="1" applyBorder="1" applyAlignment="1">
      <alignment horizontal="center" vertical="center" wrapText="1"/>
    </xf>
    <xf numFmtId="165" fontId="34" fillId="2" borderId="4" xfId="0" applyNumberFormat="1" applyFont="1" applyFill="1" applyBorder="1" applyAlignment="1">
      <alignment horizontal="left" vertical="center" wrapText="1"/>
    </xf>
    <xf numFmtId="172" fontId="34" fillId="0" borderId="3" xfId="3" applyNumberFormat="1" applyFont="1" applyBorder="1" applyAlignment="1">
      <alignment vertical="center"/>
    </xf>
    <xf numFmtId="172" fontId="34" fillId="0" borderId="9" xfId="3" applyNumberFormat="1" applyFont="1" applyBorder="1" applyAlignment="1">
      <alignment horizontal="center" vertical="center"/>
    </xf>
    <xf numFmtId="0" fontId="34" fillId="0" borderId="10" xfId="3" applyFont="1" applyBorder="1" applyAlignment="1">
      <alignment horizontal="center" vertical="center"/>
    </xf>
    <xf numFmtId="172" fontId="34" fillId="0" borderId="3" xfId="3" applyNumberFormat="1" applyFont="1" applyBorder="1" applyAlignment="1">
      <alignment horizontal="center" vertical="center"/>
    </xf>
    <xf numFmtId="0" fontId="34" fillId="0" borderId="7" xfId="3" applyFont="1" applyBorder="1" applyAlignment="1">
      <alignment horizontal="center" vertical="center" wrapText="1"/>
    </xf>
    <xf numFmtId="0" fontId="35" fillId="2" borderId="18" xfId="0" applyFont="1" applyFill="1" applyBorder="1" applyAlignment="1">
      <alignment horizontal="left" vertical="center" wrapText="1"/>
    </xf>
    <xf numFmtId="0" fontId="38" fillId="0" borderId="11" xfId="3" applyFont="1" applyBorder="1"/>
    <xf numFmtId="0" fontId="38" fillId="0" borderId="17" xfId="3" applyFont="1" applyBorder="1"/>
    <xf numFmtId="0" fontId="34" fillId="2" borderId="3" xfId="0" applyFont="1" applyFill="1" applyBorder="1" applyAlignment="1">
      <alignment horizontal="left" vertical="center" wrapText="1"/>
    </xf>
    <xf numFmtId="165" fontId="34" fillId="2" borderId="7" xfId="0" applyNumberFormat="1" applyFont="1" applyFill="1" applyBorder="1" applyAlignment="1">
      <alignment horizontal="left" vertical="center" wrapText="1"/>
    </xf>
    <xf numFmtId="0" fontId="34" fillId="0" borderId="17" xfId="3" applyFont="1" applyBorder="1" applyAlignment="1">
      <alignment vertical="center" wrapText="1"/>
    </xf>
    <xf numFmtId="172" fontId="34" fillId="0" borderId="15" xfId="3" applyNumberFormat="1" applyFont="1" applyBorder="1" applyAlignment="1">
      <alignment vertical="center"/>
    </xf>
    <xf numFmtId="172" fontId="34" fillId="0" borderId="0" xfId="3" applyNumberFormat="1" applyFont="1" applyAlignment="1">
      <alignment horizontal="center" vertical="center"/>
    </xf>
    <xf numFmtId="3" fontId="35" fillId="2" borderId="16" xfId="3" applyNumberFormat="1" applyFont="1" applyFill="1" applyBorder="1" applyAlignment="1">
      <alignment horizontal="center" vertical="center"/>
    </xf>
    <xf numFmtId="10" fontId="36" fillId="2" borderId="15" xfId="3" applyNumberFormat="1" applyFont="1" applyFill="1" applyBorder="1" applyAlignment="1">
      <alignment horizontal="center" vertical="center"/>
    </xf>
    <xf numFmtId="10" fontId="34" fillId="2" borderId="15" xfId="3" applyNumberFormat="1" applyFont="1" applyFill="1" applyBorder="1" applyAlignment="1">
      <alignment horizontal="center" vertical="center"/>
    </xf>
    <xf numFmtId="170" fontId="34" fillId="2" borderId="15" xfId="3" applyNumberFormat="1" applyFont="1" applyFill="1" applyBorder="1" applyAlignment="1">
      <alignment horizontal="center" vertical="center"/>
    </xf>
    <xf numFmtId="9" fontId="34" fillId="2" borderId="9" xfId="3" applyNumberFormat="1" applyFont="1" applyFill="1" applyBorder="1" applyAlignment="1">
      <alignment horizontal="center" vertical="center"/>
    </xf>
    <xf numFmtId="9" fontId="34" fillId="2" borderId="15" xfId="3" applyNumberFormat="1" applyFont="1" applyFill="1" applyBorder="1" applyAlignment="1">
      <alignment horizontal="center" vertical="center"/>
    </xf>
    <xf numFmtId="0" fontId="34" fillId="0" borderId="15" xfId="3" applyFont="1" applyBorder="1" applyAlignment="1">
      <alignment horizontal="left" vertical="center" wrapText="1"/>
    </xf>
    <xf numFmtId="3" fontId="35" fillId="2" borderId="80" xfId="3" applyNumberFormat="1" applyFont="1" applyFill="1" applyBorder="1" applyAlignment="1">
      <alignment horizontal="center" vertical="center"/>
    </xf>
    <xf numFmtId="0" fontId="34" fillId="0" borderId="80" xfId="3" applyFont="1" applyBorder="1" applyAlignment="1">
      <alignment vertical="center" wrapText="1"/>
    </xf>
    <xf numFmtId="0" fontId="34" fillId="0" borderId="85" xfId="3" applyFont="1" applyBorder="1" applyAlignment="1">
      <alignment vertical="center" wrapText="1"/>
    </xf>
    <xf numFmtId="0" fontId="34" fillId="0" borderId="11" xfId="3" applyFont="1" applyBorder="1" applyAlignment="1">
      <alignment vertical="center" wrapText="1"/>
    </xf>
    <xf numFmtId="3" fontId="35" fillId="2" borderId="22" xfId="3" applyNumberFormat="1" applyFont="1" applyFill="1" applyBorder="1" applyAlignment="1">
      <alignment horizontal="center" vertical="center"/>
    </xf>
    <xf numFmtId="0" fontId="2" fillId="0" borderId="0" xfId="3" applyAlignment="1">
      <alignment wrapText="1"/>
    </xf>
    <xf numFmtId="0" fontId="39" fillId="0" borderId="0" xfId="3" applyFont="1"/>
    <xf numFmtId="3" fontId="35" fillId="0" borderId="0" xfId="3" applyNumberFormat="1" applyFont="1" applyAlignment="1">
      <alignment horizontal="center" vertical="center"/>
    </xf>
    <xf numFmtId="165" fontId="34" fillId="0" borderId="0" xfId="3" applyNumberFormat="1" applyFont="1" applyAlignment="1">
      <alignment vertical="center"/>
    </xf>
    <xf numFmtId="0" fontId="38" fillId="0" borderId="0" xfId="3" applyFont="1" applyAlignment="1">
      <alignment wrapText="1"/>
    </xf>
    <xf numFmtId="0" fontId="8" fillId="2" borderId="1"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23" fillId="0" borderId="45" xfId="0" applyFont="1" applyBorder="1" applyAlignment="1">
      <alignment horizontal="center" vertical="center" wrapText="1"/>
    </xf>
    <xf numFmtId="0" fontId="40" fillId="0" borderId="5" xfId="0" applyFont="1" applyBorder="1" applyAlignment="1">
      <alignment horizontal="center" vertical="center" wrapText="1"/>
    </xf>
    <xf numFmtId="3" fontId="18" fillId="0" borderId="11" xfId="0" applyNumberFormat="1" applyFont="1" applyBorder="1" applyAlignment="1">
      <alignment horizontal="center" vertical="center" wrapText="1"/>
    </xf>
    <xf numFmtId="0" fontId="11" fillId="0" borderId="41" xfId="0" applyFont="1" applyBorder="1" applyAlignment="1">
      <alignment horizontal="center" vertical="center" wrapText="1"/>
    </xf>
    <xf numFmtId="0" fontId="12" fillId="0" borderId="40" xfId="0" applyFont="1" applyBorder="1" applyAlignment="1">
      <alignment vertical="center" wrapText="1"/>
    </xf>
    <xf numFmtId="0" fontId="12" fillId="0" borderId="0" xfId="0" applyFont="1" applyBorder="1" applyAlignment="1">
      <alignment vertical="center" wrapText="1"/>
    </xf>
    <xf numFmtId="0" fontId="42" fillId="0" borderId="46" xfId="0" applyFont="1" applyBorder="1" applyAlignment="1">
      <alignment wrapText="1"/>
    </xf>
    <xf numFmtId="3" fontId="18" fillId="0" borderId="5" xfId="0" applyNumberFormat="1" applyFont="1" applyBorder="1" applyAlignment="1">
      <alignment horizontal="center" vertical="center" wrapText="1"/>
    </xf>
    <xf numFmtId="166" fontId="23" fillId="0" borderId="8"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66" fontId="23" fillId="0" borderId="1" xfId="0" applyNumberFormat="1" applyFont="1" applyBorder="1" applyAlignment="1">
      <alignment horizontal="center" vertical="center"/>
    </xf>
    <xf numFmtId="0" fontId="41" fillId="0" borderId="23" xfId="0" applyFont="1" applyBorder="1" applyAlignment="1">
      <alignment vertical="center" wrapText="1"/>
    </xf>
    <xf numFmtId="0" fontId="41" fillId="0" borderId="36" xfId="0" applyFont="1" applyBorder="1" applyAlignment="1">
      <alignment vertical="center" wrapText="1"/>
    </xf>
    <xf numFmtId="0" fontId="16" fillId="0" borderId="0" xfId="0" applyFont="1"/>
    <xf numFmtId="0" fontId="44" fillId="0" borderId="45" xfId="0" applyFont="1" applyBorder="1" applyAlignment="1">
      <alignment horizontal="center" vertical="center" wrapText="1"/>
    </xf>
    <xf numFmtId="0" fontId="45" fillId="0" borderId="0" xfId="0" applyFont="1"/>
    <xf numFmtId="0" fontId="23" fillId="0" borderId="86" xfId="0" applyFont="1" applyBorder="1" applyAlignment="1">
      <alignment vertical="center" wrapText="1"/>
    </xf>
    <xf numFmtId="167" fontId="44" fillId="0" borderId="1" xfId="0" applyNumberFormat="1" applyFont="1" applyBorder="1" applyAlignment="1">
      <alignment horizontal="center" vertical="center"/>
    </xf>
    <xf numFmtId="167" fontId="44" fillId="0" borderId="1" xfId="0" applyNumberFormat="1" applyFont="1" applyBorder="1" applyAlignment="1">
      <alignment horizontal="center" vertical="center" wrapText="1"/>
    </xf>
    <xf numFmtId="172" fontId="44" fillId="10" borderId="91" xfId="0" applyNumberFormat="1" applyFont="1" applyFill="1" applyBorder="1" applyAlignment="1">
      <alignment horizontal="center" vertical="center" wrapText="1"/>
    </xf>
    <xf numFmtId="172" fontId="44" fillId="10" borderId="92" xfId="0" applyNumberFormat="1" applyFont="1" applyFill="1" applyBorder="1" applyAlignment="1">
      <alignment horizontal="center" vertical="center" wrapText="1"/>
    </xf>
    <xf numFmtId="174" fontId="23" fillId="0" borderId="45" xfId="0" applyNumberFormat="1" applyFont="1" applyBorder="1" applyAlignment="1">
      <alignment horizontal="center" vertical="center" wrapText="1"/>
    </xf>
    <xf numFmtId="174" fontId="23" fillId="0" borderId="87" xfId="0" applyNumberFormat="1" applyFont="1" applyBorder="1" applyAlignment="1">
      <alignment vertical="center" wrapText="1"/>
    </xf>
    <xf numFmtId="174" fontId="23" fillId="0" borderId="1" xfId="0" applyNumberFormat="1" applyFont="1" applyBorder="1" applyAlignment="1">
      <alignment horizontal="center" vertical="center" wrapText="1"/>
    </xf>
    <xf numFmtId="174" fontId="23" fillId="0" borderId="1" xfId="0" applyNumberFormat="1" applyFont="1" applyBorder="1" applyAlignment="1">
      <alignment horizontal="center" vertical="center"/>
    </xf>
    <xf numFmtId="174" fontId="8" fillId="0" borderId="0" xfId="0" applyNumberFormat="1" applyFont="1"/>
    <xf numFmtId="1" fontId="38" fillId="0" borderId="17" xfId="0" applyNumberFormat="1" applyFont="1" applyBorder="1" applyAlignment="1">
      <alignment horizontal="center" vertical="center" wrapText="1"/>
    </xf>
    <xf numFmtId="1" fontId="38" fillId="0" borderId="2"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93" xfId="0" applyFont="1" applyBorder="1" applyAlignment="1">
      <alignment horizontal="center" vertical="center" wrapText="1"/>
    </xf>
    <xf numFmtId="0" fontId="38" fillId="0" borderId="2" xfId="0" applyFont="1" applyBorder="1" applyAlignment="1">
      <alignment horizontal="center" vertical="center" wrapText="1"/>
    </xf>
    <xf numFmtId="0" fontId="10" fillId="0" borderId="93" xfId="0" applyFont="1" applyBorder="1" applyAlignment="1">
      <alignment horizontal="center" vertical="center" wrapText="1"/>
    </xf>
    <xf numFmtId="165" fontId="8" fillId="0" borderId="17" xfId="0" applyNumberFormat="1" applyFont="1" applyBorder="1" applyAlignment="1">
      <alignment horizontal="center" vertical="center" wrapText="1"/>
    </xf>
    <xf numFmtId="17" fontId="8" fillId="0" borderId="0" xfId="0" applyNumberFormat="1" applyFont="1" applyBorder="1" applyAlignment="1">
      <alignment horizontal="center" vertical="center" wrapText="1"/>
    </xf>
    <xf numFmtId="17" fontId="38" fillId="0" borderId="1" xfId="0" applyNumberFormat="1" applyFont="1" applyBorder="1" applyAlignment="1">
      <alignment horizontal="center" vertical="center" wrapText="1"/>
    </xf>
    <xf numFmtId="17" fontId="38" fillId="0" borderId="0" xfId="0" applyNumberFormat="1" applyFont="1" applyBorder="1" applyAlignment="1">
      <alignment horizontal="center" vertical="center" wrapText="1"/>
    </xf>
    <xf numFmtId="0" fontId="4" fillId="0" borderId="44" xfId="0" applyFont="1" applyBorder="1" applyAlignment="1">
      <alignment horizontal="center" vertical="center" wrapText="1"/>
    </xf>
    <xf numFmtId="167" fontId="45" fillId="0" borderId="0" xfId="0" applyNumberFormat="1" applyFont="1"/>
    <xf numFmtId="10" fontId="25" fillId="0" borderId="7" xfId="0" applyNumberFormat="1" applyFont="1" applyBorder="1" applyAlignment="1">
      <alignment horizontal="center" vertical="center" wrapText="1"/>
    </xf>
    <xf numFmtId="0" fontId="8" fillId="11" borderId="17" xfId="0" applyFont="1" applyFill="1" applyBorder="1" applyAlignment="1">
      <alignment vertical="center" wrapText="1"/>
    </xf>
    <xf numFmtId="0" fontId="8" fillId="11" borderId="2" xfId="0" applyFont="1" applyFill="1" applyBorder="1" applyAlignment="1">
      <alignment vertical="center" wrapText="1"/>
    </xf>
    <xf numFmtId="0" fontId="8" fillId="11" borderId="16" xfId="0" applyFont="1" applyFill="1" applyBorder="1" applyAlignment="1">
      <alignment vertical="center" wrapText="1"/>
    </xf>
    <xf numFmtId="0" fontId="8" fillId="11" borderId="16" xfId="0" applyFont="1" applyFill="1" applyBorder="1" applyAlignment="1">
      <alignment horizontal="left" vertical="center" wrapText="1"/>
    </xf>
    <xf numFmtId="10" fontId="25" fillId="0" borderId="2" xfId="0" applyNumberFormat="1" applyFont="1" applyBorder="1" applyAlignment="1">
      <alignment horizontal="center" vertical="center" wrapText="1"/>
    </xf>
    <xf numFmtId="0" fontId="8" fillId="11" borderId="1" xfId="0" applyFont="1" applyFill="1" applyBorder="1" applyAlignment="1">
      <alignment vertical="center" wrapText="1"/>
    </xf>
    <xf numFmtId="167" fontId="19" fillId="12" borderId="2" xfId="0" applyNumberFormat="1" applyFont="1" applyFill="1" applyBorder="1" applyAlignment="1">
      <alignment horizontal="center" vertical="center" wrapText="1"/>
    </xf>
    <xf numFmtId="167" fontId="25" fillId="12" borderId="2" xfId="0" applyNumberFormat="1" applyFont="1" applyFill="1" applyBorder="1" applyAlignment="1">
      <alignment horizontal="center" vertical="center" wrapText="1"/>
    </xf>
    <xf numFmtId="0" fontId="8" fillId="11" borderId="1" xfId="0" applyFont="1" applyFill="1" applyBorder="1" applyAlignment="1">
      <alignment horizontal="left" vertical="center" wrapText="1"/>
    </xf>
    <xf numFmtId="0" fontId="8" fillId="11" borderId="11"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3"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167" fontId="25" fillId="12" borderId="7" xfId="0" applyNumberFormat="1" applyFont="1" applyFill="1" applyBorder="1" applyAlignment="1">
      <alignment horizontal="center" vertical="center" wrapText="1"/>
    </xf>
    <xf numFmtId="0" fontId="8" fillId="11" borderId="8" xfId="0" applyFont="1" applyFill="1" applyBorder="1" applyAlignment="1">
      <alignment horizontal="left" vertical="center" wrapText="1"/>
    </xf>
    <xf numFmtId="0" fontId="8" fillId="11" borderId="2" xfId="0" applyFont="1" applyFill="1" applyBorder="1" applyAlignment="1">
      <alignment horizontal="left" vertical="center" wrapText="1"/>
    </xf>
    <xf numFmtId="10" fontId="25" fillId="0" borderId="32" xfId="0" applyNumberFormat="1" applyFont="1" applyBorder="1" applyAlignment="1">
      <alignment horizontal="center" vertical="center"/>
    </xf>
    <xf numFmtId="0" fontId="8" fillId="11" borderId="4" xfId="0" applyFont="1" applyFill="1" applyBorder="1" applyAlignment="1">
      <alignment horizontal="left"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167" fontId="22" fillId="0" borderId="57" xfId="0" applyNumberFormat="1" applyFont="1" applyBorder="1" applyAlignment="1">
      <alignment horizontal="center" vertical="center" wrapText="1"/>
    </xf>
    <xf numFmtId="167" fontId="22" fillId="0" borderId="48" xfId="0" applyNumberFormat="1" applyFont="1" applyBorder="1" applyAlignment="1">
      <alignment horizontal="center" vertical="center" wrapText="1"/>
    </xf>
    <xf numFmtId="167" fontId="22" fillId="0" borderId="33" xfId="0" applyNumberFormat="1" applyFont="1" applyBorder="1" applyAlignment="1">
      <alignment horizontal="center" vertical="center" wrapText="1"/>
    </xf>
    <xf numFmtId="167" fontId="22" fillId="0" borderId="1" xfId="0" applyNumberFormat="1" applyFont="1" applyBorder="1" applyAlignment="1">
      <alignment horizontal="center" vertical="center" wrapText="1"/>
    </xf>
    <xf numFmtId="167" fontId="22" fillId="0" borderId="50" xfId="0" applyNumberFormat="1" applyFont="1" applyBorder="1" applyAlignment="1">
      <alignment horizontal="center" vertical="center" wrapText="1"/>
    </xf>
    <xf numFmtId="167" fontId="22" fillId="0" borderId="47" xfId="0" applyNumberFormat="1" applyFont="1" applyBorder="1" applyAlignment="1">
      <alignment horizontal="center" vertical="center" wrapText="1"/>
    </xf>
    <xf numFmtId="0" fontId="27" fillId="0" borderId="91"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9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1" xfId="0" applyFont="1" applyBorder="1" applyAlignment="1">
      <alignment horizontal="center" vertical="center" wrapText="1"/>
    </xf>
    <xf numFmtId="167"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167"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wrapText="1"/>
    </xf>
    <xf numFmtId="0" fontId="26" fillId="0" borderId="10" xfId="0" applyFont="1" applyBorder="1"/>
    <xf numFmtId="0" fontId="26" fillId="0" borderId="11" xfId="0" applyFont="1" applyBorder="1"/>
    <xf numFmtId="0" fontId="26" fillId="0" borderId="12" xfId="0" applyFont="1" applyBorder="1"/>
    <xf numFmtId="10" fontId="27" fillId="0" borderId="1" xfId="2" applyNumberFormat="1" applyFont="1" applyBorder="1" applyAlignment="1">
      <alignment horizontal="center" vertical="center"/>
    </xf>
    <xf numFmtId="0" fontId="8" fillId="0" borderId="1" xfId="0" applyFont="1" applyBorder="1" applyAlignment="1">
      <alignment horizontal="center"/>
    </xf>
    <xf numFmtId="167" fontId="22" fillId="0" borderId="62" xfId="0" applyNumberFormat="1" applyFont="1" applyBorder="1" applyAlignment="1">
      <alignment horizontal="center" vertical="center" wrapText="1"/>
    </xf>
    <xf numFmtId="167" fontId="22" fillId="0" borderId="8" xfId="0" applyNumberFormat="1" applyFont="1" applyBorder="1" applyAlignment="1">
      <alignment horizontal="center" vertical="center" wrapText="1"/>
    </xf>
    <xf numFmtId="167" fontId="22" fillId="0" borderId="63" xfId="0" applyNumberFormat="1" applyFont="1" applyBorder="1" applyAlignment="1">
      <alignment horizontal="center" vertical="center" wrapText="1"/>
    </xf>
    <xf numFmtId="168" fontId="16" fillId="0" borderId="3"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168" fontId="16" fillId="0" borderId="20" xfId="0" applyNumberFormat="1" applyFont="1" applyBorder="1" applyAlignment="1">
      <alignment horizontal="center" vertical="center" wrapText="1"/>
    </xf>
    <xf numFmtId="168" fontId="16" fillId="0" borderId="15" xfId="0" applyNumberFormat="1" applyFont="1" applyBorder="1" applyAlignment="1">
      <alignment horizontal="center" vertical="center" wrapText="1"/>
    </xf>
    <xf numFmtId="168" fontId="16" fillId="0" borderId="1" xfId="0" applyNumberFormat="1" applyFont="1" applyBorder="1" applyAlignment="1">
      <alignment horizontal="center" vertical="center" wrapText="1"/>
    </xf>
    <xf numFmtId="168" fontId="16" fillId="0" borderId="49" xfId="0" applyNumberFormat="1" applyFont="1" applyBorder="1" applyAlignment="1">
      <alignment horizontal="center" vertical="center" wrapText="1"/>
    </xf>
    <xf numFmtId="168" fontId="16" fillId="0" borderId="16"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0" xfId="0" applyFont="1" applyAlignment="1">
      <alignment horizontal="center" vertical="center" wrapText="1"/>
    </xf>
    <xf numFmtId="0" fontId="8" fillId="0" borderId="5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7" xfId="0" applyFont="1" applyBorder="1" applyAlignment="1">
      <alignment horizontal="center" vertical="center" wrapText="1"/>
    </xf>
    <xf numFmtId="166" fontId="22" fillId="0" borderId="1" xfId="0" applyNumberFormat="1" applyFont="1" applyBorder="1" applyAlignment="1">
      <alignment horizontal="center" vertical="center" wrapText="1"/>
    </xf>
    <xf numFmtId="166" fontId="22" fillId="0" borderId="50" xfId="0" applyNumberFormat="1" applyFont="1" applyBorder="1" applyAlignment="1">
      <alignment horizontal="center" vertical="center" wrapText="1"/>
    </xf>
    <xf numFmtId="166" fontId="22" fillId="0" borderId="47" xfId="0" applyNumberFormat="1" applyFont="1" applyBorder="1" applyAlignment="1">
      <alignment horizontal="center" vertical="center" wrapText="1"/>
    </xf>
    <xf numFmtId="166" fontId="22" fillId="0" borderId="55" xfId="0" applyNumberFormat="1" applyFont="1" applyBorder="1" applyAlignment="1">
      <alignment horizontal="center" vertical="center" wrapText="1"/>
    </xf>
    <xf numFmtId="166" fontId="22" fillId="0" borderId="56" xfId="0" applyNumberFormat="1" applyFont="1" applyBorder="1" applyAlignment="1">
      <alignment horizontal="center" vertical="center" wrapText="1"/>
    </xf>
    <xf numFmtId="166" fontId="22" fillId="0" borderId="57" xfId="0" applyNumberFormat="1" applyFont="1" applyBorder="1" applyAlignment="1">
      <alignment horizontal="center" vertical="center" wrapText="1"/>
    </xf>
    <xf numFmtId="166" fontId="22" fillId="0" borderId="48"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24" fillId="0" borderId="1" xfId="0" applyFont="1" applyBorder="1" applyAlignment="1">
      <alignment horizontal="center" vertical="center"/>
    </xf>
    <xf numFmtId="0" fontId="24" fillId="0" borderId="32" xfId="0" applyFont="1" applyBorder="1" applyAlignment="1">
      <alignment horizontal="center" vertical="center"/>
    </xf>
    <xf numFmtId="0" fontId="8" fillId="0" borderId="52" xfId="0" applyFont="1" applyBorder="1" applyAlignment="1">
      <alignment horizontal="center" vertical="center" wrapText="1"/>
    </xf>
    <xf numFmtId="9" fontId="8" fillId="0" borderId="52"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52" xfId="0" applyFont="1" applyBorder="1" applyAlignment="1">
      <alignment horizontal="center"/>
    </xf>
    <xf numFmtId="165" fontId="8" fillId="0" borderId="15"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165" fontId="24" fillId="0" borderId="1" xfId="0" applyNumberFormat="1" applyFont="1" applyBorder="1" applyAlignment="1">
      <alignment horizontal="center" vertical="center" wrapText="1"/>
    </xf>
    <xf numFmtId="165" fontId="24" fillId="0" borderId="32" xfId="0" applyNumberFormat="1" applyFont="1" applyBorder="1" applyAlignment="1">
      <alignment horizontal="center" vertical="center" wrapText="1"/>
    </xf>
    <xf numFmtId="0" fontId="25" fillId="0" borderId="1" xfId="0" applyFont="1" applyBorder="1" applyAlignment="1">
      <alignment horizontal="center" vertical="center"/>
    </xf>
    <xf numFmtId="165" fontId="8" fillId="0" borderId="43" xfId="0" applyNumberFormat="1" applyFont="1" applyBorder="1" applyAlignment="1">
      <alignment horizontal="center" vertical="center" wrapText="1"/>
    </xf>
    <xf numFmtId="165" fontId="8" fillId="0" borderId="8"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20" xfId="0" applyNumberFormat="1"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9" xfId="0" applyFont="1" applyBorder="1" applyAlignment="1">
      <alignment horizontal="center" vertical="center" wrapText="1"/>
    </xf>
    <xf numFmtId="0" fontId="8" fillId="0" borderId="15" xfId="0" applyFont="1" applyBorder="1" applyAlignment="1">
      <alignment horizontal="center" vertical="center" wrapText="1"/>
    </xf>
    <xf numFmtId="10" fontId="15" fillId="3" borderId="45" xfId="2" applyNumberFormat="1" applyFont="1" applyFill="1" applyBorder="1" applyAlignment="1">
      <alignment horizontal="center" vertical="center" wrapText="1"/>
    </xf>
    <xf numFmtId="10" fontId="15" fillId="3" borderId="46" xfId="2" applyNumberFormat="1" applyFont="1" applyFill="1" applyBorder="1" applyAlignment="1">
      <alignment horizontal="center" vertical="center" wrapText="1"/>
    </xf>
    <xf numFmtId="0" fontId="4" fillId="0" borderId="36" xfId="0" applyFont="1" applyBorder="1" applyAlignment="1">
      <alignment horizontal="center" vertical="center" wrapText="1"/>
    </xf>
    <xf numFmtId="0" fontId="16" fillId="0" borderId="39" xfId="0" applyFont="1" applyBorder="1" applyAlignment="1">
      <alignment wrapText="1"/>
    </xf>
    <xf numFmtId="0" fontId="25" fillId="0" borderId="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5"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173" fontId="22" fillId="0" borderId="48" xfId="0" applyNumberFormat="1" applyFont="1" applyBorder="1" applyAlignment="1">
      <alignment horizontal="center" vertical="center" wrapText="1"/>
    </xf>
    <xf numFmtId="174" fontId="22" fillId="0" borderId="1" xfId="4" applyNumberFormat="1" applyFont="1" applyBorder="1" applyAlignment="1">
      <alignment horizontal="center" vertical="center" wrapText="1"/>
    </xf>
    <xf numFmtId="167" fontId="45" fillId="0" borderId="1" xfId="0" applyNumberFormat="1" applyFont="1" applyBorder="1" applyAlignment="1">
      <alignment horizontal="center" vertical="center" wrapText="1"/>
    </xf>
    <xf numFmtId="173" fontId="22" fillId="0" borderId="1" xfId="0" applyNumberFormat="1" applyFont="1" applyBorder="1" applyAlignment="1">
      <alignment horizontal="center" vertical="center" wrapText="1"/>
    </xf>
    <xf numFmtId="174" fontId="22" fillId="0" borderId="1" xfId="0" applyNumberFormat="1" applyFont="1" applyBorder="1" applyAlignment="1">
      <alignment horizontal="center" vertical="center" wrapText="1"/>
    </xf>
    <xf numFmtId="0" fontId="8" fillId="0" borderId="21" xfId="0" applyFont="1" applyBorder="1" applyAlignment="1">
      <alignment horizontal="center" vertical="center" wrapText="1"/>
    </xf>
    <xf numFmtId="168" fontId="16" fillId="0" borderId="54" xfId="0" applyNumberFormat="1" applyFont="1" applyBorder="1" applyAlignment="1">
      <alignment horizontal="center" vertical="center" wrapText="1"/>
    </xf>
    <xf numFmtId="168" fontId="16" fillId="0" borderId="55" xfId="0" applyNumberFormat="1" applyFont="1" applyBorder="1" applyAlignment="1">
      <alignment horizontal="center" vertical="center" wrapText="1"/>
    </xf>
    <xf numFmtId="168" fontId="16" fillId="0" borderId="56" xfId="0" applyNumberFormat="1" applyFont="1" applyBorder="1" applyAlignment="1">
      <alignment horizontal="center" vertical="center" wrapText="1"/>
    </xf>
    <xf numFmtId="168" fontId="41" fillId="0" borderId="1" xfId="0" applyNumberFormat="1" applyFont="1" applyBorder="1" applyAlignment="1">
      <alignment horizontal="center" vertical="center" wrapText="1"/>
    </xf>
    <xf numFmtId="168" fontId="41" fillId="0" borderId="89" xfId="0" applyNumberFormat="1" applyFont="1" applyBorder="1" applyAlignment="1">
      <alignment horizontal="center" vertical="center" wrapText="1"/>
    </xf>
    <xf numFmtId="168" fontId="41" fillId="0" borderId="90" xfId="0" applyNumberFormat="1" applyFont="1" applyBorder="1" applyAlignment="1">
      <alignment horizontal="center" vertical="center" wrapText="1"/>
    </xf>
    <xf numFmtId="168" fontId="41" fillId="0" borderId="32" xfId="0" applyNumberFormat="1" applyFont="1" applyBorder="1" applyAlignment="1">
      <alignment horizontal="center" vertical="center" wrapText="1"/>
    </xf>
    <xf numFmtId="168" fontId="41" fillId="0" borderId="52" xfId="0" applyNumberFormat="1" applyFont="1" applyBorder="1" applyAlignment="1">
      <alignment horizontal="center" vertical="center" wrapText="1"/>
    </xf>
    <xf numFmtId="168" fontId="16" fillId="0" borderId="61" xfId="0" applyNumberFormat="1" applyFont="1" applyBorder="1" applyAlignment="1">
      <alignment horizontal="center" vertical="center" wrapText="1"/>
    </xf>
    <xf numFmtId="174" fontId="25" fillId="0" borderId="94" xfId="2" applyNumberFormat="1" applyFont="1" applyBorder="1" applyAlignment="1">
      <alignment horizontal="center" vertical="center"/>
    </xf>
    <xf numFmtId="174" fontId="25" fillId="0" borderId="97" xfId="2" applyNumberFormat="1" applyFont="1" applyBorder="1" applyAlignment="1">
      <alignment horizontal="center" vertical="center"/>
    </xf>
    <xf numFmtId="174" fontId="25" fillId="0" borderId="99" xfId="2" applyNumberFormat="1" applyFont="1" applyBorder="1" applyAlignment="1">
      <alignment horizontal="center" vertical="center"/>
    </xf>
    <xf numFmtId="174" fontId="25" fillId="0" borderId="34" xfId="2" applyNumberFormat="1" applyFont="1" applyBorder="1" applyAlignment="1">
      <alignment horizontal="center" vertical="center"/>
    </xf>
    <xf numFmtId="168" fontId="41" fillId="0" borderId="32" xfId="0" applyNumberFormat="1" applyFont="1" applyBorder="1" applyAlignment="1">
      <alignment horizontal="center" vertical="center"/>
    </xf>
    <xf numFmtId="168" fontId="41" fillId="0" borderId="52" xfId="0" applyNumberFormat="1" applyFont="1" applyBorder="1" applyAlignment="1">
      <alignment horizontal="center" vertical="center"/>
    </xf>
    <xf numFmtId="167" fontId="45" fillId="0" borderId="26" xfId="0" applyNumberFormat="1" applyFont="1" applyBorder="1" applyAlignment="1">
      <alignment horizontal="center" vertical="center" wrapText="1"/>
    </xf>
    <xf numFmtId="167" fontId="45" fillId="0" borderId="47"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169" fontId="25" fillId="0" borderId="94" xfId="0" applyNumberFormat="1" applyFont="1" applyBorder="1" applyAlignment="1">
      <alignment horizontal="center" vertical="center"/>
    </xf>
    <xf numFmtId="169" fontId="25" fillId="0" borderId="97" xfId="0" applyNumberFormat="1" applyFont="1" applyBorder="1" applyAlignment="1">
      <alignment horizontal="center" vertical="center"/>
    </xf>
    <xf numFmtId="10" fontId="43" fillId="0" borderId="95" xfId="2" applyNumberFormat="1" applyFont="1" applyBorder="1" applyAlignment="1">
      <alignment horizontal="center" vertical="center"/>
    </xf>
    <xf numFmtId="10" fontId="43" fillId="0" borderId="98" xfId="2" applyNumberFormat="1" applyFont="1" applyBorder="1" applyAlignment="1">
      <alignment horizontal="center" vertical="center"/>
    </xf>
    <xf numFmtId="10" fontId="43" fillId="0" borderId="100" xfId="2" applyNumberFormat="1" applyFont="1" applyBorder="1" applyAlignment="1">
      <alignment horizontal="center" vertical="center"/>
    </xf>
    <xf numFmtId="10" fontId="43" fillId="0" borderId="101" xfId="2" applyNumberFormat="1" applyFont="1" applyBorder="1" applyAlignment="1">
      <alignment horizontal="center" vertical="center"/>
    </xf>
    <xf numFmtId="174" fontId="38" fillId="0" borderId="1" xfId="0" applyNumberFormat="1" applyFont="1" applyBorder="1" applyAlignment="1">
      <alignment horizontal="center" vertical="center" wrapText="1"/>
    </xf>
    <xf numFmtId="168" fontId="16" fillId="0" borderId="48" xfId="0" applyNumberFormat="1" applyFont="1" applyBorder="1" applyAlignment="1">
      <alignment horizontal="center" vertical="center" wrapText="1"/>
    </xf>
    <xf numFmtId="10" fontId="25" fillId="0" borderId="94" xfId="2" applyNumberFormat="1" applyFont="1" applyBorder="1" applyAlignment="1">
      <alignment horizontal="center" vertical="center"/>
    </xf>
    <xf numFmtId="10" fontId="25" fillId="0" borderId="97" xfId="2" applyNumberFormat="1" applyFont="1" applyBorder="1" applyAlignment="1">
      <alignment horizontal="center" vertical="center"/>
    </xf>
    <xf numFmtId="171" fontId="34" fillId="0" borderId="16" xfId="3" applyNumberFormat="1" applyFont="1" applyBorder="1" applyAlignment="1">
      <alignment horizontal="center" vertical="center"/>
    </xf>
    <xf numFmtId="171" fontId="34" fillId="0" borderId="17" xfId="3" applyNumberFormat="1" applyFont="1" applyBorder="1" applyAlignment="1">
      <alignment horizontal="center" vertical="center"/>
    </xf>
    <xf numFmtId="172" fontId="34" fillId="0" borderId="16" xfId="3" applyNumberFormat="1" applyFont="1" applyBorder="1" applyAlignment="1">
      <alignment horizontal="center" vertical="center"/>
    </xf>
    <xf numFmtId="172" fontId="34" fillId="0" borderId="17" xfId="3" applyNumberFormat="1" applyFont="1" applyBorder="1" applyAlignment="1">
      <alignment horizontal="center" vertical="center"/>
    </xf>
    <xf numFmtId="0" fontId="34" fillId="0" borderId="43" xfId="3" applyFont="1" applyBorder="1" applyAlignment="1">
      <alignment horizontal="center"/>
    </xf>
    <xf numFmtId="0" fontId="34" fillId="0" borderId="17" xfId="3" applyFont="1" applyBorder="1" applyAlignment="1">
      <alignment horizontal="center"/>
    </xf>
    <xf numFmtId="9" fontId="34" fillId="0" borderId="16" xfId="3" applyNumberFormat="1" applyFont="1" applyBorder="1" applyAlignment="1">
      <alignment horizontal="center" vertical="center"/>
    </xf>
    <xf numFmtId="9" fontId="34" fillId="0" borderId="17" xfId="3" applyNumberFormat="1" applyFont="1" applyBorder="1" applyAlignment="1">
      <alignment horizontal="center" vertical="center"/>
    </xf>
    <xf numFmtId="0" fontId="34" fillId="0" borderId="16" xfId="3" applyFont="1" applyBorder="1" applyAlignment="1">
      <alignment horizontal="center"/>
    </xf>
    <xf numFmtId="0" fontId="34" fillId="2" borderId="66" xfId="3" applyFont="1" applyFill="1" applyBorder="1" applyAlignment="1">
      <alignment horizontal="center" vertical="center" wrapText="1"/>
    </xf>
    <xf numFmtId="0" fontId="34" fillId="2" borderId="70" xfId="3" applyFont="1" applyFill="1" applyBorder="1" applyAlignment="1">
      <alignment horizontal="center" vertical="center" wrapText="1"/>
    </xf>
    <xf numFmtId="0" fontId="34" fillId="2" borderId="16" xfId="3" applyFont="1" applyFill="1" applyBorder="1" applyAlignment="1">
      <alignment horizontal="center" vertical="center" wrapText="1"/>
    </xf>
    <xf numFmtId="0" fontId="34" fillId="2" borderId="17" xfId="3" applyFont="1" applyFill="1" applyBorder="1" applyAlignment="1">
      <alignment horizontal="center" vertical="center" wrapText="1"/>
    </xf>
    <xf numFmtId="1" fontId="34" fillId="2" borderId="16" xfId="3" applyNumberFormat="1" applyFont="1" applyFill="1" applyBorder="1" applyAlignment="1">
      <alignment horizontal="center" vertical="center" wrapText="1"/>
    </xf>
    <xf numFmtId="1" fontId="34" fillId="2" borderId="17" xfId="3" applyNumberFormat="1" applyFont="1" applyFill="1" applyBorder="1" applyAlignment="1">
      <alignment horizontal="center" vertical="center" wrapText="1"/>
    </xf>
    <xf numFmtId="165" fontId="34" fillId="2" borderId="16" xfId="3" applyNumberFormat="1" applyFont="1" applyFill="1" applyBorder="1" applyAlignment="1">
      <alignment horizontal="center" vertical="center" wrapText="1"/>
    </xf>
    <xf numFmtId="165" fontId="34" fillId="2" borderId="17" xfId="3" applyNumberFormat="1" applyFont="1" applyFill="1" applyBorder="1" applyAlignment="1">
      <alignment horizontal="center" vertical="center" wrapText="1"/>
    </xf>
    <xf numFmtId="9" fontId="34" fillId="0" borderId="51" xfId="3" applyNumberFormat="1" applyFont="1" applyBorder="1" applyAlignment="1">
      <alignment horizontal="center" vertical="center"/>
    </xf>
    <xf numFmtId="9" fontId="34" fillId="0" borderId="84" xfId="3" applyNumberFormat="1" applyFont="1" applyBorder="1" applyAlignment="1">
      <alignment horizontal="center" vertical="center"/>
    </xf>
    <xf numFmtId="9" fontId="34" fillId="0" borderId="4" xfId="3" applyNumberFormat="1" applyFont="1" applyBorder="1" applyAlignment="1">
      <alignment horizontal="center" vertical="center"/>
    </xf>
    <xf numFmtId="9" fontId="34" fillId="0" borderId="13" xfId="3" applyNumberFormat="1" applyFont="1" applyBorder="1" applyAlignment="1">
      <alignment horizontal="center" vertical="center"/>
    </xf>
    <xf numFmtId="166" fontId="8" fillId="0" borderId="1" xfId="0" applyNumberFormat="1" applyFont="1" applyBorder="1" applyAlignment="1">
      <alignment horizontal="center" vertical="center" wrapText="1"/>
    </xf>
    <xf numFmtId="9" fontId="34" fillId="0" borderId="15" xfId="3" applyNumberFormat="1" applyFont="1" applyBorder="1" applyAlignment="1">
      <alignment horizontal="center" vertical="center"/>
    </xf>
    <xf numFmtId="9" fontId="34" fillId="0" borderId="61" xfId="3" applyNumberFormat="1" applyFont="1" applyBorder="1" applyAlignment="1">
      <alignment horizontal="center" vertical="center"/>
    </xf>
    <xf numFmtId="9" fontId="34" fillId="0" borderId="58" xfId="3" applyNumberFormat="1" applyFont="1" applyBorder="1" applyAlignment="1">
      <alignment horizontal="center" vertical="center"/>
    </xf>
    <xf numFmtId="9" fontId="34" fillId="0" borderId="9" xfId="3" applyNumberFormat="1" applyFont="1" applyBorder="1" applyAlignment="1">
      <alignment horizontal="center" vertical="center"/>
    </xf>
    <xf numFmtId="9" fontId="34" fillId="0" borderId="55" xfId="3" applyNumberFormat="1" applyFont="1" applyBorder="1" applyAlignment="1">
      <alignment horizontal="center" vertical="center"/>
    </xf>
    <xf numFmtId="171" fontId="34" fillId="0" borderId="15" xfId="3" applyNumberFormat="1" applyFont="1" applyBorder="1" applyAlignment="1">
      <alignment horizontal="center" vertical="center"/>
    </xf>
    <xf numFmtId="0" fontId="34" fillId="0" borderId="15" xfId="3" applyFont="1" applyBorder="1" applyAlignment="1">
      <alignment horizontal="center"/>
    </xf>
    <xf numFmtId="0" fontId="34" fillId="0" borderId="21" xfId="3" applyFont="1" applyBorder="1" applyAlignment="1">
      <alignment horizontal="center"/>
    </xf>
    <xf numFmtId="0" fontId="34" fillId="2" borderId="68" xfId="3" applyFont="1" applyFill="1" applyBorder="1" applyAlignment="1">
      <alignment horizontal="center" vertical="center" wrapText="1"/>
    </xf>
    <xf numFmtId="0" fontId="34" fillId="2" borderId="15" xfId="3" applyFont="1" applyFill="1" applyBorder="1" applyAlignment="1">
      <alignment horizontal="center" vertical="center" wrapText="1"/>
    </xf>
    <xf numFmtId="1" fontId="34" fillId="2" borderId="15" xfId="3" applyNumberFormat="1" applyFont="1" applyFill="1" applyBorder="1" applyAlignment="1">
      <alignment horizontal="center" vertical="center" wrapText="1"/>
    </xf>
    <xf numFmtId="165" fontId="34" fillId="2" borderId="15" xfId="3" applyNumberFormat="1" applyFont="1" applyFill="1" applyBorder="1" applyAlignment="1">
      <alignment horizontal="center" vertical="center" wrapText="1"/>
    </xf>
    <xf numFmtId="9" fontId="34" fillId="0" borderId="48" xfId="3" applyNumberFormat="1" applyFont="1" applyBorder="1" applyAlignment="1">
      <alignment horizontal="center" vertical="center"/>
    </xf>
    <xf numFmtId="172" fontId="34" fillId="0" borderId="15" xfId="3" applyNumberFormat="1" applyFont="1" applyBorder="1" applyAlignment="1">
      <alignment horizontal="center" vertical="center"/>
    </xf>
    <xf numFmtId="172" fontId="34" fillId="0" borderId="21" xfId="3" applyNumberFormat="1" applyFont="1" applyBorder="1" applyAlignment="1">
      <alignment horizontal="center" vertical="center"/>
    </xf>
    <xf numFmtId="171" fontId="34" fillId="0" borderId="21" xfId="3" applyNumberFormat="1" applyFont="1" applyBorder="1" applyAlignment="1">
      <alignment horizontal="center" vertical="center"/>
    </xf>
    <xf numFmtId="0" fontId="34" fillId="0" borderId="16" xfId="3" applyFont="1" applyBorder="1" applyAlignment="1">
      <alignment horizontal="center" vertical="center"/>
    </xf>
    <xf numFmtId="171" fontId="34" fillId="0" borderId="43" xfId="3" applyNumberFormat="1" applyFont="1" applyBorder="1" applyAlignment="1">
      <alignment horizontal="center" vertical="center"/>
    </xf>
    <xf numFmtId="172" fontId="34" fillId="0" borderId="43" xfId="3" applyNumberFormat="1" applyFont="1" applyBorder="1" applyAlignment="1">
      <alignment horizontal="center" vertical="center"/>
    </xf>
    <xf numFmtId="165" fontId="34" fillId="2" borderId="43" xfId="3" applyNumberFormat="1" applyFont="1" applyFill="1" applyBorder="1" applyAlignment="1">
      <alignment horizontal="center" vertical="center" wrapText="1"/>
    </xf>
    <xf numFmtId="172" fontId="34" fillId="0" borderId="49" xfId="3" applyNumberFormat="1" applyFont="1" applyBorder="1" applyAlignment="1">
      <alignment horizontal="center" vertical="center"/>
    </xf>
    <xf numFmtId="172" fontId="34" fillId="0" borderId="8" xfId="3" applyNumberFormat="1" applyFont="1" applyBorder="1" applyAlignment="1">
      <alignment horizontal="center" vertical="center"/>
    </xf>
    <xf numFmtId="172" fontId="34" fillId="0" borderId="11" xfId="3" applyNumberFormat="1" applyFont="1" applyBorder="1" applyAlignment="1">
      <alignment horizontal="center" vertical="center"/>
    </xf>
    <xf numFmtId="172" fontId="34" fillId="0" borderId="1" xfId="3" applyNumberFormat="1" applyFont="1" applyBorder="1" applyAlignment="1">
      <alignment horizontal="center" vertical="center"/>
    </xf>
    <xf numFmtId="165" fontId="34" fillId="2" borderId="21" xfId="3" applyNumberFormat="1" applyFont="1" applyFill="1" applyBorder="1" applyAlignment="1">
      <alignment horizontal="center" vertical="center" wrapText="1"/>
    </xf>
    <xf numFmtId="0" fontId="34" fillId="0" borderId="43" xfId="3" applyFont="1" applyBorder="1" applyAlignment="1">
      <alignment horizontal="center" vertical="center"/>
    </xf>
    <xf numFmtId="0" fontId="34" fillId="0" borderId="15" xfId="3" applyFont="1" applyBorder="1" applyAlignment="1">
      <alignment horizontal="center" vertical="center"/>
    </xf>
    <xf numFmtId="0" fontId="34" fillId="0" borderId="21" xfId="3" applyFont="1" applyBorder="1" applyAlignment="1">
      <alignment horizontal="center" vertical="center"/>
    </xf>
    <xf numFmtId="0" fontId="34" fillId="0" borderId="49" xfId="3" applyFont="1" applyBorder="1" applyAlignment="1">
      <alignment horizontal="center" vertical="center"/>
    </xf>
    <xf numFmtId="0" fontId="34" fillId="0" borderId="8" xfId="3" applyFont="1" applyBorder="1" applyAlignment="1">
      <alignment horizontal="center" vertical="center"/>
    </xf>
    <xf numFmtId="0" fontId="34" fillId="0" borderId="20" xfId="3" applyFont="1" applyBorder="1" applyAlignment="1">
      <alignment horizontal="center" vertical="center"/>
    </xf>
    <xf numFmtId="9" fontId="34" fillId="0" borderId="83" xfId="3" applyNumberFormat="1" applyFont="1" applyBorder="1" applyAlignment="1">
      <alignment horizontal="center" vertical="center"/>
    </xf>
    <xf numFmtId="0" fontId="34" fillId="2" borderId="43" xfId="3" applyFont="1" applyFill="1" applyBorder="1" applyAlignment="1">
      <alignment horizontal="center" vertical="center" wrapText="1"/>
    </xf>
    <xf numFmtId="0" fontId="34" fillId="2" borderId="21" xfId="3" applyFont="1" applyFill="1" applyBorder="1" applyAlignment="1">
      <alignment horizontal="center" vertical="center" wrapText="1"/>
    </xf>
    <xf numFmtId="9" fontId="34" fillId="0" borderId="10" xfId="3" applyNumberFormat="1" applyFont="1" applyBorder="1" applyAlignment="1">
      <alignment horizontal="center" vertical="center"/>
    </xf>
    <xf numFmtId="0" fontId="34" fillId="0" borderId="0" xfId="3" applyFont="1" applyAlignment="1">
      <alignment horizontal="center" vertical="center"/>
    </xf>
    <xf numFmtId="0" fontId="34" fillId="0" borderId="12" xfId="3" applyFont="1" applyBorder="1" applyAlignment="1">
      <alignment horizontal="center" vertical="center"/>
    </xf>
    <xf numFmtId="0" fontId="31" fillId="9" borderId="68" xfId="3" applyFont="1" applyFill="1" applyBorder="1" applyAlignment="1">
      <alignment horizontal="center" vertical="center" wrapText="1"/>
    </xf>
    <xf numFmtId="0" fontId="26" fillId="0" borderId="68" xfId="3" applyFont="1" applyBorder="1"/>
    <xf numFmtId="0" fontId="31" fillId="9" borderId="15" xfId="3" applyFont="1" applyFill="1" applyBorder="1" applyAlignment="1">
      <alignment horizontal="center" vertical="center" wrapText="1"/>
    </xf>
    <xf numFmtId="0" fontId="26" fillId="0" borderId="15" xfId="3" applyFont="1" applyBorder="1"/>
    <xf numFmtId="0" fontId="31" fillId="6" borderId="43" xfId="3" applyFont="1" applyFill="1" applyBorder="1" applyAlignment="1">
      <alignment horizontal="center" vertical="center" wrapText="1"/>
    </xf>
    <xf numFmtId="0" fontId="32" fillId="6" borderId="15" xfId="3" applyFont="1" applyFill="1" applyBorder="1" applyAlignment="1">
      <alignment horizontal="center" vertical="center" wrapText="1"/>
    </xf>
    <xf numFmtId="0" fontId="33" fillId="6" borderId="43" xfId="3" applyFont="1" applyFill="1" applyBorder="1" applyAlignment="1">
      <alignment horizontal="center" vertical="center" wrapText="1"/>
    </xf>
    <xf numFmtId="0" fontId="31" fillId="7" borderId="74" xfId="3" applyFont="1" applyFill="1" applyBorder="1" applyAlignment="1">
      <alignment horizontal="center" vertical="center" wrapText="1"/>
    </xf>
    <xf numFmtId="0" fontId="26" fillId="0" borderId="74" xfId="3" applyFont="1" applyBorder="1"/>
    <xf numFmtId="0" fontId="31" fillId="6" borderId="15" xfId="3" applyFont="1" applyFill="1" applyBorder="1" applyAlignment="1">
      <alignment horizontal="center" vertical="center" wrapText="1"/>
    </xf>
    <xf numFmtId="0" fontId="31" fillId="9" borderId="77" xfId="3" applyFont="1" applyFill="1" applyBorder="1" applyAlignment="1">
      <alignment horizontal="center" vertical="center" wrapText="1"/>
    </xf>
    <xf numFmtId="0" fontId="31" fillId="8" borderId="78" xfId="3" applyFont="1" applyFill="1" applyBorder="1" applyAlignment="1">
      <alignment horizontal="center" vertical="center" wrapText="1"/>
    </xf>
    <xf numFmtId="0" fontId="26" fillId="0" borderId="12" xfId="3" applyFont="1" applyBorder="1"/>
    <xf numFmtId="0" fontId="26" fillId="0" borderId="13" xfId="3" applyFont="1" applyBorder="1"/>
    <xf numFmtId="0" fontId="32" fillId="8" borderId="11" xfId="3" applyFont="1" applyFill="1" applyBorder="1" applyAlignment="1">
      <alignment horizontal="center" vertical="center" wrapText="1"/>
    </xf>
    <xf numFmtId="0" fontId="31" fillId="8" borderId="11" xfId="3" applyFont="1" applyFill="1" applyBorder="1" applyAlignment="1">
      <alignment horizontal="center" vertical="center" wrapText="1"/>
    </xf>
    <xf numFmtId="0" fontId="31" fillId="8" borderId="42" xfId="3" applyFont="1" applyFill="1" applyBorder="1" applyAlignment="1">
      <alignment horizontal="center" vertical="center" wrapText="1"/>
    </xf>
    <xf numFmtId="0" fontId="26" fillId="0" borderId="72" xfId="3" applyFont="1" applyBorder="1"/>
    <xf numFmtId="0" fontId="31" fillId="9" borderId="42" xfId="3" applyFont="1" applyFill="1" applyBorder="1" applyAlignment="1">
      <alignment horizontal="center" vertical="center" wrapText="1"/>
    </xf>
    <xf numFmtId="0" fontId="26" fillId="0" borderId="75" xfId="3" applyFont="1" applyBorder="1"/>
    <xf numFmtId="0" fontId="31" fillId="8" borderId="15" xfId="3" applyFont="1" applyFill="1" applyBorder="1" applyAlignment="1">
      <alignment horizontal="center" vertical="center" wrapText="1"/>
    </xf>
    <xf numFmtId="9" fontId="32" fillId="8" borderId="8" xfId="3" applyNumberFormat="1" applyFont="1" applyFill="1" applyBorder="1" applyAlignment="1">
      <alignment horizontal="center" vertical="center" wrapText="1"/>
    </xf>
    <xf numFmtId="0" fontId="26" fillId="0" borderId="8" xfId="3" applyFont="1" applyBorder="1"/>
    <xf numFmtId="0" fontId="32" fillId="9" borderId="8" xfId="3" applyFont="1" applyFill="1" applyBorder="1" applyAlignment="1">
      <alignment horizontal="center" vertical="center" wrapText="1"/>
    </xf>
    <xf numFmtId="0" fontId="32" fillId="9" borderId="78" xfId="3" applyFont="1" applyFill="1" applyBorder="1" applyAlignment="1">
      <alignment horizontal="center" vertical="center" wrapText="1"/>
    </xf>
    <xf numFmtId="0" fontId="32" fillId="9" borderId="11" xfId="3" applyFont="1" applyFill="1" applyBorder="1" applyAlignment="1">
      <alignment horizontal="center" vertical="center" wrapText="1"/>
    </xf>
    <xf numFmtId="0" fontId="8" fillId="0" borderId="66" xfId="3" applyFont="1" applyBorder="1" applyAlignment="1">
      <alignment horizontal="center"/>
    </xf>
    <xf numFmtId="0" fontId="26" fillId="0" borderId="70" xfId="3" applyFont="1" applyBorder="1"/>
    <xf numFmtId="0" fontId="4" fillId="0" borderId="8" xfId="3" applyFont="1" applyBorder="1" applyAlignment="1">
      <alignment horizontal="center" vertical="center"/>
    </xf>
    <xf numFmtId="0" fontId="2" fillId="0" borderId="0" xfId="3"/>
    <xf numFmtId="0" fontId="26" fillId="0" borderId="9" xfId="3" applyFont="1" applyBorder="1"/>
    <xf numFmtId="0" fontId="4" fillId="0" borderId="8" xfId="3" applyFont="1" applyBorder="1" applyAlignment="1">
      <alignment horizontal="center" vertical="center" wrapText="1"/>
    </xf>
    <xf numFmtId="0" fontId="4" fillId="0" borderId="20" xfId="3" applyFont="1" applyBorder="1" applyAlignment="1">
      <alignment horizontal="center" vertical="center" wrapText="1"/>
    </xf>
    <xf numFmtId="0" fontId="26" fillId="0" borderId="14" xfId="3" applyFont="1" applyBorder="1"/>
    <xf numFmtId="0" fontId="26" fillId="0" borderId="18" xfId="3" applyFont="1" applyBorder="1"/>
    <xf numFmtId="0" fontId="29" fillId="4" borderId="42" xfId="3" applyFont="1" applyFill="1" applyBorder="1" applyAlignment="1">
      <alignment horizontal="center"/>
    </xf>
    <xf numFmtId="0" fontId="26" fillId="0" borderId="73" xfId="3" applyFont="1" applyBorder="1"/>
    <xf numFmtId="0" fontId="30" fillId="5" borderId="36" xfId="3" applyFont="1" applyFill="1" applyBorder="1" applyAlignment="1">
      <alignment horizontal="center"/>
    </xf>
    <xf numFmtId="0" fontId="26" fillId="0" borderId="39" xfId="3" applyFont="1" applyBorder="1"/>
    <xf numFmtId="0" fontId="26" fillId="0" borderId="40" xfId="3" applyFont="1" applyBorder="1"/>
    <xf numFmtId="0" fontId="31" fillId="7" borderId="15" xfId="3" applyFont="1" applyFill="1" applyBorder="1" applyAlignment="1">
      <alignment horizontal="center" vertical="center" wrapText="1"/>
    </xf>
    <xf numFmtId="0" fontId="31" fillId="6" borderId="68" xfId="3" applyFont="1" applyFill="1" applyBorder="1" applyAlignment="1">
      <alignment horizontal="center" vertical="center" wrapText="1"/>
    </xf>
    <xf numFmtId="0" fontId="32" fillId="6" borderId="43" xfId="3" applyFont="1" applyFill="1" applyBorder="1" applyAlignment="1">
      <alignment horizontal="center" vertical="center" wrapText="1"/>
    </xf>
    <xf numFmtId="0" fontId="31" fillId="9" borderId="76" xfId="3" applyFont="1" applyFill="1" applyBorder="1" applyAlignment="1">
      <alignment horizontal="center" vertical="center" wrapText="1"/>
    </xf>
    <xf numFmtId="0" fontId="32" fillId="9" borderId="42" xfId="3" applyFont="1" applyFill="1" applyBorder="1" applyAlignment="1">
      <alignment horizontal="center" vertical="center" wrapText="1"/>
    </xf>
    <xf numFmtId="0" fontId="32" fillId="9" borderId="53" xfId="3" applyFont="1" applyFill="1" applyBorder="1" applyAlignment="1">
      <alignment horizontal="center" vertical="center" wrapText="1"/>
    </xf>
    <xf numFmtId="0" fontId="26" fillId="0" borderId="78" xfId="3" applyFont="1" applyBorder="1"/>
  </cellXfs>
  <cellStyles count="5">
    <cellStyle name="Hyperlink" xfId="1"/>
    <cellStyle name="Moneda" xfId="4" builtinId="4"/>
    <cellStyle name="Normal" xfId="0" builtinId="0"/>
    <cellStyle name="Normal 2" xfId="3"/>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85725</xdr:colOff>
      <xdr:row>5</xdr:row>
      <xdr:rowOff>161925</xdr:rowOff>
    </xdr:from>
    <xdr:ext cx="514350" cy="762000"/>
    <xdr:pic>
      <xdr:nvPicPr>
        <xdr:cNvPr id="2" name="image1.jpg" title="Imagen">
          <a:extLst>
            <a:ext uri="{FF2B5EF4-FFF2-40B4-BE49-F238E27FC236}">
              <a16:creationId xmlns:a16="http://schemas.microsoft.com/office/drawing/2014/main" id="{BD1DC872-27BF-42EF-85D4-57E2F9381FB3}"/>
            </a:ext>
          </a:extLst>
        </xdr:cNvPr>
        <xdr:cNvPicPr preferRelativeResize="0"/>
      </xdr:nvPicPr>
      <xdr:blipFill>
        <a:blip xmlns:r="http://schemas.openxmlformats.org/officeDocument/2006/relationships" r:embed="rId1" cstate="print"/>
        <a:stretch>
          <a:fillRect/>
        </a:stretch>
      </xdr:blipFill>
      <xdr:spPr>
        <a:xfrm>
          <a:off x="85725" y="361950"/>
          <a:ext cx="514350" cy="7620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0"/>
  <sheetViews>
    <sheetView showGridLines="0" tabSelected="1" topLeftCell="J1" zoomScale="50" zoomScaleNormal="50" workbookViewId="0">
      <pane ySplit="2" topLeftCell="A44" activePane="bottomLeft" state="frozen"/>
      <selection pane="bottomLeft" activeCell="AB36" sqref="AB36"/>
    </sheetView>
  </sheetViews>
  <sheetFormatPr baseColWidth="10" defaultColWidth="8.85546875" defaultRowHeight="18.75" customHeight="1" x14ac:dyDescent="0.25"/>
  <cols>
    <col min="1" max="1" width="27.28515625" style="46" hidden="1" customWidth="1"/>
    <col min="2" max="2" width="16.28515625" style="46" customWidth="1"/>
    <col min="3" max="3" width="21.28515625" style="46" customWidth="1"/>
    <col min="4" max="4" width="22.42578125" style="46" hidden="1" customWidth="1"/>
    <col min="5" max="5" width="26.5703125" style="46" hidden="1" customWidth="1"/>
    <col min="6" max="6" width="19.5703125" style="46" hidden="1" customWidth="1"/>
    <col min="7" max="7" width="18" style="46" hidden="1" customWidth="1"/>
    <col min="8" max="8" width="18.7109375" style="46" hidden="1" customWidth="1"/>
    <col min="9" max="9" width="23" style="46" hidden="1" customWidth="1"/>
    <col min="10" max="10" width="26.28515625" style="46" customWidth="1"/>
    <col min="11" max="11" width="26.140625" style="46" customWidth="1"/>
    <col min="12" max="12" width="21.42578125" style="46" customWidth="1"/>
    <col min="13" max="13" width="23.5703125" style="46" customWidth="1"/>
    <col min="14" max="14" width="19.85546875" style="46" customWidth="1"/>
    <col min="15" max="15" width="0.42578125" style="135" customWidth="1"/>
    <col min="16" max="16" width="17.140625" style="135" hidden="1" customWidth="1"/>
    <col min="17" max="17" width="24.7109375" style="46" customWidth="1"/>
    <col min="18" max="18" width="20.140625" style="46" customWidth="1"/>
    <col min="19" max="19" width="25.7109375" style="46" customWidth="1"/>
    <col min="20" max="20" width="27" style="46" customWidth="1"/>
    <col min="21" max="21" width="24" style="46" hidden="1" customWidth="1"/>
    <col min="22" max="22" width="32.7109375" style="46" hidden="1" customWidth="1"/>
    <col min="23" max="23" width="20.140625" style="46" hidden="1" customWidth="1"/>
    <col min="24" max="24" width="32.42578125" style="46" hidden="1" customWidth="1"/>
    <col min="25" max="28" width="27.42578125" style="136" customWidth="1"/>
    <col min="29" max="29" width="32.42578125" style="46" customWidth="1"/>
    <col min="30" max="30" width="41.7109375" style="46" customWidth="1"/>
    <col min="31" max="31" width="27.28515625" style="46" customWidth="1"/>
    <col min="32" max="32" width="37.7109375" style="46" customWidth="1"/>
    <col min="33" max="33" width="28.7109375" style="46" customWidth="1"/>
    <col min="34" max="35" width="24.28515625" style="46" customWidth="1"/>
    <col min="36" max="37" width="26.5703125" style="46" customWidth="1"/>
    <col min="38" max="38" width="24.28515625" style="191" customWidth="1"/>
    <col min="39" max="39" width="24.28515625" style="233" customWidth="1"/>
    <col min="40" max="40" width="28.5703125" style="46" customWidth="1"/>
    <col min="41" max="41" width="29.5703125" style="46" customWidth="1"/>
    <col min="42" max="42" width="29.7109375" style="46" customWidth="1"/>
    <col min="43" max="43" width="33.140625" style="46" customWidth="1"/>
    <col min="44" max="44" width="24.5703125" style="46" customWidth="1"/>
    <col min="45" max="46" width="27.28515625" style="46" customWidth="1"/>
    <col min="47" max="47" width="27.42578125" style="46" customWidth="1"/>
    <col min="48" max="48" width="24.7109375" style="46" customWidth="1"/>
    <col min="49" max="49" width="25.85546875" style="46" customWidth="1"/>
    <col min="50" max="50" width="33.140625" style="191" customWidth="1"/>
    <col min="51" max="51" width="25.140625" style="46" hidden="1" customWidth="1"/>
    <col min="52" max="52" width="26.140625" style="46" hidden="1" customWidth="1"/>
    <col min="53" max="53" width="21.85546875" style="46" hidden="1" customWidth="1"/>
    <col min="54" max="54" width="29" style="406" customWidth="1"/>
    <col min="55" max="55" width="27.28515625" style="406" customWidth="1"/>
    <col min="56" max="57" width="25.140625" style="46" hidden="1" customWidth="1"/>
    <col min="58" max="58" width="30.28515625" style="46" customWidth="1"/>
    <col min="59" max="59" width="31.28515625" style="418" customWidth="1"/>
    <col min="60" max="61" width="25.140625" style="408" customWidth="1"/>
    <col min="62" max="62" width="27.28515625" style="46" customWidth="1"/>
    <col min="63" max="63" width="21.5703125" style="46" customWidth="1"/>
    <col min="64" max="64" width="24.85546875" style="46" customWidth="1"/>
    <col min="65" max="65" width="26.85546875" style="46" customWidth="1"/>
    <col min="66" max="66" width="23.85546875" style="46" customWidth="1"/>
    <col min="67" max="67" width="120.28515625" style="135" hidden="1" customWidth="1"/>
    <col min="68" max="68" width="96.42578125" style="135" hidden="1" customWidth="1"/>
    <col min="69" max="69" width="96.42578125" style="135" customWidth="1"/>
    <col min="70" max="70" width="96.42578125" style="135" hidden="1" customWidth="1"/>
    <col min="71" max="71" width="28.5703125" style="46" customWidth="1"/>
    <col min="72" max="72" width="31.28515625" style="46" customWidth="1"/>
    <col min="73" max="16384" width="8.85546875" style="46"/>
  </cols>
  <sheetData>
    <row r="1" spans="1:72" ht="29.25" customHeight="1" thickBot="1" x14ac:dyDescent="0.25">
      <c r="A1" s="532" t="s">
        <v>0</v>
      </c>
      <c r="B1" s="36">
        <v>0</v>
      </c>
      <c r="C1" s="36">
        <v>0</v>
      </c>
      <c r="D1" s="32">
        <v>0</v>
      </c>
      <c r="E1" s="20">
        <v>0</v>
      </c>
      <c r="F1" s="36">
        <v>0</v>
      </c>
      <c r="G1" s="32">
        <v>0</v>
      </c>
      <c r="H1" s="34">
        <v>0</v>
      </c>
      <c r="I1" s="36"/>
      <c r="J1" s="137"/>
      <c r="K1" s="34"/>
      <c r="L1" s="36"/>
      <c r="M1" s="36"/>
      <c r="N1" s="36"/>
      <c r="O1" s="529" t="s">
        <v>1</v>
      </c>
      <c r="P1" s="530">
        <v>0</v>
      </c>
      <c r="Q1" s="38"/>
      <c r="R1" s="36"/>
      <c r="S1" s="36"/>
      <c r="T1" s="36"/>
      <c r="U1" s="39"/>
      <c r="V1" s="39"/>
      <c r="W1" s="39"/>
      <c r="X1" s="39"/>
      <c r="Y1" s="40"/>
      <c r="Z1" s="398"/>
      <c r="AA1" s="397"/>
      <c r="AB1" s="42"/>
      <c r="AC1" s="39"/>
      <c r="AD1" s="36"/>
      <c r="AE1" s="36"/>
      <c r="AF1" s="36"/>
      <c r="AG1" s="35"/>
      <c r="AH1" s="35"/>
      <c r="AI1" s="35"/>
      <c r="AJ1" s="35"/>
      <c r="AK1" s="35"/>
      <c r="AL1" s="192"/>
      <c r="AM1" s="527" t="s">
        <v>2</v>
      </c>
      <c r="AN1" s="43"/>
      <c r="AO1" s="35"/>
      <c r="AP1" s="35"/>
      <c r="AQ1" s="36"/>
      <c r="AR1" s="36"/>
      <c r="AS1" s="454" t="s">
        <v>3</v>
      </c>
      <c r="AT1" s="454" t="s">
        <v>4</v>
      </c>
      <c r="AU1" s="33"/>
      <c r="AV1" s="34"/>
      <c r="AW1" s="491" t="s">
        <v>5</v>
      </c>
      <c r="AX1" s="454" t="s">
        <v>6</v>
      </c>
      <c r="AY1" s="33"/>
      <c r="AZ1" s="33"/>
      <c r="BA1" s="33"/>
      <c r="BB1" s="404"/>
      <c r="BC1" s="405"/>
      <c r="BD1" s="454" t="s">
        <v>9</v>
      </c>
      <c r="BE1" s="454" t="s">
        <v>10</v>
      </c>
      <c r="BF1" s="393"/>
      <c r="BG1" s="414"/>
      <c r="BH1" s="407"/>
      <c r="BI1" s="407"/>
      <c r="BJ1" s="217"/>
      <c r="BK1" s="31"/>
      <c r="BL1" s="31"/>
      <c r="BM1" s="31"/>
      <c r="BN1" s="31"/>
      <c r="BO1" s="29"/>
      <c r="BP1" s="25"/>
      <c r="BQ1" s="25"/>
      <c r="BR1" s="25"/>
      <c r="BS1" s="28"/>
      <c r="BT1" s="26"/>
    </row>
    <row r="2" spans="1:72" ht="117" customHeight="1" thickBot="1" x14ac:dyDescent="0.3">
      <c r="A2" s="533"/>
      <c r="B2" s="27" t="s">
        <v>11</v>
      </c>
      <c r="C2" s="27" t="s">
        <v>12</v>
      </c>
      <c r="D2" s="142" t="s">
        <v>13</v>
      </c>
      <c r="E2" s="168" t="s">
        <v>14</v>
      </c>
      <c r="F2" s="27" t="s">
        <v>15</v>
      </c>
      <c r="G2" s="142" t="s">
        <v>16</v>
      </c>
      <c r="H2" s="169" t="s">
        <v>17</v>
      </c>
      <c r="I2" s="27" t="s">
        <v>18</v>
      </c>
      <c r="J2" s="170" t="s">
        <v>19</v>
      </c>
      <c r="K2" s="169" t="s">
        <v>20</v>
      </c>
      <c r="L2" s="27" t="s">
        <v>21</v>
      </c>
      <c r="M2" s="27" t="s">
        <v>22</v>
      </c>
      <c r="N2" s="27" t="s">
        <v>23</v>
      </c>
      <c r="O2" s="37" t="s">
        <v>24</v>
      </c>
      <c r="P2" s="37" t="s">
        <v>25</v>
      </c>
      <c r="Q2" s="27" t="s">
        <v>26</v>
      </c>
      <c r="R2" s="27" t="s">
        <v>27</v>
      </c>
      <c r="S2" s="27" t="s">
        <v>28</v>
      </c>
      <c r="T2" s="27" t="s">
        <v>29</v>
      </c>
      <c r="U2" s="27" t="s">
        <v>30</v>
      </c>
      <c r="V2" s="27" t="s">
        <v>31</v>
      </c>
      <c r="W2" s="27" t="s">
        <v>32</v>
      </c>
      <c r="X2" s="27" t="s">
        <v>33</v>
      </c>
      <c r="Y2" s="41" t="s">
        <v>34</v>
      </c>
      <c r="Z2" s="399" t="s">
        <v>462</v>
      </c>
      <c r="AA2" s="396" t="s">
        <v>460</v>
      </c>
      <c r="AB2" s="44" t="s">
        <v>459</v>
      </c>
      <c r="AC2" s="45" t="s">
        <v>35</v>
      </c>
      <c r="AD2" s="27" t="s">
        <v>36</v>
      </c>
      <c r="AE2" s="27" t="s">
        <v>37</v>
      </c>
      <c r="AF2" s="27" t="s">
        <v>38</v>
      </c>
      <c r="AG2" s="171" t="s">
        <v>39</v>
      </c>
      <c r="AH2" s="171" t="s">
        <v>40</v>
      </c>
      <c r="AI2" s="161" t="s">
        <v>41</v>
      </c>
      <c r="AJ2" s="171" t="s">
        <v>463</v>
      </c>
      <c r="AK2" s="171" t="s">
        <v>464</v>
      </c>
      <c r="AL2" s="45" t="s">
        <v>42</v>
      </c>
      <c r="AM2" s="528"/>
      <c r="AN2" s="172" t="s">
        <v>43</v>
      </c>
      <c r="AO2" s="171" t="s">
        <v>44</v>
      </c>
      <c r="AP2" s="171" t="s">
        <v>45</v>
      </c>
      <c r="AQ2" s="27" t="s">
        <v>46</v>
      </c>
      <c r="AR2" s="27" t="s">
        <v>47</v>
      </c>
      <c r="AS2" s="455"/>
      <c r="AT2" s="455"/>
      <c r="AU2" s="173" t="s">
        <v>48</v>
      </c>
      <c r="AV2" s="169" t="s">
        <v>49</v>
      </c>
      <c r="AW2" s="492"/>
      <c r="AX2" s="455"/>
      <c r="AY2" s="173" t="s">
        <v>50</v>
      </c>
      <c r="AZ2" s="173" t="s">
        <v>51</v>
      </c>
      <c r="BA2" s="213" t="s">
        <v>52</v>
      </c>
      <c r="BB2" s="404" t="s">
        <v>7</v>
      </c>
      <c r="BC2" s="405" t="s">
        <v>8</v>
      </c>
      <c r="BD2" s="455"/>
      <c r="BE2" s="455"/>
      <c r="BF2" s="409" t="s">
        <v>465</v>
      </c>
      <c r="BG2" s="415" t="s">
        <v>466</v>
      </c>
      <c r="BH2" s="412" t="s">
        <v>467</v>
      </c>
      <c r="BI2" s="413" t="s">
        <v>468</v>
      </c>
      <c r="BJ2" s="173" t="s">
        <v>53</v>
      </c>
      <c r="BK2" s="173" t="s">
        <v>54</v>
      </c>
      <c r="BL2" s="173" t="s">
        <v>55</v>
      </c>
      <c r="BM2" s="173" t="s">
        <v>56</v>
      </c>
      <c r="BN2" s="173" t="s">
        <v>57</v>
      </c>
      <c r="BO2" s="30" t="s">
        <v>58</v>
      </c>
      <c r="BP2" s="27" t="s">
        <v>59</v>
      </c>
      <c r="BQ2" s="429" t="s">
        <v>58</v>
      </c>
      <c r="BR2" s="169" t="s">
        <v>469</v>
      </c>
      <c r="BS2" s="27" t="s">
        <v>60</v>
      </c>
      <c r="BT2" s="142" t="s">
        <v>61</v>
      </c>
    </row>
    <row r="3" spans="1:72" ht="193.5" customHeight="1" x14ac:dyDescent="0.2">
      <c r="A3" s="47" t="s">
        <v>62</v>
      </c>
      <c r="B3" s="534" t="s">
        <v>63</v>
      </c>
      <c r="C3" s="534" t="s">
        <v>64</v>
      </c>
      <c r="D3" s="48" t="s">
        <v>65</v>
      </c>
      <c r="E3" s="48" t="s">
        <v>66</v>
      </c>
      <c r="F3" s="48" t="s">
        <v>67</v>
      </c>
      <c r="G3" s="49">
        <v>61860</v>
      </c>
      <c r="H3" s="50" t="s">
        <v>68</v>
      </c>
      <c r="I3" s="50">
        <v>66981</v>
      </c>
      <c r="J3" s="526" t="s">
        <v>69</v>
      </c>
      <c r="K3" s="432" t="s">
        <v>70</v>
      </c>
      <c r="L3" s="10" t="s">
        <v>68</v>
      </c>
      <c r="M3" s="10" t="s">
        <v>71</v>
      </c>
      <c r="N3" s="432" t="s">
        <v>72</v>
      </c>
      <c r="O3" s="51"/>
      <c r="P3" s="21" t="s">
        <v>73</v>
      </c>
      <c r="Q3" s="52" t="s">
        <v>74</v>
      </c>
      <c r="R3" s="53">
        <v>24366</v>
      </c>
      <c r="S3" s="54">
        <v>18615</v>
      </c>
      <c r="T3" s="54">
        <v>5751</v>
      </c>
      <c r="U3" s="1" t="s">
        <v>75</v>
      </c>
      <c r="V3" s="2" t="s">
        <v>76</v>
      </c>
      <c r="W3" s="3" t="s">
        <v>77</v>
      </c>
      <c r="X3" s="4" t="s">
        <v>78</v>
      </c>
      <c r="Y3" s="55">
        <v>643</v>
      </c>
      <c r="Z3" s="395">
        <v>4825</v>
      </c>
      <c r="AA3" s="395">
        <f>Y3+Z3</f>
        <v>5468</v>
      </c>
      <c r="AB3" s="56">
        <f>AA3/S3</f>
        <v>0.29374160623153373</v>
      </c>
      <c r="AC3" s="56">
        <f>(AA3+T3)/R3</f>
        <v>0.46043667405400968</v>
      </c>
      <c r="AD3" s="519" t="s">
        <v>79</v>
      </c>
      <c r="AE3" s="519">
        <v>2021130010158</v>
      </c>
      <c r="AF3" s="534" t="s">
        <v>80</v>
      </c>
      <c r="AG3" s="10" t="s">
        <v>81</v>
      </c>
      <c r="AH3" s="10" t="s">
        <v>82</v>
      </c>
      <c r="AI3" s="51">
        <v>144</v>
      </c>
      <c r="AJ3" s="57">
        <v>30</v>
      </c>
      <c r="AK3" s="419">
        <v>14</v>
      </c>
      <c r="AL3" s="188">
        <f>+AK3+AJ3</f>
        <v>44</v>
      </c>
      <c r="AM3" s="229">
        <f>AL3/AI3</f>
        <v>0.30555555555555558</v>
      </c>
      <c r="AN3" s="58">
        <v>0.5</v>
      </c>
      <c r="AO3" s="59">
        <v>44927</v>
      </c>
      <c r="AP3" s="59">
        <v>45291</v>
      </c>
      <c r="AQ3" s="51">
        <v>364</v>
      </c>
      <c r="AR3" s="60">
        <v>18615</v>
      </c>
      <c r="AS3" s="138">
        <v>643</v>
      </c>
      <c r="AT3" s="141">
        <f>AS3/AR3</f>
        <v>3.4542035992479181E-2</v>
      </c>
      <c r="AU3" s="143" t="s">
        <v>83</v>
      </c>
      <c r="AV3" s="144" t="s">
        <v>84</v>
      </c>
      <c r="AW3" s="499" t="s">
        <v>85</v>
      </c>
      <c r="AX3" s="503">
        <v>300000000</v>
      </c>
      <c r="AY3" s="534" t="s">
        <v>86</v>
      </c>
      <c r="AZ3" s="488" t="s">
        <v>87</v>
      </c>
      <c r="BA3" s="208" t="s">
        <v>88</v>
      </c>
      <c r="BB3" s="545">
        <v>100152000</v>
      </c>
      <c r="BC3" s="485">
        <v>9635000</v>
      </c>
      <c r="BD3" s="461">
        <v>0.33384000000000003</v>
      </c>
      <c r="BE3" s="461">
        <v>3.2116666666666668E-2</v>
      </c>
      <c r="BF3" s="539">
        <v>156628444.44999999</v>
      </c>
      <c r="BG3" s="540">
        <v>44308000</v>
      </c>
      <c r="BH3" s="541">
        <f>BF3/AX3</f>
        <v>0.52209481483333331</v>
      </c>
      <c r="BI3" s="541">
        <f>BG3/AX3</f>
        <v>0.14769333333333334</v>
      </c>
      <c r="BJ3" s="62" t="s">
        <v>89</v>
      </c>
      <c r="BK3" s="63" t="s">
        <v>90</v>
      </c>
      <c r="BL3" s="61" t="s">
        <v>91</v>
      </c>
      <c r="BM3" s="64" t="s">
        <v>87</v>
      </c>
      <c r="BN3" s="65">
        <v>44956</v>
      </c>
      <c r="BO3" s="66" t="s">
        <v>92</v>
      </c>
      <c r="BP3" s="66" t="s">
        <v>93</v>
      </c>
      <c r="BQ3" s="427" t="s">
        <v>470</v>
      </c>
      <c r="BR3" s="428"/>
      <c r="BS3" s="61" t="s">
        <v>94</v>
      </c>
      <c r="BT3" s="61" t="s">
        <v>94</v>
      </c>
    </row>
    <row r="4" spans="1:72" ht="165" x14ac:dyDescent="0.2">
      <c r="A4" s="50" t="s">
        <v>95</v>
      </c>
      <c r="B4" s="526"/>
      <c r="C4" s="526"/>
      <c r="D4" s="67">
        <v>0</v>
      </c>
      <c r="E4" s="67">
        <v>0</v>
      </c>
      <c r="F4" s="68">
        <v>0</v>
      </c>
      <c r="G4" s="69">
        <v>0</v>
      </c>
      <c r="H4" s="69">
        <v>0</v>
      </c>
      <c r="I4" s="70">
        <v>0</v>
      </c>
      <c r="J4" s="526"/>
      <c r="K4" s="433" t="s">
        <v>96</v>
      </c>
      <c r="L4" s="5" t="s">
        <v>97</v>
      </c>
      <c r="M4" s="5" t="s">
        <v>98</v>
      </c>
      <c r="N4" s="433" t="s">
        <v>99</v>
      </c>
      <c r="O4" s="23"/>
      <c r="P4" s="71" t="s">
        <v>73</v>
      </c>
      <c r="Q4" s="12" t="s">
        <v>74</v>
      </c>
      <c r="R4" s="72">
        <v>5000</v>
      </c>
      <c r="S4" s="73">
        <v>2476</v>
      </c>
      <c r="T4" s="73">
        <v>2524</v>
      </c>
      <c r="U4" s="6">
        <v>0</v>
      </c>
      <c r="V4" s="7">
        <v>0</v>
      </c>
      <c r="W4" s="6">
        <v>0</v>
      </c>
      <c r="X4" s="74">
        <v>0</v>
      </c>
      <c r="Y4" s="75">
        <v>78</v>
      </c>
      <c r="Z4" s="75">
        <v>643</v>
      </c>
      <c r="AA4" s="395">
        <f>Y4+Z4</f>
        <v>721</v>
      </c>
      <c r="AB4" s="56">
        <f t="shared" ref="AB4" si="0">AA4/S4</f>
        <v>0.29119547657512118</v>
      </c>
      <c r="AC4" s="56">
        <f>(AA4+T4)/R4</f>
        <v>0.64900000000000002</v>
      </c>
      <c r="AD4" s="514"/>
      <c r="AE4" s="514"/>
      <c r="AF4" s="526"/>
      <c r="AG4" s="8" t="s">
        <v>100</v>
      </c>
      <c r="AH4" s="8" t="s">
        <v>101</v>
      </c>
      <c r="AI4" s="80">
        <v>144</v>
      </c>
      <c r="AJ4" s="77">
        <v>5</v>
      </c>
      <c r="AK4" s="420">
        <v>7</v>
      </c>
      <c r="AL4" s="189">
        <f>+AK4+AJ4</f>
        <v>12</v>
      </c>
      <c r="AM4" s="230">
        <f>AL4/AI4</f>
        <v>8.3333333333333329E-2</v>
      </c>
      <c r="AN4" s="78">
        <v>0.5</v>
      </c>
      <c r="AO4" s="79">
        <v>44927</v>
      </c>
      <c r="AP4" s="79">
        <v>45291</v>
      </c>
      <c r="AQ4" s="80">
        <v>364</v>
      </c>
      <c r="AR4" s="81">
        <v>2476</v>
      </c>
      <c r="AS4" s="139">
        <v>78</v>
      </c>
      <c r="AT4" s="140">
        <f t="shared" ref="AT4:AT43" si="1">AS4/AR4</f>
        <v>3.1502423263327951E-2</v>
      </c>
      <c r="AU4" s="125" t="s">
        <v>83</v>
      </c>
      <c r="AV4" s="71" t="s">
        <v>84</v>
      </c>
      <c r="AW4" s="497"/>
      <c r="AX4" s="503"/>
      <c r="AY4" s="526"/>
      <c r="AZ4" s="489"/>
      <c r="BA4" s="214">
        <v>0</v>
      </c>
      <c r="BB4" s="546"/>
      <c r="BC4" s="481"/>
      <c r="BD4" s="459"/>
      <c r="BE4" s="459"/>
      <c r="BF4" s="539"/>
      <c r="BG4" s="540"/>
      <c r="BH4" s="541"/>
      <c r="BI4" s="541"/>
      <c r="BJ4" s="82">
        <v>0</v>
      </c>
      <c r="BK4" s="70">
        <v>0</v>
      </c>
      <c r="BL4" s="83">
        <v>0</v>
      </c>
      <c r="BM4" s="84">
        <v>0</v>
      </c>
      <c r="BN4" s="82"/>
      <c r="BO4" s="85" t="s">
        <v>102</v>
      </c>
      <c r="BP4" s="66" t="s">
        <v>93</v>
      </c>
      <c r="BQ4" s="427" t="s">
        <v>471</v>
      </c>
      <c r="BR4" s="428"/>
      <c r="BS4" s="86">
        <v>0</v>
      </c>
      <c r="BT4" s="86">
        <v>0</v>
      </c>
    </row>
    <row r="5" spans="1:72" ht="114.75" thickBot="1" x14ac:dyDescent="0.25">
      <c r="A5" s="70">
        <v>0</v>
      </c>
      <c r="B5" s="526"/>
      <c r="C5" s="526"/>
      <c r="D5" s="84">
        <v>0</v>
      </c>
      <c r="E5" s="84">
        <v>0</v>
      </c>
      <c r="F5" s="84">
        <v>0</v>
      </c>
      <c r="G5" s="84">
        <v>0</v>
      </c>
      <c r="H5" s="84">
        <v>0</v>
      </c>
      <c r="I5" s="82">
        <v>0</v>
      </c>
      <c r="J5" s="526"/>
      <c r="K5" s="434" t="s">
        <v>103</v>
      </c>
      <c r="L5" s="8" t="s">
        <v>104</v>
      </c>
      <c r="M5" s="8" t="s">
        <v>105</v>
      </c>
      <c r="N5" s="435" t="s">
        <v>106</v>
      </c>
      <c r="O5" s="80"/>
      <c r="P5" s="22" t="s">
        <v>73</v>
      </c>
      <c r="Q5" s="87" t="s">
        <v>74</v>
      </c>
      <c r="R5" s="111">
        <v>10000</v>
      </c>
      <c r="S5" s="109" t="s">
        <v>107</v>
      </c>
      <c r="T5" s="109">
        <v>11031</v>
      </c>
      <c r="U5" s="9">
        <v>0</v>
      </c>
      <c r="V5" s="7">
        <v>0</v>
      </c>
      <c r="W5" s="6">
        <v>0</v>
      </c>
      <c r="X5" s="74">
        <v>0</v>
      </c>
      <c r="Y5" s="157">
        <v>0</v>
      </c>
      <c r="Z5" s="75">
        <v>0</v>
      </c>
      <c r="AA5" s="395">
        <f>Y5+Z5</f>
        <v>0</v>
      </c>
      <c r="AB5" s="56" t="s">
        <v>107</v>
      </c>
      <c r="AC5" s="76">
        <v>1</v>
      </c>
      <c r="AD5" s="514"/>
      <c r="AE5" s="514"/>
      <c r="AF5" s="526"/>
      <c r="AG5" s="8" t="s">
        <v>109</v>
      </c>
      <c r="AH5" s="8" t="s">
        <v>110</v>
      </c>
      <c r="AI5" s="22">
        <v>0</v>
      </c>
      <c r="AJ5" s="22">
        <v>0</v>
      </c>
      <c r="AK5" s="421">
        <v>0</v>
      </c>
      <c r="AL5" s="190">
        <f>+AK5+AJ5</f>
        <v>0</v>
      </c>
      <c r="AM5" s="230">
        <v>0</v>
      </c>
      <c r="AN5" s="80" t="s">
        <v>107</v>
      </c>
      <c r="AO5" s="79" t="s">
        <v>107</v>
      </c>
      <c r="AP5" s="79" t="s">
        <v>107</v>
      </c>
      <c r="AQ5" s="80" t="s">
        <v>107</v>
      </c>
      <c r="AR5" s="80" t="s">
        <v>107</v>
      </c>
      <c r="AS5" s="206">
        <v>0</v>
      </c>
      <c r="AT5" s="140" t="s">
        <v>107</v>
      </c>
      <c r="AU5" s="146" t="s">
        <v>83</v>
      </c>
      <c r="AV5" s="147" t="s">
        <v>84</v>
      </c>
      <c r="AW5" s="497"/>
      <c r="AX5" s="504"/>
      <c r="AY5" s="544"/>
      <c r="AZ5" s="490"/>
      <c r="BA5" s="214">
        <v>0</v>
      </c>
      <c r="BB5" s="546"/>
      <c r="BC5" s="481"/>
      <c r="BD5" s="459"/>
      <c r="BE5" s="459"/>
      <c r="BF5" s="539"/>
      <c r="BG5" s="540"/>
      <c r="BH5" s="541"/>
      <c r="BI5" s="541"/>
      <c r="BJ5" s="90">
        <v>0</v>
      </c>
      <c r="BK5" s="91">
        <v>0</v>
      </c>
      <c r="BL5" s="89">
        <v>0</v>
      </c>
      <c r="BM5" s="92">
        <v>0</v>
      </c>
      <c r="BN5" s="90"/>
      <c r="BO5" s="93" t="s">
        <v>111</v>
      </c>
      <c r="BP5" s="94" t="s">
        <v>93</v>
      </c>
      <c r="BQ5" s="427" t="s">
        <v>472</v>
      </c>
      <c r="BR5" s="428"/>
      <c r="BS5" s="86">
        <v>0</v>
      </c>
      <c r="BT5" s="86">
        <v>0</v>
      </c>
    </row>
    <row r="6" spans="1:72" ht="75.75" customHeight="1" thickBot="1" x14ac:dyDescent="0.25">
      <c r="A6" s="70"/>
      <c r="B6" s="526"/>
      <c r="C6" s="526"/>
      <c r="D6" s="84"/>
      <c r="E6" s="84"/>
      <c r="F6" s="84"/>
      <c r="G6" s="84"/>
      <c r="H6" s="84"/>
      <c r="I6" s="82"/>
      <c r="J6" s="531" t="s">
        <v>112</v>
      </c>
      <c r="K6" s="531"/>
      <c r="L6" s="531"/>
      <c r="M6" s="531"/>
      <c r="N6" s="531"/>
      <c r="O6" s="531"/>
      <c r="P6" s="531"/>
      <c r="Q6" s="531"/>
      <c r="R6" s="531"/>
      <c r="S6" s="531"/>
      <c r="T6" s="531"/>
      <c r="U6" s="531"/>
      <c r="V6" s="531"/>
      <c r="W6" s="531"/>
      <c r="X6" s="531"/>
      <c r="Y6" s="531"/>
      <c r="Z6" s="531"/>
      <c r="AA6" s="531"/>
      <c r="AB6" s="431">
        <f>AVERAGE(AB3:AB4)</f>
        <v>0.29246854140332745</v>
      </c>
      <c r="AC6" s="175">
        <f>AVERAGE(AC3:AC5)</f>
        <v>0.70314555801800316</v>
      </c>
      <c r="AD6" s="522"/>
      <c r="AE6" s="516" t="s">
        <v>79</v>
      </c>
      <c r="AF6" s="516"/>
      <c r="AG6" s="516"/>
      <c r="AH6" s="516"/>
      <c r="AI6" s="516"/>
      <c r="AJ6" s="516"/>
      <c r="AK6" s="517"/>
      <c r="AL6" s="517"/>
      <c r="AM6" s="231">
        <f>AVERAGE(AM3:AM5)</f>
        <v>0.12962962962962962</v>
      </c>
      <c r="AN6" s="510"/>
      <c r="AO6" s="497"/>
      <c r="AP6" s="497"/>
      <c r="AQ6" s="497"/>
      <c r="AR6" s="497"/>
      <c r="AS6" s="497"/>
      <c r="AT6" s="140"/>
      <c r="AU6" s="144"/>
      <c r="AV6" s="144"/>
      <c r="AW6" s="145"/>
      <c r="AX6" s="401">
        <f>+AX3</f>
        <v>300000000</v>
      </c>
      <c r="AY6" s="218"/>
      <c r="AZ6" s="219"/>
      <c r="BA6" s="220"/>
      <c r="BB6" s="548"/>
      <c r="BC6" s="548"/>
      <c r="BD6" s="221">
        <f>+BD3</f>
        <v>0.33384000000000003</v>
      </c>
      <c r="BE6" s="221">
        <f>+BE3</f>
        <v>3.2116666666666668E-2</v>
      </c>
      <c r="BF6" s="221"/>
      <c r="BG6" s="416"/>
      <c r="BH6" s="411">
        <f>+BH3</f>
        <v>0.52209481483333331</v>
      </c>
      <c r="BI6" s="411">
        <f>+BI3</f>
        <v>0.14769333333333334</v>
      </c>
      <c r="BJ6" s="82"/>
      <c r="BK6" s="70"/>
      <c r="BL6" s="83"/>
      <c r="BM6" s="84"/>
      <c r="BN6" s="82"/>
      <c r="BO6" s="151"/>
      <c r="BP6" s="151"/>
      <c r="BQ6" s="427"/>
      <c r="BR6" s="428"/>
      <c r="BS6" s="86"/>
      <c r="BT6" s="86"/>
    </row>
    <row r="7" spans="1:72" ht="150" x14ac:dyDescent="0.2">
      <c r="A7" s="70">
        <v>0</v>
      </c>
      <c r="B7" s="526"/>
      <c r="C7" s="526"/>
      <c r="D7" s="83">
        <v>0</v>
      </c>
      <c r="E7" s="83">
        <v>0</v>
      </c>
      <c r="F7" s="83">
        <v>0</v>
      </c>
      <c r="G7" s="83">
        <v>0</v>
      </c>
      <c r="H7" s="83">
        <v>0</v>
      </c>
      <c r="I7" s="83">
        <v>0</v>
      </c>
      <c r="J7" s="526" t="s">
        <v>113</v>
      </c>
      <c r="K7" s="432" t="s">
        <v>114</v>
      </c>
      <c r="L7" s="10" t="s">
        <v>68</v>
      </c>
      <c r="M7" s="128" t="s">
        <v>115</v>
      </c>
      <c r="N7" s="432" t="s">
        <v>116</v>
      </c>
      <c r="O7" s="51"/>
      <c r="P7" s="145" t="s">
        <v>73</v>
      </c>
      <c r="Q7" s="52" t="s">
        <v>117</v>
      </c>
      <c r="R7" s="53">
        <v>13136</v>
      </c>
      <c r="S7" s="54">
        <v>1606</v>
      </c>
      <c r="T7" s="54">
        <v>11530</v>
      </c>
      <c r="U7" s="95">
        <v>0</v>
      </c>
      <c r="V7" s="7">
        <v>0</v>
      </c>
      <c r="W7" s="6">
        <v>0</v>
      </c>
      <c r="X7" s="74">
        <v>0</v>
      </c>
      <c r="Y7" s="55">
        <v>38</v>
      </c>
      <c r="Z7" s="75">
        <v>703</v>
      </c>
      <c r="AA7" s="55">
        <f>Z7+Y7</f>
        <v>741</v>
      </c>
      <c r="AB7" s="76">
        <f>AA7/S7</f>
        <v>0.46139476961394771</v>
      </c>
      <c r="AC7" s="76">
        <f>(AA7+T7)/R7</f>
        <v>0.93415042630937883</v>
      </c>
      <c r="AD7" s="519" t="s">
        <v>118</v>
      </c>
      <c r="AE7" s="514">
        <v>2021130010165</v>
      </c>
      <c r="AF7" s="526" t="s">
        <v>119</v>
      </c>
      <c r="AG7" s="10" t="s">
        <v>120</v>
      </c>
      <c r="AH7" s="10" t="s">
        <v>101</v>
      </c>
      <c r="AI7" s="51">
        <v>20</v>
      </c>
      <c r="AJ7" s="21">
        <v>1</v>
      </c>
      <c r="AK7" s="145">
        <v>6</v>
      </c>
      <c r="AL7" s="188">
        <f>+AK7+AJ7</f>
        <v>7</v>
      </c>
      <c r="AM7" s="229">
        <f>AL7/AI7</f>
        <v>0.35</v>
      </c>
      <c r="AN7" s="58">
        <v>0.33333333333333331</v>
      </c>
      <c r="AO7" s="59">
        <v>44927</v>
      </c>
      <c r="AP7" s="59">
        <v>45291</v>
      </c>
      <c r="AQ7" s="51">
        <v>364</v>
      </c>
      <c r="AR7" s="60">
        <v>1606</v>
      </c>
      <c r="AS7" s="138">
        <v>38</v>
      </c>
      <c r="AT7" s="140">
        <f t="shared" si="1"/>
        <v>2.3661270236612703E-2</v>
      </c>
      <c r="AU7" s="162" t="s">
        <v>121</v>
      </c>
      <c r="AV7" s="148" t="s">
        <v>122</v>
      </c>
      <c r="AW7" s="498" t="s">
        <v>85</v>
      </c>
      <c r="AX7" s="505">
        <v>220000000</v>
      </c>
      <c r="AY7" s="497" t="s">
        <v>86</v>
      </c>
      <c r="AZ7" s="487" t="s">
        <v>87</v>
      </c>
      <c r="BA7" s="208" t="s">
        <v>123</v>
      </c>
      <c r="BB7" s="546">
        <v>80520000</v>
      </c>
      <c r="BC7" s="481">
        <v>4400000</v>
      </c>
      <c r="BD7" s="459">
        <v>0.36599999999999999</v>
      </c>
      <c r="BE7" s="459">
        <v>0.02</v>
      </c>
      <c r="BF7" s="542">
        <v>196520000</v>
      </c>
      <c r="BG7" s="543">
        <v>42460000</v>
      </c>
      <c r="BH7" s="541">
        <f>BF7/AX7</f>
        <v>0.89327272727272722</v>
      </c>
      <c r="BI7" s="541">
        <f>BG7/AX7</f>
        <v>0.193</v>
      </c>
      <c r="BJ7" s="62" t="s">
        <v>89</v>
      </c>
      <c r="BK7" s="98" t="s">
        <v>90</v>
      </c>
      <c r="BL7" s="99" t="s">
        <v>91</v>
      </c>
      <c r="BM7" s="97" t="s">
        <v>87</v>
      </c>
      <c r="BN7" s="100">
        <v>44956</v>
      </c>
      <c r="BO7" s="66" t="s">
        <v>124</v>
      </c>
      <c r="BP7" s="66" t="s">
        <v>93</v>
      </c>
      <c r="BQ7" s="427" t="s">
        <v>473</v>
      </c>
      <c r="BR7" s="428"/>
      <c r="BS7" s="83" t="s">
        <v>94</v>
      </c>
      <c r="BT7" s="83" t="s">
        <v>94</v>
      </c>
    </row>
    <row r="8" spans="1:72" ht="195" x14ac:dyDescent="0.2">
      <c r="A8" s="70">
        <v>0</v>
      </c>
      <c r="B8" s="526"/>
      <c r="C8" s="526"/>
      <c r="D8" s="84">
        <v>0</v>
      </c>
      <c r="E8" s="84">
        <v>0</v>
      </c>
      <c r="F8" s="84">
        <v>0</v>
      </c>
      <c r="G8" s="84">
        <v>0</v>
      </c>
      <c r="H8" s="84">
        <v>0</v>
      </c>
      <c r="I8" s="82">
        <v>0</v>
      </c>
      <c r="J8" s="526"/>
      <c r="K8" s="434" t="s">
        <v>125</v>
      </c>
      <c r="L8" s="8" t="s">
        <v>68</v>
      </c>
      <c r="M8" s="87">
        <v>0</v>
      </c>
      <c r="N8" s="434" t="s">
        <v>126</v>
      </c>
      <c r="O8" s="80"/>
      <c r="P8" s="22" t="s">
        <v>73</v>
      </c>
      <c r="Q8" s="12" t="s">
        <v>127</v>
      </c>
      <c r="R8" s="72">
        <v>10000</v>
      </c>
      <c r="S8" s="73">
        <v>2235</v>
      </c>
      <c r="T8" s="73">
        <v>7765</v>
      </c>
      <c r="U8" s="95">
        <v>0</v>
      </c>
      <c r="V8" s="7">
        <v>0</v>
      </c>
      <c r="W8" s="6">
        <v>0</v>
      </c>
      <c r="X8" s="74">
        <v>0</v>
      </c>
      <c r="Y8" s="75">
        <v>247</v>
      </c>
      <c r="Z8" s="75">
        <v>455</v>
      </c>
      <c r="AA8" s="55">
        <f t="shared" ref="AA8:AA9" si="2">Z8+Y8</f>
        <v>702</v>
      </c>
      <c r="AB8" s="76">
        <f t="shared" ref="AB8:AB9" si="3">AA8/S8</f>
        <v>0.31409395973154364</v>
      </c>
      <c r="AC8" s="76">
        <f t="shared" ref="AC8:AC9" si="4">(AA8+T8)/R8</f>
        <v>0.84670000000000001</v>
      </c>
      <c r="AD8" s="514"/>
      <c r="AE8" s="514"/>
      <c r="AF8" s="526"/>
      <c r="AG8" s="5" t="s">
        <v>128</v>
      </c>
      <c r="AH8" s="5" t="s">
        <v>110</v>
      </c>
      <c r="AI8" s="22">
        <v>75</v>
      </c>
      <c r="AJ8" s="22">
        <v>7</v>
      </c>
      <c r="AK8" s="162">
        <v>8</v>
      </c>
      <c r="AL8" s="189">
        <f>+AJ8+AK8</f>
        <v>15</v>
      </c>
      <c r="AM8" s="232">
        <f>AL8/AI8</f>
        <v>0.2</v>
      </c>
      <c r="AN8" s="96">
        <v>0.33333333333333331</v>
      </c>
      <c r="AO8" s="79">
        <v>44927</v>
      </c>
      <c r="AP8" s="79">
        <v>45291</v>
      </c>
      <c r="AQ8" s="80">
        <v>364</v>
      </c>
      <c r="AR8" s="81">
        <v>2235</v>
      </c>
      <c r="AS8" s="139">
        <v>247</v>
      </c>
      <c r="AT8" s="140">
        <f t="shared" si="1"/>
        <v>0.11051454138702461</v>
      </c>
      <c r="AU8" s="150" t="s">
        <v>83</v>
      </c>
      <c r="AV8" s="71" t="s">
        <v>84</v>
      </c>
      <c r="AW8" s="507"/>
      <c r="AX8" s="506"/>
      <c r="AY8" s="497"/>
      <c r="AZ8" s="487"/>
      <c r="BA8" s="214">
        <v>0</v>
      </c>
      <c r="BB8" s="546"/>
      <c r="BC8" s="481"/>
      <c r="BD8" s="459"/>
      <c r="BE8" s="459"/>
      <c r="BF8" s="542"/>
      <c r="BG8" s="543"/>
      <c r="BH8" s="541"/>
      <c r="BI8" s="541"/>
      <c r="BJ8" s="62"/>
      <c r="BK8" s="101"/>
      <c r="BL8" s="61"/>
      <c r="BM8" s="102"/>
      <c r="BN8" s="62"/>
      <c r="BO8" s="85" t="s">
        <v>129</v>
      </c>
      <c r="BP8" s="66" t="s">
        <v>93</v>
      </c>
      <c r="BQ8" s="427" t="s">
        <v>474</v>
      </c>
      <c r="BR8" s="428"/>
      <c r="BS8" s="83">
        <v>0</v>
      </c>
      <c r="BT8" s="83">
        <v>0</v>
      </c>
    </row>
    <row r="9" spans="1:72" ht="157.5" customHeight="1" thickBot="1" x14ac:dyDescent="0.25">
      <c r="A9" s="70">
        <v>0</v>
      </c>
      <c r="B9" s="526"/>
      <c r="C9" s="526"/>
      <c r="D9" s="84">
        <v>0</v>
      </c>
      <c r="E9" s="84">
        <v>0</v>
      </c>
      <c r="F9" s="84">
        <v>0</v>
      </c>
      <c r="G9" s="84">
        <v>0</v>
      </c>
      <c r="H9" s="84">
        <v>0</v>
      </c>
      <c r="I9" s="82">
        <v>0</v>
      </c>
      <c r="J9" s="538"/>
      <c r="K9" s="437" t="s">
        <v>130</v>
      </c>
      <c r="L9" s="165" t="s">
        <v>68</v>
      </c>
      <c r="M9" s="164">
        <v>0</v>
      </c>
      <c r="N9" s="437" t="s">
        <v>131</v>
      </c>
      <c r="O9" s="162"/>
      <c r="P9" s="162" t="s">
        <v>73</v>
      </c>
      <c r="Q9" s="106" t="s">
        <v>132</v>
      </c>
      <c r="R9" s="72">
        <v>7000</v>
      </c>
      <c r="S9" s="73">
        <v>1928</v>
      </c>
      <c r="T9" s="73">
        <v>5072</v>
      </c>
      <c r="U9" s="95">
        <v>0</v>
      </c>
      <c r="V9" s="7">
        <v>0</v>
      </c>
      <c r="W9" s="6">
        <v>0</v>
      </c>
      <c r="X9" s="74">
        <v>0</v>
      </c>
      <c r="Y9" s="75">
        <v>27</v>
      </c>
      <c r="Z9" s="75">
        <v>287</v>
      </c>
      <c r="AA9" s="55">
        <f t="shared" si="2"/>
        <v>314</v>
      </c>
      <c r="AB9" s="76">
        <f t="shared" si="3"/>
        <v>0.16286307053941909</v>
      </c>
      <c r="AC9" s="76">
        <f t="shared" si="4"/>
        <v>0.76942857142857146</v>
      </c>
      <c r="AD9" s="514"/>
      <c r="AE9" s="514"/>
      <c r="AF9" s="526"/>
      <c r="AG9" s="152" t="s">
        <v>133</v>
      </c>
      <c r="AH9" s="193" t="s">
        <v>82</v>
      </c>
      <c r="AI9" s="194">
        <v>10</v>
      </c>
      <c r="AJ9" s="127">
        <v>1</v>
      </c>
      <c r="AK9" s="149">
        <v>2</v>
      </c>
      <c r="AL9" s="190">
        <f>+AK9+AJ9</f>
        <v>3</v>
      </c>
      <c r="AM9" s="230">
        <f>AL9/AI9</f>
        <v>0.3</v>
      </c>
      <c r="AN9" s="78">
        <v>0.33333333333333331</v>
      </c>
      <c r="AO9" s="79">
        <v>44927</v>
      </c>
      <c r="AP9" s="79">
        <v>45291</v>
      </c>
      <c r="AQ9" s="80">
        <v>364</v>
      </c>
      <c r="AR9" s="80">
        <v>1928</v>
      </c>
      <c r="AS9" s="206">
        <v>27</v>
      </c>
      <c r="AT9" s="140">
        <f t="shared" si="1"/>
        <v>1.4004149377593362E-2</v>
      </c>
      <c r="AU9" s="146" t="s">
        <v>83</v>
      </c>
      <c r="AV9" s="147" t="s">
        <v>84</v>
      </c>
      <c r="AW9" s="499"/>
      <c r="AX9" s="506"/>
      <c r="AY9" s="497"/>
      <c r="AZ9" s="487"/>
      <c r="BA9" s="214">
        <v>0</v>
      </c>
      <c r="BB9" s="547"/>
      <c r="BC9" s="482"/>
      <c r="BD9" s="459"/>
      <c r="BE9" s="459"/>
      <c r="BF9" s="542"/>
      <c r="BG9" s="543"/>
      <c r="BH9" s="541"/>
      <c r="BI9" s="541"/>
      <c r="BJ9" s="104"/>
      <c r="BK9" s="88"/>
      <c r="BL9" s="103"/>
      <c r="BM9" s="104"/>
      <c r="BN9" s="88"/>
      <c r="BO9" s="93" t="s">
        <v>134</v>
      </c>
      <c r="BP9" s="94" t="s">
        <v>93</v>
      </c>
      <c r="BQ9" s="427" t="s">
        <v>475</v>
      </c>
      <c r="BR9" s="428"/>
      <c r="BS9" s="83">
        <v>0</v>
      </c>
      <c r="BT9" s="83">
        <v>0</v>
      </c>
    </row>
    <row r="10" spans="1:72" ht="63.75" customHeight="1" thickBot="1" x14ac:dyDescent="0.25">
      <c r="A10" s="70"/>
      <c r="B10" s="526"/>
      <c r="C10" s="526"/>
      <c r="D10" s="84"/>
      <c r="E10" s="84"/>
      <c r="F10" s="84"/>
      <c r="G10" s="84"/>
      <c r="H10" s="84"/>
      <c r="I10" s="82"/>
      <c r="J10" s="523" t="s">
        <v>135</v>
      </c>
      <c r="K10" s="524"/>
      <c r="L10" s="524"/>
      <c r="M10" s="524"/>
      <c r="N10" s="524"/>
      <c r="O10" s="524"/>
      <c r="P10" s="524"/>
      <c r="Q10" s="524"/>
      <c r="R10" s="524"/>
      <c r="S10" s="524"/>
      <c r="T10" s="524"/>
      <c r="U10" s="524"/>
      <c r="V10" s="524"/>
      <c r="W10" s="524"/>
      <c r="X10" s="524"/>
      <c r="Y10" s="524"/>
      <c r="Z10" s="524"/>
      <c r="AA10" s="525"/>
      <c r="AB10" s="436">
        <f>AVERAGE(AB7:AB9)</f>
        <v>0.31278393329497012</v>
      </c>
      <c r="AC10" s="175">
        <f>AVERAGE(AC7:AC9)</f>
        <v>0.85009299924598347</v>
      </c>
      <c r="AD10" s="522"/>
      <c r="AE10" s="516" t="s">
        <v>136</v>
      </c>
      <c r="AF10" s="516"/>
      <c r="AG10" s="516"/>
      <c r="AH10" s="516"/>
      <c r="AI10" s="516"/>
      <c r="AJ10" s="516"/>
      <c r="AK10" s="517"/>
      <c r="AL10" s="517"/>
      <c r="AM10" s="231">
        <f>AVERAGE(AM7:AM9)</f>
        <v>0.28333333333333338</v>
      </c>
      <c r="AN10" s="511"/>
      <c r="AO10" s="512"/>
      <c r="AP10" s="512"/>
      <c r="AQ10" s="512"/>
      <c r="AR10" s="512"/>
      <c r="AS10" s="512"/>
      <c r="AT10" s="140"/>
      <c r="AU10" s="144"/>
      <c r="AV10" s="144"/>
      <c r="AW10" s="145"/>
      <c r="AX10" s="402">
        <f>+AX7</f>
        <v>220000000</v>
      </c>
      <c r="AY10" s="222"/>
      <c r="AZ10" s="219"/>
      <c r="BA10" s="220"/>
      <c r="BB10" s="549"/>
      <c r="BC10" s="550"/>
      <c r="BD10" s="221">
        <f>+BD7</f>
        <v>0.36599999999999999</v>
      </c>
      <c r="BE10" s="221">
        <f>+BE7</f>
        <v>0.02</v>
      </c>
      <c r="BF10" s="221"/>
      <c r="BG10" s="416"/>
      <c r="BH10" s="411">
        <f>+BH7</f>
        <v>0.89327272727272722</v>
      </c>
      <c r="BI10" s="411">
        <f>+BI7</f>
        <v>0.193</v>
      </c>
      <c r="BJ10" s="64"/>
      <c r="BK10" s="62"/>
      <c r="BL10" s="64"/>
      <c r="BM10" s="64"/>
      <c r="BN10" s="62"/>
      <c r="BO10" s="151"/>
      <c r="BP10" s="151"/>
      <c r="BQ10" s="427"/>
      <c r="BR10" s="428"/>
      <c r="BS10" s="83"/>
      <c r="BT10" s="83"/>
    </row>
    <row r="11" spans="1:72" ht="142.5" x14ac:dyDescent="0.2">
      <c r="A11" s="70">
        <v>0</v>
      </c>
      <c r="B11" s="526"/>
      <c r="C11" s="526"/>
      <c r="D11" s="84">
        <v>0</v>
      </c>
      <c r="E11" s="84">
        <v>0</v>
      </c>
      <c r="F11" s="84">
        <v>0</v>
      </c>
      <c r="G11" s="84">
        <v>0</v>
      </c>
      <c r="H11" s="84">
        <v>0</v>
      </c>
      <c r="I11" s="82">
        <v>0</v>
      </c>
      <c r="J11" s="537" t="s">
        <v>137</v>
      </c>
      <c r="K11" s="87" t="s">
        <v>138</v>
      </c>
      <c r="L11" s="87" t="s">
        <v>68</v>
      </c>
      <c r="M11" s="12" t="s">
        <v>139</v>
      </c>
      <c r="N11" s="107" t="s">
        <v>140</v>
      </c>
      <c r="O11" s="71"/>
      <c r="P11" s="71" t="s">
        <v>73</v>
      </c>
      <c r="Q11" s="12" t="s">
        <v>141</v>
      </c>
      <c r="R11" s="72">
        <v>3959</v>
      </c>
      <c r="S11" s="73">
        <v>957</v>
      </c>
      <c r="T11" s="73">
        <v>3002</v>
      </c>
      <c r="U11" s="95">
        <v>0</v>
      </c>
      <c r="V11" s="7">
        <v>0</v>
      </c>
      <c r="W11" s="6">
        <v>0</v>
      </c>
      <c r="X11" s="11">
        <v>0</v>
      </c>
      <c r="Y11" s="75">
        <v>1120</v>
      </c>
      <c r="Z11" s="75">
        <v>0</v>
      </c>
      <c r="AA11" s="108">
        <v>1120</v>
      </c>
      <c r="AB11" s="76">
        <v>1</v>
      </c>
      <c r="AC11" s="76">
        <v>1</v>
      </c>
      <c r="AD11" s="519" t="s">
        <v>142</v>
      </c>
      <c r="AE11" s="514">
        <v>2020130010079</v>
      </c>
      <c r="AF11" s="520" t="s">
        <v>143</v>
      </c>
      <c r="AG11" s="195" t="s">
        <v>144</v>
      </c>
      <c r="AH11" s="195" t="s">
        <v>145</v>
      </c>
      <c r="AI11" s="195" t="s">
        <v>107</v>
      </c>
      <c r="AJ11" s="163">
        <v>2</v>
      </c>
      <c r="AK11" s="163">
        <v>0</v>
      </c>
      <c r="AL11" s="188">
        <v>2</v>
      </c>
      <c r="AM11" s="229" t="s">
        <v>107</v>
      </c>
      <c r="AN11" s="58">
        <v>0.33333333333333331</v>
      </c>
      <c r="AO11" s="59">
        <v>44927</v>
      </c>
      <c r="AP11" s="59">
        <v>45291</v>
      </c>
      <c r="AQ11" s="105">
        <v>364</v>
      </c>
      <c r="AR11" s="60">
        <v>957</v>
      </c>
      <c r="AS11" s="138">
        <v>1120</v>
      </c>
      <c r="AT11" s="140">
        <f t="shared" si="1"/>
        <v>1.1703239289446186</v>
      </c>
      <c r="AU11" s="162" t="s">
        <v>146</v>
      </c>
      <c r="AV11" s="209" t="s">
        <v>147</v>
      </c>
      <c r="AW11" s="497" t="s">
        <v>85</v>
      </c>
      <c r="AX11" s="500">
        <v>205168000</v>
      </c>
      <c r="AY11" s="497" t="s">
        <v>86</v>
      </c>
      <c r="AZ11" s="487" t="s">
        <v>87</v>
      </c>
      <c r="BA11" s="208" t="s">
        <v>148</v>
      </c>
      <c r="BB11" s="553">
        <v>59328000</v>
      </c>
      <c r="BC11" s="486">
        <v>4635000</v>
      </c>
      <c r="BD11" s="477">
        <v>0.28916790142712312</v>
      </c>
      <c r="BE11" s="459">
        <v>2.2591242298993994E-2</v>
      </c>
      <c r="BF11" s="562">
        <v>44187000</v>
      </c>
      <c r="BG11" s="543">
        <v>24102000</v>
      </c>
      <c r="BH11" s="541">
        <f>BF11/AX11</f>
        <v>0.21536984325040942</v>
      </c>
      <c r="BI11" s="541">
        <f>BG11/AX11</f>
        <v>0.11747445995476878</v>
      </c>
      <c r="BJ11" s="64" t="s">
        <v>89</v>
      </c>
      <c r="BK11" s="99" t="s">
        <v>90</v>
      </c>
      <c r="BL11" s="64" t="s">
        <v>91</v>
      </c>
      <c r="BM11" s="64" t="s">
        <v>87</v>
      </c>
      <c r="BN11" s="100">
        <v>44956</v>
      </c>
      <c r="BO11" s="66" t="s">
        <v>149</v>
      </c>
      <c r="BP11" s="66" t="s">
        <v>93</v>
      </c>
      <c r="BQ11" s="427" t="s">
        <v>476</v>
      </c>
      <c r="BR11" s="428"/>
      <c r="BS11" s="83" t="s">
        <v>94</v>
      </c>
      <c r="BT11" s="83" t="s">
        <v>94</v>
      </c>
    </row>
    <row r="12" spans="1:72" ht="145.5" customHeight="1" x14ac:dyDescent="0.2">
      <c r="A12" s="70">
        <v>0</v>
      </c>
      <c r="B12" s="526"/>
      <c r="C12" s="526"/>
      <c r="D12" s="84">
        <v>0</v>
      </c>
      <c r="E12" s="84">
        <v>0</v>
      </c>
      <c r="F12" s="84">
        <v>0</v>
      </c>
      <c r="G12" s="84">
        <v>0</v>
      </c>
      <c r="H12" s="84">
        <v>0</v>
      </c>
      <c r="I12" s="82">
        <v>0</v>
      </c>
      <c r="J12" s="526"/>
      <c r="K12" s="106" t="s">
        <v>150</v>
      </c>
      <c r="L12" s="87" t="s">
        <v>68</v>
      </c>
      <c r="M12" s="12" t="s">
        <v>151</v>
      </c>
      <c r="N12" s="107" t="s">
        <v>152</v>
      </c>
      <c r="O12" s="71"/>
      <c r="P12" s="71" t="s">
        <v>73</v>
      </c>
      <c r="Q12" s="12" t="s">
        <v>153</v>
      </c>
      <c r="R12" s="72">
        <v>1200</v>
      </c>
      <c r="S12" s="73">
        <v>51</v>
      </c>
      <c r="T12" s="73">
        <v>1149</v>
      </c>
      <c r="U12" s="95">
        <v>0</v>
      </c>
      <c r="V12" s="7">
        <v>0</v>
      </c>
      <c r="W12" s="6">
        <v>0</v>
      </c>
      <c r="X12" s="74">
        <v>0</v>
      </c>
      <c r="Y12" s="75">
        <v>286</v>
      </c>
      <c r="Z12" s="75">
        <v>0</v>
      </c>
      <c r="AA12" s="108">
        <v>286</v>
      </c>
      <c r="AB12" s="76">
        <v>1</v>
      </c>
      <c r="AC12" s="76">
        <v>1</v>
      </c>
      <c r="AD12" s="514"/>
      <c r="AE12" s="514"/>
      <c r="AF12" s="514"/>
      <c r="AG12" s="10" t="s">
        <v>154</v>
      </c>
      <c r="AH12" s="158" t="s">
        <v>110</v>
      </c>
      <c r="AI12" s="158" t="s">
        <v>107</v>
      </c>
      <c r="AJ12" s="23">
        <v>1</v>
      </c>
      <c r="AK12" s="23">
        <v>0</v>
      </c>
      <c r="AL12" s="189">
        <v>1</v>
      </c>
      <c r="AM12" s="232" t="s">
        <v>107</v>
      </c>
      <c r="AN12" s="96">
        <v>0.33333333333333331</v>
      </c>
      <c r="AO12" s="79">
        <v>44927</v>
      </c>
      <c r="AP12" s="79">
        <v>45291</v>
      </c>
      <c r="AQ12" s="80">
        <v>364</v>
      </c>
      <c r="AR12" s="81">
        <v>51</v>
      </c>
      <c r="AS12" s="139">
        <v>286</v>
      </c>
      <c r="AT12" s="140">
        <f t="shared" si="1"/>
        <v>5.6078431372549016</v>
      </c>
      <c r="AU12" s="150" t="s">
        <v>146</v>
      </c>
      <c r="AV12" s="21" t="s">
        <v>147</v>
      </c>
      <c r="AW12" s="497"/>
      <c r="AX12" s="500"/>
      <c r="AY12" s="497"/>
      <c r="AZ12" s="487"/>
      <c r="BA12" s="214">
        <v>0</v>
      </c>
      <c r="BB12" s="546"/>
      <c r="BC12" s="483"/>
      <c r="BD12" s="478"/>
      <c r="BE12" s="459"/>
      <c r="BF12" s="562"/>
      <c r="BG12" s="543"/>
      <c r="BH12" s="541"/>
      <c r="BI12" s="541"/>
      <c r="BJ12" s="84">
        <v>0</v>
      </c>
      <c r="BK12" s="84">
        <v>0</v>
      </c>
      <c r="BL12" s="83">
        <v>0</v>
      </c>
      <c r="BM12" s="84">
        <v>0</v>
      </c>
      <c r="BN12" s="82"/>
      <c r="BO12" s="85" t="s">
        <v>155</v>
      </c>
      <c r="BP12" s="66" t="s">
        <v>93</v>
      </c>
      <c r="BQ12" s="427" t="s">
        <v>477</v>
      </c>
      <c r="BR12" s="428"/>
      <c r="BS12" s="83">
        <v>0</v>
      </c>
      <c r="BT12" s="83">
        <v>0</v>
      </c>
    </row>
    <row r="13" spans="1:72" ht="120.75" customHeight="1" x14ac:dyDescent="0.2">
      <c r="A13" s="70">
        <v>0</v>
      </c>
      <c r="B13" s="526"/>
      <c r="C13" s="526"/>
      <c r="D13" s="84">
        <v>0</v>
      </c>
      <c r="E13" s="84">
        <v>0</v>
      </c>
      <c r="F13" s="84">
        <v>0</v>
      </c>
      <c r="G13" s="84">
        <v>0</v>
      </c>
      <c r="H13" s="84">
        <v>0</v>
      </c>
      <c r="I13" s="82">
        <v>0</v>
      </c>
      <c r="J13" s="526"/>
      <c r="K13" s="155" t="s">
        <v>156</v>
      </c>
      <c r="L13" s="87" t="s">
        <v>68</v>
      </c>
      <c r="M13" s="87" t="s">
        <v>157</v>
      </c>
      <c r="N13" s="87" t="s">
        <v>158</v>
      </c>
      <c r="O13" s="22"/>
      <c r="P13" s="22" t="s">
        <v>73</v>
      </c>
      <c r="Q13" s="87" t="s">
        <v>159</v>
      </c>
      <c r="R13" s="111">
        <v>2000</v>
      </c>
      <c r="S13" s="109" t="s">
        <v>107</v>
      </c>
      <c r="T13" s="73">
        <v>2793</v>
      </c>
      <c r="U13" s="95">
        <v>0</v>
      </c>
      <c r="V13" s="7">
        <v>0</v>
      </c>
      <c r="W13" s="6">
        <v>0</v>
      </c>
      <c r="X13" s="74">
        <v>0</v>
      </c>
      <c r="Y13" s="75">
        <v>10</v>
      </c>
      <c r="Z13" s="75">
        <v>0</v>
      </c>
      <c r="AA13" s="75">
        <v>10</v>
      </c>
      <c r="AB13" s="76" t="s">
        <v>108</v>
      </c>
      <c r="AC13" s="76">
        <v>1</v>
      </c>
      <c r="AD13" s="514"/>
      <c r="AE13" s="514"/>
      <c r="AF13" s="514"/>
      <c r="AG13" s="23" t="s">
        <v>107</v>
      </c>
      <c r="AH13" s="71" t="s">
        <v>107</v>
      </c>
      <c r="AI13" s="121" t="s">
        <v>107</v>
      </c>
      <c r="AJ13" s="23">
        <v>1</v>
      </c>
      <c r="AK13" s="23">
        <v>0</v>
      </c>
      <c r="AL13" s="189">
        <v>1</v>
      </c>
      <c r="AM13" s="232" t="s">
        <v>107</v>
      </c>
      <c r="AN13" s="96" t="s">
        <v>107</v>
      </c>
      <c r="AO13" s="79">
        <v>44927</v>
      </c>
      <c r="AP13" s="79">
        <v>45291</v>
      </c>
      <c r="AQ13" s="80">
        <v>364</v>
      </c>
      <c r="AR13" s="81" t="s">
        <v>107</v>
      </c>
      <c r="AS13" s="139">
        <v>10</v>
      </c>
      <c r="AT13" s="140" t="s">
        <v>107</v>
      </c>
      <c r="AU13" s="125" t="s">
        <v>146</v>
      </c>
      <c r="AV13" s="71" t="s">
        <v>147</v>
      </c>
      <c r="AW13" s="497"/>
      <c r="AX13" s="500"/>
      <c r="AY13" s="497"/>
      <c r="AZ13" s="487"/>
      <c r="BA13" s="214">
        <v>0</v>
      </c>
      <c r="BB13" s="546"/>
      <c r="BC13" s="483"/>
      <c r="BD13" s="478"/>
      <c r="BE13" s="459"/>
      <c r="BF13" s="562"/>
      <c r="BG13" s="543"/>
      <c r="BH13" s="541"/>
      <c r="BI13" s="541"/>
      <c r="BJ13" s="84">
        <v>0</v>
      </c>
      <c r="BK13" s="84">
        <v>0</v>
      </c>
      <c r="BL13" s="84">
        <v>0</v>
      </c>
      <c r="BM13" s="84">
        <v>0</v>
      </c>
      <c r="BN13" s="82"/>
      <c r="BO13" s="85" t="s">
        <v>160</v>
      </c>
      <c r="BP13" s="66" t="s">
        <v>93</v>
      </c>
      <c r="BQ13" s="427" t="s">
        <v>476</v>
      </c>
      <c r="BR13" s="428"/>
      <c r="BS13" s="83">
        <v>0</v>
      </c>
      <c r="BT13" s="83">
        <v>0</v>
      </c>
    </row>
    <row r="14" spans="1:72" ht="132.75" customHeight="1" thickBot="1" x14ac:dyDescent="0.25">
      <c r="A14" s="70">
        <v>0</v>
      </c>
      <c r="B14" s="526"/>
      <c r="C14" s="526"/>
      <c r="D14" s="84">
        <v>0</v>
      </c>
      <c r="E14" s="84">
        <v>0</v>
      </c>
      <c r="F14" s="84">
        <v>0</v>
      </c>
      <c r="G14" s="84">
        <v>0</v>
      </c>
      <c r="H14" s="84">
        <v>0</v>
      </c>
      <c r="I14" s="82">
        <v>0</v>
      </c>
      <c r="J14" s="538"/>
      <c r="K14" s="164" t="s">
        <v>161</v>
      </c>
      <c r="L14" s="164" t="s">
        <v>68</v>
      </c>
      <c r="M14" s="164">
        <v>0</v>
      </c>
      <c r="N14" s="391" t="s">
        <v>162</v>
      </c>
      <c r="O14" s="162"/>
      <c r="P14" s="162" t="s">
        <v>73</v>
      </c>
      <c r="Q14" s="164" t="s">
        <v>163</v>
      </c>
      <c r="R14" s="176">
        <v>12000</v>
      </c>
      <c r="S14" s="176">
        <v>3445</v>
      </c>
      <c r="T14" s="72">
        <v>8555</v>
      </c>
      <c r="U14" s="95">
        <v>0</v>
      </c>
      <c r="V14" s="7">
        <v>0</v>
      </c>
      <c r="W14" s="6">
        <v>0</v>
      </c>
      <c r="X14" s="74">
        <v>0</v>
      </c>
      <c r="Y14" s="75">
        <v>1061</v>
      </c>
      <c r="Z14" s="75">
        <v>277</v>
      </c>
      <c r="AA14" s="75">
        <f>Z14+Y14</f>
        <v>1338</v>
      </c>
      <c r="AB14" s="76">
        <f>AA14/S14</f>
        <v>0.38838896952104501</v>
      </c>
      <c r="AC14" s="76">
        <f>(AA14+T14)/R14</f>
        <v>0.82441666666666669</v>
      </c>
      <c r="AD14" s="514"/>
      <c r="AE14" s="514"/>
      <c r="AF14" s="514"/>
      <c r="AG14" s="152" t="s">
        <v>164</v>
      </c>
      <c r="AH14" s="193" t="s">
        <v>165</v>
      </c>
      <c r="AI14" s="196" t="s">
        <v>107</v>
      </c>
      <c r="AJ14" s="127">
        <v>3</v>
      </c>
      <c r="AK14" s="422">
        <v>13</v>
      </c>
      <c r="AL14" s="190">
        <v>3</v>
      </c>
      <c r="AM14" s="230" t="s">
        <v>107</v>
      </c>
      <c r="AN14" s="78">
        <v>0.33333333333333331</v>
      </c>
      <c r="AO14" s="79">
        <v>44927</v>
      </c>
      <c r="AP14" s="79">
        <v>45291</v>
      </c>
      <c r="AQ14" s="80">
        <v>364</v>
      </c>
      <c r="AR14" s="207">
        <v>3445</v>
      </c>
      <c r="AS14" s="206">
        <v>1061</v>
      </c>
      <c r="AT14" s="140">
        <f t="shared" si="1"/>
        <v>0.30798258345428159</v>
      </c>
      <c r="AU14" s="146" t="s">
        <v>83</v>
      </c>
      <c r="AV14" s="147" t="s">
        <v>84</v>
      </c>
      <c r="AW14" s="497"/>
      <c r="AX14" s="500"/>
      <c r="AY14" s="497"/>
      <c r="AZ14" s="487"/>
      <c r="BA14" s="214">
        <v>0</v>
      </c>
      <c r="BB14" s="546"/>
      <c r="BC14" s="483"/>
      <c r="BD14" s="479"/>
      <c r="BE14" s="459"/>
      <c r="BF14" s="562"/>
      <c r="BG14" s="543"/>
      <c r="BH14" s="541"/>
      <c r="BI14" s="541"/>
      <c r="BJ14" s="92">
        <v>0</v>
      </c>
      <c r="BK14" s="92">
        <v>0</v>
      </c>
      <c r="BL14" s="92">
        <v>0</v>
      </c>
      <c r="BM14" s="92">
        <v>0</v>
      </c>
      <c r="BN14" s="90"/>
      <c r="BO14" s="93" t="s">
        <v>166</v>
      </c>
      <c r="BP14" s="94" t="s">
        <v>93</v>
      </c>
      <c r="BQ14" s="427" t="s">
        <v>478</v>
      </c>
      <c r="BR14" s="428"/>
      <c r="BS14" s="83">
        <v>0</v>
      </c>
      <c r="BT14" s="83">
        <v>0</v>
      </c>
    </row>
    <row r="15" spans="1:72" ht="60" customHeight="1" thickBot="1" x14ac:dyDescent="0.25">
      <c r="A15" s="70"/>
      <c r="B15" s="526"/>
      <c r="C15" s="526"/>
      <c r="D15" s="84"/>
      <c r="E15" s="84"/>
      <c r="F15" s="84"/>
      <c r="G15" s="84"/>
      <c r="H15" s="84"/>
      <c r="I15" s="82"/>
      <c r="J15" s="523" t="s">
        <v>167</v>
      </c>
      <c r="K15" s="524"/>
      <c r="L15" s="524"/>
      <c r="M15" s="524"/>
      <c r="N15" s="524"/>
      <c r="O15" s="524"/>
      <c r="P15" s="524"/>
      <c r="Q15" s="524"/>
      <c r="R15" s="524"/>
      <c r="S15" s="524"/>
      <c r="T15" s="524"/>
      <c r="U15" s="524"/>
      <c r="V15" s="524"/>
      <c r="W15" s="524"/>
      <c r="X15" s="524"/>
      <c r="Y15" s="524"/>
      <c r="Z15" s="524"/>
      <c r="AA15" s="525"/>
      <c r="AB15" s="439">
        <f>AVERAGE(AB12:AB14)</f>
        <v>0.69419448476052248</v>
      </c>
      <c r="AC15" s="175">
        <f>AVERAGE(AC12:AC14)</f>
        <v>0.94147222222222215</v>
      </c>
      <c r="AD15" s="522"/>
      <c r="AE15" s="516" t="s">
        <v>168</v>
      </c>
      <c r="AF15" s="516"/>
      <c r="AG15" s="516"/>
      <c r="AH15" s="516"/>
      <c r="AI15" s="516"/>
      <c r="AJ15" s="516"/>
      <c r="AK15" s="517"/>
      <c r="AL15" s="517"/>
      <c r="AM15" s="231" t="s">
        <v>107</v>
      </c>
      <c r="AN15" s="511"/>
      <c r="AO15" s="512"/>
      <c r="AP15" s="512"/>
      <c r="AQ15" s="512"/>
      <c r="AR15" s="512"/>
      <c r="AS15" s="512"/>
      <c r="AT15" s="140"/>
      <c r="AU15" s="144"/>
      <c r="AV15" s="144"/>
      <c r="AW15" s="145"/>
      <c r="AX15" s="401">
        <f>+AX11</f>
        <v>205168000</v>
      </c>
      <c r="AY15" s="223"/>
      <c r="AZ15" s="219"/>
      <c r="BA15" s="220"/>
      <c r="BB15" s="548"/>
      <c r="BC15" s="548"/>
      <c r="BD15" s="221">
        <f>+BD11</f>
        <v>0.28916790142712312</v>
      </c>
      <c r="BE15" s="221">
        <f>+BE11</f>
        <v>2.2591242298993994E-2</v>
      </c>
      <c r="BF15" s="221"/>
      <c r="BG15" s="416"/>
      <c r="BH15" s="411">
        <f>+BH11</f>
        <v>0.21536984325040942</v>
      </c>
      <c r="BI15" s="411">
        <f>+BI11</f>
        <v>0.11747445995476878</v>
      </c>
      <c r="BJ15" s="84"/>
      <c r="BK15" s="82"/>
      <c r="BL15" s="84"/>
      <c r="BM15" s="84"/>
      <c r="BN15" s="82"/>
      <c r="BO15" s="151"/>
      <c r="BP15" s="151"/>
      <c r="BQ15" s="427"/>
      <c r="BR15" s="428"/>
      <c r="BS15" s="83"/>
      <c r="BT15" s="83"/>
    </row>
    <row r="16" spans="1:72" ht="135.75" customHeight="1" x14ac:dyDescent="0.2">
      <c r="A16" s="70">
        <v>0</v>
      </c>
      <c r="B16" s="526"/>
      <c r="C16" s="526"/>
      <c r="D16" s="84">
        <v>0</v>
      </c>
      <c r="E16" s="84">
        <v>0</v>
      </c>
      <c r="F16" s="84">
        <v>0</v>
      </c>
      <c r="G16" s="84">
        <v>0</v>
      </c>
      <c r="H16" s="84">
        <v>0</v>
      </c>
      <c r="I16" s="82">
        <v>0</v>
      </c>
      <c r="J16" s="536" t="s">
        <v>169</v>
      </c>
      <c r="K16" s="440" t="s">
        <v>170</v>
      </c>
      <c r="L16" s="164" t="s">
        <v>171</v>
      </c>
      <c r="M16" s="164" t="s">
        <v>172</v>
      </c>
      <c r="N16" s="440" t="s">
        <v>173</v>
      </c>
      <c r="O16" s="162"/>
      <c r="P16" s="148" t="s">
        <v>73</v>
      </c>
      <c r="Q16" s="12" t="s">
        <v>174</v>
      </c>
      <c r="R16" s="72">
        <v>3047</v>
      </c>
      <c r="S16" s="109">
        <v>567</v>
      </c>
      <c r="T16" s="72">
        <v>2480</v>
      </c>
      <c r="U16" s="95">
        <v>0</v>
      </c>
      <c r="V16" s="7">
        <v>0</v>
      </c>
      <c r="W16" s="6">
        <v>0</v>
      </c>
      <c r="X16" s="74">
        <v>0</v>
      </c>
      <c r="Y16" s="75">
        <v>0</v>
      </c>
      <c r="Z16" s="75">
        <v>0</v>
      </c>
      <c r="AA16" s="75">
        <v>0</v>
      </c>
      <c r="AB16" s="76">
        <v>0</v>
      </c>
      <c r="AC16" s="76">
        <f>T16/R16</f>
        <v>0.81391532655070564</v>
      </c>
      <c r="AD16" s="519" t="s">
        <v>175</v>
      </c>
      <c r="AE16" s="514">
        <v>2021130010162</v>
      </c>
      <c r="AF16" s="520" t="s">
        <v>176</v>
      </c>
      <c r="AG16" s="195" t="s">
        <v>177</v>
      </c>
      <c r="AH16" s="195" t="s">
        <v>110</v>
      </c>
      <c r="AI16" s="197">
        <v>567</v>
      </c>
      <c r="AJ16" s="163">
        <v>0</v>
      </c>
      <c r="AK16" s="163">
        <v>0</v>
      </c>
      <c r="AL16" s="188">
        <v>0</v>
      </c>
      <c r="AM16" s="229">
        <v>0</v>
      </c>
      <c r="AN16" s="58">
        <v>0.33333333333333331</v>
      </c>
      <c r="AO16" s="110">
        <v>44927</v>
      </c>
      <c r="AP16" s="110">
        <v>45291</v>
      </c>
      <c r="AQ16" s="105">
        <v>364</v>
      </c>
      <c r="AR16" s="60">
        <v>567</v>
      </c>
      <c r="AS16" s="138">
        <v>0</v>
      </c>
      <c r="AT16" s="140">
        <f t="shared" si="1"/>
        <v>0</v>
      </c>
      <c r="AU16" s="162" t="s">
        <v>178</v>
      </c>
      <c r="AV16" s="209" t="s">
        <v>179</v>
      </c>
      <c r="AW16" s="497" t="s">
        <v>85</v>
      </c>
      <c r="AX16" s="500">
        <v>1816449450.45</v>
      </c>
      <c r="AY16" s="497" t="s">
        <v>86</v>
      </c>
      <c r="AZ16" s="210" t="s">
        <v>180</v>
      </c>
      <c r="BA16" s="208" t="s">
        <v>181</v>
      </c>
      <c r="BB16" s="546">
        <v>219984000</v>
      </c>
      <c r="BC16" s="481">
        <v>38976000</v>
      </c>
      <c r="BD16" s="459">
        <v>0.1719268082824133</v>
      </c>
      <c r="BE16" s="459">
        <v>3.0461393917809207E-2</v>
      </c>
      <c r="BF16" s="562">
        <v>519984000</v>
      </c>
      <c r="BG16" s="543">
        <v>121470000</v>
      </c>
      <c r="BH16" s="541">
        <f>BF16/AX16</f>
        <v>0.28626395293917001</v>
      </c>
      <c r="BI16" s="541">
        <f>BG16/AX16</f>
        <v>6.6872215998032586E-2</v>
      </c>
      <c r="BJ16" s="64" t="s">
        <v>89</v>
      </c>
      <c r="BK16" s="98" t="s">
        <v>90</v>
      </c>
      <c r="BL16" s="99" t="s">
        <v>91</v>
      </c>
      <c r="BM16" s="64" t="s">
        <v>87</v>
      </c>
      <c r="BN16" s="65">
        <v>44946</v>
      </c>
      <c r="BO16" s="66" t="s">
        <v>182</v>
      </c>
      <c r="BP16" s="66" t="s">
        <v>93</v>
      </c>
      <c r="BQ16" s="427" t="s">
        <v>479</v>
      </c>
      <c r="BR16" s="428"/>
      <c r="BS16" s="83" t="s">
        <v>94</v>
      </c>
      <c r="BT16" s="83" t="s">
        <v>94</v>
      </c>
    </row>
    <row r="17" spans="1:72" ht="114" customHeight="1" x14ac:dyDescent="0.2">
      <c r="A17" s="70">
        <v>0</v>
      </c>
      <c r="B17" s="526"/>
      <c r="C17" s="526"/>
      <c r="D17" s="84">
        <v>0</v>
      </c>
      <c r="E17" s="84">
        <v>0</v>
      </c>
      <c r="F17" s="84">
        <v>0</v>
      </c>
      <c r="G17" s="84">
        <v>0</v>
      </c>
      <c r="H17" s="84">
        <v>0</v>
      </c>
      <c r="I17" s="82">
        <v>0</v>
      </c>
      <c r="J17" s="526"/>
      <c r="K17" s="443" t="s">
        <v>183</v>
      </c>
      <c r="L17" s="116" t="s">
        <v>171</v>
      </c>
      <c r="M17" s="116" t="s">
        <v>184</v>
      </c>
      <c r="N17" s="441" t="s">
        <v>185</v>
      </c>
      <c r="O17" s="105"/>
      <c r="P17" s="22" t="s">
        <v>73</v>
      </c>
      <c r="Q17" s="87" t="s">
        <v>186</v>
      </c>
      <c r="R17" s="111">
        <v>3657</v>
      </c>
      <c r="S17" s="109">
        <v>2595</v>
      </c>
      <c r="T17" s="111">
        <v>1062</v>
      </c>
      <c r="U17" s="95">
        <v>0</v>
      </c>
      <c r="V17" s="7">
        <v>0</v>
      </c>
      <c r="W17" s="6">
        <v>0</v>
      </c>
      <c r="X17" s="74">
        <v>0</v>
      </c>
      <c r="Y17" s="157">
        <v>20</v>
      </c>
      <c r="Z17" s="75">
        <v>0</v>
      </c>
      <c r="AA17" s="157">
        <v>20</v>
      </c>
      <c r="AB17" s="76">
        <f>AA17/S17</f>
        <v>7.7071290944123313E-3</v>
      </c>
      <c r="AC17" s="76">
        <f>(AA17+T17)/R17</f>
        <v>0.29587093245829915</v>
      </c>
      <c r="AD17" s="514"/>
      <c r="AE17" s="514"/>
      <c r="AF17" s="514"/>
      <c r="AG17" s="13">
        <v>0</v>
      </c>
      <c r="AH17" s="18">
        <v>0</v>
      </c>
      <c r="AI17" s="167">
        <v>2595</v>
      </c>
      <c r="AJ17" s="23">
        <v>1</v>
      </c>
      <c r="AK17" s="125">
        <v>0</v>
      </c>
      <c r="AL17" s="189">
        <v>1</v>
      </c>
      <c r="AM17" s="232">
        <v>0</v>
      </c>
      <c r="AN17" s="96">
        <v>0.33333333333333331</v>
      </c>
      <c r="AO17" s="79">
        <v>44927</v>
      </c>
      <c r="AP17" s="79">
        <v>45291</v>
      </c>
      <c r="AQ17" s="80">
        <v>364</v>
      </c>
      <c r="AR17" s="81">
        <v>2595</v>
      </c>
      <c r="AS17" s="139">
        <v>20</v>
      </c>
      <c r="AT17" s="140">
        <f t="shared" si="1"/>
        <v>7.7071290944123313E-3</v>
      </c>
      <c r="AU17" s="150" t="s">
        <v>187</v>
      </c>
      <c r="AV17" s="21" t="s">
        <v>188</v>
      </c>
      <c r="AW17" s="497"/>
      <c r="AX17" s="500"/>
      <c r="AY17" s="497"/>
      <c r="AZ17" s="487" t="s">
        <v>87</v>
      </c>
      <c r="BA17" s="214">
        <v>0</v>
      </c>
      <c r="BB17" s="546"/>
      <c r="BC17" s="481"/>
      <c r="BD17" s="459"/>
      <c r="BE17" s="459"/>
      <c r="BF17" s="562"/>
      <c r="BG17" s="543"/>
      <c r="BH17" s="541"/>
      <c r="BI17" s="541"/>
      <c r="BJ17" s="84">
        <v>0</v>
      </c>
      <c r="BK17" s="84">
        <v>0</v>
      </c>
      <c r="BL17" s="84">
        <v>0</v>
      </c>
      <c r="BM17" s="84">
        <v>0</v>
      </c>
      <c r="BN17" s="82"/>
      <c r="BO17" s="85" t="s">
        <v>189</v>
      </c>
      <c r="BP17" s="66" t="s">
        <v>93</v>
      </c>
      <c r="BQ17" s="427" t="s">
        <v>479</v>
      </c>
      <c r="BR17" s="428"/>
      <c r="BS17" s="83">
        <v>0</v>
      </c>
      <c r="BT17" s="83">
        <v>0</v>
      </c>
    </row>
    <row r="18" spans="1:72" ht="130.5" customHeight="1" thickBot="1" x14ac:dyDescent="0.25">
      <c r="A18" s="70">
        <v>0</v>
      </c>
      <c r="B18" s="526"/>
      <c r="C18" s="526"/>
      <c r="D18" s="84">
        <v>0</v>
      </c>
      <c r="E18" s="84">
        <v>0</v>
      </c>
      <c r="F18" s="84">
        <v>0</v>
      </c>
      <c r="G18" s="84">
        <v>0</v>
      </c>
      <c r="H18" s="84">
        <v>0</v>
      </c>
      <c r="I18" s="82">
        <v>0</v>
      </c>
      <c r="J18" s="535"/>
      <c r="K18" s="442" t="s">
        <v>190</v>
      </c>
      <c r="L18" s="17" t="s">
        <v>171</v>
      </c>
      <c r="M18" s="12" t="s">
        <v>191</v>
      </c>
      <c r="N18" s="442" t="s">
        <v>192</v>
      </c>
      <c r="O18" s="162"/>
      <c r="P18" s="162" t="s">
        <v>73</v>
      </c>
      <c r="Q18" s="164" t="s">
        <v>190</v>
      </c>
      <c r="R18" s="176">
        <v>3047</v>
      </c>
      <c r="S18" s="176">
        <v>2559</v>
      </c>
      <c r="T18" s="176">
        <v>488</v>
      </c>
      <c r="U18" s="178">
        <v>0</v>
      </c>
      <c r="V18" s="179">
        <v>0</v>
      </c>
      <c r="W18" s="180">
        <v>0</v>
      </c>
      <c r="X18" s="181">
        <v>0</v>
      </c>
      <c r="Y18" s="182">
        <v>0</v>
      </c>
      <c r="Z18" s="75">
        <v>0</v>
      </c>
      <c r="AA18" s="182">
        <v>0</v>
      </c>
      <c r="AB18" s="156">
        <v>0</v>
      </c>
      <c r="AC18" s="76">
        <v>0.16015753199868724</v>
      </c>
      <c r="AD18" s="514"/>
      <c r="AE18" s="514"/>
      <c r="AF18" s="514"/>
      <c r="AG18" s="18">
        <v>0</v>
      </c>
      <c r="AH18" s="18">
        <v>0</v>
      </c>
      <c r="AI18" s="198">
        <v>2559</v>
      </c>
      <c r="AJ18" s="127">
        <v>0</v>
      </c>
      <c r="AK18" s="422">
        <v>0</v>
      </c>
      <c r="AL18" s="190">
        <v>0</v>
      </c>
      <c r="AM18" s="230">
        <v>0</v>
      </c>
      <c r="AN18" s="78">
        <v>0.33333333333333331</v>
      </c>
      <c r="AO18" s="79">
        <v>44927</v>
      </c>
      <c r="AP18" s="79">
        <v>45291</v>
      </c>
      <c r="AQ18" s="80">
        <v>364</v>
      </c>
      <c r="AR18" s="207">
        <v>2559</v>
      </c>
      <c r="AS18" s="206">
        <v>0</v>
      </c>
      <c r="AT18" s="140">
        <f t="shared" si="1"/>
        <v>0</v>
      </c>
      <c r="AU18" s="149" t="s">
        <v>193</v>
      </c>
      <c r="AV18" s="146" t="s">
        <v>194</v>
      </c>
      <c r="AW18" s="497"/>
      <c r="AX18" s="500"/>
      <c r="AY18" s="497"/>
      <c r="AZ18" s="487"/>
      <c r="BA18" s="214">
        <v>0</v>
      </c>
      <c r="BB18" s="547"/>
      <c r="BC18" s="482"/>
      <c r="BD18" s="459"/>
      <c r="BE18" s="459"/>
      <c r="BF18" s="562"/>
      <c r="BG18" s="543"/>
      <c r="BH18" s="541"/>
      <c r="BI18" s="541"/>
      <c r="BJ18" s="92">
        <v>0</v>
      </c>
      <c r="BK18" s="92">
        <v>0</v>
      </c>
      <c r="BL18" s="92">
        <v>0</v>
      </c>
      <c r="BM18" s="92">
        <v>0</v>
      </c>
      <c r="BN18" s="90"/>
      <c r="BO18" s="93" t="s">
        <v>182</v>
      </c>
      <c r="BP18" s="94" t="s">
        <v>93</v>
      </c>
      <c r="BQ18" s="427" t="s">
        <v>480</v>
      </c>
      <c r="BR18" s="428"/>
      <c r="BS18" s="83">
        <v>0</v>
      </c>
      <c r="BT18" s="83">
        <v>0</v>
      </c>
    </row>
    <row r="19" spans="1:72" ht="60.75" customHeight="1" thickBot="1" x14ac:dyDescent="0.25">
      <c r="A19" s="70"/>
      <c r="B19" s="526"/>
      <c r="C19" s="526"/>
      <c r="D19" s="84"/>
      <c r="E19" s="84"/>
      <c r="F19" s="84"/>
      <c r="G19" s="84"/>
      <c r="H19" s="84"/>
      <c r="I19" s="82"/>
      <c r="J19" s="523" t="s">
        <v>195</v>
      </c>
      <c r="K19" s="524"/>
      <c r="L19" s="524"/>
      <c r="M19" s="524"/>
      <c r="N19" s="524"/>
      <c r="O19" s="524"/>
      <c r="P19" s="524"/>
      <c r="Q19" s="524"/>
      <c r="R19" s="524"/>
      <c r="S19" s="524"/>
      <c r="T19" s="524"/>
      <c r="U19" s="524"/>
      <c r="V19" s="524"/>
      <c r="W19" s="524"/>
      <c r="X19" s="524"/>
      <c r="Y19" s="524"/>
      <c r="Z19" s="524"/>
      <c r="AA19" s="525"/>
      <c r="AB19" s="436">
        <f>AVERAGE(AB16:AB18)</f>
        <v>2.569043031470777E-3</v>
      </c>
      <c r="AC19" s="175">
        <f>AVERAGE(AC16:AC18)</f>
        <v>0.42331459700256402</v>
      </c>
      <c r="AD19" s="522"/>
      <c r="AE19" s="516" t="s">
        <v>175</v>
      </c>
      <c r="AF19" s="516"/>
      <c r="AG19" s="516"/>
      <c r="AH19" s="516"/>
      <c r="AI19" s="516"/>
      <c r="AJ19" s="516"/>
      <c r="AK19" s="517"/>
      <c r="AL19" s="517"/>
      <c r="AM19" s="231">
        <v>0</v>
      </c>
      <c r="AN19" s="511"/>
      <c r="AO19" s="512"/>
      <c r="AP19" s="512"/>
      <c r="AQ19" s="512"/>
      <c r="AR19" s="512"/>
      <c r="AS19" s="512"/>
      <c r="AT19" s="140"/>
      <c r="AU19" s="143"/>
      <c r="AV19" s="144"/>
      <c r="AW19" s="145"/>
      <c r="AX19" s="402">
        <f>+AX16</f>
        <v>1816449450.45</v>
      </c>
      <c r="AY19" s="222"/>
      <c r="AZ19" s="219"/>
      <c r="BA19" s="220"/>
      <c r="BB19" s="549"/>
      <c r="BC19" s="550"/>
      <c r="BD19" s="221">
        <f>+BD16</f>
        <v>0.1719268082824133</v>
      </c>
      <c r="BE19" s="221">
        <f>+BE16</f>
        <v>3.0461393917809207E-2</v>
      </c>
      <c r="BF19" s="221"/>
      <c r="BG19" s="416"/>
      <c r="BH19" s="411">
        <f>+BH16</f>
        <v>0.28626395293917001</v>
      </c>
      <c r="BI19" s="411">
        <f>+BI16</f>
        <v>6.6872215998032586E-2</v>
      </c>
      <c r="BJ19" s="84"/>
      <c r="BK19" s="82"/>
      <c r="BL19" s="84"/>
      <c r="BM19" s="84"/>
      <c r="BN19" s="82"/>
      <c r="BO19" s="151"/>
      <c r="BP19" s="151"/>
      <c r="BQ19" s="427"/>
      <c r="BR19" s="428"/>
      <c r="BS19" s="83"/>
      <c r="BT19" s="83"/>
    </row>
    <row r="20" spans="1:72" ht="150" x14ac:dyDescent="0.2">
      <c r="A20" s="70">
        <v>0</v>
      </c>
      <c r="B20" s="526"/>
      <c r="C20" s="526"/>
      <c r="D20" s="84">
        <v>0</v>
      </c>
      <c r="E20" s="84">
        <v>0</v>
      </c>
      <c r="F20" s="84">
        <v>0</v>
      </c>
      <c r="G20" s="84">
        <v>0</v>
      </c>
      <c r="H20" s="84">
        <v>0</v>
      </c>
      <c r="I20" s="82">
        <v>0</v>
      </c>
      <c r="J20" s="537" t="s">
        <v>196</v>
      </c>
      <c r="K20" s="435" t="s">
        <v>197</v>
      </c>
      <c r="L20" s="121" t="s">
        <v>68</v>
      </c>
      <c r="M20" s="164" t="s">
        <v>198</v>
      </c>
      <c r="N20" s="440" t="s">
        <v>199</v>
      </c>
      <c r="O20" s="162"/>
      <c r="P20" s="162" t="s">
        <v>73</v>
      </c>
      <c r="Q20" s="106" t="s">
        <v>200</v>
      </c>
      <c r="R20" s="72">
        <v>3000</v>
      </c>
      <c r="S20" s="72">
        <v>1090</v>
      </c>
      <c r="T20" s="73">
        <v>1910</v>
      </c>
      <c r="U20" s="95">
        <v>0</v>
      </c>
      <c r="V20" s="7">
        <v>0</v>
      </c>
      <c r="W20" s="6">
        <v>0</v>
      </c>
      <c r="X20" s="74">
        <v>0</v>
      </c>
      <c r="Y20" s="75">
        <v>97</v>
      </c>
      <c r="Z20" s="75">
        <v>562</v>
      </c>
      <c r="AA20" s="75">
        <f>Y20+Z20</f>
        <v>659</v>
      </c>
      <c r="AB20" s="76">
        <f>AA20/S20</f>
        <v>0.6045871559633027</v>
      </c>
      <c r="AC20" s="76">
        <f>(AA20+T20)/R20</f>
        <v>0.85633333333333328</v>
      </c>
      <c r="AD20" s="519" t="s">
        <v>201</v>
      </c>
      <c r="AE20" s="514">
        <v>2021130010161</v>
      </c>
      <c r="AF20" s="520" t="s">
        <v>202</v>
      </c>
      <c r="AG20" s="195" t="s">
        <v>203</v>
      </c>
      <c r="AH20" s="195" t="s">
        <v>204</v>
      </c>
      <c r="AI20" s="197">
        <v>54</v>
      </c>
      <c r="AJ20" s="163">
        <v>1</v>
      </c>
      <c r="AK20" s="163">
        <v>3</v>
      </c>
      <c r="AL20" s="188">
        <f>+AK20+AJ20</f>
        <v>4</v>
      </c>
      <c r="AM20" s="229">
        <f>AL20/AI20</f>
        <v>7.407407407407407E-2</v>
      </c>
      <c r="AN20" s="58">
        <v>0.33333333333333331</v>
      </c>
      <c r="AO20" s="110">
        <v>44927</v>
      </c>
      <c r="AP20" s="110">
        <v>45291</v>
      </c>
      <c r="AQ20" s="105">
        <v>364</v>
      </c>
      <c r="AR20" s="60">
        <v>1090</v>
      </c>
      <c r="AS20" s="138">
        <v>97</v>
      </c>
      <c r="AT20" s="140">
        <f t="shared" si="1"/>
        <v>8.8990825688073399E-2</v>
      </c>
      <c r="AU20" s="162" t="s">
        <v>83</v>
      </c>
      <c r="AV20" s="162" t="s">
        <v>84</v>
      </c>
      <c r="AW20" s="497" t="s">
        <v>85</v>
      </c>
      <c r="AX20" s="500">
        <v>6278431830.5</v>
      </c>
      <c r="AY20" s="497" t="s">
        <v>86</v>
      </c>
      <c r="AZ20" s="210" t="s">
        <v>180</v>
      </c>
      <c r="BA20" s="208" t="s">
        <v>205</v>
      </c>
      <c r="BB20" s="553">
        <v>2794150000</v>
      </c>
      <c r="BC20" s="480">
        <v>35375000</v>
      </c>
      <c r="BD20" s="459">
        <v>0.96350000000000002</v>
      </c>
      <c r="BE20" s="459">
        <v>1.2198275862068966E-2</v>
      </c>
      <c r="BF20" s="562">
        <v>2826150000</v>
      </c>
      <c r="BG20" s="543">
        <v>893525000</v>
      </c>
      <c r="BH20" s="541">
        <f>BF20/AX20</f>
        <v>0.45013628821624585</v>
      </c>
      <c r="BI20" s="541">
        <f>BG20/AX20</f>
        <v>0.14231658862000285</v>
      </c>
      <c r="BJ20" s="64" t="s">
        <v>89</v>
      </c>
      <c r="BK20" s="98" t="s">
        <v>206</v>
      </c>
      <c r="BL20" s="99" t="s">
        <v>207</v>
      </c>
      <c r="BM20" s="64" t="s">
        <v>87</v>
      </c>
      <c r="BN20" s="65">
        <v>44973</v>
      </c>
      <c r="BO20" s="66" t="s">
        <v>208</v>
      </c>
      <c r="BP20" s="66" t="s">
        <v>93</v>
      </c>
      <c r="BQ20" s="427" t="s">
        <v>481</v>
      </c>
      <c r="BR20" s="428"/>
      <c r="BS20" s="83" t="s">
        <v>94</v>
      </c>
      <c r="BT20" s="83" t="s">
        <v>94</v>
      </c>
    </row>
    <row r="21" spans="1:72" ht="128.25" customHeight="1" x14ac:dyDescent="0.2">
      <c r="A21" s="70">
        <v>0</v>
      </c>
      <c r="B21" s="526"/>
      <c r="C21" s="526"/>
      <c r="D21" s="84">
        <v>0</v>
      </c>
      <c r="E21" s="84">
        <v>0</v>
      </c>
      <c r="F21" s="84">
        <v>0</v>
      </c>
      <c r="G21" s="84">
        <v>0</v>
      </c>
      <c r="H21" s="84">
        <v>0</v>
      </c>
      <c r="I21" s="82">
        <v>0</v>
      </c>
      <c r="J21" s="526"/>
      <c r="K21" s="444" t="s">
        <v>209</v>
      </c>
      <c r="L21" s="87" t="s">
        <v>68</v>
      </c>
      <c r="M21" s="116" t="s">
        <v>210</v>
      </c>
      <c r="N21" s="441" t="s">
        <v>211</v>
      </c>
      <c r="O21" s="51"/>
      <c r="P21" s="21" t="s">
        <v>73</v>
      </c>
      <c r="Q21" s="12" t="s">
        <v>212</v>
      </c>
      <c r="R21" s="111">
        <v>3000</v>
      </c>
      <c r="S21" s="72" t="s">
        <v>107</v>
      </c>
      <c r="T21" s="73">
        <v>3012</v>
      </c>
      <c r="U21" s="95">
        <v>0</v>
      </c>
      <c r="V21" s="7">
        <v>0</v>
      </c>
      <c r="W21" s="6">
        <v>0</v>
      </c>
      <c r="X21" s="74">
        <v>0</v>
      </c>
      <c r="Y21" s="75">
        <v>0</v>
      </c>
      <c r="Z21" s="75">
        <v>0</v>
      </c>
      <c r="AA21" s="75">
        <f t="shared" ref="AA21:AA22" si="5">Y21+Z21</f>
        <v>0</v>
      </c>
      <c r="AB21" s="76" t="s">
        <v>108</v>
      </c>
      <c r="AC21" s="76">
        <v>1</v>
      </c>
      <c r="AD21" s="514"/>
      <c r="AE21" s="514"/>
      <c r="AF21" s="514"/>
      <c r="AG21" s="10" t="s">
        <v>213</v>
      </c>
      <c r="AH21" s="158" t="s">
        <v>101</v>
      </c>
      <c r="AI21" s="21" t="s">
        <v>107</v>
      </c>
      <c r="AJ21" s="23">
        <v>0</v>
      </c>
      <c r="AK21" s="23">
        <v>0</v>
      </c>
      <c r="AL21" s="189">
        <f>+AK21+AK21</f>
        <v>0</v>
      </c>
      <c r="AM21" s="232">
        <v>0</v>
      </c>
      <c r="AN21" s="96">
        <v>0.33333333333333331</v>
      </c>
      <c r="AO21" s="79">
        <v>44927</v>
      </c>
      <c r="AP21" s="79">
        <v>45291</v>
      </c>
      <c r="AQ21" s="80">
        <v>364</v>
      </c>
      <c r="AR21" s="81" t="s">
        <v>107</v>
      </c>
      <c r="AS21" s="139">
        <v>0</v>
      </c>
      <c r="AT21" s="140" t="s">
        <v>107</v>
      </c>
      <c r="AU21" s="150" t="s">
        <v>83</v>
      </c>
      <c r="AV21" s="21" t="s">
        <v>84</v>
      </c>
      <c r="AW21" s="497"/>
      <c r="AX21" s="500"/>
      <c r="AY21" s="497"/>
      <c r="AZ21" s="496" t="s">
        <v>87</v>
      </c>
      <c r="BA21" s="214">
        <v>0</v>
      </c>
      <c r="BB21" s="546"/>
      <c r="BC21" s="481"/>
      <c r="BD21" s="459"/>
      <c r="BE21" s="459"/>
      <c r="BF21" s="562"/>
      <c r="BG21" s="543"/>
      <c r="BH21" s="541"/>
      <c r="BI21" s="541"/>
      <c r="BJ21" s="64"/>
      <c r="BK21" s="112"/>
      <c r="BL21" s="113"/>
      <c r="BM21" s="113" t="s">
        <v>214</v>
      </c>
      <c r="BN21" s="114"/>
      <c r="BO21" s="85" t="s">
        <v>215</v>
      </c>
      <c r="BP21" s="66" t="s">
        <v>93</v>
      </c>
      <c r="BQ21" s="427" t="s">
        <v>476</v>
      </c>
      <c r="BR21" s="428"/>
      <c r="BS21" s="83">
        <v>0</v>
      </c>
      <c r="BT21" s="83">
        <v>0</v>
      </c>
    </row>
    <row r="22" spans="1:72" ht="150" x14ac:dyDescent="0.2">
      <c r="A22" s="70">
        <v>0</v>
      </c>
      <c r="B22" s="526"/>
      <c r="C22" s="526"/>
      <c r="D22" s="84">
        <v>0</v>
      </c>
      <c r="E22" s="84">
        <v>0</v>
      </c>
      <c r="F22" s="84">
        <v>0</v>
      </c>
      <c r="G22" s="84">
        <v>0</v>
      </c>
      <c r="H22" s="84">
        <v>0</v>
      </c>
      <c r="I22" s="82">
        <v>0</v>
      </c>
      <c r="J22" s="526"/>
      <c r="K22" s="442" t="s">
        <v>216</v>
      </c>
      <c r="L22" s="17" t="s">
        <v>217</v>
      </c>
      <c r="M22" s="12" t="s">
        <v>218</v>
      </c>
      <c r="N22" s="442" t="s">
        <v>219</v>
      </c>
      <c r="O22" s="23"/>
      <c r="P22" s="71" t="s">
        <v>73</v>
      </c>
      <c r="Q22" s="17" t="s">
        <v>220</v>
      </c>
      <c r="R22" s="73">
        <v>3000</v>
      </c>
      <c r="S22" s="72">
        <v>1928</v>
      </c>
      <c r="T22" s="73">
        <v>1072</v>
      </c>
      <c r="U22" s="95">
        <v>0</v>
      </c>
      <c r="V22" s="7">
        <v>0</v>
      </c>
      <c r="W22" s="6">
        <v>0</v>
      </c>
      <c r="X22" s="74">
        <v>0</v>
      </c>
      <c r="Y22" s="75">
        <v>0</v>
      </c>
      <c r="Z22" s="75">
        <v>449</v>
      </c>
      <c r="AA22" s="75">
        <f t="shared" si="5"/>
        <v>449</v>
      </c>
      <c r="AB22" s="76">
        <f>AA22/S22</f>
        <v>0.2328838174273859</v>
      </c>
      <c r="AC22" s="76">
        <f t="shared" ref="AC22:AC24" si="6">(AA22+T22)/R22</f>
        <v>0.50700000000000001</v>
      </c>
      <c r="AD22" s="514"/>
      <c r="AE22" s="514"/>
      <c r="AF22" s="514"/>
      <c r="AG22" s="14" t="s">
        <v>221</v>
      </c>
      <c r="AH22" s="19" t="s">
        <v>165</v>
      </c>
      <c r="AI22" s="166">
        <v>1000</v>
      </c>
      <c r="AJ22" s="24">
        <v>0</v>
      </c>
      <c r="AK22" s="24">
        <v>1</v>
      </c>
      <c r="AL22" s="189">
        <f>+AK22+AJ22</f>
        <v>1</v>
      </c>
      <c r="AM22" s="232">
        <v>0</v>
      </c>
      <c r="AN22" s="96">
        <v>0.33333333333333331</v>
      </c>
      <c r="AO22" s="79">
        <v>44927</v>
      </c>
      <c r="AP22" s="79">
        <v>45291</v>
      </c>
      <c r="AQ22" s="80">
        <v>364</v>
      </c>
      <c r="AR22" s="81">
        <v>1928</v>
      </c>
      <c r="AS22" s="139">
        <v>0</v>
      </c>
      <c r="AT22" s="140">
        <f t="shared" si="1"/>
        <v>0</v>
      </c>
      <c r="AU22" s="125" t="s">
        <v>83</v>
      </c>
      <c r="AV22" s="71" t="s">
        <v>84</v>
      </c>
      <c r="AW22" s="497"/>
      <c r="AX22" s="500"/>
      <c r="AY22" s="497"/>
      <c r="AZ22" s="496"/>
      <c r="BA22" s="214">
        <v>0</v>
      </c>
      <c r="BB22" s="546"/>
      <c r="BC22" s="481"/>
      <c r="BD22" s="459"/>
      <c r="BE22" s="459"/>
      <c r="BF22" s="562"/>
      <c r="BG22" s="543"/>
      <c r="BH22" s="541"/>
      <c r="BI22" s="541"/>
      <c r="BJ22" s="84"/>
      <c r="BK22" s="115" t="s">
        <v>90</v>
      </c>
      <c r="BL22" s="115" t="s">
        <v>91</v>
      </c>
      <c r="BM22" s="115" t="s">
        <v>87</v>
      </c>
      <c r="BN22" s="65">
        <v>44945</v>
      </c>
      <c r="BO22" s="85" t="s">
        <v>215</v>
      </c>
      <c r="BP22" s="66" t="s">
        <v>93</v>
      </c>
      <c r="BQ22" s="427" t="s">
        <v>482</v>
      </c>
      <c r="BR22" s="428"/>
      <c r="BS22" s="83">
        <v>0</v>
      </c>
      <c r="BT22" s="83">
        <v>0</v>
      </c>
    </row>
    <row r="23" spans="1:72" ht="150" x14ac:dyDescent="0.2">
      <c r="A23" s="70">
        <v>0</v>
      </c>
      <c r="B23" s="526"/>
      <c r="C23" s="526"/>
      <c r="D23" s="84">
        <v>0</v>
      </c>
      <c r="E23" s="84">
        <v>0</v>
      </c>
      <c r="F23" s="84">
        <v>0</v>
      </c>
      <c r="G23" s="84">
        <v>0</v>
      </c>
      <c r="H23" s="84">
        <v>0</v>
      </c>
      <c r="I23" s="82">
        <v>0</v>
      </c>
      <c r="J23" s="526"/>
      <c r="K23" s="444" t="s">
        <v>222</v>
      </c>
      <c r="L23" s="87" t="s">
        <v>223</v>
      </c>
      <c r="M23" s="116" t="s">
        <v>224</v>
      </c>
      <c r="N23" s="445" t="s">
        <v>225</v>
      </c>
      <c r="O23" s="23"/>
      <c r="P23" s="71" t="s">
        <v>73</v>
      </c>
      <c r="Q23" s="117" t="s">
        <v>226</v>
      </c>
      <c r="R23" s="53">
        <v>4000</v>
      </c>
      <c r="S23" s="72">
        <v>2427</v>
      </c>
      <c r="T23" s="73">
        <v>1573</v>
      </c>
      <c r="U23" s="95">
        <v>0</v>
      </c>
      <c r="V23" s="7">
        <v>0</v>
      </c>
      <c r="W23" s="6">
        <v>0</v>
      </c>
      <c r="X23" s="74">
        <v>0</v>
      </c>
      <c r="Y23" s="75">
        <v>50</v>
      </c>
      <c r="Z23" s="400">
        <v>1046</v>
      </c>
      <c r="AA23" s="400">
        <f>+Z23+Y23</f>
        <v>1096</v>
      </c>
      <c r="AB23" s="76">
        <f>AA23/S23</f>
        <v>0.45158632056036258</v>
      </c>
      <c r="AC23" s="76">
        <f t="shared" si="6"/>
        <v>0.66725000000000001</v>
      </c>
      <c r="AD23" s="514"/>
      <c r="AE23" s="514"/>
      <c r="AF23" s="514"/>
      <c r="AG23" s="8" t="s">
        <v>227</v>
      </c>
      <c r="AH23" s="16" t="s">
        <v>228</v>
      </c>
      <c r="AI23" s="22">
        <v>1500</v>
      </c>
      <c r="AJ23" s="23">
        <v>1</v>
      </c>
      <c r="AK23" s="81">
        <v>1046</v>
      </c>
      <c r="AL23" s="189">
        <f>+AK23+AJ23</f>
        <v>1047</v>
      </c>
      <c r="AM23" s="232">
        <f>AL23/AI23</f>
        <v>0.69799999999999995</v>
      </c>
      <c r="AN23" s="96">
        <v>0.33333333333333331</v>
      </c>
      <c r="AO23" s="79">
        <v>44927</v>
      </c>
      <c r="AP23" s="79">
        <v>45291</v>
      </c>
      <c r="AQ23" s="80">
        <v>364</v>
      </c>
      <c r="AR23" s="81">
        <v>2427</v>
      </c>
      <c r="AS23" s="139">
        <v>50</v>
      </c>
      <c r="AT23" s="140">
        <f t="shared" si="1"/>
        <v>2.0601565718994644E-2</v>
      </c>
      <c r="AU23" s="125" t="s">
        <v>83</v>
      </c>
      <c r="AV23" s="71" t="s">
        <v>84</v>
      </c>
      <c r="AW23" s="497"/>
      <c r="AX23" s="500"/>
      <c r="AY23" s="497"/>
      <c r="AZ23" s="496"/>
      <c r="BA23" s="214">
        <v>0</v>
      </c>
      <c r="BB23" s="546"/>
      <c r="BC23" s="481"/>
      <c r="BD23" s="459"/>
      <c r="BE23" s="459"/>
      <c r="BF23" s="562"/>
      <c r="BG23" s="543"/>
      <c r="BH23" s="541"/>
      <c r="BI23" s="541"/>
      <c r="BJ23" s="84">
        <v>0</v>
      </c>
      <c r="BK23" s="84">
        <v>0</v>
      </c>
      <c r="BL23" s="84">
        <v>0</v>
      </c>
      <c r="BM23" s="84">
        <v>0</v>
      </c>
      <c r="BN23" s="62"/>
      <c r="BO23" s="85" t="s">
        <v>229</v>
      </c>
      <c r="BP23" s="66" t="s">
        <v>230</v>
      </c>
      <c r="BQ23" s="427" t="s">
        <v>483</v>
      </c>
      <c r="BR23" s="428"/>
      <c r="BS23" s="83">
        <v>0</v>
      </c>
      <c r="BT23" s="83">
        <v>0</v>
      </c>
    </row>
    <row r="24" spans="1:72" ht="120.75" thickBot="1" x14ac:dyDescent="0.3">
      <c r="A24" s="70">
        <v>0</v>
      </c>
      <c r="B24" s="526"/>
      <c r="C24" s="526"/>
      <c r="D24" s="84">
        <v>0</v>
      </c>
      <c r="E24" s="84">
        <v>0</v>
      </c>
      <c r="F24" s="84">
        <v>0</v>
      </c>
      <c r="G24" s="84">
        <v>0</v>
      </c>
      <c r="H24" s="84">
        <v>0</v>
      </c>
      <c r="I24" s="82">
        <v>0</v>
      </c>
      <c r="J24" s="535"/>
      <c r="K24" s="442" t="s">
        <v>231</v>
      </c>
      <c r="L24" s="12" t="s">
        <v>232</v>
      </c>
      <c r="M24" s="106">
        <v>0</v>
      </c>
      <c r="N24" s="442" t="s">
        <v>233</v>
      </c>
      <c r="O24" s="23"/>
      <c r="P24" s="71" t="s">
        <v>73</v>
      </c>
      <c r="Q24" s="117" t="s">
        <v>234</v>
      </c>
      <c r="R24" s="72">
        <v>2000</v>
      </c>
      <c r="S24" s="72">
        <v>1202</v>
      </c>
      <c r="T24" s="73">
        <v>798</v>
      </c>
      <c r="U24" s="95">
        <v>0</v>
      </c>
      <c r="V24" s="7">
        <v>0</v>
      </c>
      <c r="W24" s="6">
        <v>0</v>
      </c>
      <c r="X24" s="74">
        <v>0</v>
      </c>
      <c r="Y24" s="75">
        <v>0</v>
      </c>
      <c r="Z24" s="75">
        <v>0</v>
      </c>
      <c r="AA24" s="75">
        <v>0</v>
      </c>
      <c r="AB24" s="76">
        <v>0</v>
      </c>
      <c r="AC24" s="76">
        <f t="shared" si="6"/>
        <v>0.39900000000000002</v>
      </c>
      <c r="AD24" s="514"/>
      <c r="AE24" s="514"/>
      <c r="AF24" s="514"/>
      <c r="AG24" s="87" t="s">
        <v>235</v>
      </c>
      <c r="AH24" s="193" t="s">
        <v>236</v>
      </c>
      <c r="AI24" s="194">
        <v>8</v>
      </c>
      <c r="AJ24" s="127">
        <v>0</v>
      </c>
      <c r="AK24" s="422">
        <v>0</v>
      </c>
      <c r="AL24" s="190">
        <v>0</v>
      </c>
      <c r="AM24" s="230">
        <v>0</v>
      </c>
      <c r="AN24" s="78">
        <v>0.33333333333333331</v>
      </c>
      <c r="AO24" s="79">
        <v>44927</v>
      </c>
      <c r="AP24" s="79">
        <v>45291</v>
      </c>
      <c r="AQ24" s="80">
        <v>364</v>
      </c>
      <c r="AR24" s="207">
        <v>1202</v>
      </c>
      <c r="AS24" s="206">
        <v>0</v>
      </c>
      <c r="AT24" s="140">
        <f t="shared" si="1"/>
        <v>0</v>
      </c>
      <c r="AU24" s="149" t="s">
        <v>83</v>
      </c>
      <c r="AV24" s="146" t="s">
        <v>84</v>
      </c>
      <c r="AW24" s="497"/>
      <c r="AX24" s="500"/>
      <c r="AY24" s="497"/>
      <c r="AZ24" s="496"/>
      <c r="BA24" s="215">
        <v>0</v>
      </c>
      <c r="BB24" s="547"/>
      <c r="BC24" s="482"/>
      <c r="BD24" s="459"/>
      <c r="BE24" s="459"/>
      <c r="BF24" s="562"/>
      <c r="BG24" s="543"/>
      <c r="BH24" s="541"/>
      <c r="BI24" s="541"/>
      <c r="BJ24" s="118">
        <v>0</v>
      </c>
      <c r="BK24" s="119">
        <v>0</v>
      </c>
      <c r="BL24" s="92">
        <v>0</v>
      </c>
      <c r="BM24" s="92">
        <v>0</v>
      </c>
      <c r="BN24" s="88"/>
      <c r="BO24" s="93" t="s">
        <v>215</v>
      </c>
      <c r="BP24" s="94" t="s">
        <v>93</v>
      </c>
      <c r="BQ24" s="427" t="s">
        <v>476</v>
      </c>
      <c r="BR24" s="428"/>
      <c r="BS24" s="83">
        <v>0</v>
      </c>
      <c r="BT24" s="83">
        <v>0</v>
      </c>
    </row>
    <row r="25" spans="1:72" ht="56.25" customHeight="1" thickBot="1" x14ac:dyDescent="0.3">
      <c r="A25" s="70"/>
      <c r="B25" s="526"/>
      <c r="C25" s="526"/>
      <c r="D25" s="84"/>
      <c r="E25" s="84"/>
      <c r="F25" s="84"/>
      <c r="G25" s="84"/>
      <c r="H25" s="84"/>
      <c r="I25" s="82"/>
      <c r="J25" s="523" t="s">
        <v>237</v>
      </c>
      <c r="K25" s="524"/>
      <c r="L25" s="524"/>
      <c r="M25" s="524"/>
      <c r="N25" s="524"/>
      <c r="O25" s="524"/>
      <c r="P25" s="524"/>
      <c r="Q25" s="524"/>
      <c r="R25" s="524"/>
      <c r="S25" s="524"/>
      <c r="T25" s="524"/>
      <c r="U25" s="524"/>
      <c r="V25" s="524"/>
      <c r="W25" s="524"/>
      <c r="X25" s="524"/>
      <c r="Y25" s="524"/>
      <c r="Z25" s="524"/>
      <c r="AA25" s="525"/>
      <c r="AB25" s="175">
        <f>AVERAGE(AB20:AB24)</f>
        <v>0.32226432348776279</v>
      </c>
      <c r="AC25" s="436">
        <f>AVERAGE(AC20:AC24)</f>
        <v>0.68591666666666673</v>
      </c>
      <c r="AD25" s="522"/>
      <c r="AE25" s="516" t="s">
        <v>238</v>
      </c>
      <c r="AF25" s="516"/>
      <c r="AG25" s="516"/>
      <c r="AH25" s="516"/>
      <c r="AI25" s="516"/>
      <c r="AJ25" s="516"/>
      <c r="AK25" s="517"/>
      <c r="AL25" s="517"/>
      <c r="AM25" s="231">
        <f>AVERAGE(AM20:AM24)</f>
        <v>0.15441481481481481</v>
      </c>
      <c r="AN25" s="511"/>
      <c r="AO25" s="512"/>
      <c r="AP25" s="512"/>
      <c r="AQ25" s="512"/>
      <c r="AR25" s="512"/>
      <c r="AS25" s="512"/>
      <c r="AT25" s="140"/>
      <c r="AU25" s="143"/>
      <c r="AV25" s="144"/>
      <c r="AW25" s="145"/>
      <c r="AX25" s="401">
        <f>+AX20</f>
        <v>6278431830.5</v>
      </c>
      <c r="AY25" s="223"/>
      <c r="AZ25" s="219"/>
      <c r="BA25" s="220"/>
      <c r="BB25" s="549"/>
      <c r="BC25" s="550"/>
      <c r="BD25" s="221">
        <f>+BD20</f>
        <v>0.96350000000000002</v>
      </c>
      <c r="BE25" s="221">
        <f>+BE20</f>
        <v>1.2198275862068966E-2</v>
      </c>
      <c r="BF25" s="221"/>
      <c r="BG25" s="416"/>
      <c r="BH25" s="411">
        <f>+BH20</f>
        <v>0.45013628821624585</v>
      </c>
      <c r="BI25" s="411">
        <f>+BI20</f>
        <v>0.14231658862000285</v>
      </c>
      <c r="BJ25" s="153"/>
      <c r="BK25" s="82"/>
      <c r="BL25" s="84"/>
      <c r="BM25" s="84"/>
      <c r="BN25" s="62"/>
      <c r="BO25" s="151"/>
      <c r="BP25" s="151"/>
      <c r="BQ25" s="427"/>
      <c r="BR25" s="428"/>
      <c r="BS25" s="83"/>
      <c r="BT25" s="83"/>
    </row>
    <row r="26" spans="1:72" ht="120" customHeight="1" x14ac:dyDescent="0.2">
      <c r="A26" s="70">
        <v>0</v>
      </c>
      <c r="B26" s="526"/>
      <c r="C26" s="526"/>
      <c r="D26" s="84">
        <v>0</v>
      </c>
      <c r="E26" s="84">
        <v>0</v>
      </c>
      <c r="F26" s="84">
        <v>0</v>
      </c>
      <c r="G26" s="84">
        <v>0</v>
      </c>
      <c r="H26" s="84">
        <v>0</v>
      </c>
      <c r="I26" s="82">
        <v>0</v>
      </c>
      <c r="J26" s="536" t="s">
        <v>239</v>
      </c>
      <c r="K26" s="440" t="s">
        <v>240</v>
      </c>
      <c r="L26" s="164" t="s">
        <v>241</v>
      </c>
      <c r="M26" s="164" t="s">
        <v>242</v>
      </c>
      <c r="N26" s="164" t="s">
        <v>243</v>
      </c>
      <c r="O26" s="162"/>
      <c r="P26" s="162" t="s">
        <v>73</v>
      </c>
      <c r="Q26" s="440" t="s">
        <v>244</v>
      </c>
      <c r="R26" s="176">
        <v>8</v>
      </c>
      <c r="S26" s="176">
        <v>1</v>
      </c>
      <c r="T26" s="176">
        <v>7</v>
      </c>
      <c r="U26" s="95">
        <v>0</v>
      </c>
      <c r="V26" s="7">
        <v>0</v>
      </c>
      <c r="W26" s="6">
        <v>0</v>
      </c>
      <c r="X26" s="74">
        <v>0</v>
      </c>
      <c r="Y26" s="75">
        <v>0</v>
      </c>
      <c r="Z26" s="394">
        <v>0</v>
      </c>
      <c r="AA26" s="75">
        <v>0</v>
      </c>
      <c r="AB26" s="76">
        <v>0</v>
      </c>
      <c r="AC26" s="76">
        <v>0.875</v>
      </c>
      <c r="AD26" s="519" t="s">
        <v>245</v>
      </c>
      <c r="AE26" s="514">
        <v>2021130010163</v>
      </c>
      <c r="AF26" s="520" t="s">
        <v>246</v>
      </c>
      <c r="AG26" s="195" t="s">
        <v>247</v>
      </c>
      <c r="AH26" s="195" t="s">
        <v>228</v>
      </c>
      <c r="AI26" s="197">
        <v>2</v>
      </c>
      <c r="AJ26" s="163">
        <v>0</v>
      </c>
      <c r="AK26" s="163">
        <v>0</v>
      </c>
      <c r="AL26" s="188">
        <v>0</v>
      </c>
      <c r="AM26" s="229">
        <v>0</v>
      </c>
      <c r="AN26" s="58">
        <v>0.5</v>
      </c>
      <c r="AO26" s="110">
        <v>44927</v>
      </c>
      <c r="AP26" s="110">
        <v>45291</v>
      </c>
      <c r="AQ26" s="105">
        <v>364</v>
      </c>
      <c r="AR26" s="60">
        <v>1</v>
      </c>
      <c r="AS26" s="138">
        <v>0</v>
      </c>
      <c r="AT26" s="140">
        <f t="shared" si="1"/>
        <v>0</v>
      </c>
      <c r="AU26" s="162" t="s">
        <v>83</v>
      </c>
      <c r="AV26" s="209" t="s">
        <v>84</v>
      </c>
      <c r="AW26" s="497" t="s">
        <v>85</v>
      </c>
      <c r="AX26" s="500">
        <v>370000000</v>
      </c>
      <c r="AY26" s="497" t="s">
        <v>86</v>
      </c>
      <c r="AZ26" s="487" t="s">
        <v>87</v>
      </c>
      <c r="BA26" s="208" t="s">
        <v>248</v>
      </c>
      <c r="BB26" s="553">
        <v>0</v>
      </c>
      <c r="BC26" s="480">
        <v>0</v>
      </c>
      <c r="BD26" s="459">
        <v>0</v>
      </c>
      <c r="BE26" s="456">
        <v>0</v>
      </c>
      <c r="BF26" s="562">
        <v>0</v>
      </c>
      <c r="BG26" s="543">
        <v>0</v>
      </c>
      <c r="BH26" s="541">
        <v>0</v>
      </c>
      <c r="BI26" s="541">
        <v>0</v>
      </c>
      <c r="BJ26" s="62" t="s">
        <v>89</v>
      </c>
      <c r="BK26" s="120" t="s">
        <v>108</v>
      </c>
      <c r="BL26" s="64" t="s">
        <v>108</v>
      </c>
      <c r="BM26" s="64" t="s">
        <v>108</v>
      </c>
      <c r="BN26" s="62" t="s">
        <v>108</v>
      </c>
      <c r="BO26" s="66" t="s">
        <v>249</v>
      </c>
      <c r="BP26" s="66" t="s">
        <v>93</v>
      </c>
      <c r="BQ26" s="427" t="s">
        <v>476</v>
      </c>
      <c r="BR26" s="428"/>
      <c r="BS26" s="83" t="s">
        <v>94</v>
      </c>
      <c r="BT26" s="83" t="s">
        <v>94</v>
      </c>
    </row>
    <row r="27" spans="1:72" ht="108.75" customHeight="1" x14ac:dyDescent="0.2">
      <c r="A27" s="70">
        <v>0</v>
      </c>
      <c r="B27" s="526"/>
      <c r="C27" s="526"/>
      <c r="D27" s="84">
        <v>0</v>
      </c>
      <c r="E27" s="84">
        <v>0</v>
      </c>
      <c r="F27" s="84">
        <v>0</v>
      </c>
      <c r="G27" s="84">
        <v>0</v>
      </c>
      <c r="H27" s="84">
        <v>0</v>
      </c>
      <c r="I27" s="82">
        <v>0</v>
      </c>
      <c r="J27" s="526"/>
      <c r="K27" s="447" t="s">
        <v>250</v>
      </c>
      <c r="L27" s="177" t="s">
        <v>68</v>
      </c>
      <c r="M27" s="52" t="s">
        <v>251</v>
      </c>
      <c r="N27" s="183" t="s">
        <v>252</v>
      </c>
      <c r="O27" s="51"/>
      <c r="P27" s="21" t="s">
        <v>73</v>
      </c>
      <c r="Q27" s="446" t="s">
        <v>74</v>
      </c>
      <c r="R27" s="53">
        <v>14500</v>
      </c>
      <c r="S27" s="53" t="s">
        <v>107</v>
      </c>
      <c r="T27" s="54">
        <v>24404</v>
      </c>
      <c r="U27" s="95">
        <v>0</v>
      </c>
      <c r="V27" s="7">
        <v>0</v>
      </c>
      <c r="W27" s="15">
        <v>0</v>
      </c>
      <c r="X27" s="74">
        <v>0</v>
      </c>
      <c r="Y27" s="75">
        <v>0</v>
      </c>
      <c r="Z27" s="394">
        <v>0</v>
      </c>
      <c r="AA27" s="75">
        <v>0</v>
      </c>
      <c r="AB27" s="76" t="s">
        <v>108</v>
      </c>
      <c r="AC27" s="76">
        <v>1</v>
      </c>
      <c r="AD27" s="514"/>
      <c r="AE27" s="514"/>
      <c r="AF27" s="514"/>
      <c r="AG27" s="51">
        <v>0</v>
      </c>
      <c r="AH27" s="21">
        <v>0</v>
      </c>
      <c r="AI27" s="145" t="s">
        <v>107</v>
      </c>
      <c r="AJ27" s="23">
        <v>0</v>
      </c>
      <c r="AK27" s="423">
        <v>0</v>
      </c>
      <c r="AL27" s="189">
        <v>0</v>
      </c>
      <c r="AM27" s="232" t="s">
        <v>107</v>
      </c>
      <c r="AN27" s="96">
        <v>0</v>
      </c>
      <c r="AO27" s="79" t="s">
        <v>107</v>
      </c>
      <c r="AP27" s="79" t="s">
        <v>107</v>
      </c>
      <c r="AQ27" s="80" t="s">
        <v>107</v>
      </c>
      <c r="AR27" s="81" t="s">
        <v>107</v>
      </c>
      <c r="AS27" s="139">
        <v>0</v>
      </c>
      <c r="AT27" s="140" t="s">
        <v>107</v>
      </c>
      <c r="AU27" s="150" t="s">
        <v>83</v>
      </c>
      <c r="AV27" s="21" t="s">
        <v>84</v>
      </c>
      <c r="AW27" s="497"/>
      <c r="AX27" s="500"/>
      <c r="AY27" s="497"/>
      <c r="AZ27" s="487"/>
      <c r="BA27" s="214">
        <v>0</v>
      </c>
      <c r="BB27" s="546"/>
      <c r="BC27" s="481"/>
      <c r="BD27" s="459"/>
      <c r="BE27" s="457"/>
      <c r="BF27" s="562"/>
      <c r="BG27" s="543"/>
      <c r="BH27" s="541"/>
      <c r="BI27" s="541"/>
      <c r="BJ27" s="82">
        <v>0</v>
      </c>
      <c r="BK27" s="120"/>
      <c r="BL27" s="64"/>
      <c r="BM27" s="84"/>
      <c r="BN27" s="62"/>
      <c r="BO27" s="85" t="s">
        <v>249</v>
      </c>
      <c r="BP27" s="66" t="s">
        <v>93</v>
      </c>
      <c r="BQ27" s="427" t="s">
        <v>484</v>
      </c>
      <c r="BR27" s="428"/>
      <c r="BS27" s="83">
        <v>0</v>
      </c>
      <c r="BT27" s="83">
        <v>0</v>
      </c>
    </row>
    <row r="28" spans="1:72" ht="137.25" customHeight="1" thickBot="1" x14ac:dyDescent="0.25">
      <c r="A28" s="70">
        <v>0</v>
      </c>
      <c r="B28" s="526"/>
      <c r="C28" s="526"/>
      <c r="D28" s="84">
        <v>0</v>
      </c>
      <c r="E28" s="84">
        <v>0</v>
      </c>
      <c r="F28" s="84">
        <v>0</v>
      </c>
      <c r="G28" s="84">
        <v>0</v>
      </c>
      <c r="H28" s="84">
        <v>0</v>
      </c>
      <c r="I28" s="82">
        <v>0</v>
      </c>
      <c r="J28" s="526"/>
      <c r="K28" s="448" t="s">
        <v>253</v>
      </c>
      <c r="L28" s="121" t="s">
        <v>68</v>
      </c>
      <c r="M28" s="87" t="s">
        <v>254</v>
      </c>
      <c r="N28" s="392" t="s">
        <v>255</v>
      </c>
      <c r="O28" s="80"/>
      <c r="P28" s="22" t="s">
        <v>73</v>
      </c>
      <c r="Q28" s="435" t="s">
        <v>256</v>
      </c>
      <c r="R28" s="111">
        <v>4500</v>
      </c>
      <c r="S28" s="111">
        <v>3571</v>
      </c>
      <c r="T28" s="109">
        <v>929</v>
      </c>
      <c r="U28" s="95">
        <v>0</v>
      </c>
      <c r="V28" s="7">
        <v>0</v>
      </c>
      <c r="W28" s="15">
        <v>0</v>
      </c>
      <c r="X28" s="74">
        <v>0</v>
      </c>
      <c r="Y28" s="157">
        <v>40</v>
      </c>
      <c r="Z28" s="394">
        <v>77</v>
      </c>
      <c r="AA28" s="157">
        <f>+Z28+Y28</f>
        <v>117</v>
      </c>
      <c r="AB28" s="76">
        <f>AA28/S28</f>
        <v>3.2763931671800618E-2</v>
      </c>
      <c r="AC28" s="76">
        <f>(AA28+T28)/R28</f>
        <v>0.23244444444444445</v>
      </c>
      <c r="AD28" s="514"/>
      <c r="AE28" s="514"/>
      <c r="AF28" s="514"/>
      <c r="AG28" s="152" t="s">
        <v>257</v>
      </c>
      <c r="AH28" s="193" t="s">
        <v>110</v>
      </c>
      <c r="AI28" s="194">
        <v>16</v>
      </c>
      <c r="AJ28" s="127">
        <v>1</v>
      </c>
      <c r="AK28" s="422">
        <v>3</v>
      </c>
      <c r="AL28" s="190">
        <f>+AK28+AJ28</f>
        <v>4</v>
      </c>
      <c r="AM28" s="230">
        <f>AL28/AI28</f>
        <v>0.25</v>
      </c>
      <c r="AN28" s="78">
        <v>0.5</v>
      </c>
      <c r="AO28" s="79">
        <v>44927</v>
      </c>
      <c r="AP28" s="79">
        <v>45291</v>
      </c>
      <c r="AQ28" s="80">
        <v>364</v>
      </c>
      <c r="AR28" s="207">
        <v>3571</v>
      </c>
      <c r="AS28" s="206">
        <v>40</v>
      </c>
      <c r="AT28" s="140">
        <f t="shared" si="1"/>
        <v>1.1201344161299356E-2</v>
      </c>
      <c r="AU28" s="149" t="s">
        <v>83</v>
      </c>
      <c r="AV28" s="146" t="s">
        <v>84</v>
      </c>
      <c r="AW28" s="497"/>
      <c r="AX28" s="500"/>
      <c r="AY28" s="497"/>
      <c r="AZ28" s="487"/>
      <c r="BA28" s="214">
        <v>0</v>
      </c>
      <c r="BB28" s="546"/>
      <c r="BC28" s="481"/>
      <c r="BD28" s="459"/>
      <c r="BE28" s="458"/>
      <c r="BF28" s="562"/>
      <c r="BG28" s="543"/>
      <c r="BH28" s="541"/>
      <c r="BI28" s="541"/>
      <c r="BJ28" s="122">
        <v>0</v>
      </c>
      <c r="BK28" s="123">
        <v>0</v>
      </c>
      <c r="BL28" s="119">
        <v>0</v>
      </c>
      <c r="BM28" s="119">
        <v>0</v>
      </c>
      <c r="BN28" s="124"/>
      <c r="BO28" s="93" t="s">
        <v>258</v>
      </c>
      <c r="BP28" s="94" t="s">
        <v>93</v>
      </c>
      <c r="BQ28" s="427" t="s">
        <v>485</v>
      </c>
      <c r="BR28" s="428"/>
      <c r="BS28" s="83">
        <v>0</v>
      </c>
      <c r="BT28" s="83">
        <v>0</v>
      </c>
    </row>
    <row r="29" spans="1:72" ht="71.25" customHeight="1" thickBot="1" x14ac:dyDescent="0.25">
      <c r="A29" s="70"/>
      <c r="B29" s="526"/>
      <c r="C29" s="526"/>
      <c r="D29" s="84"/>
      <c r="E29" s="84"/>
      <c r="F29" s="84"/>
      <c r="G29" s="84"/>
      <c r="H29" s="84"/>
      <c r="I29" s="82"/>
      <c r="J29" s="531" t="s">
        <v>259</v>
      </c>
      <c r="K29" s="531"/>
      <c r="L29" s="531"/>
      <c r="M29" s="531"/>
      <c r="N29" s="531"/>
      <c r="O29" s="531"/>
      <c r="P29" s="531"/>
      <c r="Q29" s="531"/>
      <c r="R29" s="531"/>
      <c r="S29" s="531"/>
      <c r="T29" s="531"/>
      <c r="U29" s="531"/>
      <c r="V29" s="531"/>
      <c r="W29" s="531"/>
      <c r="X29" s="531"/>
      <c r="Y29" s="531"/>
      <c r="Z29" s="531"/>
      <c r="AA29" s="531"/>
      <c r="AB29" s="431">
        <f>AVERAGE(AB26:AB28)</f>
        <v>1.6381965835900309E-2</v>
      </c>
      <c r="AC29" s="175">
        <f>AVERAGE(AC26:AC28)</f>
        <v>0.70248148148148148</v>
      </c>
      <c r="AD29" s="522"/>
      <c r="AE29" s="516" t="s">
        <v>260</v>
      </c>
      <c r="AF29" s="516"/>
      <c r="AG29" s="516"/>
      <c r="AH29" s="516"/>
      <c r="AI29" s="516"/>
      <c r="AJ29" s="516"/>
      <c r="AK29" s="517"/>
      <c r="AL29" s="517"/>
      <c r="AM29" s="231">
        <f>AVERAGE(AM26:AM28)</f>
        <v>0.125</v>
      </c>
      <c r="AN29" s="511"/>
      <c r="AO29" s="512"/>
      <c r="AP29" s="512"/>
      <c r="AQ29" s="512"/>
      <c r="AR29" s="512"/>
      <c r="AS29" s="512"/>
      <c r="AT29" s="140"/>
      <c r="AU29" s="143"/>
      <c r="AV29" s="144"/>
      <c r="AW29" s="145"/>
      <c r="AX29" s="401">
        <f>+AX26</f>
        <v>370000000</v>
      </c>
      <c r="AY29" s="223"/>
      <c r="AZ29" s="219"/>
      <c r="BA29" s="220"/>
      <c r="BB29" s="551"/>
      <c r="BC29" s="552"/>
      <c r="BD29" s="221">
        <f>+BD26</f>
        <v>0</v>
      </c>
      <c r="BE29" s="221">
        <f>+BE26</f>
        <v>0</v>
      </c>
      <c r="BF29" s="221"/>
      <c r="BG29" s="416"/>
      <c r="BH29" s="411">
        <v>0</v>
      </c>
      <c r="BI29" s="411">
        <v>0</v>
      </c>
      <c r="BJ29" s="82"/>
      <c r="BK29" s="82"/>
      <c r="BL29" s="84"/>
      <c r="BM29" s="84"/>
      <c r="BN29" s="62"/>
      <c r="BO29" s="151"/>
      <c r="BP29" s="151"/>
      <c r="BQ29" s="427"/>
      <c r="BR29" s="428"/>
      <c r="BS29" s="83"/>
      <c r="BT29" s="83"/>
    </row>
    <row r="30" spans="1:72" ht="156.75" x14ac:dyDescent="0.2">
      <c r="A30" s="70">
        <v>0</v>
      </c>
      <c r="B30" s="526"/>
      <c r="C30" s="526"/>
      <c r="D30" s="84">
        <v>0</v>
      </c>
      <c r="E30" s="84">
        <v>0</v>
      </c>
      <c r="F30" s="84">
        <v>0</v>
      </c>
      <c r="G30" s="84">
        <v>0</v>
      </c>
      <c r="H30" s="84">
        <v>0</v>
      </c>
      <c r="I30" s="82">
        <v>0</v>
      </c>
      <c r="J30" s="526" t="s">
        <v>261</v>
      </c>
      <c r="K30" s="446" t="s">
        <v>262</v>
      </c>
      <c r="L30" s="52" t="s">
        <v>217</v>
      </c>
      <c r="M30" s="52" t="s">
        <v>263</v>
      </c>
      <c r="N30" s="446" t="s">
        <v>264</v>
      </c>
      <c r="O30" s="150"/>
      <c r="P30" s="21" t="s">
        <v>73</v>
      </c>
      <c r="Q30" s="52" t="s">
        <v>265</v>
      </c>
      <c r="R30" s="53">
        <v>12000</v>
      </c>
      <c r="S30" s="53">
        <v>346</v>
      </c>
      <c r="T30" s="54">
        <v>11654</v>
      </c>
      <c r="U30" s="95">
        <v>0</v>
      </c>
      <c r="V30" s="7">
        <v>0</v>
      </c>
      <c r="W30" s="15">
        <v>0</v>
      </c>
      <c r="X30" s="74">
        <v>0</v>
      </c>
      <c r="Y30" s="55">
        <v>257</v>
      </c>
      <c r="Z30" s="394">
        <v>0</v>
      </c>
      <c r="AA30" s="55">
        <v>257</v>
      </c>
      <c r="AB30" s="76">
        <v>0.74277456647398843</v>
      </c>
      <c r="AC30" s="76">
        <v>0.99258333333333337</v>
      </c>
      <c r="AD30" s="519" t="s">
        <v>266</v>
      </c>
      <c r="AE30" s="514">
        <v>2020130010071</v>
      </c>
      <c r="AF30" s="520" t="s">
        <v>267</v>
      </c>
      <c r="AG30" s="195" t="s">
        <v>268</v>
      </c>
      <c r="AH30" s="195" t="s">
        <v>82</v>
      </c>
      <c r="AI30" s="197">
        <v>3</v>
      </c>
      <c r="AJ30" s="163">
        <v>5</v>
      </c>
      <c r="AK30" s="163">
        <v>0</v>
      </c>
      <c r="AL30" s="188">
        <v>5</v>
      </c>
      <c r="AM30" s="229">
        <v>1</v>
      </c>
      <c r="AN30" s="58">
        <v>0.33333333333333331</v>
      </c>
      <c r="AO30" s="110">
        <v>44927</v>
      </c>
      <c r="AP30" s="110">
        <v>45291</v>
      </c>
      <c r="AQ30" s="105">
        <v>364</v>
      </c>
      <c r="AR30" s="60">
        <v>346</v>
      </c>
      <c r="AS30" s="138">
        <v>257</v>
      </c>
      <c r="AT30" s="140">
        <f t="shared" si="1"/>
        <v>0.74277456647398843</v>
      </c>
      <c r="AU30" s="143" t="s">
        <v>83</v>
      </c>
      <c r="AV30" s="144" t="s">
        <v>84</v>
      </c>
      <c r="AW30" s="497" t="s">
        <v>85</v>
      </c>
      <c r="AX30" s="500">
        <v>261507204.40000001</v>
      </c>
      <c r="AY30" s="497" t="s">
        <v>86</v>
      </c>
      <c r="AZ30" s="487" t="s">
        <v>87</v>
      </c>
      <c r="BA30" s="208" t="s">
        <v>269</v>
      </c>
      <c r="BB30" s="546">
        <v>79440000</v>
      </c>
      <c r="BC30" s="481">
        <v>2720000</v>
      </c>
      <c r="BD30" s="459">
        <v>0.31775999999999999</v>
      </c>
      <c r="BE30" s="459">
        <v>1.0880000000000001E-2</v>
      </c>
      <c r="BF30" s="562">
        <v>79440000</v>
      </c>
      <c r="BG30" s="569">
        <v>39720000</v>
      </c>
      <c r="BH30" s="541">
        <f>BF30/AX30</f>
        <v>0.30377748170367425</v>
      </c>
      <c r="BI30" s="541">
        <f>BG30/AX30</f>
        <v>0.15188874085183712</v>
      </c>
      <c r="BJ30" s="64" t="s">
        <v>89</v>
      </c>
      <c r="BK30" s="63" t="s">
        <v>90</v>
      </c>
      <c r="BL30" s="61" t="s">
        <v>91</v>
      </c>
      <c r="BM30" s="64" t="s">
        <v>87</v>
      </c>
      <c r="BN30" s="65">
        <v>44956</v>
      </c>
      <c r="BO30" s="66" t="s">
        <v>270</v>
      </c>
      <c r="BP30" s="66" t="s">
        <v>93</v>
      </c>
      <c r="BQ30" s="427" t="s">
        <v>476</v>
      </c>
      <c r="BR30" s="428"/>
      <c r="BS30" s="83" t="s">
        <v>94</v>
      </c>
      <c r="BT30" s="83" t="s">
        <v>94</v>
      </c>
    </row>
    <row r="31" spans="1:72" ht="171" x14ac:dyDescent="0.2">
      <c r="A31" s="70">
        <v>0</v>
      </c>
      <c r="B31" s="526"/>
      <c r="C31" s="526"/>
      <c r="D31" s="84">
        <v>0</v>
      </c>
      <c r="E31" s="84">
        <v>0</v>
      </c>
      <c r="F31" s="84">
        <v>0</v>
      </c>
      <c r="G31" s="84">
        <v>0</v>
      </c>
      <c r="H31" s="84">
        <v>0</v>
      </c>
      <c r="I31" s="82">
        <v>0</v>
      </c>
      <c r="J31" s="526"/>
      <c r="K31" s="451" t="s">
        <v>271</v>
      </c>
      <c r="L31" s="12" t="s">
        <v>68</v>
      </c>
      <c r="M31" s="12" t="s">
        <v>272</v>
      </c>
      <c r="N31" s="451" t="s">
        <v>273</v>
      </c>
      <c r="O31" s="125"/>
      <c r="P31" s="71" t="s">
        <v>73</v>
      </c>
      <c r="Q31" s="12" t="s">
        <v>274</v>
      </c>
      <c r="R31" s="72">
        <v>13453</v>
      </c>
      <c r="S31" s="72">
        <v>3686</v>
      </c>
      <c r="T31" s="73">
        <v>9767</v>
      </c>
      <c r="U31" s="95">
        <v>0</v>
      </c>
      <c r="V31" s="7">
        <v>0</v>
      </c>
      <c r="W31" s="15">
        <v>0</v>
      </c>
      <c r="X31" s="74">
        <v>0</v>
      </c>
      <c r="Y31" s="75">
        <v>0</v>
      </c>
      <c r="Z31" s="394">
        <v>779</v>
      </c>
      <c r="AA31" s="75">
        <f>+Z31+Y31</f>
        <v>779</v>
      </c>
      <c r="AB31" s="76">
        <f>AA31/S31</f>
        <v>0.21134020618556701</v>
      </c>
      <c r="AC31" s="76">
        <f>(AA31+T31)/R31</f>
        <v>0.78391436854233254</v>
      </c>
      <c r="AD31" s="514"/>
      <c r="AE31" s="514"/>
      <c r="AF31" s="514"/>
      <c r="AG31" s="10" t="s">
        <v>275</v>
      </c>
      <c r="AH31" s="158" t="s">
        <v>110</v>
      </c>
      <c r="AI31" s="162">
        <v>10</v>
      </c>
      <c r="AJ31" s="125">
        <v>0</v>
      </c>
      <c r="AK31" s="80">
        <v>7</v>
      </c>
      <c r="AL31" s="189">
        <f>+AK31+AJ31</f>
        <v>7</v>
      </c>
      <c r="AM31" s="232">
        <v>0</v>
      </c>
      <c r="AN31" s="96">
        <v>0.33333333333333331</v>
      </c>
      <c r="AO31" s="79">
        <v>44927</v>
      </c>
      <c r="AP31" s="79">
        <v>45291</v>
      </c>
      <c r="AQ31" s="80">
        <v>364</v>
      </c>
      <c r="AR31" s="81">
        <v>3686</v>
      </c>
      <c r="AS31" s="139">
        <v>0</v>
      </c>
      <c r="AT31" s="140">
        <f t="shared" si="1"/>
        <v>0</v>
      </c>
      <c r="AU31" s="125" t="s">
        <v>83</v>
      </c>
      <c r="AV31" s="71" t="s">
        <v>84</v>
      </c>
      <c r="AW31" s="497"/>
      <c r="AX31" s="500"/>
      <c r="AY31" s="497"/>
      <c r="AZ31" s="487"/>
      <c r="BA31" s="214">
        <v>0</v>
      </c>
      <c r="BB31" s="546"/>
      <c r="BC31" s="481"/>
      <c r="BD31" s="459"/>
      <c r="BE31" s="459"/>
      <c r="BF31" s="562"/>
      <c r="BG31" s="569"/>
      <c r="BH31" s="541"/>
      <c r="BI31" s="541"/>
      <c r="BJ31" s="84">
        <v>0</v>
      </c>
      <c r="BK31" s="84">
        <v>0</v>
      </c>
      <c r="BL31" s="83">
        <v>0</v>
      </c>
      <c r="BM31" s="84">
        <v>0</v>
      </c>
      <c r="BN31" s="126"/>
      <c r="BO31" s="85" t="s">
        <v>249</v>
      </c>
      <c r="BP31" s="66" t="s">
        <v>93</v>
      </c>
      <c r="BQ31" s="427" t="s">
        <v>486</v>
      </c>
      <c r="BR31" s="428"/>
      <c r="BS31" s="83">
        <v>0</v>
      </c>
      <c r="BT31" s="83">
        <v>0</v>
      </c>
    </row>
    <row r="32" spans="1:72" ht="219.75" customHeight="1" thickBot="1" x14ac:dyDescent="0.25">
      <c r="A32" s="70">
        <v>0</v>
      </c>
      <c r="B32" s="526"/>
      <c r="C32" s="526"/>
      <c r="D32" s="84">
        <v>0</v>
      </c>
      <c r="E32" s="84">
        <v>0</v>
      </c>
      <c r="F32" s="84">
        <v>0</v>
      </c>
      <c r="G32" s="84">
        <v>0</v>
      </c>
      <c r="H32" s="84">
        <v>0</v>
      </c>
      <c r="I32" s="82">
        <v>0</v>
      </c>
      <c r="J32" s="526"/>
      <c r="K32" s="435" t="s">
        <v>276</v>
      </c>
      <c r="L32" s="87" t="s">
        <v>68</v>
      </c>
      <c r="M32" s="87">
        <v>0</v>
      </c>
      <c r="N32" s="435" t="s">
        <v>277</v>
      </c>
      <c r="O32" s="127"/>
      <c r="P32" s="22" t="s">
        <v>73</v>
      </c>
      <c r="Q32" s="87" t="s">
        <v>74</v>
      </c>
      <c r="R32" s="111">
        <v>7000</v>
      </c>
      <c r="S32" s="111">
        <v>1127</v>
      </c>
      <c r="T32" s="109">
        <v>5873</v>
      </c>
      <c r="U32" s="95">
        <v>0</v>
      </c>
      <c r="V32" s="7">
        <v>0</v>
      </c>
      <c r="W32" s="15">
        <v>0</v>
      </c>
      <c r="X32" s="74">
        <v>0</v>
      </c>
      <c r="Y32" s="157">
        <v>0</v>
      </c>
      <c r="Z32" s="394">
        <v>374</v>
      </c>
      <c r="AA32" s="157">
        <f>+Z32+Y32</f>
        <v>374</v>
      </c>
      <c r="AB32" s="76">
        <f>AA32/S32</f>
        <v>0.3318544809228039</v>
      </c>
      <c r="AC32" s="76">
        <f>(AA32+T32)/R32</f>
        <v>0.89242857142857146</v>
      </c>
      <c r="AD32" s="514"/>
      <c r="AE32" s="514"/>
      <c r="AF32" s="514"/>
      <c r="AG32" s="152" t="s">
        <v>278</v>
      </c>
      <c r="AH32" s="193" t="s">
        <v>145</v>
      </c>
      <c r="AI32" s="194">
        <v>15</v>
      </c>
      <c r="AJ32" s="127">
        <v>2</v>
      </c>
      <c r="AK32" s="422">
        <v>3</v>
      </c>
      <c r="AL32" s="190">
        <f>+AK32+AJ32</f>
        <v>5</v>
      </c>
      <c r="AM32" s="230">
        <f>AL32/AI32</f>
        <v>0.33333333333333331</v>
      </c>
      <c r="AN32" s="78">
        <v>0.33333333333333331</v>
      </c>
      <c r="AO32" s="79">
        <v>44927</v>
      </c>
      <c r="AP32" s="79">
        <v>45291</v>
      </c>
      <c r="AQ32" s="80">
        <v>364</v>
      </c>
      <c r="AR32" s="207">
        <v>1127</v>
      </c>
      <c r="AS32" s="206">
        <v>0</v>
      </c>
      <c r="AT32" s="140">
        <f t="shared" si="1"/>
        <v>0</v>
      </c>
      <c r="AU32" s="149" t="s">
        <v>83</v>
      </c>
      <c r="AV32" s="146" t="s">
        <v>84</v>
      </c>
      <c r="AW32" s="497"/>
      <c r="AX32" s="500"/>
      <c r="AY32" s="497"/>
      <c r="AZ32" s="487"/>
      <c r="BA32" s="214">
        <v>0</v>
      </c>
      <c r="BB32" s="547"/>
      <c r="BC32" s="482"/>
      <c r="BD32" s="459"/>
      <c r="BE32" s="459"/>
      <c r="BF32" s="562"/>
      <c r="BG32" s="569"/>
      <c r="BH32" s="541"/>
      <c r="BI32" s="541"/>
      <c r="BJ32" s="92">
        <v>0</v>
      </c>
      <c r="BK32" s="92">
        <v>0</v>
      </c>
      <c r="BL32" s="92">
        <v>0</v>
      </c>
      <c r="BM32" s="92">
        <v>0</v>
      </c>
      <c r="BN32" s="88"/>
      <c r="BO32" s="93" t="s">
        <v>279</v>
      </c>
      <c r="BP32" s="94" t="s">
        <v>93</v>
      </c>
      <c r="BQ32" s="427" t="s">
        <v>487</v>
      </c>
      <c r="BR32" s="428"/>
      <c r="BS32" s="83">
        <v>0</v>
      </c>
      <c r="BT32" s="83">
        <v>0</v>
      </c>
    </row>
    <row r="33" spans="1:72" ht="72.75" customHeight="1" thickBot="1" x14ac:dyDescent="0.25">
      <c r="A33" s="70"/>
      <c r="B33" s="526"/>
      <c r="C33" s="526"/>
      <c r="D33" s="84"/>
      <c r="E33" s="84"/>
      <c r="F33" s="84"/>
      <c r="G33" s="84"/>
      <c r="H33" s="84"/>
      <c r="I33" s="82"/>
      <c r="J33" s="531" t="s">
        <v>280</v>
      </c>
      <c r="K33" s="531"/>
      <c r="L33" s="531"/>
      <c r="M33" s="531"/>
      <c r="N33" s="531"/>
      <c r="O33" s="531"/>
      <c r="P33" s="531"/>
      <c r="Q33" s="531"/>
      <c r="R33" s="531"/>
      <c r="S33" s="531"/>
      <c r="T33" s="531"/>
      <c r="U33" s="531"/>
      <c r="V33" s="531"/>
      <c r="W33" s="531"/>
      <c r="X33" s="531"/>
      <c r="Y33" s="531"/>
      <c r="Z33" s="531"/>
      <c r="AA33" s="531"/>
      <c r="AB33" s="431">
        <f>AVERAGE(AB30:AB32)</f>
        <v>0.4286564178607864</v>
      </c>
      <c r="AC33" s="436">
        <f>AVERAGE(AC30:AC32)</f>
        <v>0.88964209110141246</v>
      </c>
      <c r="AD33" s="522"/>
      <c r="AE33" s="516" t="s">
        <v>266</v>
      </c>
      <c r="AF33" s="516"/>
      <c r="AG33" s="516"/>
      <c r="AH33" s="516"/>
      <c r="AI33" s="516"/>
      <c r="AJ33" s="516"/>
      <c r="AK33" s="517"/>
      <c r="AL33" s="517"/>
      <c r="AM33" s="231">
        <f>AVERAGE(AM30:AM32)</f>
        <v>0.44444444444444442</v>
      </c>
      <c r="AN33" s="511"/>
      <c r="AO33" s="512"/>
      <c r="AP33" s="512"/>
      <c r="AQ33" s="512"/>
      <c r="AR33" s="512"/>
      <c r="AS33" s="512"/>
      <c r="AT33" s="140"/>
      <c r="AU33" s="143"/>
      <c r="AV33" s="144"/>
      <c r="AW33" s="145"/>
      <c r="AX33" s="401">
        <f>+AX30</f>
        <v>261507204.40000001</v>
      </c>
      <c r="AY33" s="223"/>
      <c r="AZ33" s="219"/>
      <c r="BA33" s="220"/>
      <c r="BB33" s="549"/>
      <c r="BC33" s="550"/>
      <c r="BD33" s="221">
        <f>+BD30</f>
        <v>0.31775999999999999</v>
      </c>
      <c r="BE33" s="221">
        <f>+BE30</f>
        <v>1.0880000000000001E-2</v>
      </c>
      <c r="BF33" s="221"/>
      <c r="BG33" s="416"/>
      <c r="BH33" s="411">
        <f>+BH30</f>
        <v>0.30377748170367425</v>
      </c>
      <c r="BI33" s="411">
        <f>+BI30</f>
        <v>0.15188874085183712</v>
      </c>
      <c r="BJ33" s="84"/>
      <c r="BK33" s="84"/>
      <c r="BL33" s="84"/>
      <c r="BM33" s="84"/>
      <c r="BN33" s="62"/>
      <c r="BO33" s="151"/>
      <c r="BP33" s="151"/>
      <c r="BQ33" s="427"/>
      <c r="BR33" s="428"/>
      <c r="BS33" s="83"/>
      <c r="BT33" s="83"/>
    </row>
    <row r="34" spans="1:72" ht="138.75" customHeight="1" x14ac:dyDescent="0.2">
      <c r="A34" s="70">
        <v>0</v>
      </c>
      <c r="B34" s="526"/>
      <c r="C34" s="526"/>
      <c r="D34" s="84">
        <v>0</v>
      </c>
      <c r="E34" s="84">
        <v>0</v>
      </c>
      <c r="F34" s="84">
        <v>0</v>
      </c>
      <c r="G34" s="84">
        <v>0</v>
      </c>
      <c r="H34" s="84">
        <v>0</v>
      </c>
      <c r="I34" s="82">
        <v>0</v>
      </c>
      <c r="J34" s="526" t="s">
        <v>281</v>
      </c>
      <c r="K34" s="441" t="s">
        <v>282</v>
      </c>
      <c r="L34" s="52" t="s">
        <v>68</v>
      </c>
      <c r="M34" s="52" t="s">
        <v>283</v>
      </c>
      <c r="N34" s="446" t="s">
        <v>284</v>
      </c>
      <c r="O34" s="51"/>
      <c r="P34" s="21" t="s">
        <v>73</v>
      </c>
      <c r="Q34" s="52" t="s">
        <v>74</v>
      </c>
      <c r="R34" s="54">
        <v>6000</v>
      </c>
      <c r="S34" s="54" t="s">
        <v>107</v>
      </c>
      <c r="T34" s="53">
        <v>6199</v>
      </c>
      <c r="U34" s="95">
        <v>0</v>
      </c>
      <c r="V34" s="7">
        <v>0</v>
      </c>
      <c r="W34" s="15">
        <v>0</v>
      </c>
      <c r="X34" s="74">
        <v>0</v>
      </c>
      <c r="Y34" s="55">
        <v>1914</v>
      </c>
      <c r="Z34" s="394">
        <v>2003</v>
      </c>
      <c r="AA34" s="55">
        <f>+Z34+Y34</f>
        <v>3917</v>
      </c>
      <c r="AB34" s="76" t="s">
        <v>108</v>
      </c>
      <c r="AC34" s="76">
        <v>1</v>
      </c>
      <c r="AD34" s="519" t="s">
        <v>285</v>
      </c>
      <c r="AE34" s="514">
        <v>2021130010160</v>
      </c>
      <c r="AF34" s="514" t="s">
        <v>286</v>
      </c>
      <c r="AG34" s="160" t="s">
        <v>287</v>
      </c>
      <c r="AH34" s="195" t="s">
        <v>288</v>
      </c>
      <c r="AI34" s="197" t="s">
        <v>107</v>
      </c>
      <c r="AJ34" s="163">
        <v>136</v>
      </c>
      <c r="AK34" s="163">
        <v>7</v>
      </c>
      <c r="AL34" s="188">
        <f>+AK34+AJ34</f>
        <v>143</v>
      </c>
      <c r="AM34" s="229" t="s">
        <v>107</v>
      </c>
      <c r="AN34" s="58" t="s">
        <v>107</v>
      </c>
      <c r="AO34" s="110">
        <v>44927</v>
      </c>
      <c r="AP34" s="110">
        <v>45291</v>
      </c>
      <c r="AQ34" s="105">
        <v>364</v>
      </c>
      <c r="AR34" s="60" t="s">
        <v>107</v>
      </c>
      <c r="AS34" s="138">
        <v>1914</v>
      </c>
      <c r="AT34" s="140" t="s">
        <v>107</v>
      </c>
      <c r="AU34" s="162" t="s">
        <v>83</v>
      </c>
      <c r="AV34" s="209" t="s">
        <v>84</v>
      </c>
      <c r="AW34" s="497" t="s">
        <v>85</v>
      </c>
      <c r="AX34" s="500">
        <v>14631271212.820002</v>
      </c>
      <c r="AY34" s="497" t="s">
        <v>86</v>
      </c>
      <c r="AZ34" s="211" t="s">
        <v>180</v>
      </c>
      <c r="BA34" s="208" t="s">
        <v>289</v>
      </c>
      <c r="BB34" s="553">
        <v>290400000</v>
      </c>
      <c r="BC34" s="480">
        <v>32800000</v>
      </c>
      <c r="BD34" s="459">
        <v>0.18149999999999999</v>
      </c>
      <c r="BE34" s="459">
        <v>2.0500000000000001E-2</v>
      </c>
      <c r="BF34" s="562">
        <v>290520000</v>
      </c>
      <c r="BG34" s="543">
        <v>141000000</v>
      </c>
      <c r="BH34" s="541">
        <f>BF34/AX34</f>
        <v>1.9856101071070623E-2</v>
      </c>
      <c r="BI34" s="541">
        <f>BG34/AX34</f>
        <v>9.6368933327170506E-3</v>
      </c>
      <c r="BJ34" s="64" t="s">
        <v>89</v>
      </c>
      <c r="BK34" s="64" t="s">
        <v>90</v>
      </c>
      <c r="BL34" s="64" t="s">
        <v>91</v>
      </c>
      <c r="BM34" s="64" t="s">
        <v>214</v>
      </c>
      <c r="BN34" s="65">
        <v>44950</v>
      </c>
      <c r="BO34" s="66" t="s">
        <v>290</v>
      </c>
      <c r="BP34" s="66" t="s">
        <v>93</v>
      </c>
      <c r="BQ34" s="427" t="s">
        <v>488</v>
      </c>
      <c r="BR34" s="428"/>
      <c r="BS34" s="83" t="s">
        <v>94</v>
      </c>
      <c r="BT34" s="83" t="s">
        <v>94</v>
      </c>
    </row>
    <row r="35" spans="1:72" ht="156.75" x14ac:dyDescent="0.2">
      <c r="A35" s="70">
        <v>0</v>
      </c>
      <c r="B35" s="526"/>
      <c r="C35" s="526"/>
      <c r="D35" s="84">
        <v>0</v>
      </c>
      <c r="E35" s="84">
        <v>0</v>
      </c>
      <c r="F35" s="84">
        <v>0</v>
      </c>
      <c r="G35" s="84">
        <v>0</v>
      </c>
      <c r="H35" s="84">
        <v>0</v>
      </c>
      <c r="I35" s="82">
        <v>0</v>
      </c>
      <c r="J35" s="526"/>
      <c r="K35" s="445" t="s">
        <v>291</v>
      </c>
      <c r="L35" s="12" t="s">
        <v>68</v>
      </c>
      <c r="M35" s="12" t="s">
        <v>292</v>
      </c>
      <c r="N35" s="451" t="s">
        <v>293</v>
      </c>
      <c r="O35" s="23"/>
      <c r="P35" s="71" t="s">
        <v>73</v>
      </c>
      <c r="Q35" s="12" t="s">
        <v>265</v>
      </c>
      <c r="R35" s="73">
        <v>3500</v>
      </c>
      <c r="S35" s="73" t="s">
        <v>107</v>
      </c>
      <c r="T35" s="72">
        <v>3608</v>
      </c>
      <c r="U35" s="95">
        <v>0</v>
      </c>
      <c r="V35" s="7">
        <v>0</v>
      </c>
      <c r="W35" s="15">
        <v>0</v>
      </c>
      <c r="X35" s="74">
        <v>0</v>
      </c>
      <c r="Y35" s="75">
        <v>91</v>
      </c>
      <c r="Z35" s="394">
        <v>105</v>
      </c>
      <c r="AA35" s="75">
        <f>+Z35+Y35</f>
        <v>196</v>
      </c>
      <c r="AB35" s="76" t="s">
        <v>108</v>
      </c>
      <c r="AC35" s="76">
        <v>1</v>
      </c>
      <c r="AD35" s="514"/>
      <c r="AE35" s="514"/>
      <c r="AF35" s="514"/>
      <c r="AG35" s="5" t="s">
        <v>107</v>
      </c>
      <c r="AH35" s="158" t="s">
        <v>107</v>
      </c>
      <c r="AI35" s="21" t="s">
        <v>107</v>
      </c>
      <c r="AJ35" s="23">
        <v>5</v>
      </c>
      <c r="AK35" s="23">
        <v>6</v>
      </c>
      <c r="AL35" s="189">
        <v>5</v>
      </c>
      <c r="AM35" s="232" t="s">
        <v>107</v>
      </c>
      <c r="AN35" s="96" t="s">
        <v>107</v>
      </c>
      <c r="AO35" s="79">
        <v>44927</v>
      </c>
      <c r="AP35" s="79">
        <v>45291</v>
      </c>
      <c r="AQ35" s="80">
        <v>364</v>
      </c>
      <c r="AR35" s="81" t="s">
        <v>107</v>
      </c>
      <c r="AS35" s="139">
        <v>91</v>
      </c>
      <c r="AT35" s="140" t="s">
        <v>107</v>
      </c>
      <c r="AU35" s="150" t="s">
        <v>294</v>
      </c>
      <c r="AV35" s="21" t="s">
        <v>295</v>
      </c>
      <c r="AW35" s="497"/>
      <c r="AX35" s="500"/>
      <c r="AY35" s="497"/>
      <c r="AZ35" s="495" t="s">
        <v>87</v>
      </c>
      <c r="BA35" s="214">
        <v>0</v>
      </c>
      <c r="BB35" s="546"/>
      <c r="BC35" s="481"/>
      <c r="BD35" s="459"/>
      <c r="BE35" s="459"/>
      <c r="BF35" s="562"/>
      <c r="BG35" s="543"/>
      <c r="BH35" s="541"/>
      <c r="BI35" s="541"/>
      <c r="BJ35" s="84">
        <v>0</v>
      </c>
      <c r="BK35" s="84">
        <v>0</v>
      </c>
      <c r="BL35" s="84">
        <v>0</v>
      </c>
      <c r="BM35" s="84">
        <v>0</v>
      </c>
      <c r="BN35" s="82"/>
      <c r="BO35" s="85" t="s">
        <v>296</v>
      </c>
      <c r="BP35" s="66" t="s">
        <v>93</v>
      </c>
      <c r="BQ35" s="427" t="s">
        <v>489</v>
      </c>
      <c r="BR35" s="428"/>
      <c r="BS35" s="83">
        <v>0</v>
      </c>
      <c r="BT35" s="83">
        <v>0</v>
      </c>
    </row>
    <row r="36" spans="1:72" ht="128.25" customHeight="1" x14ac:dyDescent="0.2">
      <c r="A36" s="70">
        <v>0</v>
      </c>
      <c r="B36" s="526"/>
      <c r="C36" s="526"/>
      <c r="D36" s="84">
        <v>0</v>
      </c>
      <c r="E36" s="84">
        <v>0</v>
      </c>
      <c r="F36" s="84">
        <v>0</v>
      </c>
      <c r="G36" s="84">
        <v>0</v>
      </c>
      <c r="H36" s="84">
        <v>0</v>
      </c>
      <c r="I36" s="82">
        <v>0</v>
      </c>
      <c r="J36" s="526"/>
      <c r="K36" s="445" t="s">
        <v>297</v>
      </c>
      <c r="L36" s="12" t="s">
        <v>217</v>
      </c>
      <c r="M36" s="12" t="s">
        <v>298</v>
      </c>
      <c r="N36" s="451" t="s">
        <v>299</v>
      </c>
      <c r="O36" s="23"/>
      <c r="P36" s="71" t="s">
        <v>73</v>
      </c>
      <c r="Q36" s="12" t="s">
        <v>274</v>
      </c>
      <c r="R36" s="73">
        <v>16000</v>
      </c>
      <c r="S36" s="73">
        <v>3557</v>
      </c>
      <c r="T36" s="72">
        <v>12443</v>
      </c>
      <c r="U36" s="95">
        <v>0</v>
      </c>
      <c r="V36" s="7">
        <v>0</v>
      </c>
      <c r="W36" s="15">
        <v>0</v>
      </c>
      <c r="X36" s="74">
        <v>0</v>
      </c>
      <c r="Y36" s="75">
        <v>1259</v>
      </c>
      <c r="Z36" s="394">
        <v>2316</v>
      </c>
      <c r="AA36" s="75">
        <f>+Z36+Y36</f>
        <v>3575</v>
      </c>
      <c r="AB36" s="438">
        <f>AA36/S36</f>
        <v>1.0050604441945459</v>
      </c>
      <c r="AC36" s="76">
        <f>(AA36+T36)/R36</f>
        <v>1.001125</v>
      </c>
      <c r="AD36" s="514"/>
      <c r="AE36" s="514"/>
      <c r="AF36" s="514"/>
      <c r="AG36" s="5" t="s">
        <v>300</v>
      </c>
      <c r="AH36" s="16" t="s">
        <v>110</v>
      </c>
      <c r="AI36" s="22">
        <v>54</v>
      </c>
      <c r="AJ36" s="23">
        <v>5</v>
      </c>
      <c r="AK36" s="80">
        <v>7</v>
      </c>
      <c r="AL36" s="189">
        <f>+AK36+AJ36</f>
        <v>12</v>
      </c>
      <c r="AM36" s="232">
        <f>AL36/AI36</f>
        <v>0.22222222222222221</v>
      </c>
      <c r="AN36" s="96">
        <v>1</v>
      </c>
      <c r="AO36" s="79">
        <v>44927</v>
      </c>
      <c r="AP36" s="79">
        <v>45291</v>
      </c>
      <c r="AQ36" s="80">
        <v>364</v>
      </c>
      <c r="AR36" s="81">
        <v>3557</v>
      </c>
      <c r="AS36" s="139">
        <v>1259</v>
      </c>
      <c r="AT36" s="140">
        <f t="shared" si="1"/>
        <v>0.35394995782963173</v>
      </c>
      <c r="AU36" s="125" t="s">
        <v>83</v>
      </c>
      <c r="AV36" s="71" t="s">
        <v>84</v>
      </c>
      <c r="AW36" s="497"/>
      <c r="AX36" s="500"/>
      <c r="AY36" s="497"/>
      <c r="AZ36" s="495"/>
      <c r="BA36" s="214">
        <v>0</v>
      </c>
      <c r="BB36" s="546"/>
      <c r="BC36" s="481"/>
      <c r="BD36" s="459"/>
      <c r="BE36" s="459"/>
      <c r="BF36" s="562"/>
      <c r="BG36" s="543"/>
      <c r="BH36" s="541"/>
      <c r="BI36" s="541"/>
      <c r="BJ36" s="84">
        <v>0</v>
      </c>
      <c r="BK36" s="84">
        <v>0</v>
      </c>
      <c r="BL36" s="84">
        <v>0</v>
      </c>
      <c r="BM36" s="84">
        <v>0</v>
      </c>
      <c r="BN36" s="82"/>
      <c r="BO36" s="85" t="s">
        <v>301</v>
      </c>
      <c r="BP36" s="66" t="s">
        <v>93</v>
      </c>
      <c r="BQ36" s="427" t="s">
        <v>490</v>
      </c>
      <c r="BR36" s="428"/>
      <c r="BS36" s="83">
        <v>0</v>
      </c>
      <c r="BT36" s="83">
        <v>0</v>
      </c>
    </row>
    <row r="37" spans="1:72" ht="120.75" thickBot="1" x14ac:dyDescent="0.25">
      <c r="A37" s="70">
        <v>0</v>
      </c>
      <c r="B37" s="526"/>
      <c r="C37" s="526"/>
      <c r="D37" s="84">
        <v>0</v>
      </c>
      <c r="E37" s="84">
        <v>0</v>
      </c>
      <c r="F37" s="84">
        <v>0</v>
      </c>
      <c r="G37" s="84">
        <v>0</v>
      </c>
      <c r="H37" s="84">
        <v>0</v>
      </c>
      <c r="I37" s="82">
        <v>0</v>
      </c>
      <c r="J37" s="526"/>
      <c r="K37" s="435" t="s">
        <v>302</v>
      </c>
      <c r="L37" s="87" t="s">
        <v>217</v>
      </c>
      <c r="M37" s="87" t="s">
        <v>303</v>
      </c>
      <c r="N37" s="435" t="s">
        <v>304</v>
      </c>
      <c r="O37" s="80"/>
      <c r="P37" s="22" t="s">
        <v>73</v>
      </c>
      <c r="Q37" s="87" t="s">
        <v>305</v>
      </c>
      <c r="R37" s="109">
        <v>1000</v>
      </c>
      <c r="S37" s="109" t="s">
        <v>107</v>
      </c>
      <c r="T37" s="111">
        <v>1000</v>
      </c>
      <c r="U37" s="95">
        <v>0</v>
      </c>
      <c r="V37" s="7">
        <v>0</v>
      </c>
      <c r="W37" s="15">
        <v>0</v>
      </c>
      <c r="X37" s="74">
        <v>0</v>
      </c>
      <c r="Y37" s="157">
        <v>0</v>
      </c>
      <c r="Z37" s="394">
        <v>0</v>
      </c>
      <c r="AA37" s="157">
        <v>0</v>
      </c>
      <c r="AB37" s="76" t="s">
        <v>108</v>
      </c>
      <c r="AC37" s="76">
        <v>1</v>
      </c>
      <c r="AD37" s="514"/>
      <c r="AE37" s="514"/>
      <c r="AF37" s="514"/>
      <c r="AG37" s="154" t="s">
        <v>306</v>
      </c>
      <c r="AH37" s="199" t="s">
        <v>101</v>
      </c>
      <c r="AI37" s="200" t="s">
        <v>107</v>
      </c>
      <c r="AJ37" s="201">
        <v>0</v>
      </c>
      <c r="AK37" s="424">
        <v>0</v>
      </c>
      <c r="AL37" s="190">
        <v>0</v>
      </c>
      <c r="AM37" s="230" t="s">
        <v>107</v>
      </c>
      <c r="AN37" s="78" t="s">
        <v>107</v>
      </c>
      <c r="AO37" s="79">
        <v>44927</v>
      </c>
      <c r="AP37" s="79">
        <v>45291</v>
      </c>
      <c r="AQ37" s="80">
        <v>364</v>
      </c>
      <c r="AR37" s="207" t="s">
        <v>107</v>
      </c>
      <c r="AS37" s="206">
        <v>0</v>
      </c>
      <c r="AT37" s="140" t="s">
        <v>107</v>
      </c>
      <c r="AU37" s="149" t="s">
        <v>83</v>
      </c>
      <c r="AV37" s="146" t="s">
        <v>84</v>
      </c>
      <c r="AW37" s="497"/>
      <c r="AX37" s="501"/>
      <c r="AY37" s="498"/>
      <c r="AZ37" s="495"/>
      <c r="BA37" s="224">
        <v>0</v>
      </c>
      <c r="BB37" s="546"/>
      <c r="BC37" s="481"/>
      <c r="BD37" s="460"/>
      <c r="BE37" s="460"/>
      <c r="BF37" s="562"/>
      <c r="BG37" s="543"/>
      <c r="BH37" s="541"/>
      <c r="BI37" s="541"/>
      <c r="BJ37" s="119">
        <v>0</v>
      </c>
      <c r="BK37" s="92">
        <v>0</v>
      </c>
      <c r="BL37" s="92">
        <v>0</v>
      </c>
      <c r="BM37" s="92">
        <v>0</v>
      </c>
      <c r="BN37" s="90"/>
      <c r="BO37" s="93" t="s">
        <v>249</v>
      </c>
      <c r="BP37" s="94" t="s">
        <v>93</v>
      </c>
      <c r="BQ37" s="427" t="s">
        <v>476</v>
      </c>
      <c r="BR37" s="428"/>
      <c r="BS37" s="83">
        <v>0</v>
      </c>
      <c r="BT37" s="83">
        <v>0</v>
      </c>
    </row>
    <row r="38" spans="1:72" ht="67.5" customHeight="1" thickBot="1" x14ac:dyDescent="0.25">
      <c r="A38" s="70"/>
      <c r="B38" s="526"/>
      <c r="C38" s="526"/>
      <c r="D38" s="84"/>
      <c r="E38" s="84"/>
      <c r="F38" s="84"/>
      <c r="G38" s="84"/>
      <c r="H38" s="84"/>
      <c r="I38" s="82"/>
      <c r="J38" s="531" t="s">
        <v>307</v>
      </c>
      <c r="K38" s="531"/>
      <c r="L38" s="531"/>
      <c r="M38" s="531"/>
      <c r="N38" s="531"/>
      <c r="O38" s="531"/>
      <c r="P38" s="531"/>
      <c r="Q38" s="531"/>
      <c r="R38" s="531"/>
      <c r="S38" s="531"/>
      <c r="T38" s="531"/>
      <c r="U38" s="531"/>
      <c r="V38" s="531"/>
      <c r="W38" s="531"/>
      <c r="X38" s="531"/>
      <c r="Y38" s="531"/>
      <c r="Z38" s="531"/>
      <c r="AA38" s="531"/>
      <c r="AB38" s="449">
        <f>AVERAGE(AB34:AB37)</f>
        <v>1.0050604441945459</v>
      </c>
      <c r="AC38" s="175">
        <f>AVERAGE(AC34:AC37)</f>
        <v>1.00028125</v>
      </c>
      <c r="AD38" s="522"/>
      <c r="AE38" s="516" t="s">
        <v>285</v>
      </c>
      <c r="AF38" s="516"/>
      <c r="AG38" s="516"/>
      <c r="AH38" s="516"/>
      <c r="AI38" s="516"/>
      <c r="AJ38" s="516"/>
      <c r="AK38" s="517"/>
      <c r="AL38" s="517"/>
      <c r="AM38" s="231">
        <f>AM36/1</f>
        <v>0.22222222222222221</v>
      </c>
      <c r="AN38" s="511"/>
      <c r="AO38" s="512"/>
      <c r="AP38" s="512"/>
      <c r="AQ38" s="512"/>
      <c r="AR38" s="512"/>
      <c r="AS38" s="512"/>
      <c r="AT38" s="140"/>
      <c r="AU38" s="143"/>
      <c r="AV38" s="144"/>
      <c r="AW38" s="145"/>
      <c r="AX38" s="402">
        <f>+AX34</f>
        <v>14631271212.820002</v>
      </c>
      <c r="AY38" s="226"/>
      <c r="AZ38" s="220"/>
      <c r="BA38" s="220"/>
      <c r="BB38" s="551"/>
      <c r="BC38" s="552"/>
      <c r="BD38" s="221">
        <f>+BD34</f>
        <v>0.18149999999999999</v>
      </c>
      <c r="BE38" s="221">
        <f>+BE34</f>
        <v>2.0500000000000001E-2</v>
      </c>
      <c r="BF38" s="221"/>
      <c r="BG38" s="416"/>
      <c r="BH38" s="411">
        <f>+BH34</f>
        <v>1.9856101071070623E-2</v>
      </c>
      <c r="BI38" s="411">
        <f>+BI34</f>
        <v>9.6368933327170506E-3</v>
      </c>
      <c r="BJ38" s="84"/>
      <c r="BK38" s="82"/>
      <c r="BL38" s="84"/>
      <c r="BM38" s="84"/>
      <c r="BN38" s="82"/>
      <c r="BO38" s="151"/>
      <c r="BP38" s="151"/>
      <c r="BQ38" s="426"/>
      <c r="BR38" s="426"/>
      <c r="BS38" s="83"/>
      <c r="BT38" s="83"/>
    </row>
    <row r="39" spans="1:72" ht="199.5" x14ac:dyDescent="0.2">
      <c r="A39" s="70">
        <v>0</v>
      </c>
      <c r="B39" s="526"/>
      <c r="C39" s="526"/>
      <c r="D39" s="84">
        <v>0</v>
      </c>
      <c r="E39" s="84">
        <v>0</v>
      </c>
      <c r="F39" s="84">
        <v>0</v>
      </c>
      <c r="G39" s="84">
        <v>0</v>
      </c>
      <c r="H39" s="84">
        <v>0</v>
      </c>
      <c r="I39" s="82">
        <v>0</v>
      </c>
      <c r="J39" s="526" t="s">
        <v>308</v>
      </c>
      <c r="K39" s="450" t="s">
        <v>309</v>
      </c>
      <c r="L39" s="184" t="s">
        <v>68</v>
      </c>
      <c r="M39" s="184" t="s">
        <v>310</v>
      </c>
      <c r="N39" s="450"/>
      <c r="O39" s="51"/>
      <c r="P39" s="21" t="s">
        <v>73</v>
      </c>
      <c r="Q39" s="52" t="s">
        <v>311</v>
      </c>
      <c r="R39" s="54">
        <v>10000</v>
      </c>
      <c r="S39" s="54">
        <v>1085</v>
      </c>
      <c r="T39" s="54">
        <v>8915</v>
      </c>
      <c r="U39" s="95">
        <v>0</v>
      </c>
      <c r="V39" s="7">
        <v>0</v>
      </c>
      <c r="W39" s="6">
        <v>0</v>
      </c>
      <c r="X39" s="74">
        <v>0</v>
      </c>
      <c r="Y39" s="55">
        <v>369</v>
      </c>
      <c r="Z39" s="394">
        <v>182</v>
      </c>
      <c r="AA39" s="55">
        <f>+Z39+Y39</f>
        <v>551</v>
      </c>
      <c r="AB39" s="76">
        <f>AA39/S39</f>
        <v>0.50783410138248852</v>
      </c>
      <c r="AC39" s="76">
        <f>(AA39+T39)/R39</f>
        <v>0.9466</v>
      </c>
      <c r="AD39" s="519" t="s">
        <v>312</v>
      </c>
      <c r="AE39" s="514">
        <v>2021130010164</v>
      </c>
      <c r="AF39" s="514" t="s">
        <v>313</v>
      </c>
      <c r="AG39" s="202" t="s">
        <v>314</v>
      </c>
      <c r="AH39" s="195" t="s">
        <v>101</v>
      </c>
      <c r="AI39" s="197">
        <v>4</v>
      </c>
      <c r="AJ39" s="163">
        <v>7</v>
      </c>
      <c r="AK39" s="163">
        <v>4</v>
      </c>
      <c r="AL39" s="188">
        <f>+AK39+AJ39</f>
        <v>11</v>
      </c>
      <c r="AM39" s="229">
        <v>1</v>
      </c>
      <c r="AN39" s="58">
        <v>0.5</v>
      </c>
      <c r="AO39" s="110">
        <v>44927</v>
      </c>
      <c r="AP39" s="110">
        <v>45291</v>
      </c>
      <c r="AQ39" s="105">
        <v>364</v>
      </c>
      <c r="AR39" s="60">
        <v>1085</v>
      </c>
      <c r="AS39" s="138">
        <v>369</v>
      </c>
      <c r="AT39" s="140">
        <f t="shared" si="1"/>
        <v>0.34009216589861752</v>
      </c>
      <c r="AU39" s="162" t="s">
        <v>83</v>
      </c>
      <c r="AV39" s="162" t="s">
        <v>84</v>
      </c>
      <c r="AW39" s="497" t="s">
        <v>85</v>
      </c>
      <c r="AX39" s="502">
        <v>250000000</v>
      </c>
      <c r="AY39" s="499" t="s">
        <v>86</v>
      </c>
      <c r="AZ39" s="493" t="s">
        <v>87</v>
      </c>
      <c r="BA39" s="225" t="s">
        <v>315</v>
      </c>
      <c r="BB39" s="546">
        <v>83224000</v>
      </c>
      <c r="BC39" s="483">
        <v>6798000</v>
      </c>
      <c r="BD39" s="478">
        <v>0.33289600000000003</v>
      </c>
      <c r="BE39" s="461">
        <v>2.7192000000000001E-2</v>
      </c>
      <c r="BF39" s="562">
        <v>53189200</v>
      </c>
      <c r="BG39" s="543">
        <v>36359000</v>
      </c>
      <c r="BH39" s="541">
        <f>BF39/AX39</f>
        <v>0.2127568</v>
      </c>
      <c r="BI39" s="541">
        <f>BG39/AX39</f>
        <v>0.14543600000000001</v>
      </c>
      <c r="BJ39" s="64" t="s">
        <v>89</v>
      </c>
      <c r="BK39" s="98" t="s">
        <v>90</v>
      </c>
      <c r="BL39" s="99" t="s">
        <v>91</v>
      </c>
      <c r="BM39" s="64" t="s">
        <v>87</v>
      </c>
      <c r="BN39" s="65">
        <v>44957</v>
      </c>
      <c r="BO39" s="66" t="s">
        <v>316</v>
      </c>
      <c r="BP39" s="66" t="s">
        <v>317</v>
      </c>
      <c r="BQ39" s="427" t="s">
        <v>491</v>
      </c>
      <c r="BR39" s="428"/>
      <c r="BS39" s="83" t="s">
        <v>94</v>
      </c>
      <c r="BT39" s="83" t="s">
        <v>94</v>
      </c>
    </row>
    <row r="40" spans="1:72" ht="129" thickBot="1" x14ac:dyDescent="0.25">
      <c r="A40" s="70">
        <v>0</v>
      </c>
      <c r="B40" s="526"/>
      <c r="C40" s="526"/>
      <c r="D40" s="84">
        <v>0</v>
      </c>
      <c r="E40" s="84">
        <v>0</v>
      </c>
      <c r="F40" s="84">
        <v>0</v>
      </c>
      <c r="G40" s="84">
        <v>0</v>
      </c>
      <c r="H40" s="84">
        <v>0</v>
      </c>
      <c r="I40" s="82">
        <v>0</v>
      </c>
      <c r="J40" s="526"/>
      <c r="K40" s="435" t="s">
        <v>318</v>
      </c>
      <c r="L40" s="87" t="s">
        <v>68</v>
      </c>
      <c r="M40" s="87">
        <v>0</v>
      </c>
      <c r="N40" s="435" t="s">
        <v>319</v>
      </c>
      <c r="O40" s="80"/>
      <c r="P40" s="22" t="s">
        <v>73</v>
      </c>
      <c r="Q40" s="87" t="s">
        <v>320</v>
      </c>
      <c r="R40" s="109">
        <v>3000</v>
      </c>
      <c r="S40" s="109">
        <v>197</v>
      </c>
      <c r="T40" s="109">
        <v>2803</v>
      </c>
      <c r="U40" s="95">
        <v>0</v>
      </c>
      <c r="V40" s="7">
        <v>0</v>
      </c>
      <c r="W40" s="6">
        <v>0</v>
      </c>
      <c r="X40" s="74">
        <v>0</v>
      </c>
      <c r="Y40" s="157">
        <v>0</v>
      </c>
      <c r="Z40" s="394">
        <v>196</v>
      </c>
      <c r="AA40" s="157">
        <f>+Z40+Y40</f>
        <v>196</v>
      </c>
      <c r="AB40" s="76">
        <f>AA40/S40</f>
        <v>0.99492385786802029</v>
      </c>
      <c r="AC40" s="76">
        <f>(AA40+T40)/R40</f>
        <v>0.9996666666666667</v>
      </c>
      <c r="AD40" s="514"/>
      <c r="AE40" s="514"/>
      <c r="AF40" s="514"/>
      <c r="AG40" s="152" t="s">
        <v>321</v>
      </c>
      <c r="AH40" s="193" t="s">
        <v>110</v>
      </c>
      <c r="AI40" s="194">
        <v>2</v>
      </c>
      <c r="AJ40" s="127">
        <v>0</v>
      </c>
      <c r="AK40" s="422">
        <v>2</v>
      </c>
      <c r="AL40" s="190">
        <f>+AK40+AJ40</f>
        <v>2</v>
      </c>
      <c r="AM40" s="230">
        <v>0</v>
      </c>
      <c r="AN40" s="78">
        <v>0.5</v>
      </c>
      <c r="AO40" s="79">
        <v>44927</v>
      </c>
      <c r="AP40" s="79">
        <v>45291</v>
      </c>
      <c r="AQ40" s="80">
        <v>364</v>
      </c>
      <c r="AR40" s="207">
        <v>197</v>
      </c>
      <c r="AS40" s="206">
        <v>0</v>
      </c>
      <c r="AT40" s="140">
        <f t="shared" si="1"/>
        <v>0</v>
      </c>
      <c r="AU40" s="146" t="s">
        <v>83</v>
      </c>
      <c r="AV40" s="162" t="s">
        <v>84</v>
      </c>
      <c r="AW40" s="497"/>
      <c r="AX40" s="501"/>
      <c r="AY40" s="498"/>
      <c r="AZ40" s="494"/>
      <c r="BA40" s="224">
        <v>0</v>
      </c>
      <c r="BB40" s="546"/>
      <c r="BC40" s="483"/>
      <c r="BD40" s="478"/>
      <c r="BE40" s="460"/>
      <c r="BF40" s="562"/>
      <c r="BG40" s="543"/>
      <c r="BH40" s="541"/>
      <c r="BI40" s="541"/>
      <c r="BJ40" s="92">
        <v>0</v>
      </c>
      <c r="BK40" s="92">
        <v>0</v>
      </c>
      <c r="BL40" s="92">
        <v>0</v>
      </c>
      <c r="BM40" s="92">
        <v>0</v>
      </c>
      <c r="BN40" s="90"/>
      <c r="BO40" s="93" t="s">
        <v>249</v>
      </c>
      <c r="BP40" s="94" t="s">
        <v>93</v>
      </c>
      <c r="BQ40" s="427" t="s">
        <v>492</v>
      </c>
      <c r="BR40" s="428"/>
      <c r="BS40" s="70">
        <v>0</v>
      </c>
      <c r="BT40" s="83">
        <v>0</v>
      </c>
    </row>
    <row r="41" spans="1:72" ht="72.75" customHeight="1" thickBot="1" x14ac:dyDescent="0.25">
      <c r="A41" s="70"/>
      <c r="B41" s="526"/>
      <c r="C41" s="526"/>
      <c r="D41" s="84"/>
      <c r="E41" s="84"/>
      <c r="F41" s="84"/>
      <c r="G41" s="84"/>
      <c r="H41" s="84"/>
      <c r="I41" s="82"/>
      <c r="J41" s="531" t="s">
        <v>322</v>
      </c>
      <c r="K41" s="531"/>
      <c r="L41" s="531"/>
      <c r="M41" s="531"/>
      <c r="N41" s="531"/>
      <c r="O41" s="531"/>
      <c r="P41" s="531"/>
      <c r="Q41" s="531"/>
      <c r="R41" s="531"/>
      <c r="S41" s="531"/>
      <c r="T41" s="531"/>
      <c r="U41" s="531"/>
      <c r="V41" s="531"/>
      <c r="W41" s="531"/>
      <c r="X41" s="531"/>
      <c r="Y41" s="531"/>
      <c r="Z41" s="531"/>
      <c r="AA41" s="531"/>
      <c r="AB41" s="174">
        <f>AVERAGE(AB39:AB40)</f>
        <v>0.75137897962525435</v>
      </c>
      <c r="AC41" s="175">
        <f>AVERAGE(AC39:AC40)</f>
        <v>0.97313333333333341</v>
      </c>
      <c r="AD41" s="520"/>
      <c r="AE41" s="516" t="s">
        <v>312</v>
      </c>
      <c r="AF41" s="516"/>
      <c r="AG41" s="516"/>
      <c r="AH41" s="516"/>
      <c r="AI41" s="516"/>
      <c r="AJ41" s="516"/>
      <c r="AK41" s="517"/>
      <c r="AL41" s="517"/>
      <c r="AM41" s="231">
        <f>AVERAGE(AM39:AM40)</f>
        <v>0.5</v>
      </c>
      <c r="AN41" s="511"/>
      <c r="AO41" s="512"/>
      <c r="AP41" s="512"/>
      <c r="AQ41" s="512"/>
      <c r="AR41" s="512"/>
      <c r="AS41" s="512"/>
      <c r="AT41" s="140"/>
      <c r="AU41" s="144"/>
      <c r="AV41" s="144"/>
      <c r="AW41" s="194"/>
      <c r="AX41" s="402">
        <f>+AX39</f>
        <v>250000000</v>
      </c>
      <c r="AY41" s="226"/>
      <c r="AZ41" s="220"/>
      <c r="BA41" s="220"/>
      <c r="BB41" s="551"/>
      <c r="BC41" s="552"/>
      <c r="BD41" s="221">
        <f>+BD39</f>
        <v>0.33289600000000003</v>
      </c>
      <c r="BE41" s="221">
        <f>+BE39</f>
        <v>2.7192000000000001E-2</v>
      </c>
      <c r="BF41" s="221"/>
      <c r="BG41" s="416"/>
      <c r="BH41" s="411">
        <f>+BH39</f>
        <v>0.2127568</v>
      </c>
      <c r="BI41" s="411">
        <f>+BI39</f>
        <v>0.14543600000000001</v>
      </c>
      <c r="BJ41" s="84"/>
      <c r="BK41" s="82"/>
      <c r="BL41" s="84"/>
      <c r="BM41" s="84"/>
      <c r="BN41" s="82"/>
      <c r="BO41" s="151"/>
      <c r="BP41" s="151"/>
      <c r="BQ41" s="426"/>
      <c r="BR41" s="426"/>
      <c r="BS41" s="70"/>
      <c r="BT41" s="83"/>
    </row>
    <row r="42" spans="1:72" ht="135.75" customHeight="1" x14ac:dyDescent="0.2">
      <c r="A42" s="70">
        <v>0</v>
      </c>
      <c r="B42" s="526"/>
      <c r="C42" s="526"/>
      <c r="D42" s="84">
        <v>0</v>
      </c>
      <c r="E42" s="84">
        <v>0</v>
      </c>
      <c r="F42" s="84">
        <v>0</v>
      </c>
      <c r="G42" s="84">
        <v>0</v>
      </c>
      <c r="H42" s="84">
        <v>0</v>
      </c>
      <c r="I42" s="82">
        <v>0</v>
      </c>
      <c r="J42" s="526" t="s">
        <v>323</v>
      </c>
      <c r="K42" s="443" t="s">
        <v>324</v>
      </c>
      <c r="L42" s="52" t="s">
        <v>325</v>
      </c>
      <c r="M42" s="52">
        <v>0</v>
      </c>
      <c r="N42" s="446" t="s">
        <v>326</v>
      </c>
      <c r="O42" s="51"/>
      <c r="P42" s="21" t="s">
        <v>73</v>
      </c>
      <c r="Q42" s="52" t="s">
        <v>274</v>
      </c>
      <c r="R42" s="54">
        <v>72</v>
      </c>
      <c r="S42" s="53" t="s">
        <v>107</v>
      </c>
      <c r="T42" s="54">
        <v>86</v>
      </c>
      <c r="U42" s="95">
        <v>0</v>
      </c>
      <c r="V42" s="7">
        <v>0</v>
      </c>
      <c r="W42" s="6">
        <v>0</v>
      </c>
      <c r="X42" s="74">
        <v>0</v>
      </c>
      <c r="Y42" s="55">
        <v>5</v>
      </c>
      <c r="Z42" s="394">
        <v>6</v>
      </c>
      <c r="AA42" s="55">
        <f>+Z42+Y42</f>
        <v>11</v>
      </c>
      <c r="AB42" s="76" t="s">
        <v>108</v>
      </c>
      <c r="AC42" s="203">
        <v>1</v>
      </c>
      <c r="AD42" s="521" t="s">
        <v>327</v>
      </c>
      <c r="AE42" s="515">
        <v>2021130010159</v>
      </c>
      <c r="AF42" s="514" t="s">
        <v>80</v>
      </c>
      <c r="AG42" s="3" t="s">
        <v>328</v>
      </c>
      <c r="AH42" s="160" t="s">
        <v>110</v>
      </c>
      <c r="AI42" s="197">
        <v>16</v>
      </c>
      <c r="AJ42" s="163">
        <v>5</v>
      </c>
      <c r="AK42" s="425">
        <v>6</v>
      </c>
      <c r="AL42" s="188">
        <f>+AK42+AJ42</f>
        <v>11</v>
      </c>
      <c r="AM42" s="229">
        <f>AL42/AI42</f>
        <v>0.6875</v>
      </c>
      <c r="AN42" s="58" t="s">
        <v>107</v>
      </c>
      <c r="AO42" s="110">
        <v>44927</v>
      </c>
      <c r="AP42" s="110">
        <v>45291</v>
      </c>
      <c r="AQ42" s="105">
        <v>364</v>
      </c>
      <c r="AR42" s="60" t="s">
        <v>107</v>
      </c>
      <c r="AS42" s="138">
        <v>5</v>
      </c>
      <c r="AT42" s="140" t="s">
        <v>107</v>
      </c>
      <c r="AU42" s="162" t="s">
        <v>83</v>
      </c>
      <c r="AV42" s="209" t="s">
        <v>84</v>
      </c>
      <c r="AW42" s="497" t="s">
        <v>85</v>
      </c>
      <c r="AX42" s="502">
        <v>2252921046.3299999</v>
      </c>
      <c r="AY42" s="499" t="s">
        <v>86</v>
      </c>
      <c r="AZ42" s="227" t="s">
        <v>180</v>
      </c>
      <c r="BA42" s="225" t="s">
        <v>329</v>
      </c>
      <c r="BB42" s="570">
        <v>1131796435</v>
      </c>
      <c r="BC42" s="484">
        <v>142641000</v>
      </c>
      <c r="BD42" s="461">
        <v>0.43110950707836904</v>
      </c>
      <c r="BE42" s="457">
        <v>5.4332996020760249E-2</v>
      </c>
      <c r="BF42" s="562">
        <v>1308277435</v>
      </c>
      <c r="BG42" s="543">
        <v>504007000</v>
      </c>
      <c r="BH42" s="560">
        <f>BF42/AX42</f>
        <v>0.58070274461290117</v>
      </c>
      <c r="BI42" s="560">
        <f>BG42/AX42</f>
        <v>0.22371267773499012</v>
      </c>
      <c r="BJ42" s="208" t="s">
        <v>89</v>
      </c>
      <c r="BK42" s="216" t="s">
        <v>90</v>
      </c>
      <c r="BL42" s="99" t="s">
        <v>91</v>
      </c>
      <c r="BM42" s="97" t="s">
        <v>87</v>
      </c>
      <c r="BN42" s="65">
        <v>44942</v>
      </c>
      <c r="BO42" s="66" t="s">
        <v>330</v>
      </c>
      <c r="BP42" s="66" t="s">
        <v>331</v>
      </c>
      <c r="BQ42" s="427" t="s">
        <v>493</v>
      </c>
      <c r="BR42" s="428"/>
      <c r="BS42" s="70" t="s">
        <v>94</v>
      </c>
      <c r="BT42" s="83" t="s">
        <v>94</v>
      </c>
    </row>
    <row r="43" spans="1:72" ht="146.25" customHeight="1" thickBot="1" x14ac:dyDescent="0.25">
      <c r="A43" s="129">
        <v>0</v>
      </c>
      <c r="B43" s="535"/>
      <c r="C43" s="535"/>
      <c r="D43" s="130">
        <v>0</v>
      </c>
      <c r="E43" s="130">
        <v>0</v>
      </c>
      <c r="F43" s="130">
        <v>0</v>
      </c>
      <c r="G43" s="130">
        <v>0</v>
      </c>
      <c r="H43" s="130">
        <v>0</v>
      </c>
      <c r="I43" s="131">
        <v>0</v>
      </c>
      <c r="J43" s="526"/>
      <c r="K43" s="453" t="s">
        <v>332</v>
      </c>
      <c r="L43" s="87" t="s">
        <v>68</v>
      </c>
      <c r="M43" s="87" t="s">
        <v>333</v>
      </c>
      <c r="N43" s="435" t="s">
        <v>334</v>
      </c>
      <c r="O43" s="80"/>
      <c r="P43" s="22" t="s">
        <v>73</v>
      </c>
      <c r="Q43" s="87" t="s">
        <v>274</v>
      </c>
      <c r="R43" s="109">
        <v>61860</v>
      </c>
      <c r="S43" s="111">
        <v>9730</v>
      </c>
      <c r="T43" s="109">
        <v>52130</v>
      </c>
      <c r="U43" s="95">
        <v>0</v>
      </c>
      <c r="V43" s="7">
        <v>0</v>
      </c>
      <c r="W43" s="6">
        <v>0</v>
      </c>
      <c r="X43" s="74">
        <v>0</v>
      </c>
      <c r="Y43" s="157">
        <v>3054</v>
      </c>
      <c r="Z43" s="394">
        <v>4155</v>
      </c>
      <c r="AA43" s="157">
        <f>+Z43+Y43</f>
        <v>7209</v>
      </c>
      <c r="AB43" s="185">
        <f>AA43/S43</f>
        <v>0.74090441932168549</v>
      </c>
      <c r="AC43" s="204">
        <f>(AA43+T43)/R43</f>
        <v>0.95924668606530872</v>
      </c>
      <c r="AD43" s="521"/>
      <c r="AE43" s="515"/>
      <c r="AF43" s="514"/>
      <c r="AG43" s="8" t="s">
        <v>335</v>
      </c>
      <c r="AH43" s="159" t="s">
        <v>101</v>
      </c>
      <c r="AI43" s="145">
        <v>16</v>
      </c>
      <c r="AJ43" s="80">
        <v>5</v>
      </c>
      <c r="AK43" s="23">
        <v>6</v>
      </c>
      <c r="AL43" s="190">
        <f>+AK43+AJ43</f>
        <v>11</v>
      </c>
      <c r="AM43" s="230">
        <f>AL43/AI43</f>
        <v>0.6875</v>
      </c>
      <c r="AN43" s="78">
        <v>1</v>
      </c>
      <c r="AO43" s="79">
        <v>44927</v>
      </c>
      <c r="AP43" s="79">
        <v>45291</v>
      </c>
      <c r="AQ43" s="80">
        <v>364</v>
      </c>
      <c r="AR43" s="207">
        <v>9730</v>
      </c>
      <c r="AS43" s="206">
        <v>3054</v>
      </c>
      <c r="AT43" s="140">
        <f t="shared" si="1"/>
        <v>0.31387461459403904</v>
      </c>
      <c r="AU43" s="144" t="s">
        <v>83</v>
      </c>
      <c r="AV43" s="145" t="s">
        <v>84</v>
      </c>
      <c r="AW43" s="498"/>
      <c r="AX43" s="500"/>
      <c r="AY43" s="497"/>
      <c r="AZ43" s="212" t="s">
        <v>87</v>
      </c>
      <c r="BA43" s="214">
        <v>0</v>
      </c>
      <c r="BB43" s="570"/>
      <c r="BC43" s="484"/>
      <c r="BD43" s="459"/>
      <c r="BE43" s="458"/>
      <c r="BF43" s="562"/>
      <c r="BG43" s="543"/>
      <c r="BH43" s="561"/>
      <c r="BI43" s="561"/>
      <c r="BJ43" s="131">
        <v>0</v>
      </c>
      <c r="BK43" s="132" t="s">
        <v>336</v>
      </c>
      <c r="BL43" s="132" t="s">
        <v>337</v>
      </c>
      <c r="BM43" s="132" t="s">
        <v>87</v>
      </c>
      <c r="BN43" s="133">
        <v>45000</v>
      </c>
      <c r="BO43" s="85" t="s">
        <v>338</v>
      </c>
      <c r="BP43" s="66" t="s">
        <v>339</v>
      </c>
      <c r="BQ43" s="427" t="s">
        <v>493</v>
      </c>
      <c r="BR43" s="428"/>
      <c r="BS43" s="129">
        <v>0</v>
      </c>
      <c r="BT43" s="134">
        <v>0</v>
      </c>
    </row>
    <row r="44" spans="1:72" ht="66.75" customHeight="1" thickBot="1" x14ac:dyDescent="0.25">
      <c r="J44" s="518" t="s">
        <v>340</v>
      </c>
      <c r="K44" s="518"/>
      <c r="L44" s="518"/>
      <c r="M44" s="518"/>
      <c r="N44" s="518"/>
      <c r="O44" s="518"/>
      <c r="P44" s="518"/>
      <c r="Q44" s="518"/>
      <c r="R44" s="518"/>
      <c r="S44" s="518"/>
      <c r="T44" s="518"/>
      <c r="U44" s="518"/>
      <c r="V44" s="518"/>
      <c r="W44" s="518"/>
      <c r="X44" s="518"/>
      <c r="Y44" s="518"/>
      <c r="Z44" s="518"/>
      <c r="AA44" s="518"/>
      <c r="AB44" s="187">
        <f>AVERAGE(AB42:AB43)</f>
        <v>0.74090441932168549</v>
      </c>
      <c r="AC44" s="452">
        <f>AVERAGE(AC42:AC43)</f>
        <v>0.97962334303265441</v>
      </c>
      <c r="AD44" s="521"/>
      <c r="AE44" s="508" t="s">
        <v>327</v>
      </c>
      <c r="AF44" s="508"/>
      <c r="AG44" s="508"/>
      <c r="AH44" s="508"/>
      <c r="AI44" s="508"/>
      <c r="AJ44" s="508"/>
      <c r="AK44" s="509"/>
      <c r="AL44" s="509"/>
      <c r="AM44" s="234">
        <f>AVERAGE(AM42:AM43)</f>
        <v>0.6875</v>
      </c>
      <c r="AN44" s="513"/>
      <c r="AO44" s="476"/>
      <c r="AP44" s="476"/>
      <c r="AQ44" s="476"/>
      <c r="AR44" s="476"/>
      <c r="AS44" s="476"/>
      <c r="AT44" s="205"/>
      <c r="AU44" s="476"/>
      <c r="AV44" s="476"/>
      <c r="AW44" s="476"/>
      <c r="AX44" s="403">
        <f>+AX42</f>
        <v>2252921046.3299999</v>
      </c>
      <c r="AY44" s="228"/>
      <c r="AZ44" s="228"/>
      <c r="BA44" s="228"/>
      <c r="BB44" s="558"/>
      <c r="BC44" s="559"/>
      <c r="BD44" s="186">
        <f>+BD42</f>
        <v>0.43110950707836904</v>
      </c>
      <c r="BE44" s="186">
        <f>+BE42</f>
        <v>5.4332996020760249E-2</v>
      </c>
      <c r="BF44" s="186"/>
      <c r="BG44" s="417"/>
      <c r="BH44" s="410">
        <f>+BH42</f>
        <v>0.58070274461290117</v>
      </c>
      <c r="BI44" s="410">
        <f>+BI42</f>
        <v>0.22371267773499012</v>
      </c>
    </row>
    <row r="46" spans="1:72" ht="18.75" customHeight="1" thickBot="1" x14ac:dyDescent="0.3"/>
    <row r="47" spans="1:72" ht="18.75" customHeight="1" x14ac:dyDescent="0.2">
      <c r="J47" s="466" t="s">
        <v>461</v>
      </c>
      <c r="K47" s="466"/>
      <c r="L47" s="466"/>
      <c r="M47" s="466"/>
      <c r="N47" s="466"/>
      <c r="O47" s="466"/>
      <c r="P47" s="466"/>
      <c r="Q47" s="466"/>
      <c r="R47" s="466"/>
      <c r="S47" s="466"/>
      <c r="T47" s="466"/>
      <c r="U47" s="466"/>
      <c r="V47" s="466"/>
      <c r="W47" s="466"/>
      <c r="X47" s="466"/>
      <c r="Y47" s="466"/>
      <c r="Z47" s="466"/>
      <c r="AA47" s="466"/>
      <c r="AB47" s="467">
        <f>AVERAGE(AB44,AB41,AB38,AB33,AB29,AB25,AB19,AB15,AB10,AB6)</f>
        <v>0.45666625528162258</v>
      </c>
      <c r="AC47" s="469">
        <f>AVERAGE(AC44,AC41,AC38,AC33,AC29,AC25,AC19,AC15,AC10,AC6)</f>
        <v>0.81491035421043212</v>
      </c>
      <c r="AE47" s="471" t="s">
        <v>495</v>
      </c>
      <c r="AF47" s="472"/>
      <c r="AG47" s="472"/>
      <c r="AH47" s="472"/>
      <c r="AI47" s="472"/>
      <c r="AJ47" s="472"/>
      <c r="AK47" s="472"/>
      <c r="AL47" s="472"/>
      <c r="AM47" s="475">
        <f>AVERAGE(AM44,AM41,AM38,AM33,AM29,AM25,AM19,AM10,AM6)</f>
        <v>0.28294938271604941</v>
      </c>
      <c r="AU47" s="462" t="s">
        <v>494</v>
      </c>
      <c r="AV47" s="463"/>
      <c r="AW47" s="463"/>
      <c r="AX47" s="563">
        <f>AX44+AX41+AX38+AX33+AX29+AX25+AX19+AX15+AX6+AX10</f>
        <v>26585748744.500004</v>
      </c>
      <c r="AY47" s="563"/>
      <c r="AZ47" s="563"/>
      <c r="BA47" s="563"/>
      <c r="BB47" s="563"/>
      <c r="BC47" s="563"/>
      <c r="BD47" s="571">
        <f>BB47/AX47</f>
        <v>0</v>
      </c>
      <c r="BE47" s="571">
        <f>BC47/AX47</f>
        <v>0</v>
      </c>
      <c r="BF47" s="554">
        <f>+BF42+BF39+BF34+BF30+BF20+BF16+BF11+BF7+BF3</f>
        <v>5474896079.4499998</v>
      </c>
      <c r="BG47" s="556">
        <f>+BG42+BG39+BG34+BG30+BG20+BG16+BG11+BG7+BG3+BG3</f>
        <v>1891259000</v>
      </c>
      <c r="BH47" s="567">
        <f>BF47/AX47</f>
        <v>0.20593349211511799</v>
      </c>
      <c r="BI47" s="565">
        <f>BG47/AX47</f>
        <v>7.1138075446953858E-2</v>
      </c>
    </row>
    <row r="48" spans="1:72" ht="90" customHeight="1" thickBot="1" x14ac:dyDescent="0.25">
      <c r="J48" s="466"/>
      <c r="K48" s="466"/>
      <c r="L48" s="466"/>
      <c r="M48" s="466"/>
      <c r="N48" s="466"/>
      <c r="O48" s="466"/>
      <c r="P48" s="466"/>
      <c r="Q48" s="466"/>
      <c r="R48" s="466"/>
      <c r="S48" s="466"/>
      <c r="T48" s="466"/>
      <c r="U48" s="466"/>
      <c r="V48" s="466"/>
      <c r="W48" s="466"/>
      <c r="X48" s="466"/>
      <c r="Y48" s="466"/>
      <c r="Z48" s="466"/>
      <c r="AA48" s="466"/>
      <c r="AB48" s="468"/>
      <c r="AC48" s="470"/>
      <c r="AE48" s="473"/>
      <c r="AF48" s="474"/>
      <c r="AG48" s="474"/>
      <c r="AH48" s="474"/>
      <c r="AI48" s="474"/>
      <c r="AJ48" s="474"/>
      <c r="AK48" s="474"/>
      <c r="AL48" s="474"/>
      <c r="AM48" s="475"/>
      <c r="AU48" s="464"/>
      <c r="AV48" s="465"/>
      <c r="AW48" s="465"/>
      <c r="AX48" s="564"/>
      <c r="AY48" s="564"/>
      <c r="AZ48" s="564"/>
      <c r="BA48" s="564"/>
      <c r="BB48" s="564"/>
      <c r="BC48" s="564"/>
      <c r="BD48" s="572"/>
      <c r="BE48" s="572"/>
      <c r="BF48" s="555"/>
      <c r="BG48" s="557"/>
      <c r="BH48" s="568"/>
      <c r="BI48" s="566"/>
    </row>
    <row r="50" spans="61:61" ht="18.75" customHeight="1" x14ac:dyDescent="0.25">
      <c r="BI50" s="430">
        <f>AVERAGE(BI44,BI41,BI38,BI33,BI29,BI25,BI19,BI15,BI10,BI6)</f>
        <v>0.11980309098256821</v>
      </c>
    </row>
  </sheetData>
  <mergeCells count="224">
    <mergeCell ref="AX47:BC48"/>
    <mergeCell ref="BI47:BI48"/>
    <mergeCell ref="BH47:BH48"/>
    <mergeCell ref="BI26:BI28"/>
    <mergeCell ref="BH26:BH28"/>
    <mergeCell ref="BH20:BH24"/>
    <mergeCell ref="BI20:BI24"/>
    <mergeCell ref="BH16:BH18"/>
    <mergeCell ref="BI16:BI18"/>
    <mergeCell ref="BG20:BG24"/>
    <mergeCell ref="BF26:BF28"/>
    <mergeCell ref="BG26:BG28"/>
    <mergeCell ref="BG30:BG32"/>
    <mergeCell ref="BF30:BF32"/>
    <mergeCell ref="AY42:AY43"/>
    <mergeCell ref="AZ17:AZ18"/>
    <mergeCell ref="BB42:BB43"/>
    <mergeCell ref="BD47:BD48"/>
    <mergeCell ref="BE47:BE48"/>
    <mergeCell ref="BI11:BI14"/>
    <mergeCell ref="BH11:BH14"/>
    <mergeCell ref="BF47:BF48"/>
    <mergeCell ref="BG47:BG48"/>
    <mergeCell ref="BB44:BC44"/>
    <mergeCell ref="BH42:BH43"/>
    <mergeCell ref="BI42:BI43"/>
    <mergeCell ref="BH39:BH40"/>
    <mergeCell ref="BI39:BI40"/>
    <mergeCell ref="BI34:BI37"/>
    <mergeCell ref="BH34:BH37"/>
    <mergeCell ref="BH30:BH32"/>
    <mergeCell ref="BI30:BI32"/>
    <mergeCell ref="BF34:BF37"/>
    <mergeCell ref="BG34:BG37"/>
    <mergeCell ref="BF39:BF40"/>
    <mergeCell ref="BG39:BG40"/>
    <mergeCell ref="BF42:BF43"/>
    <mergeCell ref="BG42:BG43"/>
    <mergeCell ref="BF11:BF14"/>
    <mergeCell ref="BG11:BG14"/>
    <mergeCell ref="BF16:BF18"/>
    <mergeCell ref="BG16:BG18"/>
    <mergeCell ref="BF20:BF24"/>
    <mergeCell ref="BB10:BC10"/>
    <mergeCell ref="BB15:BC15"/>
    <mergeCell ref="BB19:BC19"/>
    <mergeCell ref="BB25:BC25"/>
    <mergeCell ref="BB29:BC29"/>
    <mergeCell ref="BB33:BC33"/>
    <mergeCell ref="BB38:BC38"/>
    <mergeCell ref="BB41:BC41"/>
    <mergeCell ref="BC20:BC24"/>
    <mergeCell ref="BB26:BB28"/>
    <mergeCell ref="BB30:BB32"/>
    <mergeCell ref="BB34:BB37"/>
    <mergeCell ref="BB39:BB40"/>
    <mergeCell ref="BB11:BB14"/>
    <mergeCell ref="BB16:BB18"/>
    <mergeCell ref="BB20:BB24"/>
    <mergeCell ref="BF3:BF5"/>
    <mergeCell ref="BG3:BG5"/>
    <mergeCell ref="BH3:BH5"/>
    <mergeCell ref="BI3:BI5"/>
    <mergeCell ref="BF7:BF9"/>
    <mergeCell ref="BG7:BG9"/>
    <mergeCell ref="BH7:BH9"/>
    <mergeCell ref="BI7:BI9"/>
    <mergeCell ref="AF3:AF5"/>
    <mergeCell ref="AY3:AY5"/>
    <mergeCell ref="AY7:AY9"/>
    <mergeCell ref="BB3:BB5"/>
    <mergeCell ref="BB7:BB9"/>
    <mergeCell ref="BE7:BE9"/>
    <mergeCell ref="BB6:BC6"/>
    <mergeCell ref="A1:A2"/>
    <mergeCell ref="C3:C43"/>
    <mergeCell ref="B3:B43"/>
    <mergeCell ref="J26:J28"/>
    <mergeCell ref="J20:J24"/>
    <mergeCell ref="J16:J18"/>
    <mergeCell ref="J11:J14"/>
    <mergeCell ref="J7:J9"/>
    <mergeCell ref="J29:AA29"/>
    <mergeCell ref="J33:AA33"/>
    <mergeCell ref="J38:AA38"/>
    <mergeCell ref="J41:AA41"/>
    <mergeCell ref="J42:J43"/>
    <mergeCell ref="J39:J40"/>
    <mergeCell ref="J34:J37"/>
    <mergeCell ref="J30:J32"/>
    <mergeCell ref="O1:P1"/>
    <mergeCell ref="J6:AA6"/>
    <mergeCell ref="AD3:AD6"/>
    <mergeCell ref="J3:J5"/>
    <mergeCell ref="AE38:AL38"/>
    <mergeCell ref="AE41:AL41"/>
    <mergeCell ref="AF26:AF28"/>
    <mergeCell ref="AF30:AF32"/>
    <mergeCell ref="AF34:AF37"/>
    <mergeCell ref="AF39:AF40"/>
    <mergeCell ref="AF42:AF43"/>
    <mergeCell ref="AF7:AF9"/>
    <mergeCell ref="AF11:AF14"/>
    <mergeCell ref="AF16:AF18"/>
    <mergeCell ref="AF20:AF24"/>
    <mergeCell ref="AM1:AM2"/>
    <mergeCell ref="AE10:AL10"/>
    <mergeCell ref="AE15:AL15"/>
    <mergeCell ref="AE19:AL19"/>
    <mergeCell ref="AE25:AL25"/>
    <mergeCell ref="AE6:AL6"/>
    <mergeCell ref="AE20:AE24"/>
    <mergeCell ref="AE16:AE18"/>
    <mergeCell ref="AE11:AE14"/>
    <mergeCell ref="AE7:AE9"/>
    <mergeCell ref="AE3:AE5"/>
    <mergeCell ref="J44:AA44"/>
    <mergeCell ref="AD39:AD41"/>
    <mergeCell ref="AD42:AD44"/>
    <mergeCell ref="AD34:AD38"/>
    <mergeCell ref="AD30:AD33"/>
    <mergeCell ref="J10:AA10"/>
    <mergeCell ref="J15:AA15"/>
    <mergeCell ref="J19:AA19"/>
    <mergeCell ref="J25:AA25"/>
    <mergeCell ref="AD20:AD25"/>
    <mergeCell ref="AD16:AD19"/>
    <mergeCell ref="AD11:AD15"/>
    <mergeCell ref="AD7:AD10"/>
    <mergeCell ref="AD26:AD29"/>
    <mergeCell ref="AW42:AW43"/>
    <mergeCell ref="AW3:AW5"/>
    <mergeCell ref="AW7:AW9"/>
    <mergeCell ref="AW11:AW14"/>
    <mergeCell ref="AW16:AW18"/>
    <mergeCell ref="AW20:AW24"/>
    <mergeCell ref="AE44:AL44"/>
    <mergeCell ref="AN6:AS6"/>
    <mergeCell ref="AN10:AS10"/>
    <mergeCell ref="AN15:AS15"/>
    <mergeCell ref="AN19:AS19"/>
    <mergeCell ref="AN25:AS25"/>
    <mergeCell ref="AN29:AS29"/>
    <mergeCell ref="AN33:AS33"/>
    <mergeCell ref="AN38:AS38"/>
    <mergeCell ref="AN41:AS41"/>
    <mergeCell ref="AN44:AS44"/>
    <mergeCell ref="AE26:AE28"/>
    <mergeCell ref="AE30:AE32"/>
    <mergeCell ref="AE34:AE37"/>
    <mergeCell ref="AE39:AE40"/>
    <mergeCell ref="AE42:AE43"/>
    <mergeCell ref="AE29:AL29"/>
    <mergeCell ref="AE33:AL33"/>
    <mergeCell ref="AY11:AY14"/>
    <mergeCell ref="AY16:AY18"/>
    <mergeCell ref="AY20:AY24"/>
    <mergeCell ref="AX26:AX28"/>
    <mergeCell ref="AX30:AX32"/>
    <mergeCell ref="AX34:AX37"/>
    <mergeCell ref="AX39:AX40"/>
    <mergeCell ref="AX42:AX43"/>
    <mergeCell ref="AX3:AX5"/>
    <mergeCell ref="AX7:AX9"/>
    <mergeCell ref="AX11:AX14"/>
    <mergeCell ref="AX16:AX18"/>
    <mergeCell ref="AX20:AX24"/>
    <mergeCell ref="AZ21:AZ24"/>
    <mergeCell ref="AY26:AY28"/>
    <mergeCell ref="AY30:AY32"/>
    <mergeCell ref="AY34:AY37"/>
    <mergeCell ref="AY39:AY40"/>
    <mergeCell ref="AW26:AW28"/>
    <mergeCell ref="AW30:AW32"/>
    <mergeCell ref="AW34:AW37"/>
    <mergeCell ref="AW39:AW40"/>
    <mergeCell ref="AT1:AT2"/>
    <mergeCell ref="AS1:AS2"/>
    <mergeCell ref="J47:AA48"/>
    <mergeCell ref="AB47:AB48"/>
    <mergeCell ref="AC47:AC48"/>
    <mergeCell ref="AE47:AL48"/>
    <mergeCell ref="AM47:AM48"/>
    <mergeCell ref="BD1:BD2"/>
    <mergeCell ref="BE11:BE14"/>
    <mergeCell ref="BE16:BE18"/>
    <mergeCell ref="BE20:BE24"/>
    <mergeCell ref="AU44:AW44"/>
    <mergeCell ref="BD3:BD5"/>
    <mergeCell ref="BD7:BD9"/>
    <mergeCell ref="BD11:BD14"/>
    <mergeCell ref="BD16:BD18"/>
    <mergeCell ref="BD20:BD24"/>
    <mergeCell ref="BD26:BD28"/>
    <mergeCell ref="BD30:BD32"/>
    <mergeCell ref="BD34:BD37"/>
    <mergeCell ref="BD39:BD40"/>
    <mergeCell ref="BD42:BD43"/>
    <mergeCell ref="BC26:BC28"/>
    <mergeCell ref="BC30:BC32"/>
    <mergeCell ref="BE1:BE2"/>
    <mergeCell ref="AX1:AX2"/>
    <mergeCell ref="BE26:BE28"/>
    <mergeCell ref="BE30:BE32"/>
    <mergeCell ref="BE34:BE37"/>
    <mergeCell ref="BE39:BE40"/>
    <mergeCell ref="BE42:BE43"/>
    <mergeCell ref="BE3:BE5"/>
    <mergeCell ref="AU47:AW48"/>
    <mergeCell ref="BC34:BC37"/>
    <mergeCell ref="BC39:BC40"/>
    <mergeCell ref="BC42:BC43"/>
    <mergeCell ref="BC3:BC5"/>
    <mergeCell ref="BC7:BC9"/>
    <mergeCell ref="BC11:BC14"/>
    <mergeCell ref="BC16:BC18"/>
    <mergeCell ref="AZ11:AZ14"/>
    <mergeCell ref="AZ7:AZ9"/>
    <mergeCell ref="AZ3:AZ5"/>
    <mergeCell ref="AW1:AW2"/>
    <mergeCell ref="AZ39:AZ40"/>
    <mergeCell ref="AZ35:AZ37"/>
    <mergeCell ref="AZ30:AZ32"/>
    <mergeCell ref="AZ26:AZ28"/>
  </mergeCells>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00"/>
  <sheetViews>
    <sheetView showGridLines="0" workbookViewId="0">
      <pane xSplit="3" ySplit="8" topLeftCell="D9" activePane="bottomRight" state="frozen"/>
      <selection pane="topRight" activeCell="D1" sqref="D1"/>
      <selection pane="bottomLeft" activeCell="A9" sqref="A9"/>
      <selection pane="bottomRight" activeCell="BR10" sqref="BR10"/>
    </sheetView>
  </sheetViews>
  <sheetFormatPr baseColWidth="10" defaultColWidth="14.42578125" defaultRowHeight="15" customHeight="1" x14ac:dyDescent="0.25"/>
  <cols>
    <col min="1" max="1" width="13.85546875" style="235" hidden="1" customWidth="1"/>
    <col min="2" max="2" width="5.7109375" style="235" hidden="1" customWidth="1"/>
    <col min="3" max="3" width="19.7109375" style="235" customWidth="1"/>
    <col min="4" max="4" width="24" style="235" customWidth="1"/>
    <col min="5" max="5" width="12.28515625" style="235" customWidth="1"/>
    <col min="6" max="6" width="13.85546875" style="235" customWidth="1"/>
    <col min="7" max="7" width="14.140625" style="235" customWidth="1"/>
    <col min="8" max="9" width="13.7109375" style="235" customWidth="1"/>
    <col min="10" max="10" width="18.85546875" style="235" customWidth="1"/>
    <col min="11" max="11" width="37.5703125" style="235" customWidth="1"/>
    <col min="12" max="12" width="21.140625" style="235" customWidth="1"/>
    <col min="13" max="13" width="27.140625" style="235" customWidth="1"/>
    <col min="14" max="14" width="39.42578125" style="235" customWidth="1"/>
    <col min="15" max="15" width="12.140625" style="235" customWidth="1"/>
    <col min="16" max="17" width="12.5703125" style="235" customWidth="1"/>
    <col min="18" max="19" width="15.28515625" style="235" customWidth="1"/>
    <col min="20" max="21" width="14.7109375" style="235" customWidth="1"/>
    <col min="22" max="22" width="22.7109375" style="235" customWidth="1"/>
    <col min="23" max="23" width="8.140625" style="235" hidden="1" customWidth="1"/>
    <col min="24" max="24" width="8" style="235" hidden="1" customWidth="1"/>
    <col min="25" max="25" width="17.85546875" style="235" hidden="1" customWidth="1"/>
    <col min="26" max="26" width="38.28515625" style="235" hidden="1" customWidth="1"/>
    <col min="27" max="27" width="34" style="235" hidden="1" customWidth="1"/>
    <col min="28" max="28" width="17.28515625" style="235" hidden="1" customWidth="1"/>
    <col min="29" max="29" width="8.7109375" style="235" hidden="1" customWidth="1"/>
    <col min="30" max="30" width="7.85546875" style="235" hidden="1" customWidth="1"/>
    <col min="31" max="31" width="25.140625" style="235" hidden="1" customWidth="1"/>
    <col min="32" max="32" width="7.140625" style="235" hidden="1" customWidth="1"/>
    <col min="33" max="33" width="8" style="235" hidden="1" customWidth="1"/>
    <col min="34" max="34" width="16.7109375" style="235" hidden="1" customWidth="1"/>
    <col min="35" max="35" width="7.85546875" style="235" hidden="1" customWidth="1"/>
    <col min="36" max="36" width="9.7109375" style="235" hidden="1" customWidth="1"/>
    <col min="37" max="37" width="15.7109375" style="235" hidden="1" customWidth="1"/>
    <col min="38" max="38" width="10.5703125" style="235" hidden="1" customWidth="1"/>
    <col min="39" max="39" width="9.5703125" style="235" hidden="1" customWidth="1"/>
    <col min="40" max="40" width="17.5703125" style="235" hidden="1" customWidth="1"/>
    <col min="41" max="41" width="26" style="235" customWidth="1"/>
    <col min="42" max="42" width="26.42578125" style="235" customWidth="1"/>
    <col min="43" max="43" width="27.7109375" style="235" customWidth="1"/>
    <col min="44" max="44" width="20.140625" style="235" customWidth="1"/>
    <col min="45" max="45" width="23.85546875" style="235" customWidth="1"/>
    <col min="46" max="46" width="20.7109375" style="235" customWidth="1"/>
    <col min="47" max="47" width="22" style="235" customWidth="1"/>
    <col min="48" max="48" width="15" style="235" customWidth="1"/>
    <col min="49" max="49" width="22" style="235" customWidth="1"/>
    <col min="50" max="51" width="22.42578125" style="235" customWidth="1"/>
    <col min="52" max="52" width="20.85546875" style="235" customWidth="1"/>
    <col min="53" max="53" width="24.42578125" style="235" customWidth="1"/>
    <col min="54" max="54" width="20.140625" style="235" customWidth="1"/>
    <col min="55" max="55" width="20.5703125" style="235" customWidth="1"/>
    <col min="56" max="56" width="20.140625" style="235" customWidth="1"/>
    <col min="57" max="58" width="21.42578125" style="235" customWidth="1"/>
    <col min="59" max="59" width="21.28515625" style="235" customWidth="1"/>
    <col min="60" max="63" width="20.5703125" style="235" customWidth="1"/>
    <col min="64" max="64" width="27.85546875" style="235" customWidth="1"/>
    <col min="65" max="65" width="26.5703125" style="235" customWidth="1"/>
    <col min="66" max="66" width="38.85546875" style="235" customWidth="1"/>
    <col min="67" max="16384" width="14.42578125" style="235"/>
  </cols>
  <sheetData>
    <row r="1" spans="1:66" ht="15.75" hidden="1" thickBot="1" x14ac:dyDescent="0.3">
      <c r="A1" s="658"/>
      <c r="B1" s="660" t="s">
        <v>341</v>
      </c>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c r="AL1" s="661"/>
      <c r="AM1" s="661"/>
      <c r="AN1" s="661"/>
      <c r="AO1" s="661"/>
      <c r="AP1" s="661"/>
      <c r="AQ1" s="661"/>
      <c r="AR1" s="661"/>
      <c r="AS1" s="661"/>
      <c r="AT1" s="661"/>
      <c r="AU1" s="661"/>
      <c r="AV1" s="661"/>
      <c r="AW1" s="661"/>
      <c r="AX1" s="661"/>
      <c r="AY1" s="661"/>
      <c r="AZ1" s="661"/>
      <c r="BA1" s="661"/>
      <c r="BB1" s="661"/>
      <c r="BC1" s="661"/>
      <c r="BD1" s="661"/>
      <c r="BE1" s="661"/>
      <c r="BF1" s="661"/>
      <c r="BG1" s="661"/>
      <c r="BH1" s="661"/>
      <c r="BI1" s="661"/>
      <c r="BJ1" s="661"/>
      <c r="BK1" s="661"/>
      <c r="BL1" s="661"/>
      <c r="BM1" s="662"/>
      <c r="BN1" s="236" t="s">
        <v>342</v>
      </c>
    </row>
    <row r="2" spans="1:66" ht="15" hidden="1" customHeight="1" thickBot="1" x14ac:dyDescent="0.3">
      <c r="A2" s="633"/>
      <c r="B2" s="660" t="s">
        <v>343</v>
      </c>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c r="AM2" s="661"/>
      <c r="AN2" s="661"/>
      <c r="AO2" s="661"/>
      <c r="AP2" s="661"/>
      <c r="AQ2" s="661"/>
      <c r="AR2" s="661"/>
      <c r="AS2" s="661"/>
      <c r="AT2" s="661"/>
      <c r="AU2" s="661"/>
      <c r="AV2" s="661"/>
      <c r="AW2" s="661"/>
      <c r="AX2" s="661"/>
      <c r="AY2" s="661"/>
      <c r="AZ2" s="661"/>
      <c r="BA2" s="661"/>
      <c r="BB2" s="661"/>
      <c r="BC2" s="661"/>
      <c r="BD2" s="661"/>
      <c r="BE2" s="661"/>
      <c r="BF2" s="661"/>
      <c r="BG2" s="661"/>
      <c r="BH2" s="661"/>
      <c r="BI2" s="661"/>
      <c r="BJ2" s="661"/>
      <c r="BK2" s="661"/>
      <c r="BL2" s="661"/>
      <c r="BM2" s="662"/>
      <c r="BN2" s="237" t="s">
        <v>344</v>
      </c>
    </row>
    <row r="3" spans="1:66" ht="15" hidden="1" customHeight="1" thickBot="1" x14ac:dyDescent="0.3">
      <c r="A3" s="633"/>
      <c r="B3" s="663" t="s">
        <v>345</v>
      </c>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61"/>
      <c r="AM3" s="661"/>
      <c r="AN3" s="661"/>
      <c r="AO3" s="661"/>
      <c r="AP3" s="661"/>
      <c r="AQ3" s="661"/>
      <c r="AR3" s="661"/>
      <c r="AS3" s="661"/>
      <c r="AT3" s="661"/>
      <c r="AU3" s="661"/>
      <c r="AV3" s="661"/>
      <c r="AW3" s="661"/>
      <c r="AX3" s="661"/>
      <c r="AY3" s="661"/>
      <c r="AZ3" s="661"/>
      <c r="BA3" s="661"/>
      <c r="BB3" s="661"/>
      <c r="BC3" s="661"/>
      <c r="BD3" s="661"/>
      <c r="BE3" s="661"/>
      <c r="BF3" s="661"/>
      <c r="BG3" s="661"/>
      <c r="BH3" s="661"/>
      <c r="BI3" s="661"/>
      <c r="BJ3" s="661"/>
      <c r="BK3" s="661"/>
      <c r="BL3" s="661"/>
      <c r="BM3" s="662"/>
      <c r="BN3" s="237" t="s">
        <v>346</v>
      </c>
    </row>
    <row r="4" spans="1:66" ht="15.75" hidden="1" customHeight="1" thickBot="1" x14ac:dyDescent="0.3">
      <c r="A4" s="659"/>
      <c r="B4" s="664" t="s">
        <v>347</v>
      </c>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665"/>
      <c r="BJ4" s="665"/>
      <c r="BK4" s="665"/>
      <c r="BL4" s="665"/>
      <c r="BM4" s="666"/>
      <c r="BN4" s="238" t="s">
        <v>348</v>
      </c>
    </row>
    <row r="5" spans="1:66" ht="15.75" thickBot="1" x14ac:dyDescent="0.3">
      <c r="A5" s="667" t="s">
        <v>349</v>
      </c>
      <c r="B5" s="649"/>
      <c r="C5" s="649"/>
      <c r="D5" s="649"/>
      <c r="E5" s="649"/>
      <c r="F5" s="649"/>
      <c r="G5" s="649"/>
      <c r="H5" s="649"/>
      <c r="I5" s="649"/>
      <c r="J5" s="649"/>
      <c r="K5" s="649"/>
      <c r="L5" s="649"/>
      <c r="M5" s="649"/>
      <c r="N5" s="649"/>
      <c r="O5" s="649"/>
      <c r="P5" s="649"/>
      <c r="Q5" s="649"/>
      <c r="R5" s="649"/>
      <c r="S5" s="649"/>
      <c r="T5" s="649"/>
      <c r="U5" s="649"/>
      <c r="V5" s="668"/>
      <c r="W5" s="669" t="s">
        <v>350</v>
      </c>
      <c r="X5" s="670"/>
      <c r="Y5" s="670"/>
      <c r="Z5" s="670"/>
      <c r="AA5" s="670"/>
      <c r="AB5" s="670"/>
      <c r="AC5" s="670"/>
      <c r="AD5" s="670"/>
      <c r="AE5" s="670"/>
      <c r="AF5" s="670"/>
      <c r="AG5" s="670"/>
      <c r="AH5" s="670"/>
      <c r="AI5" s="670"/>
      <c r="AJ5" s="670"/>
      <c r="AK5" s="670"/>
      <c r="AL5" s="670"/>
      <c r="AM5" s="670"/>
      <c r="AN5" s="670"/>
      <c r="AO5" s="670"/>
      <c r="AP5" s="670"/>
      <c r="AQ5" s="670"/>
      <c r="AR5" s="670"/>
      <c r="AS5" s="670"/>
      <c r="AT5" s="670"/>
      <c r="AU5" s="670"/>
      <c r="AV5" s="670"/>
      <c r="AW5" s="670"/>
      <c r="AX5" s="670"/>
      <c r="AY5" s="670"/>
      <c r="AZ5" s="670"/>
      <c r="BA5" s="670"/>
      <c r="BB5" s="670"/>
      <c r="BC5" s="670"/>
      <c r="BD5" s="670"/>
      <c r="BE5" s="670"/>
      <c r="BF5" s="670"/>
      <c r="BG5" s="670"/>
      <c r="BH5" s="670"/>
      <c r="BI5" s="670"/>
      <c r="BJ5" s="670"/>
      <c r="BK5" s="670"/>
      <c r="BL5" s="670"/>
      <c r="BM5" s="670"/>
      <c r="BN5" s="671"/>
    </row>
    <row r="6" spans="1:66" ht="18.75" customHeight="1" thickBot="1" x14ac:dyDescent="0.3">
      <c r="A6" s="673" t="s">
        <v>351</v>
      </c>
      <c r="B6" s="641" t="s">
        <v>352</v>
      </c>
      <c r="C6" s="641" t="s">
        <v>353</v>
      </c>
      <c r="D6" s="641" t="s">
        <v>354</v>
      </c>
      <c r="E6" s="674" t="s">
        <v>355</v>
      </c>
      <c r="F6" s="636" t="s">
        <v>356</v>
      </c>
      <c r="G6" s="641" t="s">
        <v>357</v>
      </c>
      <c r="H6" s="641" t="s">
        <v>358</v>
      </c>
      <c r="I6" s="672" t="s">
        <v>359</v>
      </c>
      <c r="J6" s="672" t="s">
        <v>360</v>
      </c>
      <c r="K6" s="636" t="s">
        <v>361</v>
      </c>
      <c r="L6" s="636" t="s">
        <v>362</v>
      </c>
      <c r="M6" s="641" t="s">
        <v>363</v>
      </c>
      <c r="N6" s="641" t="s">
        <v>364</v>
      </c>
      <c r="O6" s="641" t="s">
        <v>365</v>
      </c>
      <c r="P6" s="641" t="s">
        <v>366</v>
      </c>
      <c r="Q6" s="641" t="s">
        <v>367</v>
      </c>
      <c r="R6" s="641" t="s">
        <v>368</v>
      </c>
      <c r="S6" s="636" t="s">
        <v>369</v>
      </c>
      <c r="T6" s="637" t="s">
        <v>370</v>
      </c>
      <c r="U6" s="638" t="s">
        <v>371</v>
      </c>
      <c r="V6" s="639" t="s">
        <v>372</v>
      </c>
      <c r="W6" s="648" t="s">
        <v>373</v>
      </c>
      <c r="X6" s="649"/>
      <c r="Y6" s="649"/>
      <c r="Z6" s="649"/>
      <c r="AA6" s="649"/>
      <c r="AB6" s="649"/>
      <c r="AC6" s="649"/>
      <c r="AD6" s="649"/>
      <c r="AE6" s="649"/>
      <c r="AF6" s="649"/>
      <c r="AG6" s="649"/>
      <c r="AH6" s="649"/>
      <c r="AI6" s="649"/>
      <c r="AJ6" s="649"/>
      <c r="AK6" s="649"/>
      <c r="AL6" s="649"/>
      <c r="AM6" s="649"/>
      <c r="AN6" s="649"/>
      <c r="AO6" s="649"/>
      <c r="AP6" s="649"/>
      <c r="AQ6" s="649"/>
      <c r="AR6" s="649"/>
      <c r="AS6" s="650" t="s">
        <v>374</v>
      </c>
      <c r="AT6" s="649"/>
      <c r="AU6" s="649"/>
      <c r="AV6" s="651"/>
      <c r="AW6" s="675" t="s">
        <v>375</v>
      </c>
      <c r="AX6" s="649"/>
      <c r="AY6" s="649"/>
      <c r="AZ6" s="676" t="s">
        <v>376</v>
      </c>
      <c r="BA6" s="649"/>
      <c r="BB6" s="649"/>
      <c r="BC6" s="649"/>
      <c r="BD6" s="649"/>
      <c r="BE6" s="649"/>
      <c r="BF6" s="649"/>
      <c r="BG6" s="649"/>
      <c r="BH6" s="649"/>
      <c r="BI6" s="649"/>
      <c r="BJ6" s="649"/>
      <c r="BK6" s="668"/>
      <c r="BL6" s="677" t="s">
        <v>377</v>
      </c>
      <c r="BM6" s="662"/>
      <c r="BN6" s="642" t="s">
        <v>378</v>
      </c>
    </row>
    <row r="7" spans="1:66" ht="34.5" customHeight="1" x14ac:dyDescent="0.25">
      <c r="A7" s="633"/>
      <c r="B7" s="635"/>
      <c r="C7" s="635"/>
      <c r="D7" s="635"/>
      <c r="E7" s="635"/>
      <c r="F7" s="635"/>
      <c r="G7" s="635"/>
      <c r="H7" s="635"/>
      <c r="I7" s="635"/>
      <c r="J7" s="635"/>
      <c r="K7" s="635"/>
      <c r="L7" s="635"/>
      <c r="M7" s="635"/>
      <c r="N7" s="635"/>
      <c r="O7" s="635"/>
      <c r="P7" s="635"/>
      <c r="Q7" s="635"/>
      <c r="R7" s="635"/>
      <c r="S7" s="635"/>
      <c r="T7" s="635"/>
      <c r="U7" s="635"/>
      <c r="V7" s="640"/>
      <c r="W7" s="643" t="s">
        <v>379</v>
      </c>
      <c r="X7" s="644"/>
      <c r="Y7" s="645"/>
      <c r="Z7" s="646" t="s">
        <v>380</v>
      </c>
      <c r="AA7" s="644"/>
      <c r="AB7" s="645"/>
      <c r="AC7" s="646" t="s">
        <v>381</v>
      </c>
      <c r="AD7" s="644"/>
      <c r="AE7" s="645"/>
      <c r="AF7" s="647" t="s">
        <v>382</v>
      </c>
      <c r="AG7" s="644"/>
      <c r="AH7" s="645"/>
      <c r="AI7" s="647" t="s">
        <v>383</v>
      </c>
      <c r="AJ7" s="644"/>
      <c r="AK7" s="645"/>
      <c r="AL7" s="647" t="s">
        <v>384</v>
      </c>
      <c r="AM7" s="644"/>
      <c r="AN7" s="645"/>
      <c r="AO7" s="652" t="s">
        <v>385</v>
      </c>
      <c r="AP7" s="652" t="s">
        <v>386</v>
      </c>
      <c r="AQ7" s="652" t="s">
        <v>387</v>
      </c>
      <c r="AR7" s="653" t="s">
        <v>388</v>
      </c>
      <c r="AS7" s="632" t="s">
        <v>389</v>
      </c>
      <c r="AT7" s="634" t="s">
        <v>390</v>
      </c>
      <c r="AU7" s="634" t="s">
        <v>391</v>
      </c>
      <c r="AV7" s="634" t="s">
        <v>392</v>
      </c>
      <c r="AW7" s="634" t="s">
        <v>393</v>
      </c>
      <c r="AX7" s="634" t="s">
        <v>394</v>
      </c>
      <c r="AY7" s="655" t="s">
        <v>395</v>
      </c>
      <c r="AZ7" s="656" t="s">
        <v>396</v>
      </c>
      <c r="BA7" s="644"/>
      <c r="BB7" s="644"/>
      <c r="BC7" s="657" t="s">
        <v>397</v>
      </c>
      <c r="BD7" s="644"/>
      <c r="BE7" s="644"/>
      <c r="BF7" s="657" t="s">
        <v>398</v>
      </c>
      <c r="BG7" s="644"/>
      <c r="BH7" s="644"/>
      <c r="BI7" s="657" t="s">
        <v>399</v>
      </c>
      <c r="BJ7" s="644"/>
      <c r="BK7" s="645"/>
      <c r="BL7" s="678"/>
      <c r="BM7" s="645"/>
      <c r="BN7" s="640"/>
    </row>
    <row r="8" spans="1:66" ht="50.25" customHeight="1" thickBot="1" x14ac:dyDescent="0.3">
      <c r="A8" s="633"/>
      <c r="B8" s="635"/>
      <c r="C8" s="635"/>
      <c r="D8" s="635"/>
      <c r="E8" s="635"/>
      <c r="F8" s="635"/>
      <c r="G8" s="635"/>
      <c r="H8" s="635"/>
      <c r="I8" s="635"/>
      <c r="J8" s="635"/>
      <c r="K8" s="635"/>
      <c r="L8" s="635"/>
      <c r="M8" s="635"/>
      <c r="N8" s="635"/>
      <c r="O8" s="635"/>
      <c r="P8" s="635"/>
      <c r="Q8" s="635"/>
      <c r="R8" s="635"/>
      <c r="S8" s="635"/>
      <c r="T8" s="635"/>
      <c r="U8" s="635"/>
      <c r="V8" s="640"/>
      <c r="W8" s="240" t="s">
        <v>400</v>
      </c>
      <c r="X8" s="241" t="s">
        <v>401</v>
      </c>
      <c r="Y8" s="241" t="s">
        <v>402</v>
      </c>
      <c r="Z8" s="242" t="s">
        <v>403</v>
      </c>
      <c r="AA8" s="242" t="s">
        <v>404</v>
      </c>
      <c r="AB8" s="242" t="s">
        <v>405</v>
      </c>
      <c r="AC8" s="243" t="s">
        <v>400</v>
      </c>
      <c r="AD8" s="241" t="s">
        <v>401</v>
      </c>
      <c r="AE8" s="241" t="s">
        <v>402</v>
      </c>
      <c r="AF8" s="241" t="s">
        <v>400</v>
      </c>
      <c r="AG8" s="241" t="s">
        <v>401</v>
      </c>
      <c r="AH8" s="241" t="s">
        <v>402</v>
      </c>
      <c r="AI8" s="239" t="s">
        <v>400</v>
      </c>
      <c r="AJ8" s="239" t="s">
        <v>401</v>
      </c>
      <c r="AK8" s="241" t="s">
        <v>402</v>
      </c>
      <c r="AL8" s="241" t="s">
        <v>400</v>
      </c>
      <c r="AM8" s="241" t="s">
        <v>401</v>
      </c>
      <c r="AN8" s="241" t="s">
        <v>402</v>
      </c>
      <c r="AO8" s="635"/>
      <c r="AP8" s="635"/>
      <c r="AQ8" s="635"/>
      <c r="AR8" s="654"/>
      <c r="AS8" s="633"/>
      <c r="AT8" s="635"/>
      <c r="AU8" s="635"/>
      <c r="AV8" s="635"/>
      <c r="AW8" s="635"/>
      <c r="AX8" s="635"/>
      <c r="AY8" s="654"/>
      <c r="AZ8" s="244" t="s">
        <v>406</v>
      </c>
      <c r="BA8" s="245" t="s">
        <v>407</v>
      </c>
      <c r="BB8" s="245" t="s">
        <v>408</v>
      </c>
      <c r="BC8" s="245" t="s">
        <v>406</v>
      </c>
      <c r="BD8" s="245" t="s">
        <v>407</v>
      </c>
      <c r="BE8" s="245" t="s">
        <v>408</v>
      </c>
      <c r="BF8" s="245" t="s">
        <v>406</v>
      </c>
      <c r="BG8" s="245" t="s">
        <v>407</v>
      </c>
      <c r="BH8" s="245" t="s">
        <v>408</v>
      </c>
      <c r="BI8" s="245" t="s">
        <v>406</v>
      </c>
      <c r="BJ8" s="245" t="s">
        <v>407</v>
      </c>
      <c r="BK8" s="245" t="s">
        <v>408</v>
      </c>
      <c r="BL8" s="246" t="s">
        <v>409</v>
      </c>
      <c r="BM8" s="247" t="s">
        <v>410</v>
      </c>
      <c r="BN8" s="640"/>
    </row>
    <row r="9" spans="1:66" ht="115.5" customHeight="1" thickBot="1" x14ac:dyDescent="0.3">
      <c r="A9" s="248" t="s">
        <v>63</v>
      </c>
      <c r="B9" s="249" t="s">
        <v>411</v>
      </c>
      <c r="C9" s="627" t="s">
        <v>69</v>
      </c>
      <c r="D9" s="250" t="s">
        <v>72</v>
      </c>
      <c r="E9" s="251">
        <v>24366</v>
      </c>
      <c r="F9" s="252">
        <v>5751</v>
      </c>
      <c r="G9" s="252">
        <v>18615</v>
      </c>
      <c r="H9" s="253">
        <v>643</v>
      </c>
      <c r="I9" s="254">
        <f t="shared" ref="I9:I27" si="0">H9/G9</f>
        <v>3.4542035992479181E-2</v>
      </c>
      <c r="J9" s="255">
        <f>(H9+F9)/E9</f>
        <v>0.26241484035130919</v>
      </c>
      <c r="K9" s="584" t="s">
        <v>412</v>
      </c>
      <c r="L9" s="586">
        <v>2021130010158</v>
      </c>
      <c r="M9" s="614" t="s">
        <v>80</v>
      </c>
      <c r="N9" s="250" t="s">
        <v>81</v>
      </c>
      <c r="O9" s="256">
        <v>44927</v>
      </c>
      <c r="P9" s="256">
        <v>45291</v>
      </c>
      <c r="Q9" s="257">
        <f t="shared" ref="Q9:Q36" si="1">(P9-O9)+1</f>
        <v>365</v>
      </c>
      <c r="R9" s="258">
        <v>144</v>
      </c>
      <c r="S9" s="253">
        <v>30</v>
      </c>
      <c r="T9" s="259">
        <v>0.5</v>
      </c>
      <c r="U9" s="260">
        <f t="shared" ref="U9:U14" si="2">S9/R9</f>
        <v>0.20833333333333334</v>
      </c>
      <c r="V9" s="261">
        <f>+U9</f>
        <v>0.20833333333333334</v>
      </c>
      <c r="W9" s="262" t="s">
        <v>73</v>
      </c>
      <c r="X9" s="263"/>
      <c r="Y9" s="263"/>
      <c r="Z9" s="264" t="s">
        <v>413</v>
      </c>
      <c r="AA9" s="264" t="str">
        <f t="shared" ref="AA9:AA16" si="3">N9</f>
        <v>Jornadas de Identificación a población en extrema pobreza</v>
      </c>
      <c r="AB9" s="262" t="s">
        <v>414</v>
      </c>
      <c r="AC9" s="262" t="s">
        <v>73</v>
      </c>
      <c r="AD9" s="262"/>
      <c r="AE9" s="262"/>
      <c r="AF9" s="262" t="s">
        <v>73</v>
      </c>
      <c r="AG9" s="262"/>
      <c r="AH9" s="262"/>
      <c r="AI9" s="262" t="s">
        <v>73</v>
      </c>
      <c r="AJ9" s="262"/>
      <c r="AK9" s="262"/>
      <c r="AL9" s="262" t="s">
        <v>73</v>
      </c>
      <c r="AM9" s="265"/>
      <c r="AN9" s="266"/>
      <c r="AO9" s="259">
        <v>0.2</v>
      </c>
      <c r="AP9" s="629">
        <f>AVERAGE(AO9:AO11)</f>
        <v>0.115</v>
      </c>
      <c r="AQ9" s="267">
        <f>+I9</f>
        <v>3.4542035992479181E-2</v>
      </c>
      <c r="AR9" s="592" t="s">
        <v>108</v>
      </c>
      <c r="AS9" s="620" t="s">
        <v>415</v>
      </c>
      <c r="AT9" s="623" t="s">
        <v>416</v>
      </c>
      <c r="AU9" s="594">
        <v>300000000</v>
      </c>
      <c r="AV9" s="626">
        <f>BK9/AU9</f>
        <v>0</v>
      </c>
      <c r="AW9" s="612">
        <f>+AU9</f>
        <v>300000000</v>
      </c>
      <c r="AX9" s="612">
        <f>+AU9</f>
        <v>300000000</v>
      </c>
      <c r="AY9" s="613">
        <f>+AX9-AW9</f>
        <v>0</v>
      </c>
      <c r="AZ9" s="613">
        <f>+AX9</f>
        <v>300000000</v>
      </c>
      <c r="BA9" s="613">
        <v>100152000</v>
      </c>
      <c r="BB9" s="613">
        <v>9635000</v>
      </c>
      <c r="BC9" s="613">
        <v>0</v>
      </c>
      <c r="BD9" s="612">
        <v>0</v>
      </c>
      <c r="BE9" s="612">
        <v>0</v>
      </c>
      <c r="BF9" s="613">
        <v>0</v>
      </c>
      <c r="BG9" s="612">
        <v>0</v>
      </c>
      <c r="BH9" s="612">
        <v>0</v>
      </c>
      <c r="BI9" s="613">
        <v>0</v>
      </c>
      <c r="BJ9" s="612">
        <v>0</v>
      </c>
      <c r="BK9" s="612">
        <v>0</v>
      </c>
      <c r="BL9" s="577" t="s">
        <v>89</v>
      </c>
      <c r="BM9" s="579">
        <f>AP9-(BB9/AZ9)</f>
        <v>8.2883333333333337E-2</v>
      </c>
      <c r="BN9" s="268"/>
    </row>
    <row r="10" spans="1:66" ht="48" x14ac:dyDescent="0.25">
      <c r="A10" s="269"/>
      <c r="B10" s="270"/>
      <c r="C10" s="604"/>
      <c r="D10" s="271" t="s">
        <v>99</v>
      </c>
      <c r="E10" s="272">
        <v>5000</v>
      </c>
      <c r="F10" s="273">
        <v>2524</v>
      </c>
      <c r="G10" s="273">
        <v>2476</v>
      </c>
      <c r="H10" s="274">
        <v>78</v>
      </c>
      <c r="I10" s="275">
        <f t="shared" si="0"/>
        <v>3.1502423263327951E-2</v>
      </c>
      <c r="J10" s="276">
        <f t="shared" ref="J10:J27" si="4">(F10+H10)/E10</f>
        <v>0.52039999999999997</v>
      </c>
      <c r="K10" s="604"/>
      <c r="L10" s="605"/>
      <c r="M10" s="606"/>
      <c r="N10" s="277" t="s">
        <v>100</v>
      </c>
      <c r="O10" s="256">
        <v>44927</v>
      </c>
      <c r="P10" s="256">
        <v>45291</v>
      </c>
      <c r="Q10" s="278">
        <f t="shared" si="1"/>
        <v>365</v>
      </c>
      <c r="R10" s="279">
        <v>144</v>
      </c>
      <c r="S10" s="274">
        <v>5</v>
      </c>
      <c r="T10" s="259">
        <v>0.5</v>
      </c>
      <c r="U10" s="280">
        <f t="shared" si="2"/>
        <v>3.4722222222222224E-2</v>
      </c>
      <c r="V10" s="281">
        <f t="shared" ref="V10:V14" si="5">IF(U10&gt;1, 1, U10)</f>
        <v>3.4722222222222224E-2</v>
      </c>
      <c r="W10" s="282" t="s">
        <v>73</v>
      </c>
      <c r="X10" s="283"/>
      <c r="Y10" s="283"/>
      <c r="Z10" s="284" t="s">
        <v>417</v>
      </c>
      <c r="AA10" s="284" t="str">
        <f t="shared" si="3"/>
        <v>Jornadas de asesoría y pre registro a hombres en pobreza extrema sin situación militar definida en articulación con el distrito Militar.</v>
      </c>
      <c r="AB10" s="282" t="s">
        <v>414</v>
      </c>
      <c r="AC10" s="282" t="s">
        <v>73</v>
      </c>
      <c r="AD10" s="282"/>
      <c r="AE10" s="282"/>
      <c r="AF10" s="282" t="s">
        <v>73</v>
      </c>
      <c r="AG10" s="282"/>
      <c r="AH10" s="282"/>
      <c r="AI10" s="282" t="s">
        <v>73</v>
      </c>
      <c r="AJ10" s="282"/>
      <c r="AK10" s="282"/>
      <c r="AL10" s="282" t="s">
        <v>73</v>
      </c>
      <c r="AM10" s="285"/>
      <c r="AN10" s="266"/>
      <c r="AO10" s="259">
        <v>0.03</v>
      </c>
      <c r="AP10" s="630"/>
      <c r="AQ10" s="267">
        <f>+I10</f>
        <v>3.1502423263327951E-2</v>
      </c>
      <c r="AR10" s="598"/>
      <c r="AS10" s="621"/>
      <c r="AT10" s="624"/>
      <c r="AU10" s="594"/>
      <c r="AV10" s="598"/>
      <c r="AW10" s="600"/>
      <c r="AX10" s="600"/>
      <c r="AY10" s="608"/>
      <c r="AZ10" s="608"/>
      <c r="BA10" s="608"/>
      <c r="BB10" s="608"/>
      <c r="BC10" s="608"/>
      <c r="BD10" s="600"/>
      <c r="BE10" s="600"/>
      <c r="BF10" s="608"/>
      <c r="BG10" s="600"/>
      <c r="BH10" s="600"/>
      <c r="BI10" s="608"/>
      <c r="BJ10" s="600"/>
      <c r="BK10" s="600"/>
      <c r="BL10" s="601"/>
      <c r="BM10" s="595"/>
      <c r="BN10" s="292"/>
    </row>
    <row r="11" spans="1:66" ht="48.75" thickBot="1" x14ac:dyDescent="0.3">
      <c r="A11" s="293"/>
      <c r="B11" s="294"/>
      <c r="C11" s="628"/>
      <c r="D11" s="295" t="s">
        <v>106</v>
      </c>
      <c r="E11" s="272">
        <v>10000</v>
      </c>
      <c r="F11" s="273">
        <v>11031</v>
      </c>
      <c r="G11" s="273" t="s">
        <v>107</v>
      </c>
      <c r="H11" s="274">
        <v>0</v>
      </c>
      <c r="I11" s="296" t="s">
        <v>107</v>
      </c>
      <c r="J11" s="297">
        <v>1</v>
      </c>
      <c r="K11" s="585"/>
      <c r="L11" s="587"/>
      <c r="M11" s="619"/>
      <c r="N11" s="298" t="s">
        <v>109</v>
      </c>
      <c r="O11" s="299" t="s">
        <v>107</v>
      </c>
      <c r="P11" s="299" t="s">
        <v>107</v>
      </c>
      <c r="Q11" s="299" t="s">
        <v>107</v>
      </c>
      <c r="R11" s="279">
        <v>0</v>
      </c>
      <c r="S11" s="274">
        <v>0</v>
      </c>
      <c r="T11" s="259" t="s">
        <v>107</v>
      </c>
      <c r="U11" s="300" t="s">
        <v>107</v>
      </c>
      <c r="V11" s="301" t="s">
        <v>107</v>
      </c>
      <c r="W11" s="302" t="s">
        <v>73</v>
      </c>
      <c r="X11" s="303"/>
      <c r="Y11" s="303"/>
      <c r="Z11" s="304" t="s">
        <v>418</v>
      </c>
      <c r="AA11" s="304" t="str">
        <f t="shared" si="3"/>
        <v>Jornadas de asesoría a población en pobreza extrema en estado migratorio.</v>
      </c>
      <c r="AB11" s="302" t="s">
        <v>414</v>
      </c>
      <c r="AC11" s="302" t="s">
        <v>73</v>
      </c>
      <c r="AD11" s="302"/>
      <c r="AE11" s="302"/>
      <c r="AF11" s="302" t="s">
        <v>73</v>
      </c>
      <c r="AG11" s="302"/>
      <c r="AH11" s="302"/>
      <c r="AI11" s="302" t="s">
        <v>73</v>
      </c>
      <c r="AJ11" s="302"/>
      <c r="AK11" s="302"/>
      <c r="AL11" s="302" t="s">
        <v>73</v>
      </c>
      <c r="AM11" s="305"/>
      <c r="AN11" s="266"/>
      <c r="AO11" s="259" t="s">
        <v>107</v>
      </c>
      <c r="AP11" s="631"/>
      <c r="AQ11" s="267" t="s">
        <v>107</v>
      </c>
      <c r="AR11" s="593"/>
      <c r="AS11" s="622"/>
      <c r="AT11" s="625"/>
      <c r="AU11" s="594"/>
      <c r="AV11" s="593"/>
      <c r="AW11" s="574"/>
      <c r="AX11" s="574"/>
      <c r="AY11" s="576"/>
      <c r="AZ11" s="576"/>
      <c r="BA11" s="576"/>
      <c r="BB11" s="576"/>
      <c r="BC11" s="576"/>
      <c r="BD11" s="574"/>
      <c r="BE11" s="574"/>
      <c r="BF11" s="576"/>
      <c r="BG11" s="574"/>
      <c r="BH11" s="574"/>
      <c r="BI11" s="576"/>
      <c r="BJ11" s="574"/>
      <c r="BK11" s="574"/>
      <c r="BL11" s="578"/>
      <c r="BM11" s="580"/>
      <c r="BN11" s="309"/>
    </row>
    <row r="12" spans="1:66" ht="68.25" customHeight="1" thickBot="1" x14ac:dyDescent="0.3">
      <c r="A12" s="269"/>
      <c r="B12" s="310"/>
      <c r="C12" s="582" t="s">
        <v>113</v>
      </c>
      <c r="D12" s="271" t="s">
        <v>116</v>
      </c>
      <c r="E12" s="272">
        <v>13136</v>
      </c>
      <c r="F12" s="273">
        <v>11530</v>
      </c>
      <c r="G12" s="273">
        <v>1606</v>
      </c>
      <c r="H12" s="274">
        <v>38</v>
      </c>
      <c r="I12" s="275">
        <f t="shared" si="0"/>
        <v>2.3661270236612703E-2</v>
      </c>
      <c r="J12" s="276">
        <f t="shared" si="4"/>
        <v>0.88063337393422658</v>
      </c>
      <c r="K12" s="584" t="s">
        <v>419</v>
      </c>
      <c r="L12" s="586">
        <v>2021130010165</v>
      </c>
      <c r="M12" s="614" t="s">
        <v>119</v>
      </c>
      <c r="N12" s="250" t="s">
        <v>120</v>
      </c>
      <c r="O12" s="256">
        <v>44927</v>
      </c>
      <c r="P12" s="256">
        <v>45291</v>
      </c>
      <c r="Q12" s="278">
        <f t="shared" si="1"/>
        <v>365</v>
      </c>
      <c r="R12" s="279">
        <v>20</v>
      </c>
      <c r="S12" s="274">
        <v>1</v>
      </c>
      <c r="T12" s="259">
        <v>0.33</v>
      </c>
      <c r="U12" s="280">
        <f t="shared" si="2"/>
        <v>0.05</v>
      </c>
      <c r="V12" s="281">
        <f t="shared" si="5"/>
        <v>0.05</v>
      </c>
      <c r="W12" s="282" t="s">
        <v>73</v>
      </c>
      <c r="X12" s="283"/>
      <c r="Y12" s="283"/>
      <c r="Z12" s="284" t="s">
        <v>420</v>
      </c>
      <c r="AA12" s="284" t="str">
        <f t="shared" si="3"/>
        <v>Jornadas de afiliación a
población en pobreza
extrema en articulación con
el DADIS.</v>
      </c>
      <c r="AB12" s="282" t="s">
        <v>414</v>
      </c>
      <c r="AC12" s="282" t="s">
        <v>73</v>
      </c>
      <c r="AD12" s="282"/>
      <c r="AE12" s="282"/>
      <c r="AF12" s="282" t="s">
        <v>73</v>
      </c>
      <c r="AG12" s="282"/>
      <c r="AH12" s="282"/>
      <c r="AI12" s="282" t="s">
        <v>73</v>
      </c>
      <c r="AJ12" s="282"/>
      <c r="AK12" s="282"/>
      <c r="AL12" s="282" t="s">
        <v>73</v>
      </c>
      <c r="AM12" s="282"/>
      <c r="AN12" s="285"/>
      <c r="AO12" s="259">
        <v>0.05</v>
      </c>
      <c r="AP12" s="590">
        <f>AVERAGE(AO12:AO14)</f>
        <v>8.3333333333333329E-2</v>
      </c>
      <c r="AQ12" s="267">
        <f>+I12</f>
        <v>2.3661270236612703E-2</v>
      </c>
      <c r="AR12" s="592" t="s">
        <v>108</v>
      </c>
      <c r="AS12" s="620" t="s">
        <v>415</v>
      </c>
      <c r="AT12" s="623" t="s">
        <v>416</v>
      </c>
      <c r="AU12" s="594">
        <v>220000000</v>
      </c>
      <c r="AV12" s="592">
        <f>BK12/AU12</f>
        <v>0</v>
      </c>
      <c r="AW12" s="573">
        <f>+AU12</f>
        <v>220000000</v>
      </c>
      <c r="AX12" s="573">
        <f>+AW12</f>
        <v>220000000</v>
      </c>
      <c r="AY12" s="575">
        <f>+AX12-AW12</f>
        <v>0</v>
      </c>
      <c r="AZ12" s="575">
        <f>+AX12</f>
        <v>220000000</v>
      </c>
      <c r="BA12" s="575">
        <v>80520000</v>
      </c>
      <c r="BB12" s="575">
        <v>4400000</v>
      </c>
      <c r="BC12" s="575"/>
      <c r="BD12" s="573"/>
      <c r="BE12" s="573"/>
      <c r="BF12" s="573"/>
      <c r="BG12" s="573"/>
      <c r="BH12" s="573"/>
      <c r="BI12" s="573"/>
      <c r="BJ12" s="573"/>
      <c r="BK12" s="573"/>
      <c r="BL12" s="581" t="s">
        <v>89</v>
      </c>
      <c r="BM12" s="579">
        <f>AP12-(BB12/AZ12)</f>
        <v>6.3333333333333325E-2</v>
      </c>
      <c r="BN12" s="292"/>
    </row>
    <row r="13" spans="1:66" ht="47.25" customHeight="1" thickBot="1" x14ac:dyDescent="0.3">
      <c r="A13" s="269"/>
      <c r="B13" s="310"/>
      <c r="C13" s="603"/>
      <c r="D13" s="271" t="s">
        <v>126</v>
      </c>
      <c r="E13" s="272">
        <v>10000</v>
      </c>
      <c r="F13" s="273">
        <v>7765</v>
      </c>
      <c r="G13" s="273">
        <v>2235</v>
      </c>
      <c r="H13" s="274">
        <v>247</v>
      </c>
      <c r="I13" s="275">
        <f t="shared" si="0"/>
        <v>0.11051454138702461</v>
      </c>
      <c r="J13" s="276">
        <f t="shared" si="4"/>
        <v>0.80120000000000002</v>
      </c>
      <c r="K13" s="604"/>
      <c r="L13" s="605"/>
      <c r="M13" s="606"/>
      <c r="N13" s="271" t="s">
        <v>128</v>
      </c>
      <c r="O13" s="256">
        <v>44927</v>
      </c>
      <c r="P13" s="256">
        <v>45291</v>
      </c>
      <c r="Q13" s="278">
        <f t="shared" si="1"/>
        <v>365</v>
      </c>
      <c r="R13" s="279">
        <v>75</v>
      </c>
      <c r="S13" s="274">
        <v>7</v>
      </c>
      <c r="T13" s="259">
        <v>0.33</v>
      </c>
      <c r="U13" s="280">
        <f t="shared" si="2"/>
        <v>9.3333333333333338E-2</v>
      </c>
      <c r="V13" s="281">
        <f t="shared" si="5"/>
        <v>9.3333333333333338E-2</v>
      </c>
      <c r="W13" s="282" t="s">
        <v>73</v>
      </c>
      <c r="X13" s="283"/>
      <c r="Y13" s="283"/>
      <c r="Z13" s="284" t="s">
        <v>421</v>
      </c>
      <c r="AA13" s="284" t="str">
        <f t="shared" si="3"/>
        <v>Realizar capacitaciones en
salud integral a la
comunidad, presencial y
virtual a población en
pobreza extrema.</v>
      </c>
      <c r="AB13" s="282" t="s">
        <v>414</v>
      </c>
      <c r="AC13" s="282" t="s">
        <v>73</v>
      </c>
      <c r="AD13" s="282"/>
      <c r="AE13" s="282"/>
      <c r="AF13" s="282" t="s">
        <v>73</v>
      </c>
      <c r="AG13" s="282"/>
      <c r="AH13" s="282"/>
      <c r="AI13" s="282" t="s">
        <v>73</v>
      </c>
      <c r="AJ13" s="282"/>
      <c r="AK13" s="282"/>
      <c r="AL13" s="282" t="s">
        <v>73</v>
      </c>
      <c r="AM13" s="282"/>
      <c r="AN13" s="285"/>
      <c r="AO13" s="259">
        <v>0.1</v>
      </c>
      <c r="AP13" s="607"/>
      <c r="AQ13" s="267">
        <f>+I13</f>
        <v>0.11051454138702461</v>
      </c>
      <c r="AR13" s="598"/>
      <c r="AS13" s="621"/>
      <c r="AT13" s="624"/>
      <c r="AU13" s="594"/>
      <c r="AV13" s="598"/>
      <c r="AW13" s="600"/>
      <c r="AX13" s="600"/>
      <c r="AY13" s="608"/>
      <c r="AZ13" s="608"/>
      <c r="BA13" s="608"/>
      <c r="BB13" s="608"/>
      <c r="BC13" s="608"/>
      <c r="BD13" s="600"/>
      <c r="BE13" s="600"/>
      <c r="BF13" s="600"/>
      <c r="BG13" s="600"/>
      <c r="BH13" s="600"/>
      <c r="BI13" s="600"/>
      <c r="BJ13" s="600"/>
      <c r="BK13" s="600"/>
      <c r="BL13" s="601"/>
      <c r="BM13" s="595"/>
      <c r="BN13" s="313"/>
    </row>
    <row r="14" spans="1:66" ht="96.75" thickBot="1" x14ac:dyDescent="0.3">
      <c r="A14" s="269"/>
      <c r="B14" s="310"/>
      <c r="C14" s="583"/>
      <c r="D14" s="277" t="s">
        <v>131</v>
      </c>
      <c r="E14" s="272">
        <v>7000</v>
      </c>
      <c r="F14" s="273">
        <v>5072</v>
      </c>
      <c r="G14" s="273">
        <v>1928</v>
      </c>
      <c r="H14" s="274">
        <v>27</v>
      </c>
      <c r="I14" s="296">
        <f t="shared" si="0"/>
        <v>1.4004149377593362E-2</v>
      </c>
      <c r="J14" s="297">
        <f t="shared" si="4"/>
        <v>0.72842857142857143</v>
      </c>
      <c r="K14" s="585"/>
      <c r="L14" s="587"/>
      <c r="M14" s="619"/>
      <c r="N14" s="314" t="s">
        <v>133</v>
      </c>
      <c r="O14" s="256">
        <v>44927</v>
      </c>
      <c r="P14" s="256">
        <v>45291</v>
      </c>
      <c r="Q14" s="315">
        <f t="shared" si="1"/>
        <v>365</v>
      </c>
      <c r="R14" s="279">
        <v>10</v>
      </c>
      <c r="S14" s="274">
        <v>1</v>
      </c>
      <c r="T14" s="259">
        <v>0.33</v>
      </c>
      <c r="U14" s="300">
        <f t="shared" si="2"/>
        <v>0.1</v>
      </c>
      <c r="V14" s="301">
        <f t="shared" si="5"/>
        <v>0.1</v>
      </c>
      <c r="W14" s="302" t="s">
        <v>73</v>
      </c>
      <c r="X14" s="303"/>
      <c r="Y14" s="303"/>
      <c r="Z14" s="304" t="s">
        <v>422</v>
      </c>
      <c r="AA14" s="304" t="str">
        <f t="shared" si="3"/>
        <v>Realizar el encuentro Nacional de medicina tradicional ancestral.</v>
      </c>
      <c r="AB14" s="302" t="s">
        <v>414</v>
      </c>
      <c r="AC14" s="302" t="s">
        <v>73</v>
      </c>
      <c r="AD14" s="302"/>
      <c r="AE14" s="302"/>
      <c r="AF14" s="302" t="s">
        <v>73</v>
      </c>
      <c r="AG14" s="302"/>
      <c r="AH14" s="302"/>
      <c r="AI14" s="302" t="s">
        <v>73</v>
      </c>
      <c r="AJ14" s="302"/>
      <c r="AK14" s="302"/>
      <c r="AL14" s="302" t="s">
        <v>73</v>
      </c>
      <c r="AM14" s="302"/>
      <c r="AN14" s="305"/>
      <c r="AO14" s="259">
        <v>0.1</v>
      </c>
      <c r="AP14" s="591"/>
      <c r="AQ14" s="267">
        <f>+I14</f>
        <v>1.4004149377593362E-2</v>
      </c>
      <c r="AR14" s="593"/>
      <c r="AS14" s="622"/>
      <c r="AT14" s="625"/>
      <c r="AU14" s="594"/>
      <c r="AV14" s="593"/>
      <c r="AW14" s="574"/>
      <c r="AX14" s="574"/>
      <c r="AY14" s="576"/>
      <c r="AZ14" s="576"/>
      <c r="BA14" s="576"/>
      <c r="BB14" s="576"/>
      <c r="BC14" s="576"/>
      <c r="BD14" s="574"/>
      <c r="BE14" s="574"/>
      <c r="BF14" s="574"/>
      <c r="BG14" s="574"/>
      <c r="BH14" s="574"/>
      <c r="BI14" s="574"/>
      <c r="BJ14" s="574"/>
      <c r="BK14" s="574"/>
      <c r="BL14" s="578"/>
      <c r="BM14" s="580"/>
      <c r="BN14" s="292"/>
    </row>
    <row r="15" spans="1:66" ht="84" customHeight="1" thickBot="1" x14ac:dyDescent="0.3">
      <c r="A15" s="269"/>
      <c r="B15" s="310"/>
      <c r="C15" s="582" t="s">
        <v>137</v>
      </c>
      <c r="D15" s="316" t="s">
        <v>140</v>
      </c>
      <c r="E15" s="272">
        <v>3959</v>
      </c>
      <c r="F15" s="273">
        <v>3002</v>
      </c>
      <c r="G15" s="273">
        <v>957</v>
      </c>
      <c r="H15" s="274">
        <v>1120</v>
      </c>
      <c r="I15" s="275">
        <f t="shared" si="0"/>
        <v>1.1703239289446186</v>
      </c>
      <c r="J15" s="276">
        <f t="shared" si="4"/>
        <v>1.04117201313463</v>
      </c>
      <c r="K15" s="584" t="s">
        <v>423</v>
      </c>
      <c r="L15" s="586">
        <v>2020130010079</v>
      </c>
      <c r="M15" s="614" t="s">
        <v>143</v>
      </c>
      <c r="N15" s="317" t="s">
        <v>144</v>
      </c>
      <c r="O15" s="256">
        <v>44927</v>
      </c>
      <c r="P15" s="256">
        <v>45291</v>
      </c>
      <c r="Q15" s="278">
        <f t="shared" si="1"/>
        <v>365</v>
      </c>
      <c r="R15" s="279" t="s">
        <v>107</v>
      </c>
      <c r="S15" s="274">
        <v>2</v>
      </c>
      <c r="T15" s="259">
        <v>0.33</v>
      </c>
      <c r="U15" s="280" t="s">
        <v>107</v>
      </c>
      <c r="V15" s="281" t="s">
        <v>107</v>
      </c>
      <c r="W15" s="282" t="s">
        <v>73</v>
      </c>
      <c r="X15" s="283"/>
      <c r="Y15" s="283"/>
      <c r="Z15" s="284" t="s">
        <v>424</v>
      </c>
      <c r="AA15" s="284" t="str">
        <f t="shared" si="3"/>
        <v>Niños, niñas y adolescentes
en pobreza extrema incluidos
al sistema educativo</v>
      </c>
      <c r="AB15" s="282" t="s">
        <v>414</v>
      </c>
      <c r="AC15" s="282" t="s">
        <v>73</v>
      </c>
      <c r="AD15" s="282"/>
      <c r="AE15" s="282"/>
      <c r="AF15" s="282" t="s">
        <v>73</v>
      </c>
      <c r="AG15" s="282"/>
      <c r="AH15" s="282"/>
      <c r="AI15" s="282" t="s">
        <v>73</v>
      </c>
      <c r="AJ15" s="282"/>
      <c r="AK15" s="282"/>
      <c r="AL15" s="282" t="s">
        <v>73</v>
      </c>
      <c r="AM15" s="282"/>
      <c r="AN15" s="285"/>
      <c r="AO15" s="259" t="s">
        <v>107</v>
      </c>
      <c r="AP15" s="590" t="s">
        <v>107</v>
      </c>
      <c r="AQ15" s="267">
        <v>1</v>
      </c>
      <c r="AR15" s="592" t="s">
        <v>108</v>
      </c>
      <c r="AS15" s="613" t="s">
        <v>415</v>
      </c>
      <c r="AT15" s="615" t="s">
        <v>416</v>
      </c>
      <c r="AU15" s="618">
        <f>AZ15</f>
        <v>205168000</v>
      </c>
      <c r="AV15" s="592">
        <f>BK15/AU15</f>
        <v>0</v>
      </c>
      <c r="AW15" s="575">
        <v>205168000</v>
      </c>
      <c r="AX15" s="575">
        <f>AZ15</f>
        <v>205168000</v>
      </c>
      <c r="AY15" s="575">
        <f>+AX15-AW15</f>
        <v>0</v>
      </c>
      <c r="AZ15" s="575">
        <v>205168000</v>
      </c>
      <c r="BA15" s="575">
        <v>59328000</v>
      </c>
      <c r="BB15" s="575">
        <v>4635000</v>
      </c>
      <c r="BC15" s="575"/>
      <c r="BD15" s="573"/>
      <c r="BE15" s="573"/>
      <c r="BF15" s="573"/>
      <c r="BG15" s="573"/>
      <c r="BH15" s="573"/>
      <c r="BI15" s="573"/>
      <c r="BJ15" s="573"/>
      <c r="BK15" s="573"/>
      <c r="BL15" s="581" t="s">
        <v>89</v>
      </c>
      <c r="BM15" s="611" t="s">
        <v>107</v>
      </c>
      <c r="BN15" s="292"/>
    </row>
    <row r="16" spans="1:66" ht="60.75" thickBot="1" x14ac:dyDescent="0.3">
      <c r="A16" s="269"/>
      <c r="B16" s="310"/>
      <c r="C16" s="603"/>
      <c r="D16" s="316" t="s">
        <v>152</v>
      </c>
      <c r="E16" s="272">
        <v>1200</v>
      </c>
      <c r="F16" s="273">
        <v>1149</v>
      </c>
      <c r="G16" s="273">
        <v>51</v>
      </c>
      <c r="H16" s="274">
        <v>286</v>
      </c>
      <c r="I16" s="275">
        <f t="shared" si="0"/>
        <v>5.6078431372549016</v>
      </c>
      <c r="J16" s="276">
        <f t="shared" si="4"/>
        <v>1.1958333333333333</v>
      </c>
      <c r="K16" s="604"/>
      <c r="L16" s="605"/>
      <c r="M16" s="606"/>
      <c r="N16" s="271" t="s">
        <v>154</v>
      </c>
      <c r="O16" s="256">
        <v>44927</v>
      </c>
      <c r="P16" s="256">
        <v>45291</v>
      </c>
      <c r="Q16" s="278">
        <f t="shared" si="1"/>
        <v>365</v>
      </c>
      <c r="R16" s="319" t="s">
        <v>107</v>
      </c>
      <c r="S16" s="274">
        <v>1</v>
      </c>
      <c r="T16" s="259">
        <v>0.33</v>
      </c>
      <c r="U16" s="280" t="s">
        <v>107</v>
      </c>
      <c r="V16" s="281" t="s">
        <v>107</v>
      </c>
      <c r="W16" s="282" t="s">
        <v>73</v>
      </c>
      <c r="X16" s="283"/>
      <c r="Y16" s="283"/>
      <c r="Z16" s="284" t="s">
        <v>425</v>
      </c>
      <c r="AA16" s="284" t="str">
        <f t="shared" si="3"/>
        <v>programas de alfabetización
y educación</v>
      </c>
      <c r="AB16" s="282" t="s">
        <v>414</v>
      </c>
      <c r="AC16" s="282" t="s">
        <v>73</v>
      </c>
      <c r="AD16" s="282"/>
      <c r="AE16" s="282"/>
      <c r="AF16" s="282" t="s">
        <v>73</v>
      </c>
      <c r="AG16" s="282"/>
      <c r="AH16" s="282"/>
      <c r="AI16" s="282" t="s">
        <v>73</v>
      </c>
      <c r="AJ16" s="282"/>
      <c r="AK16" s="282"/>
      <c r="AL16" s="282" t="s">
        <v>73</v>
      </c>
      <c r="AM16" s="282"/>
      <c r="AN16" s="285"/>
      <c r="AO16" s="259" t="s">
        <v>107</v>
      </c>
      <c r="AP16" s="607"/>
      <c r="AQ16" s="267">
        <v>1</v>
      </c>
      <c r="AR16" s="598"/>
      <c r="AS16" s="608"/>
      <c r="AT16" s="616"/>
      <c r="AU16" s="618"/>
      <c r="AV16" s="598"/>
      <c r="AW16" s="608"/>
      <c r="AX16" s="608"/>
      <c r="AY16" s="608"/>
      <c r="AZ16" s="608"/>
      <c r="BA16" s="608"/>
      <c r="BB16" s="608"/>
      <c r="BC16" s="608"/>
      <c r="BD16" s="600"/>
      <c r="BE16" s="600"/>
      <c r="BF16" s="600"/>
      <c r="BG16" s="600"/>
      <c r="BH16" s="600"/>
      <c r="BI16" s="600"/>
      <c r="BJ16" s="600"/>
      <c r="BK16" s="600"/>
      <c r="BL16" s="601"/>
      <c r="BM16" s="595"/>
      <c r="BN16" s="287"/>
    </row>
    <row r="17" spans="1:66" ht="108.75" thickBot="1" x14ac:dyDescent="0.3">
      <c r="A17" s="269"/>
      <c r="B17" s="310"/>
      <c r="C17" s="603"/>
      <c r="D17" s="316" t="s">
        <v>158</v>
      </c>
      <c r="E17" s="272">
        <v>2000</v>
      </c>
      <c r="F17" s="273">
        <v>2793</v>
      </c>
      <c r="G17" s="273" t="s">
        <v>107</v>
      </c>
      <c r="H17" s="274">
        <v>10</v>
      </c>
      <c r="I17" s="275" t="e">
        <f t="shared" si="0"/>
        <v>#VALUE!</v>
      </c>
      <c r="J17" s="276">
        <f t="shared" si="4"/>
        <v>1.4015</v>
      </c>
      <c r="K17" s="604"/>
      <c r="L17" s="605"/>
      <c r="M17" s="606"/>
      <c r="N17" s="316" t="s">
        <v>107</v>
      </c>
      <c r="O17" s="256">
        <v>44927</v>
      </c>
      <c r="P17" s="256">
        <v>45291</v>
      </c>
      <c r="Q17" s="278">
        <f t="shared" si="1"/>
        <v>365</v>
      </c>
      <c r="R17" s="279" t="s">
        <v>107</v>
      </c>
      <c r="S17" s="274">
        <v>1</v>
      </c>
      <c r="T17" s="321" t="s">
        <v>107</v>
      </c>
      <c r="U17" s="322" t="s">
        <v>107</v>
      </c>
      <c r="V17" s="323" t="s">
        <v>107</v>
      </c>
      <c r="W17" s="282"/>
      <c r="X17" s="283"/>
      <c r="Y17" s="283"/>
      <c r="Z17" s="284" t="s">
        <v>107</v>
      </c>
      <c r="AA17" s="284" t="s">
        <v>107</v>
      </c>
      <c r="AB17" s="282"/>
      <c r="AC17" s="282"/>
      <c r="AD17" s="282"/>
      <c r="AE17" s="282"/>
      <c r="AF17" s="282"/>
      <c r="AG17" s="282"/>
      <c r="AH17" s="282"/>
      <c r="AI17" s="282"/>
      <c r="AJ17" s="282"/>
      <c r="AK17" s="282"/>
      <c r="AL17" s="282"/>
      <c r="AM17" s="282"/>
      <c r="AN17" s="285"/>
      <c r="AO17" s="259" t="s">
        <v>107</v>
      </c>
      <c r="AP17" s="607"/>
      <c r="AQ17" s="267" t="s">
        <v>107</v>
      </c>
      <c r="AR17" s="598"/>
      <c r="AS17" s="608"/>
      <c r="AT17" s="616"/>
      <c r="AU17" s="618"/>
      <c r="AV17" s="598"/>
      <c r="AW17" s="608"/>
      <c r="AX17" s="608"/>
      <c r="AY17" s="608"/>
      <c r="AZ17" s="608"/>
      <c r="BA17" s="608"/>
      <c r="BB17" s="608"/>
      <c r="BC17" s="608"/>
      <c r="BD17" s="600"/>
      <c r="BE17" s="600"/>
      <c r="BF17" s="600"/>
      <c r="BG17" s="600"/>
      <c r="BH17" s="600"/>
      <c r="BI17" s="600"/>
      <c r="BJ17" s="600"/>
      <c r="BK17" s="600"/>
      <c r="BL17" s="601"/>
      <c r="BM17" s="595"/>
      <c r="BN17" s="282"/>
    </row>
    <row r="18" spans="1:66" ht="84.75" thickBot="1" x14ac:dyDescent="0.3">
      <c r="A18" s="269"/>
      <c r="B18" s="310"/>
      <c r="C18" s="583"/>
      <c r="D18" s="324" t="s">
        <v>162</v>
      </c>
      <c r="E18" s="272">
        <v>12000</v>
      </c>
      <c r="F18" s="273">
        <v>8555</v>
      </c>
      <c r="G18" s="325">
        <v>3445</v>
      </c>
      <c r="H18" s="274">
        <v>1061</v>
      </c>
      <c r="I18" s="296">
        <f t="shared" si="0"/>
        <v>0.30798258345428159</v>
      </c>
      <c r="J18" s="297">
        <f t="shared" si="4"/>
        <v>0.80133333333333334</v>
      </c>
      <c r="K18" s="585"/>
      <c r="L18" s="587"/>
      <c r="M18" s="619"/>
      <c r="N18" s="314" t="s">
        <v>164</v>
      </c>
      <c r="O18" s="256">
        <v>44927</v>
      </c>
      <c r="P18" s="256">
        <v>45291</v>
      </c>
      <c r="Q18" s="315">
        <f t="shared" si="1"/>
        <v>365</v>
      </c>
      <c r="R18" s="279" t="s">
        <v>107</v>
      </c>
      <c r="S18" s="274">
        <v>3</v>
      </c>
      <c r="T18" s="259">
        <v>0.33</v>
      </c>
      <c r="U18" s="300" t="s">
        <v>107</v>
      </c>
      <c r="V18" s="301" t="s">
        <v>107</v>
      </c>
      <c r="W18" s="302" t="s">
        <v>73</v>
      </c>
      <c r="X18" s="303"/>
      <c r="Y18" s="303"/>
      <c r="Z18" s="304" t="s">
        <v>426</v>
      </c>
      <c r="AA18" s="304" t="str">
        <f t="shared" ref="AA18:AA35" si="6">N18</f>
        <v>acceder a la educación para
el trabajo y desarrollo
humano</v>
      </c>
      <c r="AB18" s="302" t="s">
        <v>414</v>
      </c>
      <c r="AC18" s="302" t="s">
        <v>73</v>
      </c>
      <c r="AD18" s="302"/>
      <c r="AE18" s="302"/>
      <c r="AF18" s="302" t="s">
        <v>73</v>
      </c>
      <c r="AG18" s="302"/>
      <c r="AH18" s="302"/>
      <c r="AI18" s="302" t="s">
        <v>73</v>
      </c>
      <c r="AJ18" s="302"/>
      <c r="AK18" s="302"/>
      <c r="AL18" s="302" t="s">
        <v>73</v>
      </c>
      <c r="AM18" s="302"/>
      <c r="AN18" s="305"/>
      <c r="AO18" s="259" t="s">
        <v>107</v>
      </c>
      <c r="AP18" s="591"/>
      <c r="AQ18" s="267">
        <f>+I18</f>
        <v>0.30798258345428159</v>
      </c>
      <c r="AR18" s="593"/>
      <c r="AS18" s="576"/>
      <c r="AT18" s="617"/>
      <c r="AU18" s="618"/>
      <c r="AV18" s="593"/>
      <c r="AW18" s="576"/>
      <c r="AX18" s="576"/>
      <c r="AY18" s="576"/>
      <c r="AZ18" s="576"/>
      <c r="BA18" s="576"/>
      <c r="BB18" s="576"/>
      <c r="BC18" s="576"/>
      <c r="BD18" s="574"/>
      <c r="BE18" s="574"/>
      <c r="BF18" s="574"/>
      <c r="BG18" s="574"/>
      <c r="BH18" s="574"/>
      <c r="BI18" s="574"/>
      <c r="BJ18" s="574"/>
      <c r="BK18" s="574"/>
      <c r="BL18" s="578"/>
      <c r="BM18" s="580"/>
      <c r="BN18" s="327"/>
    </row>
    <row r="19" spans="1:66" ht="84" customHeight="1" thickBot="1" x14ac:dyDescent="0.3">
      <c r="A19" s="269"/>
      <c r="B19" s="310"/>
      <c r="C19" s="582" t="s">
        <v>169</v>
      </c>
      <c r="D19" s="328" t="s">
        <v>173</v>
      </c>
      <c r="E19" s="272">
        <v>3047</v>
      </c>
      <c r="F19" s="272">
        <v>2480</v>
      </c>
      <c r="G19" s="325">
        <v>567</v>
      </c>
      <c r="H19" s="274">
        <v>0</v>
      </c>
      <c r="I19" s="275">
        <f t="shared" si="0"/>
        <v>0</v>
      </c>
      <c r="J19" s="276">
        <f t="shared" si="4"/>
        <v>0.81391532655070564</v>
      </c>
      <c r="K19" s="584" t="s">
        <v>427</v>
      </c>
      <c r="L19" s="586">
        <v>2021130010162</v>
      </c>
      <c r="M19" s="614" t="s">
        <v>176</v>
      </c>
      <c r="N19" s="329" t="s">
        <v>177</v>
      </c>
      <c r="O19" s="256">
        <v>44927</v>
      </c>
      <c r="P19" s="256">
        <v>45291</v>
      </c>
      <c r="Q19" s="278">
        <f t="shared" si="1"/>
        <v>365</v>
      </c>
      <c r="R19" s="279">
        <v>567</v>
      </c>
      <c r="S19" s="274">
        <v>0</v>
      </c>
      <c r="T19" s="259">
        <v>0.33</v>
      </c>
      <c r="U19" s="280">
        <f t="shared" ref="U19:U27" si="7">S19/R19</f>
        <v>0</v>
      </c>
      <c r="V19" s="281">
        <f t="shared" ref="V19:V27" si="8">IF(U19&gt;1, 1, U19)</f>
        <v>0</v>
      </c>
      <c r="W19" s="282" t="s">
        <v>73</v>
      </c>
      <c r="X19" s="283"/>
      <c r="Y19" s="283"/>
      <c r="Z19" s="284" t="s">
        <v>428</v>
      </c>
      <c r="AA19" s="284" t="str">
        <f t="shared" si="6"/>
        <v>Intervenir viviendas de familias en pobreza extrema con mejoras en su condiciones de habitabilidad (M.C.H.)</v>
      </c>
      <c r="AB19" s="282" t="s">
        <v>414</v>
      </c>
      <c r="AC19" s="282" t="s">
        <v>73</v>
      </c>
      <c r="AD19" s="282"/>
      <c r="AE19" s="282"/>
      <c r="AF19" s="282" t="s">
        <v>73</v>
      </c>
      <c r="AG19" s="282"/>
      <c r="AH19" s="282"/>
      <c r="AI19" s="282" t="s">
        <v>73</v>
      </c>
      <c r="AJ19" s="282"/>
      <c r="AK19" s="282"/>
      <c r="AL19" s="282" t="s">
        <v>73</v>
      </c>
      <c r="AM19" s="282"/>
      <c r="AN19" s="285"/>
      <c r="AO19" s="259">
        <v>0</v>
      </c>
      <c r="AP19" s="590">
        <f>AVERAGE(AO19:AO21)</f>
        <v>0</v>
      </c>
      <c r="AQ19" s="267">
        <f>+I19</f>
        <v>0</v>
      </c>
      <c r="AR19" s="592" t="s">
        <v>108</v>
      </c>
      <c r="AS19" s="306" t="s">
        <v>415</v>
      </c>
      <c r="AT19" s="266" t="s">
        <v>416</v>
      </c>
      <c r="AU19" s="594">
        <v>1279521223</v>
      </c>
      <c r="AV19" s="592">
        <f>BK19/AU19</f>
        <v>0</v>
      </c>
      <c r="AW19" s="573">
        <f>+AU19</f>
        <v>1279521223</v>
      </c>
      <c r="AX19" s="575">
        <f>+AW19</f>
        <v>1279521223</v>
      </c>
      <c r="AY19" s="575">
        <f>+AX19-AW19</f>
        <v>0</v>
      </c>
      <c r="AZ19" s="575">
        <f>+AX19</f>
        <v>1279521223</v>
      </c>
      <c r="BA19" s="575">
        <v>219984000</v>
      </c>
      <c r="BB19" s="575">
        <v>38976000</v>
      </c>
      <c r="BC19" s="575"/>
      <c r="BD19" s="573"/>
      <c r="BE19" s="573"/>
      <c r="BF19" s="573"/>
      <c r="BG19" s="573"/>
      <c r="BH19" s="573"/>
      <c r="BI19" s="573"/>
      <c r="BJ19" s="573"/>
      <c r="BK19" s="573"/>
      <c r="BL19" s="581" t="s">
        <v>89</v>
      </c>
      <c r="BM19" s="579">
        <f>AP19-(BB19/AZ19)</f>
        <v>-3.0461393917809207E-2</v>
      </c>
      <c r="BN19" s="330"/>
    </row>
    <row r="20" spans="1:66" ht="60.75" thickBot="1" x14ac:dyDescent="0.3">
      <c r="A20" s="269"/>
      <c r="B20" s="310"/>
      <c r="C20" s="603"/>
      <c r="D20" s="328" t="s">
        <v>185</v>
      </c>
      <c r="E20" s="272">
        <v>3657</v>
      </c>
      <c r="F20" s="272">
        <v>1062</v>
      </c>
      <c r="G20" s="325">
        <v>2595</v>
      </c>
      <c r="H20" s="274">
        <v>20</v>
      </c>
      <c r="I20" s="275">
        <f t="shared" si="0"/>
        <v>7.7071290944123313E-3</v>
      </c>
      <c r="J20" s="276">
        <f t="shared" si="4"/>
        <v>0.29587093245829915</v>
      </c>
      <c r="K20" s="604"/>
      <c r="L20" s="605"/>
      <c r="M20" s="606"/>
      <c r="N20" s="331"/>
      <c r="O20" s="256">
        <v>44927</v>
      </c>
      <c r="P20" s="256">
        <v>45291</v>
      </c>
      <c r="Q20" s="278">
        <f t="shared" si="1"/>
        <v>365</v>
      </c>
      <c r="R20" s="279">
        <v>2595</v>
      </c>
      <c r="S20" s="274">
        <v>1</v>
      </c>
      <c r="T20" s="259">
        <v>0.33</v>
      </c>
      <c r="U20" s="280">
        <f t="shared" si="7"/>
        <v>3.8535645472061658E-4</v>
      </c>
      <c r="V20" s="281">
        <f t="shared" si="8"/>
        <v>3.8535645472061658E-4</v>
      </c>
      <c r="W20" s="282" t="s">
        <v>73</v>
      </c>
      <c r="X20" s="283"/>
      <c r="Y20" s="283"/>
      <c r="Z20" s="284" t="s">
        <v>429</v>
      </c>
      <c r="AA20" s="284">
        <f t="shared" si="6"/>
        <v>0</v>
      </c>
      <c r="AB20" s="282" t="s">
        <v>414</v>
      </c>
      <c r="AC20" s="282" t="s">
        <v>73</v>
      </c>
      <c r="AD20" s="282"/>
      <c r="AE20" s="282"/>
      <c r="AF20" s="282" t="s">
        <v>73</v>
      </c>
      <c r="AG20" s="282"/>
      <c r="AH20" s="282"/>
      <c r="AI20" s="282" t="s">
        <v>73</v>
      </c>
      <c r="AJ20" s="282"/>
      <c r="AK20" s="282"/>
      <c r="AL20" s="282" t="s">
        <v>73</v>
      </c>
      <c r="AM20" s="282"/>
      <c r="AN20" s="285"/>
      <c r="AO20" s="259">
        <v>0</v>
      </c>
      <c r="AP20" s="607"/>
      <c r="AQ20" s="267">
        <f>+I20</f>
        <v>7.7071290944123313E-3</v>
      </c>
      <c r="AR20" s="598"/>
      <c r="AS20" s="306" t="s">
        <v>430</v>
      </c>
      <c r="AT20" s="332" t="s">
        <v>431</v>
      </c>
      <c r="AU20" s="594"/>
      <c r="AV20" s="598"/>
      <c r="AW20" s="600"/>
      <c r="AX20" s="608"/>
      <c r="AY20" s="608"/>
      <c r="AZ20" s="608"/>
      <c r="BA20" s="608"/>
      <c r="BB20" s="608"/>
      <c r="BC20" s="608"/>
      <c r="BD20" s="600"/>
      <c r="BE20" s="600"/>
      <c r="BF20" s="600"/>
      <c r="BG20" s="600"/>
      <c r="BH20" s="600"/>
      <c r="BI20" s="600"/>
      <c r="BJ20" s="600"/>
      <c r="BK20" s="600"/>
      <c r="BL20" s="601"/>
      <c r="BM20" s="595"/>
      <c r="BN20" s="333"/>
    </row>
    <row r="21" spans="1:66" ht="60.75" thickBot="1" x14ac:dyDescent="0.3">
      <c r="A21" s="269"/>
      <c r="B21" s="310"/>
      <c r="C21" s="583"/>
      <c r="D21" s="334" t="s">
        <v>192</v>
      </c>
      <c r="E21" s="272">
        <v>3047</v>
      </c>
      <c r="F21" s="272">
        <v>488</v>
      </c>
      <c r="G21" s="273">
        <v>2559</v>
      </c>
      <c r="H21" s="274">
        <v>0</v>
      </c>
      <c r="I21" s="296">
        <f t="shared" si="0"/>
        <v>0</v>
      </c>
      <c r="J21" s="297">
        <f t="shared" si="4"/>
        <v>0.16015753199868724</v>
      </c>
      <c r="K21" s="585"/>
      <c r="L21" s="587"/>
      <c r="M21" s="589"/>
      <c r="N21" s="335"/>
      <c r="O21" s="256">
        <v>44927</v>
      </c>
      <c r="P21" s="256">
        <v>45291</v>
      </c>
      <c r="Q21" s="315">
        <f t="shared" si="1"/>
        <v>365</v>
      </c>
      <c r="R21" s="279">
        <v>2559</v>
      </c>
      <c r="S21" s="274">
        <v>0</v>
      </c>
      <c r="T21" s="259">
        <v>0.33</v>
      </c>
      <c r="U21" s="300">
        <f t="shared" si="7"/>
        <v>0</v>
      </c>
      <c r="V21" s="301">
        <f t="shared" si="8"/>
        <v>0</v>
      </c>
      <c r="W21" s="302" t="s">
        <v>73</v>
      </c>
      <c r="X21" s="303"/>
      <c r="Y21" s="303"/>
      <c r="Z21" s="304" t="s">
        <v>432</v>
      </c>
      <c r="AA21" s="304">
        <f t="shared" si="6"/>
        <v>0</v>
      </c>
      <c r="AB21" s="302" t="s">
        <v>414</v>
      </c>
      <c r="AC21" s="302" t="s">
        <v>73</v>
      </c>
      <c r="AD21" s="302"/>
      <c r="AE21" s="302"/>
      <c r="AF21" s="302" t="s">
        <v>73</v>
      </c>
      <c r="AG21" s="302"/>
      <c r="AH21" s="302"/>
      <c r="AI21" s="302" t="s">
        <v>73</v>
      </c>
      <c r="AJ21" s="302"/>
      <c r="AK21" s="302"/>
      <c r="AL21" s="302" t="s">
        <v>73</v>
      </c>
      <c r="AM21" s="302"/>
      <c r="AN21" s="305"/>
      <c r="AO21" s="259">
        <v>0</v>
      </c>
      <c r="AP21" s="591"/>
      <c r="AQ21" s="267">
        <f>+I21</f>
        <v>0</v>
      </c>
      <c r="AR21" s="593"/>
      <c r="AS21" s="336" t="s">
        <v>433</v>
      </c>
      <c r="AT21" s="332" t="s">
        <v>434</v>
      </c>
      <c r="AU21" s="594"/>
      <c r="AV21" s="593"/>
      <c r="AW21" s="574"/>
      <c r="AX21" s="576"/>
      <c r="AY21" s="576"/>
      <c r="AZ21" s="609"/>
      <c r="BA21" s="609"/>
      <c r="BB21" s="609"/>
      <c r="BC21" s="609"/>
      <c r="BD21" s="610"/>
      <c r="BE21" s="610"/>
      <c r="BF21" s="610"/>
      <c r="BG21" s="610"/>
      <c r="BH21" s="610"/>
      <c r="BI21" s="610"/>
      <c r="BJ21" s="610"/>
      <c r="BK21" s="574"/>
      <c r="BL21" s="602"/>
      <c r="BM21" s="580"/>
      <c r="BN21" s="337"/>
    </row>
    <row r="22" spans="1:66" ht="50.25" customHeight="1" thickBot="1" x14ac:dyDescent="0.3">
      <c r="A22" s="269"/>
      <c r="B22" s="310"/>
      <c r="C22" s="582" t="s">
        <v>196</v>
      </c>
      <c r="D22" s="328" t="s">
        <v>199</v>
      </c>
      <c r="E22" s="272">
        <v>12000</v>
      </c>
      <c r="F22" s="273">
        <v>1910</v>
      </c>
      <c r="G22" s="272">
        <v>1090</v>
      </c>
      <c r="H22" s="274">
        <v>97</v>
      </c>
      <c r="I22" s="275">
        <f t="shared" si="0"/>
        <v>8.8990825688073399E-2</v>
      </c>
      <c r="J22" s="276">
        <f t="shared" si="4"/>
        <v>0.16725000000000001</v>
      </c>
      <c r="K22" s="584" t="s">
        <v>201</v>
      </c>
      <c r="L22" s="586">
        <v>2021130010161</v>
      </c>
      <c r="M22" s="588" t="s">
        <v>435</v>
      </c>
      <c r="N22" s="317" t="s">
        <v>203</v>
      </c>
      <c r="O22" s="256">
        <v>44927</v>
      </c>
      <c r="P22" s="256">
        <v>45291</v>
      </c>
      <c r="Q22" s="278">
        <f t="shared" si="1"/>
        <v>365</v>
      </c>
      <c r="R22" s="279">
        <v>54</v>
      </c>
      <c r="S22" s="274">
        <v>1</v>
      </c>
      <c r="T22" s="259">
        <v>0.2</v>
      </c>
      <c r="U22" s="280">
        <f t="shared" si="7"/>
        <v>1.8518518518518517E-2</v>
      </c>
      <c r="V22" s="281">
        <f t="shared" si="8"/>
        <v>1.8518518518518517E-2</v>
      </c>
      <c r="W22" s="282" t="s">
        <v>73</v>
      </c>
      <c r="X22" s="283"/>
      <c r="Y22" s="283"/>
      <c r="Z22" s="284" t="s">
        <v>436</v>
      </c>
      <c r="AA22" s="284" t="str">
        <f t="shared" si="6"/>
        <v>Gestionar vacantes para vinculación laboral en articulación con las agencias publicas de empleo en el territorio.</v>
      </c>
      <c r="AB22" s="282" t="s">
        <v>414</v>
      </c>
      <c r="AC22" s="282" t="s">
        <v>73</v>
      </c>
      <c r="AD22" s="282"/>
      <c r="AE22" s="282"/>
      <c r="AF22" s="282" t="s">
        <v>73</v>
      </c>
      <c r="AG22" s="282"/>
      <c r="AH22" s="282"/>
      <c r="AI22" s="282" t="s">
        <v>73</v>
      </c>
      <c r="AJ22" s="282"/>
      <c r="AK22" s="282"/>
      <c r="AL22" s="282" t="s">
        <v>73</v>
      </c>
      <c r="AM22" s="282"/>
      <c r="AN22" s="285"/>
      <c r="AO22" s="259">
        <v>0.02</v>
      </c>
      <c r="AP22" s="590">
        <f>AVERAGE(AO22:AO26)</f>
        <v>5.0000000000000001E-3</v>
      </c>
      <c r="AQ22" s="267">
        <f>+I22</f>
        <v>8.8990825688073399E-2</v>
      </c>
      <c r="AR22" s="592" t="s">
        <v>108</v>
      </c>
      <c r="AS22" s="338" t="s">
        <v>415</v>
      </c>
      <c r="AT22" s="339" t="s">
        <v>416</v>
      </c>
      <c r="AU22" s="594">
        <v>2900000000</v>
      </c>
      <c r="AV22" s="596">
        <f>BK22/AU22</f>
        <v>0</v>
      </c>
      <c r="AW22" s="573">
        <f>+AU22</f>
        <v>2900000000</v>
      </c>
      <c r="AX22" s="573">
        <f>+AW22</f>
        <v>2900000000</v>
      </c>
      <c r="AY22" s="340">
        <f>+AX22-AW22</f>
        <v>0</v>
      </c>
      <c r="AZ22" s="613">
        <f>+AX22</f>
        <v>2900000000</v>
      </c>
      <c r="BA22" s="613">
        <v>2794150000</v>
      </c>
      <c r="BB22" s="613">
        <v>35375000</v>
      </c>
      <c r="BC22" s="613"/>
      <c r="BD22" s="612"/>
      <c r="BE22" s="612"/>
      <c r="BF22" s="612"/>
      <c r="BG22" s="612"/>
      <c r="BH22" s="612"/>
      <c r="BI22" s="612"/>
      <c r="BJ22" s="612"/>
      <c r="BK22" s="573"/>
      <c r="BL22" s="577" t="s">
        <v>89</v>
      </c>
      <c r="BM22" s="579">
        <f>AP22-(BB22/AZ22)</f>
        <v>-7.1982758620689662E-3</v>
      </c>
      <c r="BN22" s="341"/>
    </row>
    <row r="23" spans="1:66" ht="60.75" thickBot="1" x14ac:dyDescent="0.3">
      <c r="A23" s="269"/>
      <c r="B23" s="310"/>
      <c r="C23" s="603"/>
      <c r="D23" s="328" t="s">
        <v>211</v>
      </c>
      <c r="E23" s="342">
        <v>3000</v>
      </c>
      <c r="F23" s="273">
        <v>3012</v>
      </c>
      <c r="G23" s="272" t="s">
        <v>107</v>
      </c>
      <c r="H23" s="274">
        <v>0</v>
      </c>
      <c r="I23" s="275" t="e">
        <f t="shared" si="0"/>
        <v>#VALUE!</v>
      </c>
      <c r="J23" s="276">
        <f t="shared" si="4"/>
        <v>1.004</v>
      </c>
      <c r="K23" s="604"/>
      <c r="L23" s="605"/>
      <c r="M23" s="606"/>
      <c r="N23" s="271" t="s">
        <v>213</v>
      </c>
      <c r="O23" s="256">
        <v>44927</v>
      </c>
      <c r="P23" s="256">
        <v>45291</v>
      </c>
      <c r="Q23" s="278">
        <f t="shared" si="1"/>
        <v>365</v>
      </c>
      <c r="R23" s="279" t="s">
        <v>107</v>
      </c>
      <c r="S23" s="274">
        <v>0</v>
      </c>
      <c r="T23" s="259">
        <v>0.2</v>
      </c>
      <c r="U23" s="280" t="s">
        <v>107</v>
      </c>
      <c r="V23" s="281" t="s">
        <v>107</v>
      </c>
      <c r="W23" s="282" t="s">
        <v>73</v>
      </c>
      <c r="X23" s="283"/>
      <c r="Y23" s="283"/>
      <c r="Z23" s="284" t="s">
        <v>437</v>
      </c>
      <c r="AA23" s="284" t="str">
        <f t="shared" si="6"/>
        <v>Capacitar a población en pobreza extrema en formación de competencias laborales.</v>
      </c>
      <c r="AB23" s="282" t="s">
        <v>414</v>
      </c>
      <c r="AC23" s="282" t="s">
        <v>73</v>
      </c>
      <c r="AD23" s="282"/>
      <c r="AE23" s="282"/>
      <c r="AF23" s="282" t="s">
        <v>73</v>
      </c>
      <c r="AG23" s="282"/>
      <c r="AH23" s="282"/>
      <c r="AI23" s="282" t="s">
        <v>73</v>
      </c>
      <c r="AJ23" s="282"/>
      <c r="AK23" s="282"/>
      <c r="AL23" s="282" t="s">
        <v>73</v>
      </c>
      <c r="AM23" s="282"/>
      <c r="AN23" s="285"/>
      <c r="AO23" s="259" t="s">
        <v>107</v>
      </c>
      <c r="AP23" s="607"/>
      <c r="AQ23" s="267" t="s">
        <v>107</v>
      </c>
      <c r="AR23" s="598"/>
      <c r="AS23" s="309" t="s">
        <v>438</v>
      </c>
      <c r="AT23" s="343" t="s">
        <v>431</v>
      </c>
      <c r="AU23" s="594"/>
      <c r="AV23" s="599"/>
      <c r="AW23" s="600"/>
      <c r="AX23" s="600"/>
      <c r="AY23" s="290"/>
      <c r="AZ23" s="608"/>
      <c r="BA23" s="608"/>
      <c r="BB23" s="608"/>
      <c r="BC23" s="608"/>
      <c r="BD23" s="600"/>
      <c r="BE23" s="600"/>
      <c r="BF23" s="600"/>
      <c r="BG23" s="600"/>
      <c r="BH23" s="600"/>
      <c r="BI23" s="600"/>
      <c r="BJ23" s="600"/>
      <c r="BK23" s="600"/>
      <c r="BL23" s="601"/>
      <c r="BM23" s="595"/>
      <c r="BN23" s="292"/>
    </row>
    <row r="24" spans="1:66" ht="60.75" thickBot="1" x14ac:dyDescent="0.3">
      <c r="A24" s="269"/>
      <c r="B24" s="310"/>
      <c r="C24" s="603"/>
      <c r="D24" s="334" t="s">
        <v>219</v>
      </c>
      <c r="E24" s="342">
        <v>3000</v>
      </c>
      <c r="F24" s="273">
        <v>1072</v>
      </c>
      <c r="G24" s="272">
        <v>1928</v>
      </c>
      <c r="H24" s="274">
        <v>0</v>
      </c>
      <c r="I24" s="275">
        <f t="shared" si="0"/>
        <v>0</v>
      </c>
      <c r="J24" s="276">
        <f t="shared" si="4"/>
        <v>0.35733333333333334</v>
      </c>
      <c r="K24" s="604"/>
      <c r="L24" s="605"/>
      <c r="M24" s="606"/>
      <c r="N24" s="344" t="s">
        <v>221</v>
      </c>
      <c r="O24" s="256">
        <v>44927</v>
      </c>
      <c r="P24" s="256">
        <v>45291</v>
      </c>
      <c r="Q24" s="278">
        <f t="shared" si="1"/>
        <v>365</v>
      </c>
      <c r="R24" s="279">
        <v>1000</v>
      </c>
      <c r="S24" s="274">
        <v>0</v>
      </c>
      <c r="T24" s="259">
        <v>0.2</v>
      </c>
      <c r="U24" s="280">
        <f t="shared" si="7"/>
        <v>0</v>
      </c>
      <c r="V24" s="281">
        <f t="shared" si="8"/>
        <v>0</v>
      </c>
      <c r="W24" s="282" t="s">
        <v>73</v>
      </c>
      <c r="X24" s="283"/>
      <c r="Y24" s="283"/>
      <c r="Z24" s="284" t="s">
        <v>439</v>
      </c>
      <c r="AA24" s="284" t="str">
        <f t="shared" si="6"/>
        <v>Crear nuevas unidades productivas de emprendimientos a familias, población afro, palenquera e indígena en situación de pobreza extrema.</v>
      </c>
      <c r="AB24" s="282" t="s">
        <v>414</v>
      </c>
      <c r="AC24" s="282" t="s">
        <v>73</v>
      </c>
      <c r="AD24" s="282"/>
      <c r="AE24" s="282"/>
      <c r="AF24" s="282" t="s">
        <v>73</v>
      </c>
      <c r="AG24" s="282"/>
      <c r="AH24" s="282"/>
      <c r="AI24" s="282" t="s">
        <v>73</v>
      </c>
      <c r="AJ24" s="282"/>
      <c r="AK24" s="282"/>
      <c r="AL24" s="282" t="s">
        <v>73</v>
      </c>
      <c r="AM24" s="282"/>
      <c r="AN24" s="285"/>
      <c r="AO24" s="259">
        <v>0</v>
      </c>
      <c r="AP24" s="607"/>
      <c r="AQ24" s="267">
        <f t="shared" ref="AQ24:AQ35" si="9">+I24</f>
        <v>0</v>
      </c>
      <c r="AR24" s="598"/>
      <c r="AS24" s="318" t="s">
        <v>433</v>
      </c>
      <c r="AT24" s="345" t="s">
        <v>434</v>
      </c>
      <c r="AU24" s="594"/>
      <c r="AV24" s="599"/>
      <c r="AW24" s="600"/>
      <c r="AX24" s="600"/>
      <c r="AY24" s="290"/>
      <c r="AZ24" s="608"/>
      <c r="BA24" s="608"/>
      <c r="BB24" s="608"/>
      <c r="BC24" s="608"/>
      <c r="BD24" s="600"/>
      <c r="BE24" s="600"/>
      <c r="BF24" s="600"/>
      <c r="BG24" s="600"/>
      <c r="BH24" s="600"/>
      <c r="BI24" s="600"/>
      <c r="BJ24" s="600"/>
      <c r="BK24" s="600"/>
      <c r="BL24" s="601"/>
      <c r="BM24" s="595"/>
      <c r="BN24" s="287"/>
    </row>
    <row r="25" spans="1:66" ht="60.75" thickBot="1" x14ac:dyDescent="0.3">
      <c r="A25" s="269"/>
      <c r="B25" s="310"/>
      <c r="C25" s="603"/>
      <c r="D25" s="328" t="s">
        <v>225</v>
      </c>
      <c r="E25" s="342">
        <v>4000</v>
      </c>
      <c r="F25" s="273">
        <v>1573</v>
      </c>
      <c r="G25" s="272">
        <v>2427</v>
      </c>
      <c r="H25" s="274">
        <v>50</v>
      </c>
      <c r="I25" s="275">
        <f t="shared" si="0"/>
        <v>2.0601565718994644E-2</v>
      </c>
      <c r="J25" s="276">
        <f t="shared" si="4"/>
        <v>0.40575</v>
      </c>
      <c r="K25" s="604"/>
      <c r="L25" s="605"/>
      <c r="M25" s="606"/>
      <c r="N25" s="277" t="s">
        <v>227</v>
      </c>
      <c r="O25" s="256">
        <v>44927</v>
      </c>
      <c r="P25" s="256">
        <v>45291</v>
      </c>
      <c r="Q25" s="278">
        <f t="shared" si="1"/>
        <v>365</v>
      </c>
      <c r="R25" s="279">
        <v>1500</v>
      </c>
      <c r="S25" s="274">
        <v>1</v>
      </c>
      <c r="T25" s="259">
        <v>0.2</v>
      </c>
      <c r="U25" s="280">
        <f t="shared" si="7"/>
        <v>6.6666666666666664E-4</v>
      </c>
      <c r="V25" s="281">
        <f t="shared" si="8"/>
        <v>6.6666666666666664E-4</v>
      </c>
      <c r="W25" s="282" t="s">
        <v>73</v>
      </c>
      <c r="X25" s="283"/>
      <c r="Y25" s="283"/>
      <c r="Z25" s="284" t="s">
        <v>440</v>
      </c>
      <c r="AA25" s="284" t="str">
        <f t="shared" si="6"/>
        <v>Apoyar negocios familiares técnica y financieramente.</v>
      </c>
      <c r="AB25" s="282" t="s">
        <v>414</v>
      </c>
      <c r="AC25" s="282" t="s">
        <v>73</v>
      </c>
      <c r="AD25" s="282"/>
      <c r="AE25" s="282"/>
      <c r="AF25" s="282" t="s">
        <v>73</v>
      </c>
      <c r="AG25" s="282"/>
      <c r="AH25" s="282"/>
      <c r="AI25" s="282" t="s">
        <v>73</v>
      </c>
      <c r="AJ25" s="282"/>
      <c r="AK25" s="282"/>
      <c r="AL25" s="282" t="s">
        <v>73</v>
      </c>
      <c r="AM25" s="282"/>
      <c r="AN25" s="285"/>
      <c r="AO25" s="259">
        <v>0</v>
      </c>
      <c r="AP25" s="607"/>
      <c r="AQ25" s="267">
        <f t="shared" si="9"/>
        <v>2.0601565718994644E-2</v>
      </c>
      <c r="AR25" s="598"/>
      <c r="AS25" s="287"/>
      <c r="AT25" s="343"/>
      <c r="AU25" s="594"/>
      <c r="AV25" s="599"/>
      <c r="AW25" s="600"/>
      <c r="AX25" s="600"/>
      <c r="AY25" s="290"/>
      <c r="AZ25" s="608"/>
      <c r="BA25" s="608"/>
      <c r="BB25" s="608"/>
      <c r="BC25" s="608"/>
      <c r="BD25" s="600"/>
      <c r="BE25" s="600"/>
      <c r="BF25" s="600"/>
      <c r="BG25" s="600"/>
      <c r="BH25" s="600"/>
      <c r="BI25" s="600"/>
      <c r="BJ25" s="600"/>
      <c r="BK25" s="600"/>
      <c r="BL25" s="601"/>
      <c r="BM25" s="595"/>
      <c r="BN25" s="287"/>
    </row>
    <row r="26" spans="1:66" ht="60.75" thickBot="1" x14ac:dyDescent="0.3">
      <c r="A26" s="269"/>
      <c r="B26" s="310"/>
      <c r="C26" s="583"/>
      <c r="D26" s="334" t="s">
        <v>233</v>
      </c>
      <c r="E26" s="346">
        <v>2000</v>
      </c>
      <c r="F26" s="273">
        <v>798</v>
      </c>
      <c r="G26" s="272">
        <v>1202</v>
      </c>
      <c r="H26" s="274">
        <v>0</v>
      </c>
      <c r="I26" s="296">
        <f t="shared" si="0"/>
        <v>0</v>
      </c>
      <c r="J26" s="297">
        <f t="shared" si="4"/>
        <v>0.39900000000000002</v>
      </c>
      <c r="K26" s="585"/>
      <c r="L26" s="587"/>
      <c r="M26" s="589"/>
      <c r="N26" s="347" t="s">
        <v>235</v>
      </c>
      <c r="O26" s="256">
        <v>44927</v>
      </c>
      <c r="P26" s="256">
        <v>45291</v>
      </c>
      <c r="Q26" s="315">
        <f t="shared" si="1"/>
        <v>365</v>
      </c>
      <c r="R26" s="279">
        <v>8</v>
      </c>
      <c r="S26" s="274">
        <v>0</v>
      </c>
      <c r="T26" s="259">
        <v>0.2</v>
      </c>
      <c r="U26" s="300">
        <f t="shared" si="7"/>
        <v>0</v>
      </c>
      <c r="V26" s="301">
        <f t="shared" si="8"/>
        <v>0</v>
      </c>
      <c r="W26" s="302" t="s">
        <v>73</v>
      </c>
      <c r="X26" s="303"/>
      <c r="Y26" s="303"/>
      <c r="Z26" s="304" t="s">
        <v>441</v>
      </c>
      <c r="AA26" s="304" t="str">
        <f t="shared" si="6"/>
        <v>Crear nuevas unidades productivas de emprendimientos a familias, poblacion afro, palenquera e indigena en situacion de pobreza extrema.</v>
      </c>
      <c r="AB26" s="302" t="s">
        <v>414</v>
      </c>
      <c r="AC26" s="302" t="s">
        <v>73</v>
      </c>
      <c r="AD26" s="302"/>
      <c r="AE26" s="302"/>
      <c r="AF26" s="302" t="s">
        <v>73</v>
      </c>
      <c r="AG26" s="302"/>
      <c r="AH26" s="302"/>
      <c r="AI26" s="302" t="s">
        <v>73</v>
      </c>
      <c r="AJ26" s="302"/>
      <c r="AK26" s="302"/>
      <c r="AL26" s="302" t="s">
        <v>73</v>
      </c>
      <c r="AM26" s="302"/>
      <c r="AN26" s="305"/>
      <c r="AO26" s="259">
        <v>0</v>
      </c>
      <c r="AP26" s="591"/>
      <c r="AQ26" s="267">
        <f t="shared" si="9"/>
        <v>0</v>
      </c>
      <c r="AR26" s="593"/>
      <c r="AS26" s="287"/>
      <c r="AT26" s="343"/>
      <c r="AU26" s="594"/>
      <c r="AV26" s="597"/>
      <c r="AW26" s="574"/>
      <c r="AX26" s="574"/>
      <c r="AY26" s="308"/>
      <c r="AZ26" s="576"/>
      <c r="BA26" s="576"/>
      <c r="BB26" s="576"/>
      <c r="BC26" s="576"/>
      <c r="BD26" s="574"/>
      <c r="BE26" s="574"/>
      <c r="BF26" s="574"/>
      <c r="BG26" s="574"/>
      <c r="BH26" s="574"/>
      <c r="BI26" s="574"/>
      <c r="BJ26" s="574"/>
      <c r="BK26" s="574"/>
      <c r="BL26" s="578"/>
      <c r="BM26" s="580"/>
      <c r="BN26" s="282"/>
    </row>
    <row r="27" spans="1:66" ht="36" x14ac:dyDescent="0.25">
      <c r="A27" s="269"/>
      <c r="B27" s="310"/>
      <c r="C27" s="582" t="s">
        <v>239</v>
      </c>
      <c r="D27" s="328" t="s">
        <v>243</v>
      </c>
      <c r="E27" s="348">
        <v>8</v>
      </c>
      <c r="F27" s="273">
        <v>7</v>
      </c>
      <c r="G27" s="272">
        <v>1</v>
      </c>
      <c r="H27" s="274">
        <v>0</v>
      </c>
      <c r="I27" s="275">
        <f t="shared" si="0"/>
        <v>0</v>
      </c>
      <c r="J27" s="276">
        <f t="shared" si="4"/>
        <v>0.875</v>
      </c>
      <c r="K27" s="584" t="s">
        <v>442</v>
      </c>
      <c r="L27" s="586">
        <v>2021130010163</v>
      </c>
      <c r="M27" s="588" t="s">
        <v>246</v>
      </c>
      <c r="N27" s="317" t="s">
        <v>247</v>
      </c>
      <c r="O27" s="256">
        <v>44927</v>
      </c>
      <c r="P27" s="256">
        <v>45291</v>
      </c>
      <c r="Q27" s="278">
        <f t="shared" si="1"/>
        <v>365</v>
      </c>
      <c r="R27" s="279">
        <v>2</v>
      </c>
      <c r="S27" s="274">
        <v>0</v>
      </c>
      <c r="T27" s="259">
        <v>0.5</v>
      </c>
      <c r="U27" s="280">
        <f t="shared" si="7"/>
        <v>0</v>
      </c>
      <c r="V27" s="281">
        <f t="shared" si="8"/>
        <v>0</v>
      </c>
      <c r="W27" s="282" t="s">
        <v>73</v>
      </c>
      <c r="X27" s="283"/>
      <c r="Y27" s="283"/>
      <c r="Z27" s="284" t="s">
        <v>443</v>
      </c>
      <c r="AA27" s="284" t="str">
        <f t="shared" si="6"/>
        <v>Realizar ruedas de negocio</v>
      </c>
      <c r="AB27" s="282" t="s">
        <v>414</v>
      </c>
      <c r="AC27" s="282" t="s">
        <v>73</v>
      </c>
      <c r="AD27" s="282"/>
      <c r="AE27" s="282"/>
      <c r="AF27" s="282" t="s">
        <v>73</v>
      </c>
      <c r="AG27" s="282"/>
      <c r="AH27" s="282"/>
      <c r="AI27" s="282" t="s">
        <v>73</v>
      </c>
      <c r="AJ27" s="282"/>
      <c r="AK27" s="282"/>
      <c r="AL27" s="282" t="s">
        <v>73</v>
      </c>
      <c r="AM27" s="282"/>
      <c r="AN27" s="285"/>
      <c r="AO27" s="259">
        <v>0</v>
      </c>
      <c r="AP27" s="590">
        <f>AVERAGE(AO27,AO29)</f>
        <v>2.5000000000000001E-2</v>
      </c>
      <c r="AQ27" s="267">
        <f t="shared" si="9"/>
        <v>0</v>
      </c>
      <c r="AR27" s="592" t="s">
        <v>108</v>
      </c>
      <c r="AS27" s="318" t="s">
        <v>415</v>
      </c>
      <c r="AT27" s="349" t="s">
        <v>416</v>
      </c>
      <c r="AU27" s="594">
        <v>370000000</v>
      </c>
      <c r="AV27" s="596">
        <f>BK27/AU27</f>
        <v>0</v>
      </c>
      <c r="AW27" s="573">
        <f>+AU27</f>
        <v>370000000</v>
      </c>
      <c r="AX27" s="573">
        <f>+AW27</f>
        <v>370000000</v>
      </c>
      <c r="AY27" s="311">
        <f>+AX27-AW27</f>
        <v>0</v>
      </c>
      <c r="AZ27" s="311">
        <f>+AX27</f>
        <v>370000000</v>
      </c>
      <c r="BA27" s="311">
        <v>0</v>
      </c>
      <c r="BB27" s="311">
        <v>0</v>
      </c>
      <c r="BC27" s="311"/>
      <c r="BD27" s="311"/>
      <c r="BE27" s="311"/>
      <c r="BF27" s="311"/>
      <c r="BG27" s="311"/>
      <c r="BH27" s="311"/>
      <c r="BI27" s="311"/>
      <c r="BJ27" s="311"/>
      <c r="BK27" s="350"/>
      <c r="BL27" s="581" t="s">
        <v>89</v>
      </c>
      <c r="BM27" s="611">
        <f>AP27-(BB27/AZ27)</f>
        <v>2.5000000000000001E-2</v>
      </c>
      <c r="BN27" s="330"/>
    </row>
    <row r="28" spans="1:66" ht="48.75" thickBot="1" x14ac:dyDescent="0.3">
      <c r="A28" s="269"/>
      <c r="B28" s="310"/>
      <c r="C28" s="603"/>
      <c r="D28" s="334" t="s">
        <v>252</v>
      </c>
      <c r="E28" s="342">
        <v>14500</v>
      </c>
      <c r="F28" s="273">
        <v>24404</v>
      </c>
      <c r="G28" s="272" t="s">
        <v>107</v>
      </c>
      <c r="H28" s="274">
        <v>0</v>
      </c>
      <c r="I28" s="275" t="s">
        <v>107</v>
      </c>
      <c r="J28" s="276">
        <v>1</v>
      </c>
      <c r="K28" s="604"/>
      <c r="L28" s="605"/>
      <c r="M28" s="606"/>
      <c r="N28" s="351">
        <v>0</v>
      </c>
      <c r="O28" s="323" t="s">
        <v>107</v>
      </c>
      <c r="P28" s="323" t="s">
        <v>107</v>
      </c>
      <c r="Q28" s="323" t="s">
        <v>107</v>
      </c>
      <c r="R28" s="279" t="s">
        <v>107</v>
      </c>
      <c r="S28" s="274">
        <v>0</v>
      </c>
      <c r="T28" s="259" t="s">
        <v>107</v>
      </c>
      <c r="U28" s="280" t="s">
        <v>107</v>
      </c>
      <c r="V28" s="281" t="s">
        <v>107</v>
      </c>
      <c r="W28" s="282" t="s">
        <v>73</v>
      </c>
      <c r="X28" s="283"/>
      <c r="Y28" s="283"/>
      <c r="Z28" s="284" t="s">
        <v>444</v>
      </c>
      <c r="AA28" s="284">
        <f t="shared" si="6"/>
        <v>0</v>
      </c>
      <c r="AB28" s="282" t="s">
        <v>414</v>
      </c>
      <c r="AC28" s="282" t="s">
        <v>73</v>
      </c>
      <c r="AD28" s="282"/>
      <c r="AE28" s="282"/>
      <c r="AF28" s="282" t="s">
        <v>73</v>
      </c>
      <c r="AG28" s="282"/>
      <c r="AH28" s="282"/>
      <c r="AI28" s="282" t="s">
        <v>73</v>
      </c>
      <c r="AJ28" s="282"/>
      <c r="AK28" s="282"/>
      <c r="AL28" s="282" t="s">
        <v>73</v>
      </c>
      <c r="AM28" s="282"/>
      <c r="AN28" s="285"/>
      <c r="AO28" s="259" t="s">
        <v>107</v>
      </c>
      <c r="AP28" s="607"/>
      <c r="AQ28" s="267" t="str">
        <f t="shared" si="9"/>
        <v>NP</v>
      </c>
      <c r="AR28" s="598"/>
      <c r="AS28" s="287"/>
      <c r="AT28" s="288"/>
      <c r="AU28" s="594"/>
      <c r="AV28" s="599"/>
      <c r="AW28" s="600"/>
      <c r="AX28" s="600"/>
      <c r="AY28" s="289"/>
      <c r="AZ28" s="289"/>
      <c r="BA28" s="289"/>
      <c r="BB28" s="289"/>
      <c r="BC28" s="289"/>
      <c r="BD28" s="289"/>
      <c r="BE28" s="289"/>
      <c r="BF28" s="289"/>
      <c r="BG28" s="289"/>
      <c r="BH28" s="289"/>
      <c r="BI28" s="289"/>
      <c r="BJ28" s="289"/>
      <c r="BK28" s="352"/>
      <c r="BL28" s="601"/>
      <c r="BM28" s="595"/>
      <c r="BN28" s="292"/>
    </row>
    <row r="29" spans="1:66" ht="60.75" thickBot="1" x14ac:dyDescent="0.3">
      <c r="A29" s="269"/>
      <c r="B29" s="310"/>
      <c r="C29" s="583"/>
      <c r="D29" s="353" t="s">
        <v>255</v>
      </c>
      <c r="E29" s="346">
        <v>4500</v>
      </c>
      <c r="F29" s="273">
        <v>929</v>
      </c>
      <c r="G29" s="272">
        <v>3571</v>
      </c>
      <c r="H29" s="274">
        <v>40</v>
      </c>
      <c r="I29" s="296">
        <f>H29/G29</f>
        <v>1.1201344161299356E-2</v>
      </c>
      <c r="J29" s="297">
        <f>(F29+H29)/E29</f>
        <v>0.21533333333333332</v>
      </c>
      <c r="K29" s="585"/>
      <c r="L29" s="587"/>
      <c r="M29" s="589"/>
      <c r="N29" s="314" t="s">
        <v>257</v>
      </c>
      <c r="O29" s="256">
        <v>44927</v>
      </c>
      <c r="P29" s="256">
        <v>45291</v>
      </c>
      <c r="Q29" s="315">
        <f t="shared" si="1"/>
        <v>365</v>
      </c>
      <c r="R29" s="279">
        <v>16</v>
      </c>
      <c r="S29" s="274">
        <v>1</v>
      </c>
      <c r="T29" s="259">
        <v>0.5</v>
      </c>
      <c r="U29" s="300">
        <f t="shared" ref="U29:U35" si="10">S29/R29</f>
        <v>6.25E-2</v>
      </c>
      <c r="V29" s="301">
        <f t="shared" ref="V29:V35" si="11">IF(U29&gt;1, 1, U29)</f>
        <v>6.25E-2</v>
      </c>
      <c r="W29" s="302" t="s">
        <v>73</v>
      </c>
      <c r="X29" s="303"/>
      <c r="Y29" s="303"/>
      <c r="Z29" s="304" t="s">
        <v>445</v>
      </c>
      <c r="AA29" s="304" t="str">
        <f t="shared" si="6"/>
        <v>acompañar y asesorar a personas en situación de pobreza extrema para lograr el acceso a créditos financieros.</v>
      </c>
      <c r="AB29" s="302" t="s">
        <v>414</v>
      </c>
      <c r="AC29" s="302" t="s">
        <v>73</v>
      </c>
      <c r="AD29" s="302"/>
      <c r="AE29" s="302"/>
      <c r="AF29" s="302" t="s">
        <v>73</v>
      </c>
      <c r="AG29" s="302"/>
      <c r="AH29" s="302"/>
      <c r="AI29" s="302" t="s">
        <v>73</v>
      </c>
      <c r="AJ29" s="302"/>
      <c r="AK29" s="302"/>
      <c r="AL29" s="302" t="s">
        <v>73</v>
      </c>
      <c r="AM29" s="302"/>
      <c r="AN29" s="305"/>
      <c r="AO29" s="259">
        <v>0.05</v>
      </c>
      <c r="AP29" s="591"/>
      <c r="AQ29" s="267">
        <f t="shared" si="9"/>
        <v>1.1201344161299356E-2</v>
      </c>
      <c r="AR29" s="593"/>
      <c r="AS29" s="282"/>
      <c r="AT29" s="285"/>
      <c r="AU29" s="594"/>
      <c r="AV29" s="597"/>
      <c r="AW29" s="574"/>
      <c r="AX29" s="574"/>
      <c r="AY29" s="307"/>
      <c r="AZ29" s="307"/>
      <c r="BA29" s="307"/>
      <c r="BB29" s="307"/>
      <c r="BC29" s="307"/>
      <c r="BD29" s="307"/>
      <c r="BE29" s="307"/>
      <c r="BF29" s="307"/>
      <c r="BG29" s="307"/>
      <c r="BH29" s="307"/>
      <c r="BI29" s="307"/>
      <c r="BJ29" s="307"/>
      <c r="BK29" s="354"/>
      <c r="BL29" s="578"/>
      <c r="BM29" s="580"/>
      <c r="BN29" s="337"/>
    </row>
    <row r="30" spans="1:66" ht="72.75" thickBot="1" x14ac:dyDescent="0.3">
      <c r="A30" s="269"/>
      <c r="B30" s="310"/>
      <c r="C30" s="582" t="s">
        <v>261</v>
      </c>
      <c r="D30" s="316" t="s">
        <v>264</v>
      </c>
      <c r="E30" s="348">
        <v>12000</v>
      </c>
      <c r="F30" s="273">
        <v>11654</v>
      </c>
      <c r="G30" s="272">
        <v>346</v>
      </c>
      <c r="H30" s="274">
        <v>257</v>
      </c>
      <c r="I30" s="275">
        <f>H30/G30</f>
        <v>0.74277456647398843</v>
      </c>
      <c r="J30" s="276">
        <f>(F30+H30)/E30</f>
        <v>0.99258333333333337</v>
      </c>
      <c r="K30" s="584" t="s">
        <v>266</v>
      </c>
      <c r="L30" s="586">
        <v>2020130010071</v>
      </c>
      <c r="M30" s="588" t="s">
        <v>267</v>
      </c>
      <c r="N30" s="317" t="s">
        <v>268</v>
      </c>
      <c r="O30" s="256">
        <v>44927</v>
      </c>
      <c r="P30" s="256">
        <v>45291</v>
      </c>
      <c r="Q30" s="278">
        <f t="shared" si="1"/>
        <v>365</v>
      </c>
      <c r="R30" s="279">
        <v>3</v>
      </c>
      <c r="S30" s="274">
        <v>5</v>
      </c>
      <c r="T30" s="259">
        <v>0.33</v>
      </c>
      <c r="U30" s="280">
        <f t="shared" si="10"/>
        <v>1.6666666666666667</v>
      </c>
      <c r="V30" s="281">
        <f t="shared" si="11"/>
        <v>1</v>
      </c>
      <c r="W30" s="282" t="s">
        <v>73</v>
      </c>
      <c r="X30" s="283"/>
      <c r="Y30" s="283"/>
      <c r="Z30" s="284" t="s">
        <v>446</v>
      </c>
      <c r="AA30" s="284" t="str">
        <f t="shared" si="6"/>
        <v>Capacitar y/o formar familias en pobreza extrema en mecanismos saludables de convivencia (MSC) para prevenir la violencia basada en género e intrafamiliar</v>
      </c>
      <c r="AB30" s="282" t="s">
        <v>414</v>
      </c>
      <c r="AC30" s="282" t="s">
        <v>73</v>
      </c>
      <c r="AD30" s="282"/>
      <c r="AE30" s="282"/>
      <c r="AF30" s="282" t="s">
        <v>73</v>
      </c>
      <c r="AG30" s="282"/>
      <c r="AH30" s="282"/>
      <c r="AI30" s="282" t="s">
        <v>73</v>
      </c>
      <c r="AJ30" s="282"/>
      <c r="AK30" s="282"/>
      <c r="AL30" s="282" t="s">
        <v>73</v>
      </c>
      <c r="AM30" s="282"/>
      <c r="AN30" s="285"/>
      <c r="AO30" s="259">
        <v>1</v>
      </c>
      <c r="AP30" s="590">
        <f>AVERAGE(AO30:AO32)</f>
        <v>0.33333333333333331</v>
      </c>
      <c r="AQ30" s="267">
        <f t="shared" si="9"/>
        <v>0.74277456647398843</v>
      </c>
      <c r="AR30" s="592" t="s">
        <v>108</v>
      </c>
      <c r="AS30" s="338" t="s">
        <v>415</v>
      </c>
      <c r="AT30" s="285" t="s">
        <v>416</v>
      </c>
      <c r="AU30" s="594">
        <v>250000000</v>
      </c>
      <c r="AV30" s="596">
        <f>BK30/AU30</f>
        <v>0</v>
      </c>
      <c r="AW30" s="573">
        <f>+AU30</f>
        <v>250000000</v>
      </c>
      <c r="AX30" s="573">
        <f>+AW30</f>
        <v>250000000</v>
      </c>
      <c r="AY30" s="355">
        <f>+AX30-AW30</f>
        <v>0</v>
      </c>
      <c r="AZ30" s="575">
        <f>+AX30</f>
        <v>250000000</v>
      </c>
      <c r="BA30" s="575">
        <v>79440000</v>
      </c>
      <c r="BB30" s="575">
        <v>2720000</v>
      </c>
      <c r="BC30" s="575"/>
      <c r="BD30" s="573"/>
      <c r="BE30" s="573"/>
      <c r="BF30" s="573"/>
      <c r="BG30" s="573"/>
      <c r="BH30" s="573"/>
      <c r="BI30" s="573"/>
      <c r="BJ30" s="573"/>
      <c r="BK30" s="573"/>
      <c r="BL30" s="581" t="s">
        <v>89</v>
      </c>
      <c r="BM30" s="579">
        <f>AP30-(BB30/AZ30)</f>
        <v>0.32245333333333331</v>
      </c>
      <c r="BN30" s="330"/>
    </row>
    <row r="31" spans="1:66" ht="96.75" thickBot="1" x14ac:dyDescent="0.3">
      <c r="A31" s="269"/>
      <c r="B31" s="310"/>
      <c r="C31" s="603"/>
      <c r="D31" s="316" t="s">
        <v>273</v>
      </c>
      <c r="E31" s="342">
        <v>13453</v>
      </c>
      <c r="F31" s="273">
        <v>9767</v>
      </c>
      <c r="G31" s="272">
        <v>3686</v>
      </c>
      <c r="H31" s="274">
        <v>0</v>
      </c>
      <c r="I31" s="275">
        <f>H31/G31</f>
        <v>0</v>
      </c>
      <c r="J31" s="276">
        <f>(F31+H31)/E31</f>
        <v>0.72600906860923209</v>
      </c>
      <c r="K31" s="604"/>
      <c r="L31" s="605"/>
      <c r="M31" s="606"/>
      <c r="N31" s="271" t="s">
        <v>275</v>
      </c>
      <c r="O31" s="256">
        <v>44927</v>
      </c>
      <c r="P31" s="256">
        <v>45291</v>
      </c>
      <c r="Q31" s="278">
        <f t="shared" si="1"/>
        <v>365</v>
      </c>
      <c r="R31" s="279">
        <v>10</v>
      </c>
      <c r="S31" s="274">
        <v>0</v>
      </c>
      <c r="T31" s="259">
        <v>0.33</v>
      </c>
      <c r="U31" s="280">
        <f t="shared" si="10"/>
        <v>0</v>
      </c>
      <c r="V31" s="281">
        <f t="shared" si="11"/>
        <v>0</v>
      </c>
      <c r="W31" s="282" t="s">
        <v>73</v>
      </c>
      <c r="X31" s="283"/>
      <c r="Y31" s="283"/>
      <c r="Z31" s="284" t="s">
        <v>447</v>
      </c>
      <c r="AA31" s="284" t="str">
        <f t="shared" si="6"/>
        <v>Capacitar y/o formar a jóvenes y adolescentes en pobreza extrema para prevenir el consumo de sustancias psicoactivas, el maltrato, la violencia de género, diversidad sexual y racismo</v>
      </c>
      <c r="AB31" s="282" t="s">
        <v>414</v>
      </c>
      <c r="AC31" s="282" t="s">
        <v>73</v>
      </c>
      <c r="AD31" s="282"/>
      <c r="AE31" s="282"/>
      <c r="AF31" s="282" t="s">
        <v>73</v>
      </c>
      <c r="AG31" s="282"/>
      <c r="AH31" s="282"/>
      <c r="AI31" s="282" t="s">
        <v>73</v>
      </c>
      <c r="AJ31" s="282"/>
      <c r="AK31" s="282"/>
      <c r="AL31" s="282" t="s">
        <v>73</v>
      </c>
      <c r="AM31" s="282"/>
      <c r="AN31" s="285"/>
      <c r="AO31" s="259">
        <v>0</v>
      </c>
      <c r="AP31" s="607"/>
      <c r="AQ31" s="267">
        <f t="shared" si="9"/>
        <v>0</v>
      </c>
      <c r="AR31" s="598"/>
      <c r="AS31" s="338" t="s">
        <v>448</v>
      </c>
      <c r="AT31" s="339" t="s">
        <v>449</v>
      </c>
      <c r="AU31" s="594"/>
      <c r="AV31" s="599"/>
      <c r="AW31" s="600"/>
      <c r="AX31" s="600"/>
      <c r="AY31" s="290"/>
      <c r="AZ31" s="608"/>
      <c r="BA31" s="608"/>
      <c r="BB31" s="608"/>
      <c r="BC31" s="608"/>
      <c r="BD31" s="600"/>
      <c r="BE31" s="600"/>
      <c r="BF31" s="600"/>
      <c r="BG31" s="600"/>
      <c r="BH31" s="600"/>
      <c r="BI31" s="600"/>
      <c r="BJ31" s="600"/>
      <c r="BK31" s="600"/>
      <c r="BL31" s="601"/>
      <c r="BM31" s="595"/>
      <c r="BN31" s="330"/>
    </row>
    <row r="32" spans="1:66" ht="72.75" thickBot="1" x14ac:dyDescent="0.3">
      <c r="A32" s="269"/>
      <c r="B32" s="310"/>
      <c r="C32" s="583"/>
      <c r="D32" s="295" t="s">
        <v>277</v>
      </c>
      <c r="E32" s="346">
        <v>7000</v>
      </c>
      <c r="F32" s="273">
        <v>5873</v>
      </c>
      <c r="G32" s="356">
        <v>1127</v>
      </c>
      <c r="H32" s="274">
        <v>0</v>
      </c>
      <c r="I32" s="296">
        <f>H32/G32</f>
        <v>0</v>
      </c>
      <c r="J32" s="297">
        <f>(F32+H32)/E32</f>
        <v>0.83899999999999997</v>
      </c>
      <c r="K32" s="585"/>
      <c r="L32" s="587"/>
      <c r="M32" s="589"/>
      <c r="N32" s="314" t="s">
        <v>278</v>
      </c>
      <c r="O32" s="256">
        <v>44927</v>
      </c>
      <c r="P32" s="256">
        <v>45291</v>
      </c>
      <c r="Q32" s="315">
        <f t="shared" si="1"/>
        <v>365</v>
      </c>
      <c r="R32" s="279">
        <v>15</v>
      </c>
      <c r="S32" s="274">
        <v>0</v>
      </c>
      <c r="T32" s="259">
        <v>0.33</v>
      </c>
      <c r="U32" s="300">
        <f t="shared" si="10"/>
        <v>0</v>
      </c>
      <c r="V32" s="301">
        <f t="shared" si="11"/>
        <v>0</v>
      </c>
      <c r="W32" s="302" t="s">
        <v>73</v>
      </c>
      <c r="X32" s="303"/>
      <c r="Y32" s="303"/>
      <c r="Z32" s="304" t="s">
        <v>450</v>
      </c>
      <c r="AA32" s="304" t="str">
        <f t="shared" si="6"/>
        <v>Capacitar y/o formar población en pobreza extrema perteneciente a las comunidades Afro, palenqueras e indígenas en derechos étnicos y rescate de los valores culturales.</v>
      </c>
      <c r="AB32" s="302" t="s">
        <v>414</v>
      </c>
      <c r="AC32" s="302" t="s">
        <v>73</v>
      </c>
      <c r="AD32" s="302"/>
      <c r="AE32" s="302"/>
      <c r="AF32" s="302" t="s">
        <v>73</v>
      </c>
      <c r="AG32" s="302"/>
      <c r="AH32" s="302"/>
      <c r="AI32" s="302" t="s">
        <v>73</v>
      </c>
      <c r="AJ32" s="302"/>
      <c r="AK32" s="302"/>
      <c r="AL32" s="302" t="s">
        <v>73</v>
      </c>
      <c r="AM32" s="302"/>
      <c r="AN32" s="305"/>
      <c r="AO32" s="259">
        <v>0</v>
      </c>
      <c r="AP32" s="591"/>
      <c r="AQ32" s="267">
        <f t="shared" si="9"/>
        <v>0</v>
      </c>
      <c r="AR32" s="593"/>
      <c r="AS32" s="357" t="s">
        <v>451</v>
      </c>
      <c r="AT32" s="358" t="s">
        <v>449</v>
      </c>
      <c r="AU32" s="594"/>
      <c r="AV32" s="597"/>
      <c r="AW32" s="574"/>
      <c r="AX32" s="574"/>
      <c r="AY32" s="290"/>
      <c r="AZ32" s="576"/>
      <c r="BA32" s="609"/>
      <c r="BB32" s="609"/>
      <c r="BC32" s="609"/>
      <c r="BD32" s="610"/>
      <c r="BE32" s="610"/>
      <c r="BF32" s="610"/>
      <c r="BG32" s="610"/>
      <c r="BH32" s="610"/>
      <c r="BI32" s="610"/>
      <c r="BJ32" s="610"/>
      <c r="BK32" s="610"/>
      <c r="BL32" s="578"/>
      <c r="BM32" s="580"/>
      <c r="BN32" s="359"/>
    </row>
    <row r="33" spans="1:66" ht="60.75" thickBot="1" x14ac:dyDescent="0.3">
      <c r="A33" s="269"/>
      <c r="B33" s="310"/>
      <c r="C33" s="582" t="s">
        <v>281</v>
      </c>
      <c r="D33" s="316" t="s">
        <v>284</v>
      </c>
      <c r="E33" s="348">
        <v>6000</v>
      </c>
      <c r="F33" s="272">
        <v>6199</v>
      </c>
      <c r="G33" s="273" t="s">
        <v>107</v>
      </c>
      <c r="H33" s="274">
        <v>1914</v>
      </c>
      <c r="I33" s="275" t="s">
        <v>107</v>
      </c>
      <c r="J33" s="276">
        <f>(F33+H33)/E33</f>
        <v>1.3521666666666667</v>
      </c>
      <c r="K33" s="584" t="s">
        <v>285</v>
      </c>
      <c r="L33" s="586">
        <v>2021130010160</v>
      </c>
      <c r="M33" s="588" t="s">
        <v>286</v>
      </c>
      <c r="N33" s="360" t="s">
        <v>287</v>
      </c>
      <c r="O33" s="256">
        <v>44927</v>
      </c>
      <c r="P33" s="256">
        <v>45291</v>
      </c>
      <c r="Q33" s="278">
        <f t="shared" si="1"/>
        <v>365</v>
      </c>
      <c r="R33" s="279" t="s">
        <v>107</v>
      </c>
      <c r="S33" s="274">
        <v>136</v>
      </c>
      <c r="T33" s="259" t="s">
        <v>107</v>
      </c>
      <c r="U33" s="280" t="s">
        <v>107</v>
      </c>
      <c r="V33" s="281" t="s">
        <v>107</v>
      </c>
      <c r="W33" s="282" t="s">
        <v>73</v>
      </c>
      <c r="X33" s="283"/>
      <c r="Y33" s="283"/>
      <c r="Z33" s="284" t="s">
        <v>452</v>
      </c>
      <c r="AA33" s="284" t="str">
        <f t="shared" si="6"/>
        <v>Suministrar alimentos a personas en situación de pobreza extrema en el distrito de Cartagena</v>
      </c>
      <c r="AB33" s="282" t="s">
        <v>414</v>
      </c>
      <c r="AC33" s="282" t="s">
        <v>73</v>
      </c>
      <c r="AD33" s="282"/>
      <c r="AE33" s="282"/>
      <c r="AF33" s="282" t="s">
        <v>73</v>
      </c>
      <c r="AG33" s="282"/>
      <c r="AH33" s="282"/>
      <c r="AI33" s="282" t="s">
        <v>73</v>
      </c>
      <c r="AJ33" s="282"/>
      <c r="AK33" s="282"/>
      <c r="AL33" s="282" t="s">
        <v>73</v>
      </c>
      <c r="AM33" s="282"/>
      <c r="AN33" s="285"/>
      <c r="AO33" s="259" t="s">
        <v>107</v>
      </c>
      <c r="AP33" s="590">
        <f>AVERAGE(AO33:AO35)</f>
        <v>0.1</v>
      </c>
      <c r="AQ33" s="267" t="str">
        <f t="shared" si="9"/>
        <v>NP</v>
      </c>
      <c r="AR33" s="592" t="s">
        <v>108</v>
      </c>
      <c r="AS33" s="309" t="s">
        <v>415</v>
      </c>
      <c r="AT33" s="288" t="s">
        <v>416</v>
      </c>
      <c r="AU33" s="594">
        <v>1600000000</v>
      </c>
      <c r="AV33" s="596">
        <f>BK33/AU33</f>
        <v>0</v>
      </c>
      <c r="AW33" s="573">
        <f>+AU33</f>
        <v>1600000000</v>
      </c>
      <c r="AX33" s="573">
        <f>+AW33</f>
        <v>1600000000</v>
      </c>
      <c r="AY33" s="361">
        <f>+AX33-AW33</f>
        <v>0</v>
      </c>
      <c r="AZ33" s="312">
        <v>1000000000</v>
      </c>
      <c r="BA33" s="362">
        <v>290400000</v>
      </c>
      <c r="BB33" s="290">
        <v>32800000</v>
      </c>
      <c r="BC33" s="290"/>
      <c r="BD33" s="289"/>
      <c r="BE33" s="289"/>
      <c r="BF33" s="289"/>
      <c r="BG33" s="289"/>
      <c r="BH33" s="289"/>
      <c r="BI33" s="289"/>
      <c r="BJ33" s="289"/>
      <c r="BK33" s="289"/>
      <c r="BL33" s="581" t="s">
        <v>89</v>
      </c>
      <c r="BM33" s="579">
        <f>AP33-(BB33/AZ33)</f>
        <v>6.720000000000001E-2</v>
      </c>
      <c r="BN33" s="359"/>
    </row>
    <row r="34" spans="1:66" ht="72.75" thickBot="1" x14ac:dyDescent="0.3">
      <c r="A34" s="269"/>
      <c r="B34" s="310"/>
      <c r="C34" s="603"/>
      <c r="D34" s="316" t="s">
        <v>293</v>
      </c>
      <c r="E34" s="342">
        <v>3500</v>
      </c>
      <c r="F34" s="272">
        <v>3608</v>
      </c>
      <c r="G34" s="273" t="s">
        <v>107</v>
      </c>
      <c r="H34" s="274">
        <v>91</v>
      </c>
      <c r="I34" s="275" t="s">
        <v>107</v>
      </c>
      <c r="J34" s="276">
        <f>F34/E34</f>
        <v>1.0308571428571429</v>
      </c>
      <c r="K34" s="604"/>
      <c r="L34" s="605"/>
      <c r="M34" s="606"/>
      <c r="N34" s="271" t="s">
        <v>107</v>
      </c>
      <c r="O34" s="256">
        <v>44927</v>
      </c>
      <c r="P34" s="256">
        <v>45291</v>
      </c>
      <c r="Q34" s="278">
        <f t="shared" si="1"/>
        <v>365</v>
      </c>
      <c r="R34" s="279" t="s">
        <v>107</v>
      </c>
      <c r="S34" s="274">
        <v>5</v>
      </c>
      <c r="T34" s="259" t="s">
        <v>107</v>
      </c>
      <c r="U34" s="280" t="s">
        <v>107</v>
      </c>
      <c r="V34" s="281" t="s">
        <v>107</v>
      </c>
      <c r="W34" s="282" t="s">
        <v>73</v>
      </c>
      <c r="X34" s="283"/>
      <c r="Y34" s="283"/>
      <c r="Z34" s="284" t="s">
        <v>453</v>
      </c>
      <c r="AA34" s="284" t="str">
        <f t="shared" si="6"/>
        <v>NP</v>
      </c>
      <c r="AB34" s="282" t="s">
        <v>414</v>
      </c>
      <c r="AC34" s="282" t="s">
        <v>73</v>
      </c>
      <c r="AD34" s="282"/>
      <c r="AE34" s="282"/>
      <c r="AF34" s="282" t="s">
        <v>73</v>
      </c>
      <c r="AG34" s="282"/>
      <c r="AH34" s="282"/>
      <c r="AI34" s="282" t="s">
        <v>73</v>
      </c>
      <c r="AJ34" s="282"/>
      <c r="AK34" s="282"/>
      <c r="AL34" s="282" t="s">
        <v>73</v>
      </c>
      <c r="AM34" s="282"/>
      <c r="AN34" s="285"/>
      <c r="AO34" s="259" t="s">
        <v>107</v>
      </c>
      <c r="AP34" s="607"/>
      <c r="AQ34" s="267" t="str">
        <f t="shared" si="9"/>
        <v>NP</v>
      </c>
      <c r="AR34" s="598"/>
      <c r="AS34" s="363" t="s">
        <v>438</v>
      </c>
      <c r="AT34" s="345" t="s">
        <v>454</v>
      </c>
      <c r="AU34" s="594"/>
      <c r="AV34" s="599"/>
      <c r="AW34" s="600"/>
      <c r="AX34" s="600"/>
      <c r="AY34" s="320"/>
      <c r="AZ34" s="364">
        <v>600000000</v>
      </c>
      <c r="BA34" s="364"/>
      <c r="BB34" s="364"/>
      <c r="BC34" s="364"/>
      <c r="BD34" s="350"/>
      <c r="BE34" s="350"/>
      <c r="BF34" s="350"/>
      <c r="BG34" s="350"/>
      <c r="BH34" s="350"/>
      <c r="BI34" s="350"/>
      <c r="BJ34" s="350"/>
      <c r="BK34" s="311"/>
      <c r="BL34" s="601"/>
      <c r="BM34" s="595"/>
      <c r="BN34" s="365"/>
    </row>
    <row r="35" spans="1:66" ht="48.75" thickBot="1" x14ac:dyDescent="0.3">
      <c r="A35" s="269"/>
      <c r="B35" s="310"/>
      <c r="C35" s="603"/>
      <c r="D35" s="316" t="s">
        <v>299</v>
      </c>
      <c r="E35" s="342">
        <v>16000</v>
      </c>
      <c r="F35" s="272">
        <v>12443</v>
      </c>
      <c r="G35" s="273">
        <v>3557</v>
      </c>
      <c r="H35" s="274">
        <v>1259</v>
      </c>
      <c r="I35" s="275">
        <f t="shared" ref="I35:I40" si="12">H35/G35</f>
        <v>0.35394995782963173</v>
      </c>
      <c r="J35" s="276">
        <f t="shared" ref="J35:J40" si="13">(F35+H35)/E35</f>
        <v>0.856375</v>
      </c>
      <c r="K35" s="604"/>
      <c r="L35" s="605"/>
      <c r="M35" s="606"/>
      <c r="N35" s="271" t="s">
        <v>300</v>
      </c>
      <c r="O35" s="256">
        <v>44927</v>
      </c>
      <c r="P35" s="256">
        <v>45291</v>
      </c>
      <c r="Q35" s="278">
        <f t="shared" si="1"/>
        <v>365</v>
      </c>
      <c r="R35" s="279">
        <v>54</v>
      </c>
      <c r="S35" s="274">
        <v>5</v>
      </c>
      <c r="T35" s="259">
        <v>0.2</v>
      </c>
      <c r="U35" s="280">
        <f t="shared" si="10"/>
        <v>9.2592592592592587E-2</v>
      </c>
      <c r="V35" s="281">
        <f t="shared" si="11"/>
        <v>9.2592592592592587E-2</v>
      </c>
      <c r="W35" s="282" t="s">
        <v>73</v>
      </c>
      <c r="X35" s="283"/>
      <c r="Y35" s="283"/>
      <c r="Z35" s="284" t="s">
        <v>455</v>
      </c>
      <c r="AA35" s="284" t="str">
        <f t="shared" si="6"/>
        <v>Desarrollar la estrategia de mercados campesinos en los barrios en pobreza extrema para promover el consumo de alimentos a bajo costo.</v>
      </c>
      <c r="AB35" s="282" t="s">
        <v>414</v>
      </c>
      <c r="AC35" s="282" t="s">
        <v>73</v>
      </c>
      <c r="AD35" s="282"/>
      <c r="AE35" s="282"/>
      <c r="AF35" s="282" t="s">
        <v>73</v>
      </c>
      <c r="AG35" s="282"/>
      <c r="AH35" s="282"/>
      <c r="AI35" s="282" t="s">
        <v>73</v>
      </c>
      <c r="AJ35" s="282"/>
      <c r="AK35" s="282"/>
      <c r="AL35" s="282" t="s">
        <v>73</v>
      </c>
      <c r="AM35" s="282"/>
      <c r="AN35" s="285"/>
      <c r="AO35" s="259">
        <v>0.1</v>
      </c>
      <c r="AP35" s="607"/>
      <c r="AQ35" s="267">
        <f t="shared" si="9"/>
        <v>0.35394995782963173</v>
      </c>
      <c r="AR35" s="598"/>
      <c r="AS35" s="286"/>
      <c r="AT35" s="288"/>
      <c r="AU35" s="594"/>
      <c r="AV35" s="599"/>
      <c r="AW35" s="600"/>
      <c r="AX35" s="600"/>
      <c r="AY35" s="320"/>
      <c r="AZ35" s="320"/>
      <c r="BA35" s="320"/>
      <c r="BB35" s="320"/>
      <c r="BC35" s="320"/>
      <c r="BD35" s="352"/>
      <c r="BE35" s="352"/>
      <c r="BF35" s="352"/>
      <c r="BG35" s="352"/>
      <c r="BH35" s="352"/>
      <c r="BI35" s="352"/>
      <c r="BJ35" s="352"/>
      <c r="BK35" s="289"/>
      <c r="BL35" s="601"/>
      <c r="BM35" s="595"/>
      <c r="BN35" s="338"/>
    </row>
    <row r="36" spans="1:66" ht="36.75" thickBot="1" x14ac:dyDescent="0.3">
      <c r="A36" s="269"/>
      <c r="B36" s="310"/>
      <c r="C36" s="583"/>
      <c r="D36" s="295" t="s">
        <v>304</v>
      </c>
      <c r="E36" s="346">
        <v>1000</v>
      </c>
      <c r="F36" s="272">
        <v>1000</v>
      </c>
      <c r="G36" s="273" t="s">
        <v>107</v>
      </c>
      <c r="H36" s="274">
        <v>0</v>
      </c>
      <c r="I36" s="296" t="e">
        <f t="shared" si="12"/>
        <v>#VALUE!</v>
      </c>
      <c r="J36" s="297">
        <f t="shared" si="13"/>
        <v>1</v>
      </c>
      <c r="K36" s="585"/>
      <c r="L36" s="587"/>
      <c r="M36" s="589"/>
      <c r="N36" s="366" t="s">
        <v>306</v>
      </c>
      <c r="O36" s="256">
        <v>44927</v>
      </c>
      <c r="P36" s="256">
        <v>45291</v>
      </c>
      <c r="Q36" s="278">
        <f t="shared" si="1"/>
        <v>365</v>
      </c>
      <c r="R36" s="279" t="s">
        <v>107</v>
      </c>
      <c r="S36" s="274">
        <v>0</v>
      </c>
      <c r="T36" s="259" t="s">
        <v>107</v>
      </c>
      <c r="U36" s="300"/>
      <c r="V36" s="301" t="s">
        <v>107</v>
      </c>
      <c r="W36" s="302"/>
      <c r="X36" s="303"/>
      <c r="Y36" s="303"/>
      <c r="Z36" s="304" t="s">
        <v>107</v>
      </c>
      <c r="AA36" s="304" t="s">
        <v>107</v>
      </c>
      <c r="AB36" s="302" t="s">
        <v>107</v>
      </c>
      <c r="AC36" s="302" t="s">
        <v>107</v>
      </c>
      <c r="AD36" s="302"/>
      <c r="AE36" s="302"/>
      <c r="AF36" s="302" t="s">
        <v>107</v>
      </c>
      <c r="AG36" s="302"/>
      <c r="AH36" s="302"/>
      <c r="AI36" s="302" t="s">
        <v>107</v>
      </c>
      <c r="AJ36" s="302"/>
      <c r="AK36" s="302"/>
      <c r="AL36" s="302" t="s">
        <v>107</v>
      </c>
      <c r="AM36" s="302"/>
      <c r="AN36" s="305"/>
      <c r="AO36" s="259" t="s">
        <v>107</v>
      </c>
      <c r="AP36" s="591"/>
      <c r="AQ36" s="267" t="s">
        <v>107</v>
      </c>
      <c r="AR36" s="593"/>
      <c r="AS36" s="306"/>
      <c r="AT36" s="285"/>
      <c r="AU36" s="594"/>
      <c r="AV36" s="597"/>
      <c r="AW36" s="574"/>
      <c r="AX36" s="574"/>
      <c r="AY36" s="326"/>
      <c r="AZ36" s="367"/>
      <c r="BA36" s="367"/>
      <c r="BB36" s="367"/>
      <c r="BC36" s="367"/>
      <c r="BD36" s="367"/>
      <c r="BE36" s="367"/>
      <c r="BF36" s="367"/>
      <c r="BG36" s="367"/>
      <c r="BH36" s="367"/>
      <c r="BI36" s="367"/>
      <c r="BJ36" s="367"/>
      <c r="BK36" s="368"/>
      <c r="BL36" s="602"/>
      <c r="BM36" s="580"/>
      <c r="BN36" s="327"/>
    </row>
    <row r="37" spans="1:66" ht="72.75" thickBot="1" x14ac:dyDescent="0.3">
      <c r="A37" s="269"/>
      <c r="B37" s="310"/>
      <c r="C37" s="582" t="s">
        <v>308</v>
      </c>
      <c r="D37" s="369" t="s">
        <v>456</v>
      </c>
      <c r="E37" s="348">
        <v>10000</v>
      </c>
      <c r="F37" s="252">
        <v>8915</v>
      </c>
      <c r="G37" s="273">
        <v>1085</v>
      </c>
      <c r="H37" s="274">
        <v>369</v>
      </c>
      <c r="I37" s="275">
        <f t="shared" si="12"/>
        <v>0.34009216589861752</v>
      </c>
      <c r="J37" s="276">
        <f t="shared" si="13"/>
        <v>0.9284</v>
      </c>
      <c r="K37" s="584" t="s">
        <v>312</v>
      </c>
      <c r="L37" s="586">
        <v>2021130010164</v>
      </c>
      <c r="M37" s="588" t="s">
        <v>313</v>
      </c>
      <c r="N37" s="370" t="s">
        <v>314</v>
      </c>
      <c r="O37" s="256">
        <v>44927</v>
      </c>
      <c r="P37" s="256">
        <v>45291</v>
      </c>
      <c r="Q37" s="278">
        <f>(P37-O37)+1</f>
        <v>365</v>
      </c>
      <c r="R37" s="279">
        <v>4</v>
      </c>
      <c r="S37" s="274">
        <v>7</v>
      </c>
      <c r="T37" s="259">
        <v>0.5</v>
      </c>
      <c r="U37" s="280">
        <f>S37/R37</f>
        <v>1.75</v>
      </c>
      <c r="V37" s="281">
        <f>IF(U37&gt;1, 1, U37)</f>
        <v>1</v>
      </c>
      <c r="W37" s="282" t="s">
        <v>73</v>
      </c>
      <c r="X37" s="283"/>
      <c r="Y37" s="283"/>
      <c r="Z37" s="371" t="s">
        <v>314</v>
      </c>
      <c r="AA37" s="284" t="str">
        <f>N37</f>
        <v>jornadas de Capacitación MARS y rutas de atención</v>
      </c>
      <c r="AB37" s="282" t="s">
        <v>414</v>
      </c>
      <c r="AC37" s="282" t="s">
        <v>73</v>
      </c>
      <c r="AD37" s="282"/>
      <c r="AE37" s="282"/>
      <c r="AF37" s="282" t="s">
        <v>73</v>
      </c>
      <c r="AG37" s="282"/>
      <c r="AH37" s="282"/>
      <c r="AI37" s="282" t="s">
        <v>73</v>
      </c>
      <c r="AJ37" s="282"/>
      <c r="AK37" s="282"/>
      <c r="AL37" s="282" t="s">
        <v>73</v>
      </c>
      <c r="AM37" s="282"/>
      <c r="AN37" s="285"/>
      <c r="AO37" s="259">
        <v>1</v>
      </c>
      <c r="AP37" s="590">
        <f>AVERAGE(AO37:AO38)</f>
        <v>0.5</v>
      </c>
      <c r="AQ37" s="267">
        <f>+I37</f>
        <v>0.34009216589861752</v>
      </c>
      <c r="AR37" s="592" t="s">
        <v>108</v>
      </c>
      <c r="AS37" s="286" t="s">
        <v>415</v>
      </c>
      <c r="AT37" s="288" t="s">
        <v>416</v>
      </c>
      <c r="AU37" s="594">
        <v>250000000</v>
      </c>
      <c r="AV37" s="596">
        <f>BK37/AU37</f>
        <v>0</v>
      </c>
      <c r="AW37" s="573">
        <f>+AU37</f>
        <v>250000000</v>
      </c>
      <c r="AX37" s="573">
        <f>+AW37</f>
        <v>250000000</v>
      </c>
      <c r="AY37" s="372">
        <f>+AX37-AW37</f>
        <v>0</v>
      </c>
      <c r="AZ37" s="373">
        <f>+AX37</f>
        <v>250000000</v>
      </c>
      <c r="BA37" s="320">
        <v>83224000</v>
      </c>
      <c r="BB37" s="320">
        <v>6798000</v>
      </c>
      <c r="BC37" s="320"/>
      <c r="BD37" s="352"/>
      <c r="BE37" s="352"/>
      <c r="BF37" s="352"/>
      <c r="BG37" s="352"/>
      <c r="BH37" s="352"/>
      <c r="BI37" s="352"/>
      <c r="BJ37" s="352"/>
      <c r="BK37" s="289"/>
      <c r="BL37" s="577" t="s">
        <v>89</v>
      </c>
      <c r="BM37" s="579">
        <f>AP37-(BB37/AZ37)</f>
        <v>0.47280800000000001</v>
      </c>
      <c r="BN37" s="359"/>
    </row>
    <row r="38" spans="1:66" ht="72.75" thickBot="1" x14ac:dyDescent="0.3">
      <c r="A38" s="269"/>
      <c r="B38" s="310"/>
      <c r="C38" s="583"/>
      <c r="D38" s="295" t="s">
        <v>319</v>
      </c>
      <c r="E38" s="374">
        <v>3000</v>
      </c>
      <c r="F38" s="273">
        <v>2803</v>
      </c>
      <c r="G38" s="273">
        <v>197</v>
      </c>
      <c r="H38" s="274">
        <v>0</v>
      </c>
      <c r="I38" s="375">
        <f t="shared" si="12"/>
        <v>0</v>
      </c>
      <c r="J38" s="376">
        <f t="shared" si="13"/>
        <v>0.93433333333333335</v>
      </c>
      <c r="K38" s="585"/>
      <c r="L38" s="587"/>
      <c r="M38" s="589"/>
      <c r="N38" s="314" t="s">
        <v>321</v>
      </c>
      <c r="O38" s="256">
        <v>44927</v>
      </c>
      <c r="P38" s="256">
        <v>45291</v>
      </c>
      <c r="Q38" s="377">
        <f>(P38-O38)+1</f>
        <v>365</v>
      </c>
      <c r="R38" s="279">
        <v>2</v>
      </c>
      <c r="S38" s="274">
        <v>0</v>
      </c>
      <c r="T38" s="259">
        <v>0.5</v>
      </c>
      <c r="U38" s="378">
        <f>S38/R38</f>
        <v>0</v>
      </c>
      <c r="V38" s="379">
        <f>IF(U38&gt;1, 1, U38)</f>
        <v>0</v>
      </c>
      <c r="W38" s="287" t="s">
        <v>73</v>
      </c>
      <c r="X38" s="291"/>
      <c r="Y38" s="291"/>
      <c r="Z38" s="270" t="s">
        <v>457</v>
      </c>
      <c r="AA38" s="380" t="str">
        <f>N38</f>
        <v>jornadas de asesoría y atención jurídica en comunidades étnicas</v>
      </c>
      <c r="AB38" s="287" t="s">
        <v>414</v>
      </c>
      <c r="AC38" s="287" t="s">
        <v>73</v>
      </c>
      <c r="AD38" s="287"/>
      <c r="AE38" s="287"/>
      <c r="AF38" s="287" t="s">
        <v>73</v>
      </c>
      <c r="AG38" s="287"/>
      <c r="AH38" s="287"/>
      <c r="AI38" s="287" t="s">
        <v>73</v>
      </c>
      <c r="AJ38" s="287"/>
      <c r="AK38" s="287"/>
      <c r="AL38" s="287" t="s">
        <v>73</v>
      </c>
      <c r="AM38" s="287"/>
      <c r="AN38" s="288"/>
      <c r="AO38" s="259">
        <v>0</v>
      </c>
      <c r="AP38" s="591"/>
      <c r="AQ38" s="267">
        <f>+I38</f>
        <v>0</v>
      </c>
      <c r="AR38" s="593"/>
      <c r="AS38" s="306"/>
      <c r="AT38" s="285"/>
      <c r="AU38" s="594"/>
      <c r="AV38" s="597"/>
      <c r="AW38" s="574"/>
      <c r="AX38" s="574"/>
      <c r="AY38" s="290"/>
      <c r="AZ38" s="373"/>
      <c r="BA38" s="320"/>
      <c r="BB38" s="320"/>
      <c r="BC38" s="320"/>
      <c r="BD38" s="352"/>
      <c r="BE38" s="352"/>
      <c r="BF38" s="352"/>
      <c r="BG38" s="352"/>
      <c r="BH38" s="352"/>
      <c r="BI38" s="352"/>
      <c r="BJ38" s="352"/>
      <c r="BK38" s="289"/>
      <c r="BL38" s="578"/>
      <c r="BM38" s="580"/>
      <c r="BN38" s="292"/>
    </row>
    <row r="39" spans="1:66" ht="60.75" thickBot="1" x14ac:dyDescent="0.3">
      <c r="A39" s="269"/>
      <c r="B39" s="310"/>
      <c r="C39" s="582" t="s">
        <v>323</v>
      </c>
      <c r="D39" s="316" t="s">
        <v>326</v>
      </c>
      <c r="E39" s="381">
        <v>72</v>
      </c>
      <c r="F39" s="273">
        <v>86</v>
      </c>
      <c r="G39" s="272" t="s">
        <v>107</v>
      </c>
      <c r="H39" s="274">
        <v>5</v>
      </c>
      <c r="I39" s="254" t="s">
        <v>107</v>
      </c>
      <c r="J39" s="255">
        <f t="shared" si="13"/>
        <v>1.2638888888888888</v>
      </c>
      <c r="K39" s="584" t="s">
        <v>327</v>
      </c>
      <c r="L39" s="586">
        <v>2021130010159</v>
      </c>
      <c r="M39" s="588" t="s">
        <v>80</v>
      </c>
      <c r="N39" s="360" t="s">
        <v>328</v>
      </c>
      <c r="O39" s="256">
        <v>44927</v>
      </c>
      <c r="P39" s="256">
        <v>45291</v>
      </c>
      <c r="Q39" s="257">
        <f>(P39-O39)+1</f>
        <v>365</v>
      </c>
      <c r="R39" s="279">
        <v>16</v>
      </c>
      <c r="S39" s="274">
        <v>5</v>
      </c>
      <c r="T39" s="259" t="s">
        <v>107</v>
      </c>
      <c r="U39" s="260">
        <f>S39/R39</f>
        <v>0.3125</v>
      </c>
      <c r="V39" s="261">
        <f>IF(U39&gt;1, 1, U39)</f>
        <v>0.3125</v>
      </c>
      <c r="W39" s="262" t="s">
        <v>73</v>
      </c>
      <c r="X39" s="263"/>
      <c r="Y39" s="263"/>
      <c r="Z39" s="382" t="s">
        <v>458</v>
      </c>
      <c r="AA39" s="264" t="str">
        <f>N39</f>
        <v>Salvemos juntos a Cartagena</v>
      </c>
      <c r="AB39" s="262" t="s">
        <v>414</v>
      </c>
      <c r="AC39" s="262" t="s">
        <v>73</v>
      </c>
      <c r="AD39" s="262"/>
      <c r="AE39" s="262"/>
      <c r="AF39" s="262" t="s">
        <v>73</v>
      </c>
      <c r="AG39" s="262"/>
      <c r="AH39" s="262"/>
      <c r="AI39" s="262" t="s">
        <v>73</v>
      </c>
      <c r="AJ39" s="262"/>
      <c r="AK39" s="262"/>
      <c r="AL39" s="262" t="s">
        <v>73</v>
      </c>
      <c r="AM39" s="262"/>
      <c r="AN39" s="265"/>
      <c r="AO39" s="259">
        <v>0.3</v>
      </c>
      <c r="AP39" s="590">
        <f>AVERAGE(AO39:AO40)</f>
        <v>0.65</v>
      </c>
      <c r="AQ39" s="267" t="str">
        <f>+I39</f>
        <v>NP</v>
      </c>
      <c r="AR39" s="592" t="s">
        <v>108</v>
      </c>
      <c r="AS39" s="338" t="s">
        <v>415</v>
      </c>
      <c r="AT39" s="285" t="s">
        <v>416</v>
      </c>
      <c r="AU39" s="594">
        <v>2625310777</v>
      </c>
      <c r="AV39" s="596">
        <f>BK39/AU39</f>
        <v>0</v>
      </c>
      <c r="AW39" s="573">
        <f>+AU39</f>
        <v>2625310777</v>
      </c>
      <c r="AX39" s="573">
        <f>+AW39</f>
        <v>2625310777</v>
      </c>
      <c r="AY39" s="340">
        <f>+AX39-AW39</f>
        <v>0</v>
      </c>
      <c r="AZ39" s="575">
        <f>+AX39</f>
        <v>2625310777</v>
      </c>
      <c r="BA39" s="575">
        <v>1131796435</v>
      </c>
      <c r="BB39" s="575">
        <v>142641000</v>
      </c>
      <c r="BC39" s="575"/>
      <c r="BD39" s="573"/>
      <c r="BE39" s="573"/>
      <c r="BF39" s="573"/>
      <c r="BG39" s="573"/>
      <c r="BH39" s="573"/>
      <c r="BI39" s="573"/>
      <c r="BJ39" s="573"/>
      <c r="BK39" s="573"/>
      <c r="BL39" s="581" t="s">
        <v>89</v>
      </c>
      <c r="BM39" s="579">
        <f>AP39-(BB39/AZ39)</f>
        <v>0.59566700397923977</v>
      </c>
      <c r="BN39" s="365"/>
    </row>
    <row r="40" spans="1:66" ht="70.5" customHeight="1" thickBot="1" x14ac:dyDescent="0.3">
      <c r="A40" s="383"/>
      <c r="B40" s="384"/>
      <c r="C40" s="583"/>
      <c r="D40" s="316" t="s">
        <v>334</v>
      </c>
      <c r="E40" s="385">
        <v>61860</v>
      </c>
      <c r="F40" s="273">
        <v>52130</v>
      </c>
      <c r="G40" s="272">
        <v>9730</v>
      </c>
      <c r="H40" s="274">
        <v>3054</v>
      </c>
      <c r="I40" s="296">
        <f t="shared" si="12"/>
        <v>0.31387461459403904</v>
      </c>
      <c r="J40" s="297">
        <f t="shared" si="13"/>
        <v>0.8920788878111866</v>
      </c>
      <c r="K40" s="585"/>
      <c r="L40" s="587"/>
      <c r="M40" s="589"/>
      <c r="N40" s="271" t="s">
        <v>335</v>
      </c>
      <c r="O40" s="256">
        <v>44927</v>
      </c>
      <c r="P40" s="256">
        <v>45291</v>
      </c>
      <c r="Q40" s="315">
        <f>(P40-O40)+1</f>
        <v>365</v>
      </c>
      <c r="R40" s="279">
        <v>16</v>
      </c>
      <c r="S40" s="274">
        <v>5</v>
      </c>
      <c r="T40" s="259">
        <v>1</v>
      </c>
      <c r="U40" s="300">
        <f>S40/R40</f>
        <v>0.3125</v>
      </c>
      <c r="V40" s="301">
        <f>IF(U40&gt;1, 1, U40)</f>
        <v>0.3125</v>
      </c>
      <c r="W40" s="302" t="s">
        <v>73</v>
      </c>
      <c r="X40" s="303"/>
      <c r="Y40" s="303"/>
      <c r="Z40" s="294" t="s">
        <v>335</v>
      </c>
      <c r="AA40" s="304" t="str">
        <f>N40</f>
        <v>Sistematización base de datos población atendida</v>
      </c>
      <c r="AB40" s="302" t="s">
        <v>414</v>
      </c>
      <c r="AC40" s="302" t="s">
        <v>73</v>
      </c>
      <c r="AD40" s="302"/>
      <c r="AE40" s="302"/>
      <c r="AF40" s="302" t="s">
        <v>73</v>
      </c>
      <c r="AG40" s="302"/>
      <c r="AH40" s="302"/>
      <c r="AI40" s="302" t="s">
        <v>73</v>
      </c>
      <c r="AJ40" s="302"/>
      <c r="AK40" s="302"/>
      <c r="AL40" s="302" t="s">
        <v>73</v>
      </c>
      <c r="AM40" s="302"/>
      <c r="AN40" s="305"/>
      <c r="AO40" s="259">
        <v>1</v>
      </c>
      <c r="AP40" s="591"/>
      <c r="AQ40" s="267">
        <f>+I40</f>
        <v>0.31387461459403904</v>
      </c>
      <c r="AR40" s="593"/>
      <c r="AS40" s="357" t="s">
        <v>438</v>
      </c>
      <c r="AT40" s="358" t="s">
        <v>454</v>
      </c>
      <c r="AU40" s="594"/>
      <c r="AV40" s="597"/>
      <c r="AW40" s="574"/>
      <c r="AX40" s="574"/>
      <c r="AY40" s="307"/>
      <c r="AZ40" s="576"/>
      <c r="BA40" s="576"/>
      <c r="BB40" s="576"/>
      <c r="BC40" s="576"/>
      <c r="BD40" s="574"/>
      <c r="BE40" s="574"/>
      <c r="BF40" s="574"/>
      <c r="BG40" s="574"/>
      <c r="BH40" s="574"/>
      <c r="BI40" s="574"/>
      <c r="BJ40" s="574"/>
      <c r="BK40" s="574"/>
      <c r="BL40" s="578"/>
      <c r="BM40" s="580"/>
      <c r="BN40" s="327"/>
    </row>
    <row r="41" spans="1:66" ht="15.75" customHeight="1" x14ac:dyDescent="0.25">
      <c r="D41" s="386"/>
      <c r="E41" s="387"/>
      <c r="F41" s="388"/>
      <c r="M41" s="389"/>
      <c r="N41" s="390"/>
      <c r="AA41" s="390"/>
    </row>
    <row r="42" spans="1:66" ht="15" customHeight="1" x14ac:dyDescent="0.25">
      <c r="D42" s="386"/>
      <c r="E42" s="387"/>
      <c r="M42" s="389"/>
      <c r="N42" s="390"/>
      <c r="AA42" s="390"/>
    </row>
    <row r="43" spans="1:66" ht="15" customHeight="1" x14ac:dyDescent="0.25">
      <c r="D43" s="386"/>
      <c r="E43" s="387"/>
      <c r="M43" s="389"/>
      <c r="N43" s="390"/>
      <c r="AA43" s="390"/>
    </row>
    <row r="44" spans="1:66" ht="15" customHeight="1" x14ac:dyDescent="0.25">
      <c r="D44" s="386"/>
      <c r="E44" s="387"/>
      <c r="M44" s="389"/>
      <c r="N44" s="390"/>
      <c r="AA44" s="390"/>
    </row>
    <row r="45" spans="1:66" ht="15.75" customHeight="1" x14ac:dyDescent="0.25">
      <c r="D45" s="386"/>
      <c r="E45" s="387"/>
      <c r="N45" s="390"/>
      <c r="AA45" s="390"/>
    </row>
    <row r="46" spans="1:66" ht="15.75" customHeight="1" x14ac:dyDescent="0.25">
      <c r="D46" s="386"/>
      <c r="E46" s="387"/>
      <c r="N46" s="390"/>
      <c r="AA46" s="390"/>
    </row>
    <row r="47" spans="1:66" ht="15.75" customHeight="1" x14ac:dyDescent="0.25">
      <c r="D47" s="386"/>
      <c r="E47" s="387"/>
      <c r="N47" s="390"/>
      <c r="AA47" s="390"/>
    </row>
    <row r="48" spans="1:66" ht="15.75" customHeight="1" x14ac:dyDescent="0.25">
      <c r="D48" s="386"/>
      <c r="E48" s="387"/>
      <c r="N48" s="390"/>
      <c r="AA48" s="390"/>
    </row>
    <row r="49" spans="4:27" ht="15.75" customHeight="1" x14ac:dyDescent="0.25">
      <c r="D49" s="386"/>
      <c r="E49" s="387"/>
      <c r="N49" s="390"/>
      <c r="AA49" s="390"/>
    </row>
    <row r="50" spans="4:27" ht="15.75" customHeight="1" x14ac:dyDescent="0.25">
      <c r="D50" s="386"/>
      <c r="E50" s="387"/>
      <c r="N50" s="390"/>
      <c r="AA50" s="390"/>
    </row>
    <row r="51" spans="4:27" ht="15.75" customHeight="1" x14ac:dyDescent="0.25">
      <c r="D51" s="386"/>
      <c r="E51" s="387"/>
      <c r="N51" s="390"/>
      <c r="AA51" s="390"/>
    </row>
    <row r="52" spans="4:27" ht="15.75" customHeight="1" x14ac:dyDescent="0.25">
      <c r="D52" s="386"/>
      <c r="E52" s="387"/>
      <c r="N52" s="390"/>
      <c r="AA52" s="390"/>
    </row>
    <row r="53" spans="4:27" ht="15.75" customHeight="1" x14ac:dyDescent="0.25">
      <c r="D53" s="386"/>
      <c r="E53" s="387"/>
      <c r="N53" s="390"/>
      <c r="AA53" s="390"/>
    </row>
    <row r="54" spans="4:27" ht="15.75" customHeight="1" x14ac:dyDescent="0.25">
      <c r="D54" s="386"/>
      <c r="E54" s="387"/>
      <c r="N54" s="390"/>
      <c r="AA54" s="390"/>
    </row>
    <row r="55" spans="4:27" ht="15.75" customHeight="1" x14ac:dyDescent="0.25">
      <c r="D55" s="386"/>
      <c r="E55" s="387"/>
      <c r="N55" s="390"/>
      <c r="AA55" s="390"/>
    </row>
    <row r="56" spans="4:27" ht="15.75" customHeight="1" x14ac:dyDescent="0.25">
      <c r="D56" s="386"/>
      <c r="E56" s="387"/>
      <c r="N56" s="390"/>
      <c r="AA56" s="390"/>
    </row>
    <row r="57" spans="4:27" ht="15.75" customHeight="1" x14ac:dyDescent="0.25">
      <c r="D57" s="386"/>
      <c r="E57" s="387"/>
      <c r="N57" s="390"/>
      <c r="AA57" s="390"/>
    </row>
    <row r="58" spans="4:27" ht="15.75" customHeight="1" x14ac:dyDescent="0.25">
      <c r="D58" s="386"/>
      <c r="E58" s="387"/>
      <c r="N58" s="390"/>
      <c r="AA58" s="390"/>
    </row>
    <row r="59" spans="4:27" ht="15.75" customHeight="1" x14ac:dyDescent="0.25">
      <c r="D59" s="386"/>
      <c r="E59" s="387"/>
      <c r="N59" s="390"/>
      <c r="AA59" s="390"/>
    </row>
    <row r="60" spans="4:27" ht="15.75" customHeight="1" x14ac:dyDescent="0.25">
      <c r="D60" s="386"/>
      <c r="E60" s="387"/>
      <c r="N60" s="390"/>
      <c r="AA60" s="390"/>
    </row>
    <row r="61" spans="4:27" ht="15.75" customHeight="1" x14ac:dyDescent="0.25">
      <c r="D61" s="386"/>
      <c r="E61" s="387"/>
      <c r="N61" s="390"/>
      <c r="AA61" s="390"/>
    </row>
    <row r="62" spans="4:27" ht="15.75" customHeight="1" x14ac:dyDescent="0.25">
      <c r="D62" s="386"/>
      <c r="E62" s="387"/>
      <c r="N62" s="390"/>
      <c r="AA62" s="390"/>
    </row>
    <row r="63" spans="4:27" ht="15.75" customHeight="1" x14ac:dyDescent="0.25">
      <c r="D63" s="386"/>
      <c r="E63" s="387"/>
      <c r="N63" s="390"/>
      <c r="AA63" s="390"/>
    </row>
    <row r="64" spans="4:27" ht="15.75" customHeight="1" x14ac:dyDescent="0.25">
      <c r="D64" s="386"/>
      <c r="E64" s="387"/>
      <c r="N64" s="390"/>
      <c r="AA64" s="390"/>
    </row>
    <row r="65" spans="4:27" ht="15.75" customHeight="1" x14ac:dyDescent="0.25">
      <c r="D65" s="386"/>
      <c r="E65" s="387"/>
      <c r="N65" s="390"/>
      <c r="AA65" s="390"/>
    </row>
    <row r="66" spans="4:27" ht="15.75" customHeight="1" x14ac:dyDescent="0.25">
      <c r="D66" s="386"/>
      <c r="E66" s="387"/>
      <c r="N66" s="390"/>
      <c r="AA66" s="390"/>
    </row>
    <row r="67" spans="4:27" ht="15.75" customHeight="1" x14ac:dyDescent="0.25">
      <c r="D67" s="386"/>
      <c r="E67" s="387"/>
      <c r="N67" s="390"/>
      <c r="AA67" s="390"/>
    </row>
    <row r="68" spans="4:27" ht="15.75" customHeight="1" x14ac:dyDescent="0.25">
      <c r="D68" s="386"/>
      <c r="E68" s="387"/>
      <c r="N68" s="390"/>
      <c r="AA68" s="390"/>
    </row>
    <row r="69" spans="4:27" ht="15.75" customHeight="1" x14ac:dyDescent="0.25">
      <c r="D69" s="386"/>
      <c r="E69" s="387"/>
      <c r="N69" s="390"/>
      <c r="AA69" s="390"/>
    </row>
    <row r="70" spans="4:27" ht="15.75" customHeight="1" x14ac:dyDescent="0.25">
      <c r="D70" s="386"/>
      <c r="E70" s="387"/>
      <c r="N70" s="390"/>
      <c r="AA70" s="390"/>
    </row>
    <row r="71" spans="4:27" ht="15.75" customHeight="1" x14ac:dyDescent="0.25">
      <c r="D71" s="386"/>
      <c r="E71" s="387"/>
      <c r="N71" s="390"/>
      <c r="AA71" s="390"/>
    </row>
    <row r="72" spans="4:27" ht="15.75" customHeight="1" x14ac:dyDescent="0.25">
      <c r="D72" s="386"/>
      <c r="E72" s="387"/>
      <c r="N72" s="390"/>
      <c r="AA72" s="390"/>
    </row>
    <row r="73" spans="4:27" ht="15.75" customHeight="1" x14ac:dyDescent="0.25">
      <c r="D73" s="386"/>
      <c r="E73" s="387"/>
      <c r="N73" s="390"/>
      <c r="AA73" s="390"/>
    </row>
    <row r="74" spans="4:27" ht="15.75" customHeight="1" x14ac:dyDescent="0.25">
      <c r="D74" s="386"/>
      <c r="E74" s="387"/>
      <c r="N74" s="390"/>
      <c r="AA74" s="390"/>
    </row>
    <row r="75" spans="4:27" ht="15.75" customHeight="1" x14ac:dyDescent="0.25">
      <c r="D75" s="386"/>
      <c r="E75" s="387"/>
      <c r="N75" s="390"/>
      <c r="AA75" s="390"/>
    </row>
    <row r="76" spans="4:27" ht="15.75" customHeight="1" x14ac:dyDescent="0.25">
      <c r="D76" s="386"/>
      <c r="E76" s="387"/>
      <c r="N76" s="390"/>
      <c r="AA76" s="390"/>
    </row>
    <row r="77" spans="4:27" ht="15.75" customHeight="1" x14ac:dyDescent="0.25">
      <c r="D77" s="386"/>
      <c r="E77" s="387"/>
      <c r="N77" s="390"/>
      <c r="AA77" s="390"/>
    </row>
    <row r="78" spans="4:27" ht="15.75" customHeight="1" x14ac:dyDescent="0.25">
      <c r="D78" s="386"/>
      <c r="E78" s="387"/>
      <c r="N78" s="390"/>
      <c r="AA78" s="390"/>
    </row>
    <row r="79" spans="4:27" ht="15.75" customHeight="1" x14ac:dyDescent="0.25">
      <c r="D79" s="386"/>
      <c r="E79" s="387"/>
      <c r="N79" s="390"/>
      <c r="AA79" s="390"/>
    </row>
    <row r="80" spans="4:27" ht="15.75" customHeight="1" x14ac:dyDescent="0.25">
      <c r="D80" s="386"/>
      <c r="E80" s="387"/>
      <c r="N80" s="390"/>
      <c r="AA80" s="390"/>
    </row>
    <row r="81" spans="4:27" ht="15.75" customHeight="1" x14ac:dyDescent="0.25">
      <c r="D81" s="386"/>
      <c r="E81" s="387"/>
      <c r="N81" s="390"/>
      <c r="AA81" s="390"/>
    </row>
    <row r="82" spans="4:27" ht="15.75" customHeight="1" x14ac:dyDescent="0.25">
      <c r="D82" s="386"/>
      <c r="E82" s="387"/>
      <c r="N82" s="390"/>
      <c r="AA82" s="390"/>
    </row>
    <row r="83" spans="4:27" ht="15.75" customHeight="1" x14ac:dyDescent="0.25">
      <c r="D83" s="386"/>
      <c r="E83" s="387"/>
      <c r="N83" s="390"/>
      <c r="AA83" s="390"/>
    </row>
    <row r="84" spans="4:27" ht="15.75" customHeight="1" x14ac:dyDescent="0.25">
      <c r="D84" s="386"/>
      <c r="E84" s="387"/>
      <c r="N84" s="390"/>
      <c r="AA84" s="390"/>
    </row>
    <row r="85" spans="4:27" ht="15.75" customHeight="1" x14ac:dyDescent="0.25">
      <c r="D85" s="386"/>
      <c r="E85" s="387"/>
      <c r="N85" s="390"/>
      <c r="AA85" s="390"/>
    </row>
    <row r="86" spans="4:27" ht="15.75" customHeight="1" x14ac:dyDescent="0.25">
      <c r="D86" s="386"/>
      <c r="E86" s="387"/>
      <c r="N86" s="390"/>
      <c r="AA86" s="390"/>
    </row>
    <row r="87" spans="4:27" ht="15.75" customHeight="1" x14ac:dyDescent="0.25">
      <c r="D87" s="386"/>
      <c r="E87" s="387"/>
      <c r="N87" s="390"/>
      <c r="AA87" s="390"/>
    </row>
    <row r="88" spans="4:27" ht="15.75" customHeight="1" x14ac:dyDescent="0.25">
      <c r="D88" s="386"/>
      <c r="E88" s="387"/>
      <c r="N88" s="390"/>
      <c r="AA88" s="390"/>
    </row>
    <row r="89" spans="4:27" ht="15.75" customHeight="1" x14ac:dyDescent="0.25">
      <c r="D89" s="386"/>
      <c r="E89" s="387"/>
      <c r="N89" s="390"/>
      <c r="AA89" s="390"/>
    </row>
    <row r="90" spans="4:27" ht="15.75" customHeight="1" x14ac:dyDescent="0.25">
      <c r="D90" s="386"/>
      <c r="E90" s="387"/>
      <c r="N90" s="390"/>
      <c r="AA90" s="390"/>
    </row>
    <row r="91" spans="4:27" ht="15.75" customHeight="1" x14ac:dyDescent="0.25">
      <c r="D91" s="386"/>
      <c r="E91" s="387"/>
      <c r="N91" s="390"/>
      <c r="AA91" s="390"/>
    </row>
    <row r="92" spans="4:27" ht="15.75" customHeight="1" x14ac:dyDescent="0.25">
      <c r="D92" s="386"/>
      <c r="E92" s="387"/>
      <c r="N92" s="390"/>
      <c r="AA92" s="390"/>
    </row>
    <row r="93" spans="4:27" ht="15.75" customHeight="1" x14ac:dyDescent="0.25">
      <c r="D93" s="386"/>
      <c r="E93" s="387"/>
      <c r="N93" s="390"/>
      <c r="AA93" s="390"/>
    </row>
    <row r="94" spans="4:27" ht="15.75" customHeight="1" x14ac:dyDescent="0.25">
      <c r="D94" s="386"/>
      <c r="E94" s="387"/>
      <c r="N94" s="390"/>
      <c r="AA94" s="390"/>
    </row>
    <row r="95" spans="4:27" ht="15.75" customHeight="1" x14ac:dyDescent="0.25">
      <c r="D95" s="386"/>
      <c r="E95" s="387"/>
      <c r="N95" s="390"/>
      <c r="AA95" s="390"/>
    </row>
    <row r="96" spans="4:27" ht="15.75" customHeight="1" x14ac:dyDescent="0.25">
      <c r="D96" s="386"/>
      <c r="E96" s="387"/>
      <c r="N96" s="390"/>
      <c r="AA96" s="390"/>
    </row>
    <row r="97" spans="4:27" ht="15.75" customHeight="1" x14ac:dyDescent="0.25">
      <c r="D97" s="386"/>
      <c r="E97" s="387"/>
      <c r="N97" s="390"/>
      <c r="AA97" s="390"/>
    </row>
    <row r="98" spans="4:27" ht="15.75" customHeight="1" x14ac:dyDescent="0.25">
      <c r="D98" s="386"/>
      <c r="E98" s="387"/>
      <c r="N98" s="390"/>
      <c r="AA98" s="390"/>
    </row>
    <row r="99" spans="4:27" ht="15.75" customHeight="1" x14ac:dyDescent="0.25">
      <c r="D99" s="386"/>
      <c r="E99" s="387"/>
      <c r="N99" s="390"/>
      <c r="AA99" s="390"/>
    </row>
    <row r="100" spans="4:27" ht="15.75" customHeight="1" x14ac:dyDescent="0.25">
      <c r="D100" s="386"/>
      <c r="E100" s="387"/>
      <c r="N100" s="390"/>
      <c r="AA100" s="390"/>
    </row>
    <row r="101" spans="4:27" ht="15.75" customHeight="1" x14ac:dyDescent="0.25">
      <c r="D101" s="386"/>
      <c r="E101" s="387"/>
      <c r="N101" s="390"/>
      <c r="AA101" s="390"/>
    </row>
    <row r="102" spans="4:27" ht="15.75" customHeight="1" x14ac:dyDescent="0.25">
      <c r="D102" s="386"/>
      <c r="E102" s="387"/>
      <c r="N102" s="390"/>
      <c r="AA102" s="390"/>
    </row>
    <row r="103" spans="4:27" ht="15.75" customHeight="1" x14ac:dyDescent="0.25">
      <c r="D103" s="386"/>
      <c r="E103" s="387"/>
      <c r="N103" s="390"/>
      <c r="AA103" s="390"/>
    </row>
    <row r="104" spans="4:27" ht="15.75" customHeight="1" x14ac:dyDescent="0.25">
      <c r="D104" s="386"/>
      <c r="E104" s="387"/>
      <c r="N104" s="390"/>
      <c r="AA104" s="390"/>
    </row>
    <row r="105" spans="4:27" ht="15.75" customHeight="1" x14ac:dyDescent="0.25">
      <c r="D105" s="386"/>
      <c r="E105" s="387"/>
      <c r="N105" s="390"/>
      <c r="AA105" s="390"/>
    </row>
    <row r="106" spans="4:27" ht="15.75" customHeight="1" x14ac:dyDescent="0.25">
      <c r="D106" s="386"/>
      <c r="E106" s="387"/>
      <c r="N106" s="390"/>
      <c r="AA106" s="390"/>
    </row>
    <row r="107" spans="4:27" ht="15.75" customHeight="1" x14ac:dyDescent="0.25">
      <c r="D107" s="386"/>
      <c r="E107" s="387"/>
      <c r="N107" s="390"/>
      <c r="AA107" s="390"/>
    </row>
    <row r="108" spans="4:27" ht="15.75" customHeight="1" x14ac:dyDescent="0.25">
      <c r="D108" s="386"/>
      <c r="E108" s="387"/>
      <c r="N108" s="390"/>
      <c r="AA108" s="390"/>
    </row>
    <row r="109" spans="4:27" ht="15.75" customHeight="1" x14ac:dyDescent="0.25">
      <c r="D109" s="386"/>
      <c r="E109" s="387"/>
      <c r="N109" s="390"/>
      <c r="AA109" s="390"/>
    </row>
    <row r="110" spans="4:27" ht="15.75" customHeight="1" x14ac:dyDescent="0.25">
      <c r="D110" s="386"/>
      <c r="E110" s="387"/>
      <c r="N110" s="390"/>
      <c r="AA110" s="390"/>
    </row>
    <row r="111" spans="4:27" ht="15.75" customHeight="1" x14ac:dyDescent="0.25">
      <c r="D111" s="386"/>
      <c r="E111" s="387"/>
      <c r="N111" s="390"/>
      <c r="AA111" s="390"/>
    </row>
    <row r="112" spans="4:27" ht="15.75" customHeight="1" x14ac:dyDescent="0.25">
      <c r="D112" s="386"/>
      <c r="E112" s="387"/>
      <c r="N112" s="390"/>
      <c r="AA112" s="390"/>
    </row>
    <row r="113" spans="4:27" ht="15.75" customHeight="1" x14ac:dyDescent="0.25">
      <c r="D113" s="386"/>
      <c r="E113" s="387"/>
      <c r="N113" s="390"/>
      <c r="AA113" s="390"/>
    </row>
    <row r="114" spans="4:27" ht="15.75" customHeight="1" x14ac:dyDescent="0.25">
      <c r="D114" s="386"/>
      <c r="E114" s="387"/>
      <c r="N114" s="390"/>
      <c r="AA114" s="390"/>
    </row>
    <row r="115" spans="4:27" ht="15.75" customHeight="1" x14ac:dyDescent="0.25">
      <c r="D115" s="386"/>
      <c r="E115" s="387"/>
      <c r="N115" s="390"/>
      <c r="AA115" s="390"/>
    </row>
    <row r="116" spans="4:27" ht="15.75" customHeight="1" x14ac:dyDescent="0.25">
      <c r="D116" s="386"/>
      <c r="E116" s="387"/>
      <c r="N116" s="390"/>
      <c r="AA116" s="390"/>
    </row>
    <row r="117" spans="4:27" ht="15.75" customHeight="1" x14ac:dyDescent="0.25">
      <c r="D117" s="386"/>
      <c r="E117" s="387"/>
      <c r="N117" s="390"/>
      <c r="AA117" s="390"/>
    </row>
    <row r="118" spans="4:27" ht="15.75" customHeight="1" x14ac:dyDescent="0.25">
      <c r="D118" s="386"/>
      <c r="E118" s="387"/>
      <c r="N118" s="390"/>
      <c r="AA118" s="390"/>
    </row>
    <row r="119" spans="4:27" ht="15.75" customHeight="1" x14ac:dyDescent="0.25">
      <c r="D119" s="386"/>
      <c r="E119" s="387"/>
      <c r="N119" s="390"/>
      <c r="AA119" s="390"/>
    </row>
    <row r="120" spans="4:27" ht="15.75" customHeight="1" x14ac:dyDescent="0.25">
      <c r="D120" s="386"/>
      <c r="E120" s="387"/>
      <c r="N120" s="390"/>
      <c r="AA120" s="390"/>
    </row>
    <row r="121" spans="4:27" ht="15.75" customHeight="1" x14ac:dyDescent="0.25">
      <c r="D121" s="386"/>
      <c r="E121" s="387"/>
      <c r="N121" s="390"/>
      <c r="AA121" s="390"/>
    </row>
    <row r="122" spans="4:27" ht="15.75" customHeight="1" x14ac:dyDescent="0.25">
      <c r="D122" s="386"/>
      <c r="E122" s="387"/>
      <c r="N122" s="390"/>
      <c r="AA122" s="390"/>
    </row>
    <row r="123" spans="4:27" ht="15.75" customHeight="1" x14ac:dyDescent="0.25">
      <c r="D123" s="386"/>
      <c r="E123" s="387"/>
      <c r="N123" s="390"/>
      <c r="AA123" s="390"/>
    </row>
    <row r="124" spans="4:27" ht="15.75" customHeight="1" x14ac:dyDescent="0.25">
      <c r="D124" s="386"/>
      <c r="E124" s="387"/>
      <c r="N124" s="390"/>
      <c r="AA124" s="390"/>
    </row>
    <row r="125" spans="4:27" ht="15.75" customHeight="1" x14ac:dyDescent="0.25">
      <c r="D125" s="386"/>
      <c r="E125" s="387"/>
      <c r="N125" s="390"/>
      <c r="AA125" s="390"/>
    </row>
    <row r="126" spans="4:27" ht="15.75" customHeight="1" x14ac:dyDescent="0.25">
      <c r="D126" s="386"/>
      <c r="E126" s="387"/>
      <c r="N126" s="390"/>
      <c r="AA126" s="390"/>
    </row>
    <row r="127" spans="4:27" ht="15.75" customHeight="1" x14ac:dyDescent="0.25">
      <c r="D127" s="386"/>
      <c r="E127" s="387"/>
      <c r="N127" s="390"/>
      <c r="AA127" s="390"/>
    </row>
    <row r="128" spans="4:27" ht="15.75" customHeight="1" x14ac:dyDescent="0.25">
      <c r="D128" s="386"/>
      <c r="E128" s="387"/>
      <c r="N128" s="390"/>
      <c r="AA128" s="390"/>
    </row>
    <row r="129" spans="4:27" ht="15.75" customHeight="1" x14ac:dyDescent="0.25">
      <c r="D129" s="386"/>
      <c r="E129" s="387"/>
      <c r="N129" s="390"/>
      <c r="AA129" s="390"/>
    </row>
    <row r="130" spans="4:27" ht="15.75" customHeight="1" x14ac:dyDescent="0.25">
      <c r="D130" s="386"/>
      <c r="E130" s="387"/>
      <c r="N130" s="390"/>
      <c r="AA130" s="390"/>
    </row>
    <row r="131" spans="4:27" ht="15.75" customHeight="1" x14ac:dyDescent="0.25">
      <c r="D131" s="386"/>
      <c r="E131" s="387"/>
      <c r="N131" s="390"/>
      <c r="AA131" s="390"/>
    </row>
    <row r="132" spans="4:27" ht="15.75" customHeight="1" x14ac:dyDescent="0.25">
      <c r="D132" s="386"/>
      <c r="E132" s="387"/>
      <c r="N132" s="390"/>
      <c r="AA132" s="390"/>
    </row>
    <row r="133" spans="4:27" ht="15.75" customHeight="1" x14ac:dyDescent="0.25">
      <c r="D133" s="386"/>
      <c r="E133" s="387"/>
      <c r="N133" s="390"/>
      <c r="AA133" s="390"/>
    </row>
    <row r="134" spans="4:27" ht="15.75" customHeight="1" x14ac:dyDescent="0.25">
      <c r="D134" s="386"/>
      <c r="E134" s="387"/>
      <c r="N134" s="390"/>
      <c r="AA134" s="390"/>
    </row>
    <row r="135" spans="4:27" ht="15.75" customHeight="1" x14ac:dyDescent="0.25">
      <c r="D135" s="386"/>
      <c r="E135" s="387"/>
      <c r="N135" s="390"/>
      <c r="AA135" s="390"/>
    </row>
    <row r="136" spans="4:27" ht="15.75" customHeight="1" x14ac:dyDescent="0.25">
      <c r="D136" s="386"/>
      <c r="E136" s="387"/>
      <c r="N136" s="390"/>
      <c r="AA136" s="390"/>
    </row>
    <row r="137" spans="4:27" ht="15.75" customHeight="1" x14ac:dyDescent="0.25">
      <c r="D137" s="386"/>
      <c r="E137" s="387"/>
      <c r="N137" s="390"/>
      <c r="AA137" s="390"/>
    </row>
    <row r="138" spans="4:27" ht="15.75" customHeight="1" x14ac:dyDescent="0.25">
      <c r="D138" s="386"/>
      <c r="E138" s="387"/>
      <c r="N138" s="390"/>
      <c r="AA138" s="390"/>
    </row>
    <row r="139" spans="4:27" ht="15.75" customHeight="1" x14ac:dyDescent="0.25">
      <c r="D139" s="386"/>
      <c r="E139" s="387"/>
      <c r="N139" s="390"/>
      <c r="AA139" s="390"/>
    </row>
    <row r="140" spans="4:27" ht="15.75" customHeight="1" x14ac:dyDescent="0.25">
      <c r="D140" s="386"/>
      <c r="E140" s="387"/>
      <c r="N140" s="390"/>
      <c r="AA140" s="390"/>
    </row>
    <row r="141" spans="4:27" ht="15.75" customHeight="1" x14ac:dyDescent="0.25">
      <c r="D141" s="386"/>
      <c r="E141" s="387"/>
      <c r="N141" s="390"/>
      <c r="AA141" s="390"/>
    </row>
    <row r="142" spans="4:27" ht="15.75" customHeight="1" x14ac:dyDescent="0.25">
      <c r="D142" s="386"/>
      <c r="E142" s="387"/>
      <c r="N142" s="390"/>
      <c r="AA142" s="390"/>
    </row>
    <row r="143" spans="4:27" ht="15.75" customHeight="1" x14ac:dyDescent="0.25">
      <c r="D143" s="386"/>
      <c r="E143" s="387"/>
      <c r="N143" s="390"/>
      <c r="AA143" s="390"/>
    </row>
    <row r="144" spans="4:27" ht="15.75" customHeight="1" x14ac:dyDescent="0.25">
      <c r="D144" s="386"/>
      <c r="E144" s="387"/>
      <c r="N144" s="390"/>
      <c r="AA144" s="390"/>
    </row>
    <row r="145" spans="4:27" ht="15.75" customHeight="1" x14ac:dyDescent="0.25">
      <c r="D145" s="386"/>
      <c r="E145" s="387"/>
      <c r="N145" s="390"/>
      <c r="AA145" s="390"/>
    </row>
    <row r="146" spans="4:27" ht="15.75" customHeight="1" x14ac:dyDescent="0.25">
      <c r="D146" s="386"/>
      <c r="E146" s="387"/>
      <c r="N146" s="390"/>
      <c r="AA146" s="390"/>
    </row>
    <row r="147" spans="4:27" ht="15.75" customHeight="1" x14ac:dyDescent="0.25">
      <c r="D147" s="386"/>
      <c r="E147" s="387"/>
      <c r="N147" s="390"/>
      <c r="AA147" s="390"/>
    </row>
    <row r="148" spans="4:27" ht="15.75" customHeight="1" x14ac:dyDescent="0.25">
      <c r="D148" s="386"/>
      <c r="E148" s="387"/>
      <c r="N148" s="390"/>
      <c r="AA148" s="390"/>
    </row>
    <row r="149" spans="4:27" ht="15.75" customHeight="1" x14ac:dyDescent="0.25">
      <c r="D149" s="386"/>
      <c r="E149" s="387"/>
      <c r="N149" s="390"/>
      <c r="AA149" s="390"/>
    </row>
    <row r="150" spans="4:27" ht="15.75" customHeight="1" x14ac:dyDescent="0.25">
      <c r="D150" s="386"/>
      <c r="E150" s="387"/>
      <c r="N150" s="390"/>
      <c r="AA150" s="390"/>
    </row>
    <row r="151" spans="4:27" ht="15.75" customHeight="1" x14ac:dyDescent="0.25">
      <c r="D151" s="386"/>
      <c r="E151" s="387"/>
      <c r="N151" s="390"/>
      <c r="AA151" s="390"/>
    </row>
    <row r="152" spans="4:27" ht="15.75" customHeight="1" x14ac:dyDescent="0.25">
      <c r="D152" s="386"/>
      <c r="E152" s="387"/>
      <c r="N152" s="390"/>
      <c r="AA152" s="390"/>
    </row>
    <row r="153" spans="4:27" ht="15.75" customHeight="1" x14ac:dyDescent="0.25">
      <c r="D153" s="386"/>
      <c r="E153" s="387"/>
      <c r="N153" s="390"/>
      <c r="AA153" s="390"/>
    </row>
    <row r="154" spans="4:27" ht="15.75" customHeight="1" x14ac:dyDescent="0.25">
      <c r="D154" s="386"/>
      <c r="E154" s="387"/>
      <c r="N154" s="390"/>
      <c r="AA154" s="390"/>
    </row>
    <row r="155" spans="4:27" ht="15.75" customHeight="1" x14ac:dyDescent="0.25">
      <c r="D155" s="386"/>
      <c r="E155" s="387"/>
      <c r="N155" s="390"/>
      <c r="AA155" s="390"/>
    </row>
    <row r="156" spans="4:27" ht="15.75" customHeight="1" x14ac:dyDescent="0.25">
      <c r="D156" s="386"/>
      <c r="E156" s="387"/>
      <c r="N156" s="390"/>
      <c r="AA156" s="390"/>
    </row>
    <row r="157" spans="4:27" ht="15.75" customHeight="1" x14ac:dyDescent="0.25">
      <c r="D157" s="386"/>
      <c r="E157" s="387"/>
      <c r="N157" s="390"/>
      <c r="AA157" s="390"/>
    </row>
    <row r="158" spans="4:27" ht="15.75" customHeight="1" x14ac:dyDescent="0.25">
      <c r="D158" s="386"/>
      <c r="E158" s="387"/>
      <c r="N158" s="390"/>
      <c r="AA158" s="390"/>
    </row>
    <row r="159" spans="4:27" ht="15.75" customHeight="1" x14ac:dyDescent="0.25">
      <c r="D159" s="386"/>
      <c r="E159" s="387"/>
      <c r="N159" s="390"/>
      <c r="AA159" s="390"/>
    </row>
    <row r="160" spans="4:27" ht="15.75" customHeight="1" x14ac:dyDescent="0.25">
      <c r="D160" s="386"/>
      <c r="E160" s="387"/>
      <c r="N160" s="390"/>
      <c r="AA160" s="390"/>
    </row>
    <row r="161" spans="4:27" ht="15.75" customHeight="1" x14ac:dyDescent="0.25">
      <c r="D161" s="386"/>
      <c r="E161" s="387"/>
      <c r="N161" s="390"/>
      <c r="AA161" s="390"/>
    </row>
    <row r="162" spans="4:27" ht="15.75" customHeight="1" x14ac:dyDescent="0.25">
      <c r="D162" s="386"/>
      <c r="E162" s="387"/>
      <c r="N162" s="390"/>
      <c r="AA162" s="390"/>
    </row>
    <row r="163" spans="4:27" ht="15.75" customHeight="1" x14ac:dyDescent="0.25">
      <c r="D163" s="386"/>
      <c r="E163" s="387"/>
      <c r="N163" s="390"/>
      <c r="AA163" s="390"/>
    </row>
    <row r="164" spans="4:27" ht="15.75" customHeight="1" x14ac:dyDescent="0.25">
      <c r="D164" s="386"/>
      <c r="E164" s="387"/>
      <c r="N164" s="390"/>
      <c r="AA164" s="390"/>
    </row>
    <row r="165" spans="4:27" ht="15.75" customHeight="1" x14ac:dyDescent="0.25">
      <c r="D165" s="386"/>
      <c r="E165" s="387"/>
      <c r="N165" s="390"/>
      <c r="AA165" s="390"/>
    </row>
    <row r="166" spans="4:27" ht="15.75" customHeight="1" x14ac:dyDescent="0.25">
      <c r="D166" s="386"/>
      <c r="E166" s="387"/>
      <c r="N166" s="390"/>
      <c r="AA166" s="390"/>
    </row>
    <row r="167" spans="4:27" ht="15.75" customHeight="1" x14ac:dyDescent="0.25">
      <c r="D167" s="386"/>
      <c r="E167" s="387"/>
      <c r="N167" s="390"/>
      <c r="AA167" s="390"/>
    </row>
    <row r="168" spans="4:27" ht="15.75" customHeight="1" x14ac:dyDescent="0.25">
      <c r="D168" s="386"/>
      <c r="E168" s="387"/>
      <c r="N168" s="390"/>
      <c r="AA168" s="390"/>
    </row>
    <row r="169" spans="4:27" ht="15.75" customHeight="1" x14ac:dyDescent="0.25">
      <c r="D169" s="386"/>
      <c r="E169" s="387"/>
      <c r="N169" s="390"/>
      <c r="AA169" s="390"/>
    </row>
    <row r="170" spans="4:27" ht="15.75" customHeight="1" x14ac:dyDescent="0.25">
      <c r="D170" s="386"/>
      <c r="E170" s="387"/>
      <c r="N170" s="390"/>
      <c r="AA170" s="390"/>
    </row>
    <row r="171" spans="4:27" ht="15.75" customHeight="1" x14ac:dyDescent="0.25">
      <c r="D171" s="386"/>
      <c r="E171" s="387"/>
      <c r="N171" s="390"/>
      <c r="AA171" s="390"/>
    </row>
    <row r="172" spans="4:27" ht="15.75" customHeight="1" x14ac:dyDescent="0.25">
      <c r="D172" s="386"/>
      <c r="E172" s="387"/>
      <c r="N172" s="390"/>
      <c r="AA172" s="390"/>
    </row>
    <row r="173" spans="4:27" ht="15.75" customHeight="1" x14ac:dyDescent="0.25">
      <c r="D173" s="386"/>
      <c r="E173" s="387"/>
      <c r="N173" s="390"/>
      <c r="AA173" s="390"/>
    </row>
    <row r="174" spans="4:27" ht="15.75" customHeight="1" x14ac:dyDescent="0.25">
      <c r="D174" s="386"/>
      <c r="E174" s="387"/>
      <c r="N174" s="390"/>
      <c r="AA174" s="390"/>
    </row>
    <row r="175" spans="4:27" ht="15.75" customHeight="1" x14ac:dyDescent="0.25">
      <c r="D175" s="386"/>
      <c r="E175" s="387"/>
      <c r="N175" s="390"/>
      <c r="AA175" s="390"/>
    </row>
    <row r="176" spans="4:27" ht="15.75" customHeight="1" x14ac:dyDescent="0.25">
      <c r="D176" s="386"/>
      <c r="E176" s="387"/>
      <c r="N176" s="390"/>
      <c r="AA176" s="390"/>
    </row>
    <row r="177" spans="4:27" ht="15.75" customHeight="1" x14ac:dyDescent="0.25">
      <c r="D177" s="386"/>
      <c r="E177" s="387"/>
      <c r="N177" s="390"/>
      <c r="AA177" s="390"/>
    </row>
    <row r="178" spans="4:27" ht="15.75" customHeight="1" x14ac:dyDescent="0.25">
      <c r="D178" s="386"/>
      <c r="E178" s="387"/>
      <c r="N178" s="390"/>
      <c r="AA178" s="390"/>
    </row>
    <row r="179" spans="4:27" ht="15.75" customHeight="1" x14ac:dyDescent="0.25">
      <c r="D179" s="386"/>
      <c r="E179" s="387"/>
      <c r="N179" s="390"/>
      <c r="AA179" s="390"/>
    </row>
    <row r="180" spans="4:27" ht="15.75" customHeight="1" x14ac:dyDescent="0.25">
      <c r="D180" s="386"/>
      <c r="E180" s="387"/>
      <c r="N180" s="390"/>
      <c r="AA180" s="390"/>
    </row>
    <row r="181" spans="4:27" ht="15.75" customHeight="1" x14ac:dyDescent="0.25">
      <c r="D181" s="386"/>
      <c r="E181" s="387"/>
      <c r="N181" s="390"/>
      <c r="AA181" s="390"/>
    </row>
    <row r="182" spans="4:27" ht="15.75" customHeight="1" x14ac:dyDescent="0.25">
      <c r="D182" s="386"/>
      <c r="E182" s="387"/>
      <c r="N182" s="390"/>
      <c r="AA182" s="390"/>
    </row>
    <row r="183" spans="4:27" ht="15.75" customHeight="1" x14ac:dyDescent="0.25">
      <c r="D183" s="386"/>
      <c r="E183" s="387"/>
      <c r="N183" s="390"/>
      <c r="AA183" s="390"/>
    </row>
    <row r="184" spans="4:27" ht="15.75" customHeight="1" x14ac:dyDescent="0.25">
      <c r="D184" s="386"/>
      <c r="E184" s="387"/>
      <c r="N184" s="390"/>
      <c r="AA184" s="390"/>
    </row>
    <row r="185" spans="4:27" ht="15.75" customHeight="1" x14ac:dyDescent="0.25">
      <c r="D185" s="386"/>
      <c r="E185" s="387"/>
      <c r="N185" s="390"/>
      <c r="AA185" s="390"/>
    </row>
    <row r="186" spans="4:27" ht="15.75" customHeight="1" x14ac:dyDescent="0.25">
      <c r="D186" s="386"/>
      <c r="E186" s="387"/>
      <c r="N186" s="390"/>
      <c r="AA186" s="390"/>
    </row>
    <row r="187" spans="4:27" ht="15.75" customHeight="1" x14ac:dyDescent="0.25">
      <c r="D187" s="386"/>
      <c r="E187" s="387"/>
      <c r="N187" s="390"/>
      <c r="AA187" s="390"/>
    </row>
    <row r="188" spans="4:27" ht="15.75" customHeight="1" x14ac:dyDescent="0.25">
      <c r="D188" s="386"/>
      <c r="E188" s="387"/>
      <c r="N188" s="390"/>
      <c r="AA188" s="390"/>
    </row>
    <row r="189" spans="4:27" ht="15.75" customHeight="1" x14ac:dyDescent="0.25">
      <c r="D189" s="386"/>
      <c r="E189" s="387"/>
      <c r="N189" s="390"/>
      <c r="AA189" s="390"/>
    </row>
    <row r="190" spans="4:27" ht="15.75" customHeight="1" x14ac:dyDescent="0.25">
      <c r="D190" s="386"/>
      <c r="E190" s="387"/>
      <c r="N190" s="390"/>
      <c r="AA190" s="390"/>
    </row>
    <row r="191" spans="4:27" ht="15.75" customHeight="1" x14ac:dyDescent="0.25">
      <c r="D191" s="386"/>
      <c r="E191" s="387"/>
      <c r="N191" s="390"/>
      <c r="AA191" s="390"/>
    </row>
    <row r="192" spans="4:27" ht="15.75" customHeight="1" x14ac:dyDescent="0.25">
      <c r="D192" s="386"/>
      <c r="E192" s="387"/>
      <c r="N192" s="390"/>
      <c r="AA192" s="390"/>
    </row>
    <row r="193" spans="4:27" ht="15.75" customHeight="1" x14ac:dyDescent="0.25">
      <c r="D193" s="386"/>
      <c r="E193" s="387"/>
      <c r="N193" s="390"/>
      <c r="AA193" s="390"/>
    </row>
    <row r="194" spans="4:27" ht="15.75" customHeight="1" x14ac:dyDescent="0.25">
      <c r="D194" s="386"/>
      <c r="E194" s="387"/>
      <c r="N194" s="390"/>
      <c r="AA194" s="390"/>
    </row>
    <row r="195" spans="4:27" ht="15.75" customHeight="1" x14ac:dyDescent="0.25">
      <c r="D195" s="386"/>
      <c r="E195" s="387"/>
      <c r="N195" s="390"/>
      <c r="AA195" s="390"/>
    </row>
    <row r="196" spans="4:27" ht="15.75" customHeight="1" x14ac:dyDescent="0.25">
      <c r="D196" s="386"/>
      <c r="E196" s="387"/>
      <c r="N196" s="390"/>
      <c r="AA196" s="390"/>
    </row>
    <row r="197" spans="4:27" ht="15.75" customHeight="1" x14ac:dyDescent="0.25">
      <c r="D197" s="386"/>
      <c r="E197" s="387"/>
      <c r="N197" s="390"/>
      <c r="AA197" s="390"/>
    </row>
    <row r="198" spans="4:27" ht="15.75" customHeight="1" x14ac:dyDescent="0.25">
      <c r="D198" s="386"/>
      <c r="E198" s="387"/>
      <c r="N198" s="390"/>
      <c r="AA198" s="390"/>
    </row>
    <row r="199" spans="4:27" ht="15.75" customHeight="1" x14ac:dyDescent="0.25">
      <c r="D199" s="386"/>
      <c r="E199" s="387"/>
      <c r="N199" s="390"/>
      <c r="AA199" s="390"/>
    </row>
    <row r="200" spans="4:27" ht="15.75" customHeight="1" x14ac:dyDescent="0.25">
      <c r="D200" s="386"/>
      <c r="E200" s="387"/>
      <c r="N200" s="390"/>
      <c r="AA200" s="390"/>
    </row>
    <row r="201" spans="4:27" ht="15.75" customHeight="1" x14ac:dyDescent="0.25">
      <c r="D201" s="386"/>
      <c r="E201" s="387"/>
      <c r="N201" s="390"/>
      <c r="AA201" s="390"/>
    </row>
    <row r="202" spans="4:27" ht="15.75" customHeight="1" x14ac:dyDescent="0.25">
      <c r="D202" s="386"/>
      <c r="E202" s="387"/>
      <c r="N202" s="390"/>
      <c r="AA202" s="390"/>
    </row>
    <row r="203" spans="4:27" ht="15.75" customHeight="1" x14ac:dyDescent="0.25">
      <c r="D203" s="386"/>
      <c r="E203" s="387"/>
      <c r="N203" s="390"/>
      <c r="AA203" s="390"/>
    </row>
    <row r="204" spans="4:27" ht="15.75" customHeight="1" x14ac:dyDescent="0.25">
      <c r="D204" s="386"/>
      <c r="E204" s="387"/>
      <c r="N204" s="390"/>
      <c r="AA204" s="390"/>
    </row>
    <row r="205" spans="4:27" ht="15.75" customHeight="1" x14ac:dyDescent="0.25">
      <c r="D205" s="386"/>
      <c r="E205" s="387"/>
      <c r="N205" s="390"/>
      <c r="AA205" s="390"/>
    </row>
    <row r="206" spans="4:27" ht="15.75" customHeight="1" x14ac:dyDescent="0.25">
      <c r="D206" s="386"/>
      <c r="E206" s="387"/>
      <c r="N206" s="390"/>
      <c r="AA206" s="390"/>
    </row>
    <row r="207" spans="4:27" ht="15.75" customHeight="1" x14ac:dyDescent="0.25">
      <c r="D207" s="386"/>
      <c r="E207" s="387"/>
      <c r="N207" s="390"/>
      <c r="AA207" s="390"/>
    </row>
    <row r="208" spans="4:27" ht="15.75" customHeight="1" x14ac:dyDescent="0.25">
      <c r="D208" s="386"/>
      <c r="E208" s="387"/>
      <c r="N208" s="390"/>
      <c r="AA208" s="390"/>
    </row>
    <row r="209" spans="4:27" ht="15.75" customHeight="1" x14ac:dyDescent="0.25">
      <c r="D209" s="386"/>
      <c r="E209" s="387"/>
      <c r="N209" s="390"/>
      <c r="AA209" s="390"/>
    </row>
    <row r="210" spans="4:27" ht="15.75" customHeight="1" x14ac:dyDescent="0.25">
      <c r="D210" s="386"/>
      <c r="E210" s="387"/>
      <c r="N210" s="390"/>
      <c r="AA210" s="390"/>
    </row>
    <row r="211" spans="4:27" ht="15.75" customHeight="1" x14ac:dyDescent="0.25">
      <c r="D211" s="386"/>
      <c r="E211" s="387"/>
      <c r="N211" s="390"/>
      <c r="AA211" s="390"/>
    </row>
    <row r="212" spans="4:27" ht="15.75" customHeight="1" x14ac:dyDescent="0.25">
      <c r="D212" s="386"/>
      <c r="E212" s="387"/>
      <c r="N212" s="390"/>
      <c r="AA212" s="390"/>
    </row>
    <row r="213" spans="4:27" ht="15.75" customHeight="1" x14ac:dyDescent="0.25">
      <c r="D213" s="386"/>
      <c r="E213" s="387"/>
      <c r="N213" s="390"/>
      <c r="AA213" s="390"/>
    </row>
    <row r="214" spans="4:27" ht="15.75" customHeight="1" x14ac:dyDescent="0.25">
      <c r="D214" s="386"/>
      <c r="E214" s="387"/>
      <c r="N214" s="390"/>
      <c r="AA214" s="390"/>
    </row>
    <row r="215" spans="4:27" ht="15.75" customHeight="1" x14ac:dyDescent="0.25">
      <c r="D215" s="386"/>
      <c r="E215" s="387"/>
      <c r="N215" s="390"/>
      <c r="AA215" s="390"/>
    </row>
    <row r="216" spans="4:27" ht="15.75" customHeight="1" x14ac:dyDescent="0.25">
      <c r="D216" s="386"/>
      <c r="E216" s="387"/>
      <c r="N216" s="390"/>
      <c r="AA216" s="390"/>
    </row>
    <row r="217" spans="4:27" ht="15.75" customHeight="1" x14ac:dyDescent="0.25">
      <c r="D217" s="386"/>
      <c r="E217" s="387"/>
      <c r="N217" s="390"/>
      <c r="AA217" s="390"/>
    </row>
    <row r="218" spans="4:27" ht="15.75" customHeight="1" x14ac:dyDescent="0.25">
      <c r="D218" s="386"/>
      <c r="E218" s="387"/>
      <c r="N218" s="390"/>
      <c r="AA218" s="390"/>
    </row>
    <row r="219" spans="4:27" ht="15.75" customHeight="1" x14ac:dyDescent="0.25">
      <c r="D219" s="386"/>
      <c r="E219" s="387"/>
      <c r="N219" s="390"/>
      <c r="AA219" s="390"/>
    </row>
    <row r="220" spans="4:27" ht="15.75" customHeight="1" x14ac:dyDescent="0.25">
      <c r="D220" s="386"/>
      <c r="E220" s="387"/>
      <c r="N220" s="390"/>
      <c r="AA220" s="390"/>
    </row>
    <row r="221" spans="4:27" ht="15.75" customHeight="1" x14ac:dyDescent="0.25">
      <c r="D221" s="386"/>
      <c r="E221" s="387"/>
      <c r="N221" s="390"/>
      <c r="AA221" s="390"/>
    </row>
    <row r="222" spans="4:27" ht="15.75" customHeight="1" x14ac:dyDescent="0.25">
      <c r="D222" s="386"/>
      <c r="E222" s="387"/>
      <c r="N222" s="390"/>
      <c r="AA222" s="390"/>
    </row>
    <row r="223" spans="4:27" ht="15.75" customHeight="1" x14ac:dyDescent="0.25">
      <c r="D223" s="386"/>
      <c r="E223" s="387"/>
      <c r="N223" s="390"/>
      <c r="AA223" s="390"/>
    </row>
    <row r="224" spans="4:27" ht="15.75" customHeight="1" x14ac:dyDescent="0.25">
      <c r="D224" s="386"/>
      <c r="E224" s="387"/>
      <c r="N224" s="390"/>
      <c r="AA224" s="390"/>
    </row>
    <row r="225" spans="4:27" ht="15.75" customHeight="1" x14ac:dyDescent="0.25">
      <c r="D225" s="386"/>
      <c r="E225" s="387"/>
      <c r="N225" s="390"/>
      <c r="AA225" s="390"/>
    </row>
    <row r="226" spans="4:27" ht="15.75" customHeight="1" x14ac:dyDescent="0.25">
      <c r="D226" s="386"/>
      <c r="E226" s="387"/>
      <c r="N226" s="390"/>
      <c r="AA226" s="390"/>
    </row>
    <row r="227" spans="4:27" ht="15.75" customHeight="1" x14ac:dyDescent="0.25">
      <c r="D227" s="386"/>
      <c r="E227" s="387"/>
      <c r="N227" s="390"/>
      <c r="AA227" s="390"/>
    </row>
    <row r="228" spans="4:27" ht="15.75" customHeight="1" x14ac:dyDescent="0.25">
      <c r="D228" s="386"/>
      <c r="E228" s="387"/>
      <c r="N228" s="390"/>
      <c r="AA228" s="390"/>
    </row>
    <row r="229" spans="4:27" ht="15.75" customHeight="1" x14ac:dyDescent="0.25">
      <c r="D229" s="386"/>
      <c r="E229" s="387"/>
      <c r="N229" s="390"/>
      <c r="AA229" s="390"/>
    </row>
    <row r="230" spans="4:27" ht="15.75" customHeight="1" x14ac:dyDescent="0.25">
      <c r="D230" s="386"/>
      <c r="E230" s="387"/>
      <c r="N230" s="390"/>
      <c r="AA230" s="390"/>
    </row>
    <row r="231" spans="4:27" ht="15.75" customHeight="1" x14ac:dyDescent="0.25">
      <c r="D231" s="386"/>
      <c r="E231" s="387"/>
      <c r="N231" s="390"/>
      <c r="AA231" s="390"/>
    </row>
    <row r="232" spans="4:27" ht="15.75" customHeight="1" x14ac:dyDescent="0.25">
      <c r="D232" s="386"/>
      <c r="E232" s="387"/>
      <c r="N232" s="390"/>
      <c r="AA232" s="390"/>
    </row>
    <row r="233" spans="4:27" ht="15.75" customHeight="1" x14ac:dyDescent="0.25">
      <c r="D233" s="386"/>
      <c r="E233" s="387"/>
      <c r="N233" s="390"/>
      <c r="AA233" s="390"/>
    </row>
    <row r="234" spans="4:27" ht="15.75" customHeight="1" x14ac:dyDescent="0.25">
      <c r="D234" s="386"/>
      <c r="E234" s="387"/>
      <c r="N234" s="390"/>
      <c r="AA234" s="390"/>
    </row>
    <row r="235" spans="4:27" ht="15.75" customHeight="1" x14ac:dyDescent="0.25">
      <c r="D235" s="386"/>
      <c r="E235" s="387"/>
      <c r="N235" s="390"/>
      <c r="AA235" s="390"/>
    </row>
    <row r="236" spans="4:27" ht="15.75" customHeight="1" x14ac:dyDescent="0.25">
      <c r="D236" s="386"/>
      <c r="E236" s="387"/>
      <c r="N236" s="390"/>
      <c r="AA236" s="390"/>
    </row>
    <row r="237" spans="4:27" ht="15.75" customHeight="1" x14ac:dyDescent="0.25">
      <c r="D237" s="386"/>
      <c r="E237" s="387"/>
      <c r="N237" s="390"/>
      <c r="AA237" s="390"/>
    </row>
    <row r="238" spans="4:27" ht="15.75" customHeight="1" x14ac:dyDescent="0.25">
      <c r="D238" s="386"/>
      <c r="E238" s="387"/>
      <c r="N238" s="390"/>
      <c r="AA238" s="390"/>
    </row>
    <row r="239" spans="4:27" ht="15.75" customHeight="1" x14ac:dyDescent="0.25">
      <c r="D239" s="386"/>
      <c r="E239" s="387"/>
      <c r="N239" s="390"/>
      <c r="AA239" s="390"/>
    </row>
    <row r="240" spans="4:27" ht="15.75" customHeight="1" x14ac:dyDescent="0.25">
      <c r="D240" s="386"/>
      <c r="E240" s="387"/>
      <c r="N240" s="390"/>
      <c r="AA240" s="390"/>
    </row>
    <row r="241" spans="4:27" ht="15.75" customHeight="1" x14ac:dyDescent="0.25">
      <c r="D241" s="386"/>
      <c r="E241" s="387"/>
      <c r="N241" s="390"/>
      <c r="AA241" s="390"/>
    </row>
    <row r="242" spans="4:27" ht="15.75" customHeight="1" x14ac:dyDescent="0.25">
      <c r="D242" s="386"/>
      <c r="E242" s="387"/>
      <c r="N242" s="390"/>
      <c r="AA242" s="390"/>
    </row>
    <row r="243" spans="4:27" ht="15.75" customHeight="1" x14ac:dyDescent="0.25">
      <c r="D243" s="386"/>
      <c r="E243" s="387"/>
      <c r="N243" s="390"/>
      <c r="AA243" s="390"/>
    </row>
    <row r="244" spans="4:27" ht="15.75" customHeight="1" x14ac:dyDescent="0.25">
      <c r="D244" s="386"/>
      <c r="E244" s="387"/>
      <c r="N244" s="390"/>
      <c r="AA244" s="390"/>
    </row>
    <row r="245" spans="4:27" ht="15.75" customHeight="1" x14ac:dyDescent="0.25">
      <c r="D245" s="386"/>
      <c r="E245" s="387"/>
      <c r="N245" s="390"/>
      <c r="AA245" s="390"/>
    </row>
    <row r="246" spans="4:27" ht="15.75" customHeight="1" x14ac:dyDescent="0.25">
      <c r="D246" s="386"/>
      <c r="E246" s="387"/>
      <c r="N246" s="390"/>
      <c r="AA246" s="390"/>
    </row>
    <row r="247" spans="4:27" ht="15.75" customHeight="1" x14ac:dyDescent="0.25">
      <c r="D247" s="386"/>
      <c r="E247" s="387"/>
      <c r="N247" s="390"/>
      <c r="AA247" s="390"/>
    </row>
    <row r="248" spans="4:27" ht="15.75" customHeight="1" x14ac:dyDescent="0.25">
      <c r="D248" s="386"/>
      <c r="E248" s="387"/>
      <c r="N248" s="390"/>
      <c r="AA248" s="390"/>
    </row>
    <row r="249" spans="4:27" ht="15.75" customHeight="1" x14ac:dyDescent="0.25">
      <c r="D249" s="386"/>
      <c r="E249" s="387"/>
      <c r="N249" s="390"/>
      <c r="AA249" s="390"/>
    </row>
    <row r="250" spans="4:27" ht="15.75" customHeight="1" x14ac:dyDescent="0.25">
      <c r="D250" s="386"/>
      <c r="E250" s="387"/>
      <c r="N250" s="390"/>
      <c r="AA250" s="390"/>
    </row>
    <row r="251" spans="4:27" ht="15.75" customHeight="1" x14ac:dyDescent="0.25">
      <c r="D251" s="386"/>
      <c r="E251" s="387"/>
      <c r="N251" s="390"/>
      <c r="AA251" s="390"/>
    </row>
    <row r="252" spans="4:27" ht="15.75" customHeight="1" x14ac:dyDescent="0.25">
      <c r="D252" s="386"/>
      <c r="E252" s="387"/>
      <c r="N252" s="390"/>
      <c r="AA252" s="390"/>
    </row>
    <row r="253" spans="4:27" ht="15.75" customHeight="1" x14ac:dyDescent="0.25">
      <c r="D253" s="386"/>
      <c r="E253" s="387"/>
      <c r="N253" s="390"/>
      <c r="AA253" s="390"/>
    </row>
    <row r="254" spans="4:27" ht="15.75" customHeight="1" x14ac:dyDescent="0.25">
      <c r="D254" s="386"/>
      <c r="E254" s="387"/>
      <c r="N254" s="390"/>
      <c r="AA254" s="390"/>
    </row>
    <row r="255" spans="4:27" ht="15.75" customHeight="1" x14ac:dyDescent="0.25">
      <c r="D255" s="386"/>
      <c r="E255" s="387"/>
      <c r="N255" s="390"/>
      <c r="AA255" s="390"/>
    </row>
    <row r="256" spans="4:27" ht="15.75" customHeight="1" x14ac:dyDescent="0.25">
      <c r="D256" s="386"/>
      <c r="E256" s="387"/>
      <c r="N256" s="390"/>
      <c r="AA256" s="390"/>
    </row>
    <row r="257" spans="4:27" ht="15.75" customHeight="1" x14ac:dyDescent="0.25">
      <c r="D257" s="386"/>
      <c r="E257" s="387"/>
      <c r="N257" s="390"/>
      <c r="AA257" s="390"/>
    </row>
    <row r="258" spans="4:27" ht="15.75" customHeight="1" x14ac:dyDescent="0.25">
      <c r="D258" s="386"/>
      <c r="E258" s="387"/>
      <c r="N258" s="390"/>
      <c r="AA258" s="390"/>
    </row>
    <row r="259" spans="4:27" ht="15.75" customHeight="1" x14ac:dyDescent="0.25">
      <c r="D259" s="386"/>
      <c r="E259" s="387"/>
      <c r="N259" s="390"/>
      <c r="AA259" s="390"/>
    </row>
    <row r="260" spans="4:27" ht="15.75" customHeight="1" x14ac:dyDescent="0.25">
      <c r="D260" s="386"/>
      <c r="E260" s="387"/>
      <c r="N260" s="390"/>
      <c r="AA260" s="390"/>
    </row>
    <row r="261" spans="4:27" ht="15.75" customHeight="1" x14ac:dyDescent="0.25">
      <c r="D261" s="386"/>
      <c r="E261" s="387"/>
      <c r="N261" s="390"/>
      <c r="AA261" s="390"/>
    </row>
    <row r="262" spans="4:27" ht="15.75" customHeight="1" x14ac:dyDescent="0.25">
      <c r="D262" s="386"/>
      <c r="E262" s="387"/>
      <c r="N262" s="390"/>
      <c r="AA262" s="390"/>
    </row>
    <row r="263" spans="4:27" ht="15.75" customHeight="1" x14ac:dyDescent="0.25">
      <c r="D263" s="386"/>
      <c r="E263" s="387"/>
      <c r="N263" s="390"/>
      <c r="AA263" s="390"/>
    </row>
    <row r="264" spans="4:27" ht="15.75" customHeight="1" x14ac:dyDescent="0.25">
      <c r="D264" s="386"/>
      <c r="E264" s="387"/>
      <c r="N264" s="390"/>
      <c r="AA264" s="390"/>
    </row>
    <row r="265" spans="4:27" ht="15.75" customHeight="1" x14ac:dyDescent="0.25">
      <c r="D265" s="386"/>
      <c r="E265" s="387"/>
      <c r="N265" s="390"/>
      <c r="AA265" s="390"/>
    </row>
    <row r="266" spans="4:27" ht="15.75" customHeight="1" x14ac:dyDescent="0.25">
      <c r="D266" s="386"/>
      <c r="E266" s="387"/>
      <c r="N266" s="390"/>
      <c r="AA266" s="390"/>
    </row>
    <row r="267" spans="4:27" ht="15.75" customHeight="1" x14ac:dyDescent="0.25">
      <c r="D267" s="386"/>
      <c r="E267" s="387"/>
      <c r="N267" s="390"/>
      <c r="AA267" s="390"/>
    </row>
    <row r="268" spans="4:27" ht="15.75" customHeight="1" x14ac:dyDescent="0.25">
      <c r="D268" s="386"/>
      <c r="E268" s="387"/>
      <c r="N268" s="390"/>
      <c r="AA268" s="390"/>
    </row>
    <row r="269" spans="4:27" ht="15.75" customHeight="1" x14ac:dyDescent="0.25">
      <c r="D269" s="386"/>
      <c r="E269" s="387"/>
      <c r="N269" s="390"/>
      <c r="AA269" s="390"/>
    </row>
    <row r="270" spans="4:27" ht="15.75" customHeight="1" x14ac:dyDescent="0.25">
      <c r="D270" s="386"/>
      <c r="E270" s="387"/>
      <c r="N270" s="390"/>
      <c r="AA270" s="390"/>
    </row>
    <row r="271" spans="4:27" ht="15.75" customHeight="1" x14ac:dyDescent="0.25">
      <c r="D271" s="386"/>
      <c r="E271" s="387"/>
      <c r="N271" s="390"/>
      <c r="AA271" s="390"/>
    </row>
    <row r="272" spans="4:27" ht="15.75" customHeight="1" x14ac:dyDescent="0.25">
      <c r="D272" s="386"/>
      <c r="E272" s="387"/>
      <c r="N272" s="390"/>
      <c r="AA272" s="390"/>
    </row>
    <row r="273" spans="4:27" ht="15.75" customHeight="1" x14ac:dyDescent="0.25">
      <c r="D273" s="386"/>
      <c r="E273" s="387"/>
      <c r="N273" s="390"/>
      <c r="AA273" s="390"/>
    </row>
    <row r="274" spans="4:27" ht="15.75" customHeight="1" x14ac:dyDescent="0.25">
      <c r="D274" s="386"/>
      <c r="E274" s="387"/>
      <c r="N274" s="390"/>
      <c r="AA274" s="390"/>
    </row>
    <row r="275" spans="4:27" ht="15.75" customHeight="1" x14ac:dyDescent="0.25">
      <c r="D275" s="386"/>
      <c r="E275" s="387"/>
      <c r="N275" s="390"/>
      <c r="AA275" s="390"/>
    </row>
    <row r="276" spans="4:27" ht="15.75" customHeight="1" x14ac:dyDescent="0.25">
      <c r="D276" s="386"/>
      <c r="E276" s="387"/>
      <c r="N276" s="390"/>
      <c r="AA276" s="390"/>
    </row>
    <row r="277" spans="4:27" ht="15.75" customHeight="1" x14ac:dyDescent="0.25">
      <c r="D277" s="386"/>
      <c r="E277" s="387"/>
      <c r="N277" s="390"/>
      <c r="AA277" s="390"/>
    </row>
    <row r="278" spans="4:27" ht="15.75" customHeight="1" x14ac:dyDescent="0.25">
      <c r="D278" s="386"/>
      <c r="E278" s="387"/>
      <c r="N278" s="390"/>
      <c r="AA278" s="390"/>
    </row>
    <row r="279" spans="4:27" ht="15.75" customHeight="1" x14ac:dyDescent="0.25">
      <c r="D279" s="386"/>
      <c r="E279" s="387"/>
      <c r="N279" s="390"/>
      <c r="AA279" s="390"/>
    </row>
    <row r="280" spans="4:27" ht="15.75" customHeight="1" x14ac:dyDescent="0.25">
      <c r="D280" s="386"/>
      <c r="E280" s="387"/>
      <c r="N280" s="390"/>
      <c r="AA280" s="390"/>
    </row>
    <row r="281" spans="4:27" ht="15.75" customHeight="1" x14ac:dyDescent="0.25">
      <c r="D281" s="386"/>
      <c r="E281" s="387"/>
      <c r="N281" s="390"/>
      <c r="AA281" s="390"/>
    </row>
    <row r="282" spans="4:27" ht="15.75" customHeight="1" x14ac:dyDescent="0.25">
      <c r="D282" s="386"/>
      <c r="E282" s="387"/>
      <c r="N282" s="390"/>
      <c r="AA282" s="390"/>
    </row>
    <row r="283" spans="4:27" ht="15.75" customHeight="1" x14ac:dyDescent="0.25">
      <c r="D283" s="386"/>
      <c r="E283" s="387"/>
      <c r="N283" s="390"/>
      <c r="AA283" s="390"/>
    </row>
    <row r="284" spans="4:27" ht="15.75" customHeight="1" x14ac:dyDescent="0.25">
      <c r="D284" s="386"/>
      <c r="E284" s="387"/>
      <c r="N284" s="390"/>
      <c r="AA284" s="390"/>
    </row>
    <row r="285" spans="4:27" ht="15.75" customHeight="1" x14ac:dyDescent="0.25">
      <c r="D285" s="386"/>
      <c r="E285" s="387"/>
      <c r="N285" s="390"/>
      <c r="AA285" s="390"/>
    </row>
    <row r="286" spans="4:27" ht="15.75" customHeight="1" x14ac:dyDescent="0.25">
      <c r="D286" s="386"/>
      <c r="E286" s="387"/>
      <c r="N286" s="390"/>
      <c r="AA286" s="390"/>
    </row>
    <row r="287" spans="4:27" ht="15.75" customHeight="1" x14ac:dyDescent="0.25">
      <c r="D287" s="386"/>
      <c r="E287" s="387"/>
      <c r="N287" s="390"/>
      <c r="AA287" s="390"/>
    </row>
    <row r="288" spans="4:27" ht="15.75" customHeight="1" x14ac:dyDescent="0.25">
      <c r="D288" s="386"/>
      <c r="E288" s="387"/>
      <c r="N288" s="390"/>
      <c r="AA288" s="390"/>
    </row>
    <row r="289" spans="4:27" ht="15.75" customHeight="1" x14ac:dyDescent="0.25">
      <c r="D289" s="386"/>
      <c r="E289" s="387"/>
      <c r="N289" s="390"/>
      <c r="AA289" s="390"/>
    </row>
    <row r="290" spans="4:27" ht="15.75" customHeight="1" x14ac:dyDescent="0.25">
      <c r="D290" s="386"/>
      <c r="E290" s="387"/>
      <c r="N290" s="390"/>
      <c r="AA290" s="390"/>
    </row>
    <row r="291" spans="4:27" ht="15.75" customHeight="1" x14ac:dyDescent="0.25">
      <c r="D291" s="386"/>
      <c r="E291" s="387"/>
      <c r="N291" s="390"/>
      <c r="AA291" s="390"/>
    </row>
    <row r="292" spans="4:27" ht="15.75" customHeight="1" x14ac:dyDescent="0.25">
      <c r="D292" s="386"/>
      <c r="E292" s="387"/>
      <c r="N292" s="390"/>
      <c r="AA292" s="390"/>
    </row>
    <row r="293" spans="4:27" ht="15.75" customHeight="1" x14ac:dyDescent="0.25">
      <c r="D293" s="386"/>
      <c r="E293" s="387"/>
      <c r="N293" s="390"/>
      <c r="AA293" s="390"/>
    </row>
    <row r="294" spans="4:27" ht="15.75" customHeight="1" x14ac:dyDescent="0.25">
      <c r="D294" s="386"/>
      <c r="E294" s="387"/>
      <c r="N294" s="390"/>
      <c r="AA294" s="390"/>
    </row>
    <row r="295" spans="4:27" ht="15.75" customHeight="1" x14ac:dyDescent="0.25">
      <c r="D295" s="386"/>
      <c r="E295" s="387"/>
      <c r="N295" s="390"/>
      <c r="AA295" s="390"/>
    </row>
    <row r="296" spans="4:27" ht="15.75" customHeight="1" x14ac:dyDescent="0.25">
      <c r="D296" s="386"/>
      <c r="E296" s="387"/>
      <c r="N296" s="390"/>
      <c r="AA296" s="390"/>
    </row>
    <row r="297" spans="4:27" ht="15.75" customHeight="1" x14ac:dyDescent="0.25">
      <c r="D297" s="386"/>
      <c r="E297" s="387"/>
      <c r="N297" s="390"/>
      <c r="AA297" s="390"/>
    </row>
    <row r="298" spans="4:27" ht="15.75" customHeight="1" x14ac:dyDescent="0.25">
      <c r="D298" s="386"/>
      <c r="E298" s="387"/>
      <c r="N298" s="390"/>
      <c r="AA298" s="390"/>
    </row>
    <row r="299" spans="4:27" ht="15.75" customHeight="1" x14ac:dyDescent="0.25">
      <c r="D299" s="386"/>
      <c r="E299" s="387"/>
      <c r="N299" s="390"/>
      <c r="AA299" s="390"/>
    </row>
    <row r="300" spans="4:27" ht="15.75" customHeight="1" x14ac:dyDescent="0.25">
      <c r="D300" s="386"/>
      <c r="E300" s="387"/>
      <c r="N300" s="390"/>
      <c r="AA300" s="390"/>
    </row>
    <row r="301" spans="4:27" ht="15.75" customHeight="1" x14ac:dyDescent="0.25">
      <c r="D301" s="386"/>
      <c r="E301" s="387"/>
      <c r="N301" s="390"/>
      <c r="AA301" s="390"/>
    </row>
    <row r="302" spans="4:27" ht="15.75" customHeight="1" x14ac:dyDescent="0.25">
      <c r="D302" s="386"/>
      <c r="E302" s="387"/>
      <c r="N302" s="390"/>
      <c r="AA302" s="390"/>
    </row>
    <row r="303" spans="4:27" ht="15.75" customHeight="1" x14ac:dyDescent="0.25">
      <c r="D303" s="386"/>
      <c r="E303" s="387"/>
      <c r="N303" s="390"/>
      <c r="AA303" s="390"/>
    </row>
    <row r="304" spans="4:27" ht="15.75" customHeight="1" x14ac:dyDescent="0.25">
      <c r="D304" s="386"/>
      <c r="E304" s="387"/>
      <c r="N304" s="390"/>
      <c r="AA304" s="390"/>
    </row>
    <row r="305" spans="4:27" ht="15.75" customHeight="1" x14ac:dyDescent="0.25">
      <c r="D305" s="386"/>
      <c r="E305" s="387"/>
      <c r="N305" s="390"/>
      <c r="AA305" s="390"/>
    </row>
    <row r="306" spans="4:27" ht="15.75" customHeight="1" x14ac:dyDescent="0.25">
      <c r="D306" s="386"/>
      <c r="E306" s="387"/>
      <c r="N306" s="390"/>
      <c r="AA306" s="390"/>
    </row>
    <row r="307" spans="4:27" ht="15.75" customHeight="1" x14ac:dyDescent="0.25">
      <c r="D307" s="386"/>
      <c r="E307" s="387"/>
      <c r="N307" s="390"/>
      <c r="AA307" s="390"/>
    </row>
    <row r="308" spans="4:27" ht="15.75" customHeight="1" x14ac:dyDescent="0.25">
      <c r="D308" s="386"/>
      <c r="E308" s="387"/>
      <c r="N308" s="390"/>
      <c r="AA308" s="390"/>
    </row>
    <row r="309" spans="4:27" ht="15.75" customHeight="1" x14ac:dyDescent="0.25">
      <c r="D309" s="386"/>
      <c r="E309" s="387"/>
      <c r="N309" s="390"/>
      <c r="AA309" s="390"/>
    </row>
    <row r="310" spans="4:27" ht="15.75" customHeight="1" x14ac:dyDescent="0.25">
      <c r="D310" s="386"/>
      <c r="E310" s="387"/>
      <c r="N310" s="390"/>
      <c r="AA310" s="390"/>
    </row>
    <row r="311" spans="4:27" ht="15.75" customHeight="1" x14ac:dyDescent="0.25">
      <c r="D311" s="386"/>
      <c r="E311" s="387"/>
      <c r="N311" s="390"/>
      <c r="AA311" s="390"/>
    </row>
    <row r="312" spans="4:27" ht="15.75" customHeight="1" x14ac:dyDescent="0.25">
      <c r="D312" s="386"/>
      <c r="E312" s="387"/>
      <c r="N312" s="390"/>
      <c r="AA312" s="390"/>
    </row>
    <row r="313" spans="4:27" ht="15.75" customHeight="1" x14ac:dyDescent="0.25">
      <c r="D313" s="386"/>
      <c r="E313" s="387"/>
      <c r="N313" s="390"/>
      <c r="AA313" s="390"/>
    </row>
    <row r="314" spans="4:27" ht="15.75" customHeight="1" x14ac:dyDescent="0.25">
      <c r="D314" s="386"/>
      <c r="E314" s="387"/>
      <c r="N314" s="390"/>
      <c r="AA314" s="390"/>
    </row>
    <row r="315" spans="4:27" ht="15.75" customHeight="1" x14ac:dyDescent="0.25">
      <c r="D315" s="386"/>
      <c r="E315" s="387"/>
      <c r="N315" s="390"/>
      <c r="AA315" s="390"/>
    </row>
    <row r="316" spans="4:27" ht="15.75" customHeight="1" x14ac:dyDescent="0.25">
      <c r="D316" s="386"/>
      <c r="E316" s="387"/>
      <c r="N316" s="390"/>
      <c r="AA316" s="390"/>
    </row>
    <row r="317" spans="4:27" ht="15.75" customHeight="1" x14ac:dyDescent="0.25">
      <c r="D317" s="386"/>
      <c r="E317" s="387"/>
      <c r="N317" s="390"/>
      <c r="AA317" s="390"/>
    </row>
    <row r="318" spans="4:27" ht="15.75" customHeight="1" x14ac:dyDescent="0.25">
      <c r="D318" s="386"/>
      <c r="E318" s="387"/>
      <c r="N318" s="390"/>
      <c r="AA318" s="390"/>
    </row>
    <row r="319" spans="4:27" ht="15.75" customHeight="1" x14ac:dyDescent="0.25">
      <c r="D319" s="386"/>
      <c r="E319" s="387"/>
      <c r="N319" s="390"/>
      <c r="AA319" s="390"/>
    </row>
    <row r="320" spans="4:27" ht="15.75" customHeight="1" x14ac:dyDescent="0.25">
      <c r="D320" s="386"/>
      <c r="E320" s="387"/>
      <c r="N320" s="390"/>
      <c r="AA320" s="390"/>
    </row>
    <row r="321" spans="4:27" ht="15.75" customHeight="1" x14ac:dyDescent="0.25">
      <c r="D321" s="386"/>
      <c r="E321" s="387"/>
      <c r="N321" s="390"/>
      <c r="AA321" s="390"/>
    </row>
    <row r="322" spans="4:27" ht="15.75" customHeight="1" x14ac:dyDescent="0.25">
      <c r="D322" s="386"/>
      <c r="E322" s="387"/>
      <c r="N322" s="390"/>
      <c r="AA322" s="390"/>
    </row>
    <row r="323" spans="4:27" ht="15.75" customHeight="1" x14ac:dyDescent="0.25">
      <c r="D323" s="386"/>
      <c r="E323" s="387"/>
      <c r="N323" s="390"/>
      <c r="AA323" s="390"/>
    </row>
    <row r="324" spans="4:27" ht="15.75" customHeight="1" x14ac:dyDescent="0.25">
      <c r="D324" s="386"/>
      <c r="E324" s="387"/>
      <c r="N324" s="390"/>
      <c r="AA324" s="390"/>
    </row>
    <row r="325" spans="4:27" ht="15.75" customHeight="1" x14ac:dyDescent="0.25">
      <c r="D325" s="386"/>
      <c r="E325" s="387"/>
      <c r="N325" s="390"/>
      <c r="AA325" s="390"/>
    </row>
    <row r="326" spans="4:27" ht="15.75" customHeight="1" x14ac:dyDescent="0.25">
      <c r="D326" s="386"/>
      <c r="E326" s="387"/>
      <c r="N326" s="390"/>
      <c r="AA326" s="390"/>
    </row>
    <row r="327" spans="4:27" ht="15.75" customHeight="1" x14ac:dyDescent="0.25">
      <c r="D327" s="386"/>
      <c r="E327" s="387"/>
      <c r="N327" s="390"/>
      <c r="AA327" s="390"/>
    </row>
    <row r="328" spans="4:27" ht="15.75" customHeight="1" x14ac:dyDescent="0.25">
      <c r="D328" s="386"/>
      <c r="E328" s="387"/>
      <c r="N328" s="390"/>
      <c r="AA328" s="390"/>
    </row>
    <row r="329" spans="4:27" ht="15.75" customHeight="1" x14ac:dyDescent="0.25">
      <c r="D329" s="386"/>
      <c r="E329" s="387"/>
      <c r="N329" s="390"/>
      <c r="AA329" s="390"/>
    </row>
    <row r="330" spans="4:27" ht="15.75" customHeight="1" x14ac:dyDescent="0.25">
      <c r="D330" s="386"/>
      <c r="E330" s="387"/>
      <c r="N330" s="390"/>
      <c r="AA330" s="390"/>
    </row>
    <row r="331" spans="4:27" ht="15.75" customHeight="1" x14ac:dyDescent="0.25">
      <c r="D331" s="386"/>
      <c r="E331" s="387"/>
      <c r="N331" s="390"/>
      <c r="AA331" s="390"/>
    </row>
    <row r="332" spans="4:27" ht="15.75" customHeight="1" x14ac:dyDescent="0.25">
      <c r="D332" s="386"/>
      <c r="E332" s="387"/>
      <c r="N332" s="390"/>
      <c r="AA332" s="390"/>
    </row>
    <row r="333" spans="4:27" ht="15.75" customHeight="1" x14ac:dyDescent="0.25">
      <c r="D333" s="386"/>
      <c r="E333" s="387"/>
      <c r="N333" s="390"/>
      <c r="AA333" s="390"/>
    </row>
    <row r="334" spans="4:27" ht="15.75" customHeight="1" x14ac:dyDescent="0.25">
      <c r="D334" s="386"/>
      <c r="E334" s="387"/>
      <c r="N334" s="390"/>
      <c r="AA334" s="390"/>
    </row>
    <row r="335" spans="4:27" ht="15.75" customHeight="1" x14ac:dyDescent="0.25">
      <c r="D335" s="386"/>
      <c r="E335" s="387"/>
      <c r="N335" s="390"/>
      <c r="AA335" s="390"/>
    </row>
    <row r="336" spans="4:27" ht="15.75" customHeight="1" x14ac:dyDescent="0.25">
      <c r="D336" s="386"/>
      <c r="E336" s="387"/>
      <c r="N336" s="390"/>
      <c r="AA336" s="390"/>
    </row>
    <row r="337" spans="4:27" ht="15.75" customHeight="1" x14ac:dyDescent="0.25">
      <c r="D337" s="386"/>
      <c r="E337" s="387"/>
      <c r="N337" s="390"/>
      <c r="AA337" s="390"/>
    </row>
    <row r="338" spans="4:27" ht="15.75" customHeight="1" x14ac:dyDescent="0.25">
      <c r="D338" s="386"/>
      <c r="E338" s="387"/>
      <c r="N338" s="390"/>
      <c r="AA338" s="390"/>
    </row>
    <row r="339" spans="4:27" ht="15.75" customHeight="1" x14ac:dyDescent="0.25">
      <c r="D339" s="386"/>
      <c r="E339" s="387"/>
      <c r="N339" s="390"/>
      <c r="AA339" s="390"/>
    </row>
    <row r="340" spans="4:27" ht="15.75" customHeight="1" x14ac:dyDescent="0.25">
      <c r="D340" s="386"/>
      <c r="E340" s="387"/>
      <c r="N340" s="390"/>
      <c r="AA340" s="390"/>
    </row>
    <row r="341" spans="4:27" ht="15.75" customHeight="1" x14ac:dyDescent="0.25">
      <c r="D341" s="386"/>
      <c r="E341" s="387"/>
      <c r="N341" s="390"/>
      <c r="AA341" s="390"/>
    </row>
    <row r="342" spans="4:27" ht="15.75" customHeight="1" x14ac:dyDescent="0.25">
      <c r="D342" s="386"/>
      <c r="E342" s="387"/>
      <c r="N342" s="390"/>
      <c r="AA342" s="390"/>
    </row>
    <row r="343" spans="4:27" ht="15.75" customHeight="1" x14ac:dyDescent="0.25">
      <c r="D343" s="386"/>
      <c r="E343" s="387"/>
      <c r="N343" s="390"/>
      <c r="AA343" s="390"/>
    </row>
    <row r="344" spans="4:27" ht="15.75" customHeight="1" x14ac:dyDescent="0.25">
      <c r="D344" s="386"/>
      <c r="E344" s="387"/>
      <c r="N344" s="390"/>
      <c r="AA344" s="390"/>
    </row>
    <row r="345" spans="4:27" ht="15.75" customHeight="1" x14ac:dyDescent="0.25">
      <c r="D345" s="386"/>
      <c r="E345" s="387"/>
      <c r="N345" s="390"/>
      <c r="AA345" s="390"/>
    </row>
    <row r="346" spans="4:27" ht="15.75" customHeight="1" x14ac:dyDescent="0.25">
      <c r="D346" s="386"/>
      <c r="E346" s="387"/>
      <c r="N346" s="390"/>
      <c r="AA346" s="390"/>
    </row>
    <row r="347" spans="4:27" ht="15.75" customHeight="1" x14ac:dyDescent="0.25">
      <c r="D347" s="386"/>
      <c r="E347" s="387"/>
      <c r="N347" s="390"/>
      <c r="AA347" s="390"/>
    </row>
    <row r="348" spans="4:27" ht="15.75" customHeight="1" x14ac:dyDescent="0.25">
      <c r="D348" s="386"/>
      <c r="E348" s="387"/>
      <c r="N348" s="390"/>
      <c r="AA348" s="390"/>
    </row>
    <row r="349" spans="4:27" ht="15.75" customHeight="1" x14ac:dyDescent="0.25">
      <c r="D349" s="386"/>
      <c r="E349" s="387"/>
      <c r="N349" s="390"/>
      <c r="AA349" s="390"/>
    </row>
    <row r="350" spans="4:27" ht="15.75" customHeight="1" x14ac:dyDescent="0.25">
      <c r="D350" s="386"/>
      <c r="E350" s="387"/>
      <c r="N350" s="390"/>
      <c r="AA350" s="390"/>
    </row>
    <row r="351" spans="4:27" ht="15.75" customHeight="1" x14ac:dyDescent="0.25">
      <c r="D351" s="386"/>
      <c r="E351" s="387"/>
      <c r="N351" s="390"/>
      <c r="AA351" s="390"/>
    </row>
    <row r="352" spans="4:27" ht="15.75" customHeight="1" x14ac:dyDescent="0.25">
      <c r="D352" s="386"/>
      <c r="E352" s="387"/>
      <c r="N352" s="390"/>
      <c r="AA352" s="390"/>
    </row>
    <row r="353" spans="4:27" ht="15.75" customHeight="1" x14ac:dyDescent="0.25">
      <c r="D353" s="386"/>
      <c r="E353" s="387"/>
      <c r="N353" s="390"/>
      <c r="AA353" s="390"/>
    </row>
    <row r="354" spans="4:27" ht="15.75" customHeight="1" x14ac:dyDescent="0.25">
      <c r="D354" s="386"/>
      <c r="E354" s="387"/>
      <c r="N354" s="390"/>
      <c r="AA354" s="390"/>
    </row>
    <row r="355" spans="4:27" ht="15.75" customHeight="1" x14ac:dyDescent="0.25">
      <c r="D355" s="386"/>
      <c r="E355" s="387"/>
      <c r="N355" s="390"/>
      <c r="AA355" s="390"/>
    </row>
    <row r="356" spans="4:27" ht="15.75" customHeight="1" x14ac:dyDescent="0.25">
      <c r="D356" s="386"/>
      <c r="E356" s="387"/>
      <c r="N356" s="390"/>
      <c r="AA356" s="390"/>
    </row>
    <row r="357" spans="4:27" ht="15.75" customHeight="1" x14ac:dyDescent="0.25">
      <c r="D357" s="386"/>
      <c r="E357" s="387"/>
      <c r="N357" s="390"/>
      <c r="AA357" s="390"/>
    </row>
    <row r="358" spans="4:27" ht="15.75" customHeight="1" x14ac:dyDescent="0.25">
      <c r="D358" s="386"/>
      <c r="E358" s="387"/>
      <c r="N358" s="390"/>
      <c r="AA358" s="390"/>
    </row>
    <row r="359" spans="4:27" ht="15.75" customHeight="1" x14ac:dyDescent="0.25">
      <c r="D359" s="386"/>
      <c r="E359" s="387"/>
      <c r="N359" s="390"/>
      <c r="AA359" s="390"/>
    </row>
    <row r="360" spans="4:27" ht="15.75" customHeight="1" x14ac:dyDescent="0.25">
      <c r="D360" s="386"/>
      <c r="E360" s="387"/>
      <c r="N360" s="390"/>
      <c r="AA360" s="390"/>
    </row>
    <row r="361" spans="4:27" ht="15.75" customHeight="1" x14ac:dyDescent="0.25">
      <c r="D361" s="386"/>
      <c r="E361" s="387"/>
      <c r="N361" s="390"/>
      <c r="AA361" s="390"/>
    </row>
    <row r="362" spans="4:27" ht="15.75" customHeight="1" x14ac:dyDescent="0.25">
      <c r="D362" s="386"/>
      <c r="E362" s="387"/>
      <c r="N362" s="390"/>
      <c r="AA362" s="390"/>
    </row>
    <row r="363" spans="4:27" ht="15.75" customHeight="1" x14ac:dyDescent="0.25">
      <c r="D363" s="386"/>
      <c r="E363" s="387"/>
      <c r="N363" s="390"/>
      <c r="AA363" s="390"/>
    </row>
    <row r="364" spans="4:27" ht="15.75" customHeight="1" x14ac:dyDescent="0.25">
      <c r="D364" s="386"/>
      <c r="E364" s="387"/>
      <c r="N364" s="390"/>
      <c r="AA364" s="390"/>
    </row>
    <row r="365" spans="4:27" ht="15.75" customHeight="1" x14ac:dyDescent="0.25">
      <c r="D365" s="386"/>
      <c r="E365" s="387"/>
      <c r="N365" s="390"/>
      <c r="AA365" s="390"/>
    </row>
    <row r="366" spans="4:27" ht="15.75" customHeight="1" x14ac:dyDescent="0.25">
      <c r="D366" s="386"/>
      <c r="E366" s="387"/>
      <c r="N366" s="390"/>
      <c r="AA366" s="390"/>
    </row>
    <row r="367" spans="4:27" ht="15.75" customHeight="1" x14ac:dyDescent="0.25">
      <c r="D367" s="386"/>
      <c r="E367" s="387"/>
      <c r="N367" s="390"/>
      <c r="AA367" s="390"/>
    </row>
    <row r="368" spans="4:27" ht="15.75" customHeight="1" x14ac:dyDescent="0.25">
      <c r="D368" s="386"/>
      <c r="E368" s="387"/>
      <c r="N368" s="390"/>
      <c r="AA368" s="390"/>
    </row>
    <row r="369" spans="4:27" ht="15.75" customHeight="1" x14ac:dyDescent="0.25">
      <c r="D369" s="386"/>
      <c r="E369" s="387"/>
      <c r="N369" s="390"/>
      <c r="AA369" s="390"/>
    </row>
    <row r="370" spans="4:27" ht="15.75" customHeight="1" x14ac:dyDescent="0.25">
      <c r="D370" s="386"/>
      <c r="E370" s="387"/>
      <c r="N370" s="390"/>
      <c r="AA370" s="390"/>
    </row>
    <row r="371" spans="4:27" ht="15.75" customHeight="1" x14ac:dyDescent="0.25">
      <c r="D371" s="386"/>
      <c r="E371" s="387"/>
      <c r="N371" s="390"/>
      <c r="AA371" s="390"/>
    </row>
    <row r="372" spans="4:27" ht="15.75" customHeight="1" x14ac:dyDescent="0.25">
      <c r="D372" s="386"/>
      <c r="E372" s="387"/>
      <c r="N372" s="390"/>
      <c r="AA372" s="390"/>
    </row>
    <row r="373" spans="4:27" ht="15.75" customHeight="1" x14ac:dyDescent="0.25">
      <c r="D373" s="386"/>
      <c r="E373" s="387"/>
      <c r="N373" s="390"/>
      <c r="AA373" s="390"/>
    </row>
    <row r="374" spans="4:27" ht="15.75" customHeight="1" x14ac:dyDescent="0.25">
      <c r="D374" s="386"/>
      <c r="E374" s="387"/>
      <c r="N374" s="390"/>
      <c r="AA374" s="390"/>
    </row>
    <row r="375" spans="4:27" ht="15.75" customHeight="1" x14ac:dyDescent="0.25">
      <c r="D375" s="386"/>
      <c r="E375" s="387"/>
      <c r="N375" s="390"/>
      <c r="AA375" s="390"/>
    </row>
    <row r="376" spans="4:27" ht="15.75" customHeight="1" x14ac:dyDescent="0.25">
      <c r="D376" s="386"/>
      <c r="E376" s="387"/>
      <c r="N376" s="390"/>
      <c r="AA376" s="390"/>
    </row>
    <row r="377" spans="4:27" ht="15.75" customHeight="1" x14ac:dyDescent="0.25">
      <c r="D377" s="386"/>
      <c r="E377" s="387"/>
      <c r="N377" s="390"/>
      <c r="AA377" s="390"/>
    </row>
    <row r="378" spans="4:27" ht="15.75" customHeight="1" x14ac:dyDescent="0.25">
      <c r="D378" s="386"/>
      <c r="E378" s="387"/>
      <c r="N378" s="390"/>
      <c r="AA378" s="390"/>
    </row>
    <row r="379" spans="4:27" ht="15.75" customHeight="1" x14ac:dyDescent="0.25">
      <c r="D379" s="386"/>
      <c r="E379" s="387"/>
      <c r="N379" s="390"/>
      <c r="AA379" s="390"/>
    </row>
    <row r="380" spans="4:27" ht="15.75" customHeight="1" x14ac:dyDescent="0.25">
      <c r="D380" s="386"/>
      <c r="E380" s="387"/>
      <c r="N380" s="390"/>
      <c r="AA380" s="390"/>
    </row>
    <row r="381" spans="4:27" ht="15.75" customHeight="1" x14ac:dyDescent="0.25">
      <c r="D381" s="386"/>
      <c r="E381" s="387"/>
      <c r="N381" s="390"/>
      <c r="AA381" s="390"/>
    </row>
    <row r="382" spans="4:27" ht="15.75" customHeight="1" x14ac:dyDescent="0.25">
      <c r="D382" s="386"/>
      <c r="E382" s="387"/>
      <c r="N382" s="390"/>
      <c r="AA382" s="390"/>
    </row>
    <row r="383" spans="4:27" ht="15.75" customHeight="1" x14ac:dyDescent="0.25">
      <c r="D383" s="386"/>
      <c r="E383" s="387"/>
      <c r="N383" s="390"/>
      <c r="AA383" s="390"/>
    </row>
    <row r="384" spans="4:27" ht="15.75" customHeight="1" x14ac:dyDescent="0.25">
      <c r="D384" s="386"/>
      <c r="E384" s="387"/>
      <c r="N384" s="390"/>
      <c r="AA384" s="390"/>
    </row>
    <row r="385" spans="4:27" ht="15.75" customHeight="1" x14ac:dyDescent="0.25">
      <c r="D385" s="386"/>
      <c r="E385" s="387"/>
      <c r="N385" s="390"/>
      <c r="AA385" s="390"/>
    </row>
    <row r="386" spans="4:27" ht="15.75" customHeight="1" x14ac:dyDescent="0.25">
      <c r="D386" s="386"/>
      <c r="E386" s="387"/>
      <c r="N386" s="390"/>
      <c r="AA386" s="390"/>
    </row>
    <row r="387" spans="4:27" ht="15.75" customHeight="1" x14ac:dyDescent="0.25">
      <c r="D387" s="386"/>
      <c r="E387" s="387"/>
      <c r="N387" s="390"/>
      <c r="AA387" s="390"/>
    </row>
    <row r="388" spans="4:27" ht="15.75" customHeight="1" x14ac:dyDescent="0.25">
      <c r="D388" s="386"/>
      <c r="E388" s="387"/>
      <c r="N388" s="390"/>
      <c r="AA388" s="390"/>
    </row>
    <row r="389" spans="4:27" ht="15.75" customHeight="1" x14ac:dyDescent="0.25">
      <c r="D389" s="386"/>
      <c r="E389" s="387"/>
      <c r="N389" s="390"/>
      <c r="AA389" s="390"/>
    </row>
    <row r="390" spans="4:27" ht="15.75" customHeight="1" x14ac:dyDescent="0.25">
      <c r="D390" s="386"/>
      <c r="E390" s="387"/>
      <c r="N390" s="390"/>
      <c r="AA390" s="390"/>
    </row>
    <row r="391" spans="4:27" ht="15.75" customHeight="1" x14ac:dyDescent="0.25">
      <c r="D391" s="386"/>
      <c r="E391" s="387"/>
      <c r="N391" s="390"/>
      <c r="AA391" s="390"/>
    </row>
    <row r="392" spans="4:27" ht="15.75" customHeight="1" x14ac:dyDescent="0.25">
      <c r="D392" s="386"/>
      <c r="E392" s="387"/>
      <c r="N392" s="390"/>
      <c r="AA392" s="390"/>
    </row>
    <row r="393" spans="4:27" ht="15.75" customHeight="1" x14ac:dyDescent="0.25">
      <c r="D393" s="386"/>
      <c r="E393" s="387"/>
      <c r="N393" s="390"/>
      <c r="AA393" s="390"/>
    </row>
    <row r="394" spans="4:27" ht="15.75" customHeight="1" x14ac:dyDescent="0.25">
      <c r="D394" s="386"/>
      <c r="E394" s="387"/>
      <c r="N394" s="390"/>
      <c r="AA394" s="390"/>
    </row>
    <row r="395" spans="4:27" ht="15.75" customHeight="1" x14ac:dyDescent="0.25">
      <c r="D395" s="386"/>
      <c r="E395" s="387"/>
      <c r="N395" s="390"/>
      <c r="AA395" s="390"/>
    </row>
    <row r="396" spans="4:27" ht="15.75" customHeight="1" x14ac:dyDescent="0.25">
      <c r="D396" s="386"/>
      <c r="E396" s="387"/>
      <c r="N396" s="390"/>
      <c r="AA396" s="390"/>
    </row>
    <row r="397" spans="4:27" ht="15.75" customHeight="1" x14ac:dyDescent="0.25">
      <c r="D397" s="386"/>
      <c r="E397" s="387"/>
      <c r="N397" s="390"/>
      <c r="AA397" s="390"/>
    </row>
    <row r="398" spans="4:27" ht="15.75" customHeight="1" x14ac:dyDescent="0.25">
      <c r="D398" s="386"/>
      <c r="E398" s="387"/>
      <c r="N398" s="390"/>
      <c r="AA398" s="390"/>
    </row>
    <row r="399" spans="4:27" ht="15.75" customHeight="1" x14ac:dyDescent="0.25">
      <c r="D399" s="386"/>
      <c r="E399" s="387"/>
      <c r="N399" s="390"/>
      <c r="AA399" s="390"/>
    </row>
    <row r="400" spans="4:27" ht="15.75" customHeight="1" x14ac:dyDescent="0.25">
      <c r="D400" s="386"/>
      <c r="E400" s="387"/>
      <c r="N400" s="390"/>
      <c r="AA400" s="390"/>
    </row>
    <row r="401" spans="4:27" ht="15.75" customHeight="1" x14ac:dyDescent="0.25">
      <c r="D401" s="386"/>
      <c r="E401" s="387"/>
      <c r="N401" s="390"/>
      <c r="AA401" s="390"/>
    </row>
    <row r="402" spans="4:27" ht="15.75" customHeight="1" x14ac:dyDescent="0.25">
      <c r="D402" s="386"/>
      <c r="E402" s="387"/>
      <c r="N402" s="390"/>
      <c r="AA402" s="390"/>
    </row>
    <row r="403" spans="4:27" ht="15.75" customHeight="1" x14ac:dyDescent="0.25">
      <c r="D403" s="386"/>
      <c r="E403" s="387"/>
      <c r="N403" s="390"/>
      <c r="AA403" s="390"/>
    </row>
    <row r="404" spans="4:27" ht="15.75" customHeight="1" x14ac:dyDescent="0.25">
      <c r="D404" s="386"/>
      <c r="E404" s="387"/>
      <c r="N404" s="390"/>
      <c r="AA404" s="390"/>
    </row>
    <row r="405" spans="4:27" ht="15.75" customHeight="1" x14ac:dyDescent="0.25">
      <c r="D405" s="386"/>
      <c r="E405" s="387"/>
      <c r="N405" s="390"/>
      <c r="AA405" s="390"/>
    </row>
    <row r="406" spans="4:27" ht="15.75" customHeight="1" x14ac:dyDescent="0.25">
      <c r="D406" s="386"/>
      <c r="E406" s="387"/>
      <c r="N406" s="390"/>
      <c r="AA406" s="390"/>
    </row>
    <row r="407" spans="4:27" ht="15.75" customHeight="1" x14ac:dyDescent="0.25">
      <c r="D407" s="386"/>
      <c r="E407" s="387"/>
      <c r="N407" s="390"/>
      <c r="AA407" s="390"/>
    </row>
    <row r="408" spans="4:27" ht="15.75" customHeight="1" x14ac:dyDescent="0.25">
      <c r="D408" s="386"/>
      <c r="E408" s="387"/>
      <c r="N408" s="390"/>
      <c r="AA408" s="390"/>
    </row>
    <row r="409" spans="4:27" ht="15.75" customHeight="1" x14ac:dyDescent="0.25">
      <c r="D409" s="386"/>
      <c r="E409" s="387"/>
      <c r="N409" s="390"/>
      <c r="AA409" s="390"/>
    </row>
    <row r="410" spans="4:27" ht="15.75" customHeight="1" x14ac:dyDescent="0.25">
      <c r="D410" s="386"/>
      <c r="E410" s="387"/>
      <c r="N410" s="390"/>
      <c r="AA410" s="390"/>
    </row>
    <row r="411" spans="4:27" ht="15.75" customHeight="1" x14ac:dyDescent="0.25">
      <c r="D411" s="386"/>
      <c r="E411" s="387"/>
      <c r="N411" s="390"/>
      <c r="AA411" s="390"/>
    </row>
    <row r="412" spans="4:27" ht="15.75" customHeight="1" x14ac:dyDescent="0.25">
      <c r="D412" s="386"/>
      <c r="E412" s="387"/>
      <c r="N412" s="390"/>
      <c r="AA412" s="390"/>
    </row>
    <row r="413" spans="4:27" ht="15.75" customHeight="1" x14ac:dyDescent="0.25">
      <c r="D413" s="386"/>
      <c r="E413" s="387"/>
      <c r="N413" s="390"/>
      <c r="AA413" s="390"/>
    </row>
    <row r="414" spans="4:27" ht="15.75" customHeight="1" x14ac:dyDescent="0.25">
      <c r="D414" s="386"/>
      <c r="E414" s="387"/>
      <c r="N414" s="390"/>
      <c r="AA414" s="390"/>
    </row>
    <row r="415" spans="4:27" ht="15.75" customHeight="1" x14ac:dyDescent="0.25">
      <c r="D415" s="386"/>
      <c r="E415" s="387"/>
      <c r="N415" s="390"/>
      <c r="AA415" s="390"/>
    </row>
    <row r="416" spans="4:27" ht="15.75" customHeight="1" x14ac:dyDescent="0.25">
      <c r="D416" s="386"/>
      <c r="E416" s="387"/>
      <c r="N416" s="390"/>
      <c r="AA416" s="390"/>
    </row>
    <row r="417" spans="4:27" ht="15.75" customHeight="1" x14ac:dyDescent="0.25">
      <c r="D417" s="386"/>
      <c r="E417" s="387"/>
      <c r="N417" s="390"/>
      <c r="AA417" s="390"/>
    </row>
    <row r="418" spans="4:27" ht="15.75" customHeight="1" x14ac:dyDescent="0.25">
      <c r="D418" s="386"/>
      <c r="E418" s="387"/>
      <c r="N418" s="390"/>
      <c r="AA418" s="390"/>
    </row>
    <row r="419" spans="4:27" ht="15.75" customHeight="1" x14ac:dyDescent="0.25">
      <c r="D419" s="386"/>
      <c r="E419" s="387"/>
      <c r="N419" s="390"/>
      <c r="AA419" s="390"/>
    </row>
    <row r="420" spans="4:27" ht="15.75" customHeight="1" x14ac:dyDescent="0.25">
      <c r="D420" s="386"/>
      <c r="E420" s="387"/>
      <c r="N420" s="390"/>
      <c r="AA420" s="390"/>
    </row>
    <row r="421" spans="4:27" ht="15.75" customHeight="1" x14ac:dyDescent="0.25">
      <c r="D421" s="386"/>
      <c r="E421" s="387"/>
      <c r="N421" s="390"/>
      <c r="AA421" s="390"/>
    </row>
    <row r="422" spans="4:27" ht="15.75" customHeight="1" x14ac:dyDescent="0.25">
      <c r="D422" s="386"/>
      <c r="E422" s="387"/>
      <c r="N422" s="390"/>
      <c r="AA422" s="390"/>
    </row>
    <row r="423" spans="4:27" ht="15.75" customHeight="1" x14ac:dyDescent="0.25">
      <c r="D423" s="386"/>
      <c r="E423" s="387"/>
      <c r="N423" s="390"/>
      <c r="AA423" s="390"/>
    </row>
    <row r="424" spans="4:27" ht="15.75" customHeight="1" x14ac:dyDescent="0.25">
      <c r="D424" s="386"/>
      <c r="E424" s="387"/>
      <c r="N424" s="390"/>
      <c r="AA424" s="390"/>
    </row>
    <row r="425" spans="4:27" ht="15.75" customHeight="1" x14ac:dyDescent="0.25">
      <c r="D425" s="386"/>
      <c r="E425" s="387"/>
      <c r="N425" s="390"/>
      <c r="AA425" s="390"/>
    </row>
    <row r="426" spans="4:27" ht="15.75" customHeight="1" x14ac:dyDescent="0.25">
      <c r="D426" s="386"/>
      <c r="E426" s="387"/>
      <c r="N426" s="390"/>
      <c r="AA426" s="390"/>
    </row>
    <row r="427" spans="4:27" ht="15.75" customHeight="1" x14ac:dyDescent="0.25">
      <c r="D427" s="386"/>
      <c r="E427" s="387"/>
      <c r="N427" s="390"/>
      <c r="AA427" s="390"/>
    </row>
    <row r="428" spans="4:27" ht="15.75" customHeight="1" x14ac:dyDescent="0.25">
      <c r="D428" s="386"/>
      <c r="E428" s="387"/>
      <c r="N428" s="390"/>
      <c r="AA428" s="390"/>
    </row>
    <row r="429" spans="4:27" ht="15.75" customHeight="1" x14ac:dyDescent="0.25">
      <c r="D429" s="386"/>
      <c r="E429" s="387"/>
      <c r="N429" s="390"/>
      <c r="AA429" s="390"/>
    </row>
    <row r="430" spans="4:27" ht="15.75" customHeight="1" x14ac:dyDescent="0.25">
      <c r="D430" s="386"/>
      <c r="E430" s="387"/>
      <c r="N430" s="390"/>
      <c r="AA430" s="390"/>
    </row>
    <row r="431" spans="4:27" ht="15.75" customHeight="1" x14ac:dyDescent="0.25">
      <c r="D431" s="386"/>
      <c r="E431" s="387"/>
      <c r="N431" s="390"/>
      <c r="AA431" s="390"/>
    </row>
    <row r="432" spans="4:27" ht="15.75" customHeight="1" x14ac:dyDescent="0.25">
      <c r="D432" s="386"/>
      <c r="E432" s="387"/>
      <c r="N432" s="390"/>
      <c r="AA432" s="390"/>
    </row>
    <row r="433" spans="4:27" ht="15.75" customHeight="1" x14ac:dyDescent="0.25">
      <c r="D433" s="386"/>
      <c r="E433" s="387"/>
      <c r="N433" s="390"/>
      <c r="AA433" s="390"/>
    </row>
    <row r="434" spans="4:27" ht="15.75" customHeight="1" x14ac:dyDescent="0.25">
      <c r="D434" s="386"/>
      <c r="E434" s="387"/>
      <c r="N434" s="390"/>
      <c r="AA434" s="390"/>
    </row>
    <row r="435" spans="4:27" ht="15.75" customHeight="1" x14ac:dyDescent="0.25">
      <c r="D435" s="386"/>
      <c r="E435" s="387"/>
      <c r="N435" s="390"/>
      <c r="AA435" s="390"/>
    </row>
    <row r="436" spans="4:27" ht="15.75" customHeight="1" x14ac:dyDescent="0.25">
      <c r="D436" s="386"/>
      <c r="E436" s="387"/>
      <c r="N436" s="390"/>
      <c r="AA436" s="390"/>
    </row>
    <row r="437" spans="4:27" ht="15.75" customHeight="1" x14ac:dyDescent="0.25">
      <c r="D437" s="386"/>
      <c r="E437" s="387"/>
      <c r="N437" s="390"/>
      <c r="AA437" s="390"/>
    </row>
    <row r="438" spans="4:27" ht="15.75" customHeight="1" x14ac:dyDescent="0.25">
      <c r="D438" s="386"/>
      <c r="E438" s="387"/>
      <c r="N438" s="390"/>
      <c r="AA438" s="390"/>
    </row>
    <row r="439" spans="4:27" ht="15.75" customHeight="1" x14ac:dyDescent="0.25">
      <c r="D439" s="386"/>
      <c r="E439" s="387"/>
      <c r="N439" s="390"/>
      <c r="AA439" s="390"/>
    </row>
    <row r="440" spans="4:27" ht="15.75" customHeight="1" x14ac:dyDescent="0.25">
      <c r="D440" s="386"/>
      <c r="E440" s="387"/>
      <c r="N440" s="390"/>
      <c r="AA440" s="390"/>
    </row>
    <row r="441" spans="4:27" ht="15.75" customHeight="1" x14ac:dyDescent="0.25">
      <c r="D441" s="386"/>
      <c r="E441" s="387"/>
      <c r="N441" s="390"/>
      <c r="AA441" s="390"/>
    </row>
    <row r="442" spans="4:27" ht="15.75" customHeight="1" x14ac:dyDescent="0.25">
      <c r="D442" s="386"/>
      <c r="E442" s="387"/>
      <c r="N442" s="390"/>
      <c r="AA442" s="390"/>
    </row>
    <row r="443" spans="4:27" ht="15.75" customHeight="1" x14ac:dyDescent="0.25">
      <c r="D443" s="386"/>
      <c r="E443" s="387"/>
      <c r="N443" s="390"/>
      <c r="AA443" s="390"/>
    </row>
    <row r="444" spans="4:27" ht="15.75" customHeight="1" x14ac:dyDescent="0.25">
      <c r="D444" s="386"/>
      <c r="E444" s="387"/>
      <c r="N444" s="390"/>
      <c r="AA444" s="390"/>
    </row>
    <row r="445" spans="4:27" ht="15.75" customHeight="1" x14ac:dyDescent="0.25">
      <c r="D445" s="386"/>
      <c r="E445" s="387"/>
      <c r="N445" s="390"/>
      <c r="AA445" s="390"/>
    </row>
    <row r="446" spans="4:27" ht="15.75" customHeight="1" x14ac:dyDescent="0.25">
      <c r="D446" s="386"/>
      <c r="E446" s="387"/>
      <c r="N446" s="390"/>
      <c r="AA446" s="390"/>
    </row>
    <row r="447" spans="4:27" ht="15.75" customHeight="1" x14ac:dyDescent="0.25">
      <c r="D447" s="386"/>
      <c r="E447" s="387"/>
      <c r="N447" s="390"/>
      <c r="AA447" s="390"/>
    </row>
    <row r="448" spans="4:27" ht="15.75" customHeight="1" x14ac:dyDescent="0.25">
      <c r="D448" s="386"/>
      <c r="E448" s="387"/>
      <c r="N448" s="390"/>
      <c r="AA448" s="390"/>
    </row>
    <row r="449" spans="4:27" ht="15.75" customHeight="1" x14ac:dyDescent="0.25">
      <c r="D449" s="386"/>
      <c r="E449" s="387"/>
      <c r="N449" s="390"/>
      <c r="AA449" s="390"/>
    </row>
    <row r="450" spans="4:27" ht="15.75" customHeight="1" x14ac:dyDescent="0.25">
      <c r="D450" s="386"/>
      <c r="E450" s="387"/>
      <c r="N450" s="390"/>
      <c r="AA450" s="390"/>
    </row>
    <row r="451" spans="4:27" ht="15.75" customHeight="1" x14ac:dyDescent="0.25">
      <c r="D451" s="386"/>
      <c r="E451" s="387"/>
      <c r="N451" s="390"/>
      <c r="AA451" s="390"/>
    </row>
    <row r="452" spans="4:27" ht="15.75" customHeight="1" x14ac:dyDescent="0.25">
      <c r="D452" s="386"/>
      <c r="E452" s="387"/>
      <c r="N452" s="390"/>
      <c r="AA452" s="390"/>
    </row>
    <row r="453" spans="4:27" ht="15.75" customHeight="1" x14ac:dyDescent="0.25">
      <c r="D453" s="386"/>
      <c r="E453" s="387"/>
      <c r="N453" s="390"/>
      <c r="AA453" s="390"/>
    </row>
    <row r="454" spans="4:27" ht="15.75" customHeight="1" x14ac:dyDescent="0.25">
      <c r="D454" s="386"/>
      <c r="E454" s="387"/>
      <c r="N454" s="390"/>
      <c r="AA454" s="390"/>
    </row>
    <row r="455" spans="4:27" ht="15.75" customHeight="1" x14ac:dyDescent="0.25">
      <c r="D455" s="386"/>
      <c r="E455" s="387"/>
      <c r="N455" s="390"/>
      <c r="AA455" s="390"/>
    </row>
    <row r="456" spans="4:27" ht="15.75" customHeight="1" x14ac:dyDescent="0.25">
      <c r="D456" s="386"/>
      <c r="E456" s="387"/>
      <c r="N456" s="390"/>
      <c r="AA456" s="390"/>
    </row>
    <row r="457" spans="4:27" ht="15.75" customHeight="1" x14ac:dyDescent="0.25">
      <c r="D457" s="386"/>
      <c r="E457" s="387"/>
      <c r="N457" s="390"/>
      <c r="AA457" s="390"/>
    </row>
    <row r="458" spans="4:27" ht="15.75" customHeight="1" x14ac:dyDescent="0.25">
      <c r="D458" s="386"/>
      <c r="E458" s="387"/>
      <c r="N458" s="390"/>
      <c r="AA458" s="390"/>
    </row>
    <row r="459" spans="4:27" ht="15.75" customHeight="1" x14ac:dyDescent="0.25">
      <c r="D459" s="386"/>
      <c r="E459" s="387"/>
      <c r="N459" s="390"/>
      <c r="AA459" s="390"/>
    </row>
    <row r="460" spans="4:27" ht="15.75" customHeight="1" x14ac:dyDescent="0.25">
      <c r="D460" s="386"/>
      <c r="E460" s="387"/>
      <c r="N460" s="390"/>
      <c r="AA460" s="390"/>
    </row>
    <row r="461" spans="4:27" ht="15.75" customHeight="1" x14ac:dyDescent="0.25">
      <c r="D461" s="386"/>
      <c r="E461" s="387"/>
      <c r="N461" s="390"/>
      <c r="AA461" s="390"/>
    </row>
    <row r="462" spans="4:27" ht="15.75" customHeight="1" x14ac:dyDescent="0.25">
      <c r="D462" s="386"/>
      <c r="E462" s="387"/>
      <c r="N462" s="390"/>
      <c r="AA462" s="390"/>
    </row>
    <row r="463" spans="4:27" ht="15.75" customHeight="1" x14ac:dyDescent="0.25">
      <c r="D463" s="386"/>
      <c r="E463" s="387"/>
      <c r="N463" s="390"/>
      <c r="AA463" s="390"/>
    </row>
    <row r="464" spans="4:27" ht="15.75" customHeight="1" x14ac:dyDescent="0.25">
      <c r="D464" s="386"/>
      <c r="E464" s="387"/>
      <c r="N464" s="390"/>
      <c r="AA464" s="390"/>
    </row>
    <row r="465" spans="4:27" ht="15.75" customHeight="1" x14ac:dyDescent="0.25">
      <c r="D465" s="386"/>
      <c r="E465" s="387"/>
      <c r="N465" s="390"/>
      <c r="AA465" s="390"/>
    </row>
    <row r="466" spans="4:27" ht="15.75" customHeight="1" x14ac:dyDescent="0.25">
      <c r="D466" s="386"/>
      <c r="E466" s="387"/>
      <c r="N466" s="390"/>
      <c r="AA466" s="390"/>
    </row>
    <row r="467" spans="4:27" ht="15.75" customHeight="1" x14ac:dyDescent="0.25">
      <c r="D467" s="386"/>
      <c r="E467" s="387"/>
      <c r="N467" s="390"/>
      <c r="AA467" s="390"/>
    </row>
    <row r="468" spans="4:27" ht="15.75" customHeight="1" x14ac:dyDescent="0.25">
      <c r="D468" s="386"/>
      <c r="E468" s="387"/>
      <c r="N468" s="390"/>
      <c r="AA468" s="390"/>
    </row>
    <row r="469" spans="4:27" ht="15.75" customHeight="1" x14ac:dyDescent="0.25">
      <c r="D469" s="386"/>
      <c r="E469" s="387"/>
      <c r="N469" s="390"/>
      <c r="AA469" s="390"/>
    </row>
    <row r="470" spans="4:27" ht="15.75" customHeight="1" x14ac:dyDescent="0.25">
      <c r="D470" s="386"/>
      <c r="E470" s="387"/>
      <c r="N470" s="390"/>
      <c r="AA470" s="390"/>
    </row>
    <row r="471" spans="4:27" ht="15.75" customHeight="1" x14ac:dyDescent="0.25">
      <c r="D471" s="386"/>
      <c r="E471" s="387"/>
      <c r="N471" s="390"/>
      <c r="AA471" s="390"/>
    </row>
    <row r="472" spans="4:27" ht="15.75" customHeight="1" x14ac:dyDescent="0.25">
      <c r="D472" s="386"/>
      <c r="E472" s="387"/>
      <c r="N472" s="390"/>
      <c r="AA472" s="390"/>
    </row>
    <row r="473" spans="4:27" ht="15.75" customHeight="1" x14ac:dyDescent="0.25">
      <c r="D473" s="386"/>
      <c r="E473" s="387"/>
      <c r="N473" s="390"/>
      <c r="AA473" s="390"/>
    </row>
    <row r="474" spans="4:27" ht="15.75" customHeight="1" x14ac:dyDescent="0.25">
      <c r="D474" s="386"/>
      <c r="E474" s="387"/>
      <c r="N474" s="390"/>
      <c r="AA474" s="390"/>
    </row>
    <row r="475" spans="4:27" ht="15.75" customHeight="1" x14ac:dyDescent="0.25">
      <c r="D475" s="386"/>
      <c r="E475" s="387"/>
      <c r="N475" s="390"/>
      <c r="AA475" s="390"/>
    </row>
    <row r="476" spans="4:27" ht="15.75" customHeight="1" x14ac:dyDescent="0.25">
      <c r="D476" s="386"/>
      <c r="E476" s="387"/>
      <c r="N476" s="390"/>
      <c r="AA476" s="390"/>
    </row>
    <row r="477" spans="4:27" ht="15.75" customHeight="1" x14ac:dyDescent="0.25">
      <c r="D477" s="386"/>
      <c r="E477" s="387"/>
      <c r="N477" s="390"/>
      <c r="AA477" s="390"/>
    </row>
    <row r="478" spans="4:27" ht="15.75" customHeight="1" x14ac:dyDescent="0.25">
      <c r="D478" s="386"/>
      <c r="E478" s="387"/>
      <c r="N478" s="390"/>
      <c r="AA478" s="390"/>
    </row>
    <row r="479" spans="4:27" ht="15.75" customHeight="1" x14ac:dyDescent="0.25">
      <c r="D479" s="386"/>
      <c r="E479" s="387"/>
      <c r="N479" s="390"/>
      <c r="AA479" s="390"/>
    </row>
    <row r="480" spans="4:27" ht="15.75" customHeight="1" x14ac:dyDescent="0.25">
      <c r="D480" s="386"/>
      <c r="E480" s="387"/>
      <c r="N480" s="390"/>
      <c r="AA480" s="390"/>
    </row>
    <row r="481" spans="4:27" ht="15.75" customHeight="1" x14ac:dyDescent="0.25">
      <c r="D481" s="386"/>
      <c r="E481" s="387"/>
      <c r="N481" s="390"/>
      <c r="AA481" s="390"/>
    </row>
    <row r="482" spans="4:27" ht="15.75" customHeight="1" x14ac:dyDescent="0.25">
      <c r="D482" s="386"/>
      <c r="E482" s="387"/>
      <c r="N482" s="390"/>
      <c r="AA482" s="390"/>
    </row>
    <row r="483" spans="4:27" ht="15.75" customHeight="1" x14ac:dyDescent="0.25">
      <c r="D483" s="386"/>
      <c r="E483" s="387"/>
      <c r="N483" s="390"/>
      <c r="AA483" s="390"/>
    </row>
    <row r="484" spans="4:27" ht="15.75" customHeight="1" x14ac:dyDescent="0.25">
      <c r="D484" s="386"/>
      <c r="E484" s="387"/>
      <c r="N484" s="390"/>
      <c r="AA484" s="390"/>
    </row>
    <row r="485" spans="4:27" ht="15.75" customHeight="1" x14ac:dyDescent="0.25">
      <c r="D485" s="386"/>
      <c r="E485" s="387"/>
      <c r="N485" s="390"/>
      <c r="AA485" s="390"/>
    </row>
    <row r="486" spans="4:27" ht="15.75" customHeight="1" x14ac:dyDescent="0.25">
      <c r="D486" s="386"/>
      <c r="E486" s="387"/>
      <c r="N486" s="390"/>
      <c r="AA486" s="390"/>
    </row>
    <row r="487" spans="4:27" ht="15.75" customHeight="1" x14ac:dyDescent="0.25">
      <c r="D487" s="386"/>
      <c r="E487" s="387"/>
      <c r="N487" s="390"/>
      <c r="AA487" s="390"/>
    </row>
    <row r="488" spans="4:27" ht="15.75" customHeight="1" x14ac:dyDescent="0.25">
      <c r="D488" s="386"/>
      <c r="E488" s="387"/>
      <c r="N488" s="390"/>
      <c r="AA488" s="390"/>
    </row>
    <row r="489" spans="4:27" ht="15.75" customHeight="1" x14ac:dyDescent="0.25">
      <c r="D489" s="386"/>
      <c r="E489" s="387"/>
      <c r="N489" s="390"/>
      <c r="AA489" s="390"/>
    </row>
    <row r="490" spans="4:27" ht="15.75" customHeight="1" x14ac:dyDescent="0.25">
      <c r="D490" s="386"/>
      <c r="E490" s="387"/>
      <c r="N490" s="390"/>
      <c r="AA490" s="390"/>
    </row>
    <row r="491" spans="4:27" ht="15.75" customHeight="1" x14ac:dyDescent="0.25">
      <c r="D491" s="386"/>
      <c r="E491" s="387"/>
      <c r="N491" s="390"/>
      <c r="AA491" s="390"/>
    </row>
    <row r="492" spans="4:27" ht="15.75" customHeight="1" x14ac:dyDescent="0.25">
      <c r="D492" s="386"/>
      <c r="E492" s="387"/>
      <c r="N492" s="390"/>
      <c r="AA492" s="390"/>
    </row>
    <row r="493" spans="4:27" ht="15.75" customHeight="1" x14ac:dyDescent="0.25">
      <c r="D493" s="386"/>
      <c r="E493" s="387"/>
      <c r="N493" s="390"/>
      <c r="AA493" s="390"/>
    </row>
    <row r="494" spans="4:27" ht="15.75" customHeight="1" x14ac:dyDescent="0.25">
      <c r="D494" s="386"/>
      <c r="E494" s="387"/>
      <c r="N494" s="390"/>
      <c r="AA494" s="390"/>
    </row>
    <row r="495" spans="4:27" ht="15.75" customHeight="1" x14ac:dyDescent="0.25">
      <c r="D495" s="386"/>
      <c r="E495" s="387"/>
      <c r="N495" s="390"/>
      <c r="AA495" s="390"/>
    </row>
    <row r="496" spans="4:27" ht="15.75" customHeight="1" x14ac:dyDescent="0.25">
      <c r="D496" s="386"/>
      <c r="E496" s="387"/>
      <c r="N496" s="390"/>
      <c r="AA496" s="390"/>
    </row>
    <row r="497" spans="4:27" ht="15.75" customHeight="1" x14ac:dyDescent="0.25">
      <c r="D497" s="386"/>
      <c r="E497" s="387"/>
      <c r="N497" s="390"/>
      <c r="AA497" s="390"/>
    </row>
    <row r="498" spans="4:27" ht="15.75" customHeight="1" x14ac:dyDescent="0.25">
      <c r="D498" s="386"/>
      <c r="E498" s="387"/>
      <c r="N498" s="390"/>
      <c r="AA498" s="390"/>
    </row>
    <row r="499" spans="4:27" ht="15.75" customHeight="1" x14ac:dyDescent="0.25">
      <c r="D499" s="386"/>
      <c r="E499" s="387"/>
      <c r="N499" s="390"/>
      <c r="AA499" s="390"/>
    </row>
    <row r="500" spans="4:27" ht="15.75" customHeight="1" x14ac:dyDescent="0.25">
      <c r="D500" s="386"/>
      <c r="E500" s="387"/>
      <c r="N500" s="390"/>
      <c r="AA500" s="390"/>
    </row>
    <row r="501" spans="4:27" ht="15.75" customHeight="1" x14ac:dyDescent="0.25">
      <c r="D501" s="386"/>
      <c r="E501" s="387"/>
      <c r="N501" s="390"/>
      <c r="AA501" s="390"/>
    </row>
    <row r="502" spans="4:27" ht="15.75" customHeight="1" x14ac:dyDescent="0.25">
      <c r="D502" s="386"/>
      <c r="E502" s="387"/>
      <c r="N502" s="390"/>
      <c r="AA502" s="390"/>
    </row>
    <row r="503" spans="4:27" ht="15.75" customHeight="1" x14ac:dyDescent="0.25">
      <c r="D503" s="386"/>
      <c r="E503" s="387"/>
      <c r="N503" s="390"/>
      <c r="AA503" s="390"/>
    </row>
    <row r="504" spans="4:27" ht="15.75" customHeight="1" x14ac:dyDescent="0.25">
      <c r="D504" s="386"/>
      <c r="E504" s="387"/>
      <c r="N504" s="390"/>
      <c r="AA504" s="390"/>
    </row>
    <row r="505" spans="4:27" ht="15.75" customHeight="1" x14ac:dyDescent="0.25">
      <c r="D505" s="386"/>
      <c r="E505" s="387"/>
      <c r="N505" s="390"/>
      <c r="AA505" s="390"/>
    </row>
    <row r="506" spans="4:27" ht="15.75" customHeight="1" x14ac:dyDescent="0.25">
      <c r="D506" s="386"/>
      <c r="E506" s="387"/>
      <c r="N506" s="390"/>
      <c r="AA506" s="390"/>
    </row>
    <row r="507" spans="4:27" ht="15.75" customHeight="1" x14ac:dyDescent="0.25">
      <c r="D507" s="386"/>
      <c r="E507" s="387"/>
      <c r="N507" s="390"/>
      <c r="AA507" s="390"/>
    </row>
    <row r="508" spans="4:27" ht="15.75" customHeight="1" x14ac:dyDescent="0.25">
      <c r="D508" s="386"/>
      <c r="E508" s="387"/>
      <c r="N508" s="390"/>
      <c r="AA508" s="390"/>
    </row>
    <row r="509" spans="4:27" ht="15.75" customHeight="1" x14ac:dyDescent="0.25">
      <c r="D509" s="386"/>
      <c r="E509" s="387"/>
      <c r="N509" s="390"/>
      <c r="AA509" s="390"/>
    </row>
    <row r="510" spans="4:27" ht="15.75" customHeight="1" x14ac:dyDescent="0.25">
      <c r="D510" s="386"/>
      <c r="E510" s="387"/>
      <c r="N510" s="390"/>
      <c r="AA510" s="390"/>
    </row>
    <row r="511" spans="4:27" ht="15.75" customHeight="1" x14ac:dyDescent="0.25">
      <c r="D511" s="386"/>
      <c r="E511" s="387"/>
      <c r="N511" s="390"/>
      <c r="AA511" s="390"/>
    </row>
    <row r="512" spans="4:27" ht="15.75" customHeight="1" x14ac:dyDescent="0.25">
      <c r="D512" s="386"/>
      <c r="E512" s="387"/>
      <c r="N512" s="390"/>
      <c r="AA512" s="390"/>
    </row>
    <row r="513" spans="4:27" ht="15.75" customHeight="1" x14ac:dyDescent="0.25">
      <c r="D513" s="386"/>
      <c r="E513" s="387"/>
      <c r="N513" s="390"/>
      <c r="AA513" s="390"/>
    </row>
    <row r="514" spans="4:27" ht="15.75" customHeight="1" x14ac:dyDescent="0.25">
      <c r="D514" s="386"/>
      <c r="E514" s="387"/>
      <c r="N514" s="390"/>
      <c r="AA514" s="390"/>
    </row>
    <row r="515" spans="4:27" ht="15.75" customHeight="1" x14ac:dyDescent="0.25">
      <c r="D515" s="386"/>
      <c r="E515" s="387"/>
      <c r="N515" s="390"/>
      <c r="AA515" s="390"/>
    </row>
    <row r="516" spans="4:27" ht="15.75" customHeight="1" x14ac:dyDescent="0.25">
      <c r="D516" s="386"/>
      <c r="E516" s="387"/>
      <c r="N516" s="390"/>
      <c r="AA516" s="390"/>
    </row>
    <row r="517" spans="4:27" ht="15.75" customHeight="1" x14ac:dyDescent="0.25">
      <c r="D517" s="386"/>
      <c r="E517" s="387"/>
      <c r="N517" s="390"/>
      <c r="AA517" s="390"/>
    </row>
    <row r="518" spans="4:27" ht="15.75" customHeight="1" x14ac:dyDescent="0.25">
      <c r="D518" s="386"/>
      <c r="E518" s="387"/>
      <c r="N518" s="390"/>
      <c r="AA518" s="390"/>
    </row>
    <row r="519" spans="4:27" ht="15.75" customHeight="1" x14ac:dyDescent="0.25">
      <c r="D519" s="386"/>
      <c r="E519" s="387"/>
      <c r="N519" s="390"/>
      <c r="AA519" s="390"/>
    </row>
    <row r="520" spans="4:27" ht="15.75" customHeight="1" x14ac:dyDescent="0.25">
      <c r="D520" s="386"/>
      <c r="E520" s="387"/>
      <c r="N520" s="390"/>
      <c r="AA520" s="390"/>
    </row>
    <row r="521" spans="4:27" ht="15.75" customHeight="1" x14ac:dyDescent="0.25">
      <c r="D521" s="386"/>
      <c r="E521" s="387"/>
      <c r="N521" s="390"/>
      <c r="AA521" s="390"/>
    </row>
    <row r="522" spans="4:27" ht="15.75" customHeight="1" x14ac:dyDescent="0.25">
      <c r="D522" s="386"/>
      <c r="E522" s="387"/>
      <c r="N522" s="390"/>
      <c r="AA522" s="390"/>
    </row>
    <row r="523" spans="4:27" ht="15.75" customHeight="1" x14ac:dyDescent="0.25">
      <c r="D523" s="386"/>
      <c r="E523" s="387"/>
      <c r="N523" s="390"/>
      <c r="AA523" s="390"/>
    </row>
    <row r="524" spans="4:27" ht="15.75" customHeight="1" x14ac:dyDescent="0.25">
      <c r="D524" s="386"/>
      <c r="E524" s="387"/>
      <c r="N524" s="390"/>
      <c r="AA524" s="390"/>
    </row>
    <row r="525" spans="4:27" ht="15.75" customHeight="1" x14ac:dyDescent="0.25">
      <c r="D525" s="386"/>
      <c r="E525" s="387"/>
      <c r="N525" s="390"/>
      <c r="AA525" s="390"/>
    </row>
    <row r="526" spans="4:27" ht="15.75" customHeight="1" x14ac:dyDescent="0.25">
      <c r="D526" s="386"/>
      <c r="E526" s="387"/>
      <c r="N526" s="390"/>
      <c r="AA526" s="390"/>
    </row>
    <row r="527" spans="4:27" ht="15.75" customHeight="1" x14ac:dyDescent="0.25">
      <c r="D527" s="386"/>
      <c r="E527" s="387"/>
      <c r="N527" s="390"/>
      <c r="AA527" s="390"/>
    </row>
    <row r="528" spans="4:27" ht="15.75" customHeight="1" x14ac:dyDescent="0.25">
      <c r="D528" s="386"/>
      <c r="E528" s="387"/>
      <c r="N528" s="390"/>
      <c r="AA528" s="390"/>
    </row>
    <row r="529" spans="4:27" ht="15.75" customHeight="1" x14ac:dyDescent="0.25">
      <c r="D529" s="386"/>
      <c r="E529" s="387"/>
      <c r="N529" s="390"/>
      <c r="AA529" s="390"/>
    </row>
    <row r="530" spans="4:27" ht="15.75" customHeight="1" x14ac:dyDescent="0.25">
      <c r="D530" s="386"/>
      <c r="E530" s="387"/>
      <c r="N530" s="390"/>
      <c r="AA530" s="390"/>
    </row>
    <row r="531" spans="4:27" ht="15.75" customHeight="1" x14ac:dyDescent="0.25">
      <c r="D531" s="386"/>
      <c r="E531" s="387"/>
      <c r="N531" s="390"/>
      <c r="AA531" s="390"/>
    </row>
    <row r="532" spans="4:27" ht="15.75" customHeight="1" x14ac:dyDescent="0.25">
      <c r="D532" s="386"/>
      <c r="E532" s="387"/>
      <c r="N532" s="390"/>
      <c r="AA532" s="390"/>
    </row>
    <row r="533" spans="4:27" ht="15.75" customHeight="1" x14ac:dyDescent="0.25">
      <c r="D533" s="386"/>
      <c r="E533" s="387"/>
      <c r="N533" s="390"/>
      <c r="AA533" s="390"/>
    </row>
    <row r="534" spans="4:27" ht="15.75" customHeight="1" x14ac:dyDescent="0.25">
      <c r="D534" s="386"/>
      <c r="E534" s="387"/>
      <c r="N534" s="390"/>
      <c r="AA534" s="390"/>
    </row>
    <row r="535" spans="4:27" ht="15.75" customHeight="1" x14ac:dyDescent="0.25">
      <c r="D535" s="386"/>
      <c r="E535" s="387"/>
      <c r="N535" s="390"/>
      <c r="AA535" s="390"/>
    </row>
    <row r="536" spans="4:27" ht="15.75" customHeight="1" x14ac:dyDescent="0.25">
      <c r="D536" s="386"/>
      <c r="E536" s="387"/>
      <c r="N536" s="390"/>
      <c r="AA536" s="390"/>
    </row>
    <row r="537" spans="4:27" ht="15.75" customHeight="1" x14ac:dyDescent="0.25">
      <c r="D537" s="386"/>
      <c r="E537" s="387"/>
      <c r="N537" s="390"/>
      <c r="AA537" s="390"/>
    </row>
    <row r="538" spans="4:27" ht="15.75" customHeight="1" x14ac:dyDescent="0.25">
      <c r="D538" s="386"/>
      <c r="E538" s="387"/>
      <c r="N538" s="390"/>
      <c r="AA538" s="390"/>
    </row>
    <row r="539" spans="4:27" ht="15.75" customHeight="1" x14ac:dyDescent="0.25">
      <c r="D539" s="386"/>
      <c r="E539" s="387"/>
      <c r="N539" s="390"/>
      <c r="AA539" s="390"/>
    </row>
    <row r="540" spans="4:27" ht="15.75" customHeight="1" x14ac:dyDescent="0.25">
      <c r="D540" s="386"/>
      <c r="E540" s="387"/>
      <c r="N540" s="390"/>
      <c r="AA540" s="390"/>
    </row>
    <row r="541" spans="4:27" ht="15.75" customHeight="1" x14ac:dyDescent="0.25">
      <c r="D541" s="386"/>
      <c r="E541" s="387"/>
      <c r="N541" s="390"/>
      <c r="AA541" s="390"/>
    </row>
    <row r="542" spans="4:27" ht="15.75" customHeight="1" x14ac:dyDescent="0.25">
      <c r="D542" s="386"/>
      <c r="E542" s="387"/>
      <c r="N542" s="390"/>
      <c r="AA542" s="390"/>
    </row>
    <row r="543" spans="4:27" ht="15.75" customHeight="1" x14ac:dyDescent="0.25">
      <c r="D543" s="386"/>
      <c r="E543" s="387"/>
      <c r="N543" s="390"/>
      <c r="AA543" s="390"/>
    </row>
    <row r="544" spans="4:27" ht="15.75" customHeight="1" x14ac:dyDescent="0.25">
      <c r="D544" s="386"/>
      <c r="E544" s="387"/>
      <c r="N544" s="390"/>
      <c r="AA544" s="390"/>
    </row>
    <row r="545" spans="4:27" ht="15.75" customHeight="1" x14ac:dyDescent="0.25">
      <c r="D545" s="386"/>
      <c r="E545" s="387"/>
      <c r="N545" s="390"/>
      <c r="AA545" s="390"/>
    </row>
    <row r="546" spans="4:27" ht="15.75" customHeight="1" x14ac:dyDescent="0.25">
      <c r="D546" s="386"/>
      <c r="E546" s="387"/>
      <c r="N546" s="390"/>
      <c r="AA546" s="390"/>
    </row>
    <row r="547" spans="4:27" ht="15.75" customHeight="1" x14ac:dyDescent="0.25">
      <c r="D547" s="386"/>
      <c r="E547" s="387"/>
      <c r="N547" s="390"/>
      <c r="AA547" s="390"/>
    </row>
    <row r="548" spans="4:27" ht="15.75" customHeight="1" x14ac:dyDescent="0.25">
      <c r="D548" s="386"/>
      <c r="E548" s="387"/>
      <c r="N548" s="390"/>
      <c r="AA548" s="390"/>
    </row>
    <row r="549" spans="4:27" ht="15.75" customHeight="1" x14ac:dyDescent="0.25">
      <c r="D549" s="386"/>
      <c r="E549" s="387"/>
      <c r="N549" s="390"/>
      <c r="AA549" s="390"/>
    </row>
    <row r="550" spans="4:27" ht="15.75" customHeight="1" x14ac:dyDescent="0.25">
      <c r="D550" s="386"/>
      <c r="E550" s="387"/>
      <c r="N550" s="390"/>
      <c r="AA550" s="390"/>
    </row>
    <row r="551" spans="4:27" ht="15.75" customHeight="1" x14ac:dyDescent="0.25">
      <c r="D551" s="386"/>
      <c r="E551" s="387"/>
      <c r="N551" s="390"/>
      <c r="AA551" s="390"/>
    </row>
    <row r="552" spans="4:27" ht="15.75" customHeight="1" x14ac:dyDescent="0.25">
      <c r="D552" s="386"/>
      <c r="E552" s="387"/>
      <c r="N552" s="390"/>
      <c r="AA552" s="390"/>
    </row>
    <row r="553" spans="4:27" ht="15.75" customHeight="1" x14ac:dyDescent="0.25">
      <c r="D553" s="386"/>
      <c r="E553" s="387"/>
      <c r="N553" s="390"/>
      <c r="AA553" s="390"/>
    </row>
    <row r="554" spans="4:27" ht="15.75" customHeight="1" x14ac:dyDescent="0.25">
      <c r="D554" s="386"/>
      <c r="E554" s="387"/>
      <c r="N554" s="390"/>
      <c r="AA554" s="390"/>
    </row>
    <row r="555" spans="4:27" ht="15.75" customHeight="1" x14ac:dyDescent="0.25">
      <c r="D555" s="386"/>
      <c r="E555" s="387"/>
      <c r="N555" s="390"/>
      <c r="AA555" s="390"/>
    </row>
    <row r="556" spans="4:27" ht="15.75" customHeight="1" x14ac:dyDescent="0.25">
      <c r="D556" s="386"/>
      <c r="E556" s="387"/>
      <c r="N556" s="390"/>
      <c r="AA556" s="390"/>
    </row>
    <row r="557" spans="4:27" ht="15.75" customHeight="1" x14ac:dyDescent="0.25">
      <c r="D557" s="386"/>
      <c r="E557" s="387"/>
      <c r="N557" s="390"/>
      <c r="AA557" s="390"/>
    </row>
    <row r="558" spans="4:27" ht="15.75" customHeight="1" x14ac:dyDescent="0.25">
      <c r="D558" s="386"/>
      <c r="E558" s="387"/>
      <c r="N558" s="390"/>
      <c r="AA558" s="390"/>
    </row>
    <row r="559" spans="4:27" ht="15.75" customHeight="1" x14ac:dyDescent="0.25">
      <c r="D559" s="386"/>
      <c r="E559" s="387"/>
      <c r="N559" s="390"/>
      <c r="AA559" s="390"/>
    </row>
    <row r="560" spans="4:27" ht="15.75" customHeight="1" x14ac:dyDescent="0.25">
      <c r="D560" s="386"/>
      <c r="E560" s="387"/>
      <c r="N560" s="390"/>
      <c r="AA560" s="390"/>
    </row>
    <row r="561" spans="4:27" ht="15.75" customHeight="1" x14ac:dyDescent="0.25">
      <c r="D561" s="386"/>
      <c r="E561" s="387"/>
      <c r="N561" s="390"/>
      <c r="AA561" s="390"/>
    </row>
    <row r="562" spans="4:27" ht="15.75" customHeight="1" x14ac:dyDescent="0.25">
      <c r="D562" s="386"/>
      <c r="E562" s="387"/>
      <c r="N562" s="390"/>
      <c r="AA562" s="390"/>
    </row>
    <row r="563" spans="4:27" ht="15.75" customHeight="1" x14ac:dyDescent="0.25">
      <c r="D563" s="386"/>
      <c r="E563" s="387"/>
      <c r="N563" s="390"/>
      <c r="AA563" s="390"/>
    </row>
    <row r="564" spans="4:27" ht="15.75" customHeight="1" x14ac:dyDescent="0.25">
      <c r="D564" s="386"/>
      <c r="E564" s="387"/>
      <c r="N564" s="390"/>
      <c r="AA564" s="390"/>
    </row>
    <row r="565" spans="4:27" ht="15.75" customHeight="1" x14ac:dyDescent="0.25">
      <c r="D565" s="386"/>
      <c r="E565" s="387"/>
      <c r="N565" s="390"/>
      <c r="AA565" s="390"/>
    </row>
    <row r="566" spans="4:27" ht="15.75" customHeight="1" x14ac:dyDescent="0.25">
      <c r="D566" s="386"/>
      <c r="E566" s="387"/>
      <c r="N566" s="390"/>
      <c r="AA566" s="390"/>
    </row>
    <row r="567" spans="4:27" ht="15.75" customHeight="1" x14ac:dyDescent="0.25">
      <c r="D567" s="386"/>
      <c r="E567" s="387"/>
      <c r="N567" s="390"/>
      <c r="AA567" s="390"/>
    </row>
    <row r="568" spans="4:27" ht="15.75" customHeight="1" x14ac:dyDescent="0.25">
      <c r="D568" s="386"/>
      <c r="E568" s="387"/>
      <c r="N568" s="390"/>
      <c r="AA568" s="390"/>
    </row>
    <row r="569" spans="4:27" ht="15.75" customHeight="1" x14ac:dyDescent="0.25">
      <c r="D569" s="386"/>
      <c r="E569" s="387"/>
      <c r="N569" s="390"/>
      <c r="AA569" s="390"/>
    </row>
    <row r="570" spans="4:27" ht="15.75" customHeight="1" x14ac:dyDescent="0.25">
      <c r="D570" s="386"/>
      <c r="E570" s="387"/>
      <c r="N570" s="390"/>
      <c r="AA570" s="390"/>
    </row>
    <row r="571" spans="4:27" ht="15.75" customHeight="1" x14ac:dyDescent="0.25">
      <c r="D571" s="386"/>
      <c r="E571" s="387"/>
      <c r="N571" s="390"/>
      <c r="AA571" s="390"/>
    </row>
    <row r="572" spans="4:27" ht="15.75" customHeight="1" x14ac:dyDescent="0.25">
      <c r="D572" s="386"/>
      <c r="E572" s="387"/>
      <c r="N572" s="390"/>
      <c r="AA572" s="390"/>
    </row>
    <row r="573" spans="4:27" ht="15.75" customHeight="1" x14ac:dyDescent="0.25">
      <c r="D573" s="386"/>
      <c r="E573" s="387"/>
      <c r="N573" s="390"/>
      <c r="AA573" s="390"/>
    </row>
    <row r="574" spans="4:27" ht="15.75" customHeight="1" x14ac:dyDescent="0.25">
      <c r="D574" s="386"/>
      <c r="E574" s="387"/>
      <c r="N574" s="390"/>
      <c r="AA574" s="390"/>
    </row>
    <row r="575" spans="4:27" ht="15.75" customHeight="1" x14ac:dyDescent="0.25">
      <c r="D575" s="386"/>
      <c r="E575" s="387"/>
      <c r="N575" s="390"/>
      <c r="AA575" s="390"/>
    </row>
    <row r="576" spans="4:27" ht="15.75" customHeight="1" x14ac:dyDescent="0.25">
      <c r="D576" s="386"/>
      <c r="E576" s="387"/>
      <c r="N576" s="390"/>
      <c r="AA576" s="390"/>
    </row>
    <row r="577" spans="4:27" ht="15.75" customHeight="1" x14ac:dyDescent="0.25">
      <c r="D577" s="386"/>
      <c r="E577" s="387"/>
      <c r="N577" s="390"/>
      <c r="AA577" s="390"/>
    </row>
    <row r="578" spans="4:27" ht="15.75" customHeight="1" x14ac:dyDescent="0.25">
      <c r="D578" s="386"/>
      <c r="E578" s="387"/>
      <c r="N578" s="390"/>
      <c r="AA578" s="390"/>
    </row>
    <row r="579" spans="4:27" ht="15.75" customHeight="1" x14ac:dyDescent="0.25">
      <c r="D579" s="386"/>
      <c r="E579" s="387"/>
      <c r="N579" s="390"/>
      <c r="AA579" s="390"/>
    </row>
    <row r="580" spans="4:27" ht="15.75" customHeight="1" x14ac:dyDescent="0.25">
      <c r="D580" s="386"/>
      <c r="E580" s="387"/>
      <c r="N580" s="390"/>
      <c r="AA580" s="390"/>
    </row>
    <row r="581" spans="4:27" ht="15.75" customHeight="1" x14ac:dyDescent="0.25">
      <c r="D581" s="386"/>
      <c r="E581" s="387"/>
      <c r="N581" s="390"/>
      <c r="AA581" s="390"/>
    </row>
    <row r="582" spans="4:27" ht="15.75" customHeight="1" x14ac:dyDescent="0.25">
      <c r="D582" s="386"/>
      <c r="E582" s="387"/>
      <c r="N582" s="390"/>
      <c r="AA582" s="390"/>
    </row>
    <row r="583" spans="4:27" ht="15.75" customHeight="1" x14ac:dyDescent="0.25">
      <c r="D583" s="386"/>
      <c r="E583" s="387"/>
      <c r="N583" s="390"/>
      <c r="AA583" s="390"/>
    </row>
    <row r="584" spans="4:27" ht="15.75" customHeight="1" x14ac:dyDescent="0.25">
      <c r="D584" s="386"/>
      <c r="E584" s="387"/>
      <c r="N584" s="390"/>
      <c r="AA584" s="390"/>
    </row>
    <row r="585" spans="4:27" ht="15.75" customHeight="1" x14ac:dyDescent="0.25">
      <c r="D585" s="386"/>
      <c r="E585" s="387"/>
      <c r="N585" s="390"/>
      <c r="AA585" s="390"/>
    </row>
    <row r="586" spans="4:27" ht="15.75" customHeight="1" x14ac:dyDescent="0.25">
      <c r="D586" s="386"/>
      <c r="E586" s="387"/>
      <c r="N586" s="390"/>
      <c r="AA586" s="390"/>
    </row>
    <row r="587" spans="4:27" ht="15.75" customHeight="1" x14ac:dyDescent="0.25">
      <c r="D587" s="386"/>
      <c r="E587" s="387"/>
      <c r="N587" s="390"/>
      <c r="AA587" s="390"/>
    </row>
    <row r="588" spans="4:27" ht="15.75" customHeight="1" x14ac:dyDescent="0.25">
      <c r="D588" s="386"/>
      <c r="E588" s="387"/>
      <c r="N588" s="390"/>
      <c r="AA588" s="390"/>
    </row>
    <row r="589" spans="4:27" ht="15.75" customHeight="1" x14ac:dyDescent="0.25">
      <c r="D589" s="386"/>
      <c r="E589" s="387"/>
      <c r="N589" s="390"/>
      <c r="AA589" s="390"/>
    </row>
    <row r="590" spans="4:27" ht="15.75" customHeight="1" x14ac:dyDescent="0.25">
      <c r="D590" s="386"/>
      <c r="E590" s="387"/>
      <c r="N590" s="390"/>
      <c r="AA590" s="390"/>
    </row>
    <row r="591" spans="4:27" ht="15.75" customHeight="1" x14ac:dyDescent="0.25">
      <c r="D591" s="386"/>
      <c r="E591" s="387"/>
      <c r="N591" s="390"/>
      <c r="AA591" s="390"/>
    </row>
    <row r="592" spans="4:27" ht="15.75" customHeight="1" x14ac:dyDescent="0.25">
      <c r="D592" s="386"/>
      <c r="E592" s="387"/>
      <c r="N592" s="390"/>
      <c r="AA592" s="390"/>
    </row>
    <row r="593" spans="4:27" ht="15.75" customHeight="1" x14ac:dyDescent="0.25">
      <c r="D593" s="386"/>
      <c r="E593" s="387"/>
      <c r="N593" s="390"/>
      <c r="AA593" s="390"/>
    </row>
    <row r="594" spans="4:27" ht="15.75" customHeight="1" x14ac:dyDescent="0.25">
      <c r="D594" s="386"/>
      <c r="E594" s="387"/>
      <c r="N594" s="390"/>
      <c r="AA594" s="390"/>
    </row>
    <row r="595" spans="4:27" ht="15.75" customHeight="1" x14ac:dyDescent="0.25">
      <c r="D595" s="386"/>
      <c r="E595" s="387"/>
      <c r="N595" s="390"/>
      <c r="AA595" s="390"/>
    </row>
    <row r="596" spans="4:27" ht="15.75" customHeight="1" x14ac:dyDescent="0.25">
      <c r="D596" s="386"/>
      <c r="E596" s="387"/>
      <c r="N596" s="390"/>
      <c r="AA596" s="390"/>
    </row>
    <row r="597" spans="4:27" ht="15.75" customHeight="1" x14ac:dyDescent="0.25">
      <c r="D597" s="386"/>
      <c r="E597" s="387"/>
      <c r="N597" s="390"/>
      <c r="AA597" s="390"/>
    </row>
    <row r="598" spans="4:27" ht="15.75" customHeight="1" x14ac:dyDescent="0.25">
      <c r="D598" s="386"/>
      <c r="E598" s="387"/>
      <c r="N598" s="390"/>
      <c r="AA598" s="390"/>
    </row>
    <row r="599" spans="4:27" ht="15.75" customHeight="1" x14ac:dyDescent="0.25">
      <c r="D599" s="386"/>
      <c r="E599" s="387"/>
      <c r="N599" s="390"/>
      <c r="AA599" s="390"/>
    </row>
    <row r="600" spans="4:27" ht="15.75" customHeight="1" x14ac:dyDescent="0.25">
      <c r="D600" s="386"/>
      <c r="E600" s="387"/>
      <c r="N600" s="390"/>
      <c r="AA600" s="390"/>
    </row>
    <row r="601" spans="4:27" ht="15.75" customHeight="1" x14ac:dyDescent="0.25">
      <c r="D601" s="386"/>
      <c r="E601" s="387"/>
      <c r="N601" s="390"/>
      <c r="AA601" s="390"/>
    </row>
    <row r="602" spans="4:27" ht="15.75" customHeight="1" x14ac:dyDescent="0.25">
      <c r="D602" s="386"/>
      <c r="E602" s="387"/>
      <c r="N602" s="390"/>
      <c r="AA602" s="390"/>
    </row>
    <row r="603" spans="4:27" ht="15.75" customHeight="1" x14ac:dyDescent="0.25">
      <c r="D603" s="386"/>
      <c r="E603" s="387"/>
      <c r="N603" s="390"/>
      <c r="AA603" s="390"/>
    </row>
    <row r="604" spans="4:27" ht="15.75" customHeight="1" x14ac:dyDescent="0.25">
      <c r="D604" s="386"/>
      <c r="E604" s="387"/>
      <c r="N604" s="390"/>
      <c r="AA604" s="390"/>
    </row>
    <row r="605" spans="4:27" ht="15.75" customHeight="1" x14ac:dyDescent="0.25">
      <c r="D605" s="386"/>
      <c r="E605" s="387"/>
      <c r="N605" s="390"/>
      <c r="AA605" s="390"/>
    </row>
    <row r="606" spans="4:27" ht="15.75" customHeight="1" x14ac:dyDescent="0.25">
      <c r="D606" s="386"/>
      <c r="E606" s="387"/>
      <c r="N606" s="390"/>
      <c r="AA606" s="390"/>
    </row>
    <row r="607" spans="4:27" ht="15.75" customHeight="1" x14ac:dyDescent="0.25">
      <c r="D607" s="386"/>
      <c r="E607" s="387"/>
      <c r="N607" s="390"/>
      <c r="AA607" s="390"/>
    </row>
    <row r="608" spans="4:27" ht="15.75" customHeight="1" x14ac:dyDescent="0.25">
      <c r="D608" s="386"/>
      <c r="E608" s="387"/>
      <c r="N608" s="390"/>
      <c r="AA608" s="390"/>
    </row>
    <row r="609" spans="4:27" ht="15.75" customHeight="1" x14ac:dyDescent="0.25">
      <c r="D609" s="386"/>
      <c r="E609" s="387"/>
      <c r="N609" s="390"/>
      <c r="AA609" s="390"/>
    </row>
    <row r="610" spans="4:27" ht="15.75" customHeight="1" x14ac:dyDescent="0.25">
      <c r="D610" s="386"/>
      <c r="E610" s="387"/>
      <c r="N610" s="390"/>
      <c r="AA610" s="390"/>
    </row>
    <row r="611" spans="4:27" ht="15.75" customHeight="1" x14ac:dyDescent="0.25">
      <c r="D611" s="386"/>
      <c r="E611" s="387"/>
      <c r="N611" s="390"/>
      <c r="AA611" s="390"/>
    </row>
    <row r="612" spans="4:27" ht="15.75" customHeight="1" x14ac:dyDescent="0.25">
      <c r="D612" s="386"/>
      <c r="E612" s="387"/>
      <c r="N612" s="390"/>
      <c r="AA612" s="390"/>
    </row>
    <row r="613" spans="4:27" ht="15.75" customHeight="1" x14ac:dyDescent="0.25">
      <c r="D613" s="386"/>
      <c r="E613" s="387"/>
      <c r="N613" s="390"/>
      <c r="AA613" s="390"/>
    </row>
    <row r="614" spans="4:27" ht="15.75" customHeight="1" x14ac:dyDescent="0.25">
      <c r="D614" s="386"/>
      <c r="E614" s="387"/>
      <c r="N614" s="390"/>
      <c r="AA614" s="390"/>
    </row>
    <row r="615" spans="4:27" ht="15.75" customHeight="1" x14ac:dyDescent="0.25">
      <c r="D615" s="386"/>
      <c r="E615" s="387"/>
      <c r="N615" s="390"/>
      <c r="AA615" s="390"/>
    </row>
    <row r="616" spans="4:27" ht="15.75" customHeight="1" x14ac:dyDescent="0.25">
      <c r="D616" s="386"/>
      <c r="E616" s="387"/>
      <c r="N616" s="390"/>
      <c r="AA616" s="390"/>
    </row>
    <row r="617" spans="4:27" ht="15.75" customHeight="1" x14ac:dyDescent="0.25">
      <c r="D617" s="386"/>
      <c r="E617" s="387"/>
      <c r="N617" s="390"/>
      <c r="AA617" s="390"/>
    </row>
    <row r="618" spans="4:27" ht="15.75" customHeight="1" x14ac:dyDescent="0.25">
      <c r="D618" s="386"/>
      <c r="E618" s="387"/>
      <c r="N618" s="390"/>
      <c r="AA618" s="390"/>
    </row>
    <row r="619" spans="4:27" ht="15.75" customHeight="1" x14ac:dyDescent="0.25">
      <c r="D619" s="386"/>
      <c r="E619" s="387"/>
      <c r="N619" s="390"/>
      <c r="AA619" s="390"/>
    </row>
    <row r="620" spans="4:27" ht="15.75" customHeight="1" x14ac:dyDescent="0.25">
      <c r="D620" s="386"/>
      <c r="E620" s="387"/>
      <c r="N620" s="390"/>
      <c r="AA620" s="390"/>
    </row>
    <row r="621" spans="4:27" ht="15.75" customHeight="1" x14ac:dyDescent="0.25">
      <c r="D621" s="386"/>
      <c r="E621" s="387"/>
      <c r="N621" s="390"/>
      <c r="AA621" s="390"/>
    </row>
    <row r="622" spans="4:27" ht="15.75" customHeight="1" x14ac:dyDescent="0.25">
      <c r="D622" s="386"/>
      <c r="E622" s="387"/>
      <c r="N622" s="390"/>
      <c r="AA622" s="390"/>
    </row>
    <row r="623" spans="4:27" ht="15.75" customHeight="1" x14ac:dyDescent="0.25">
      <c r="D623" s="386"/>
      <c r="E623" s="387"/>
      <c r="N623" s="390"/>
      <c r="AA623" s="390"/>
    </row>
    <row r="624" spans="4:27" ht="15.75" customHeight="1" x14ac:dyDescent="0.25">
      <c r="D624" s="386"/>
      <c r="E624" s="387"/>
      <c r="N624" s="390"/>
      <c r="AA624" s="390"/>
    </row>
    <row r="625" spans="4:27" ht="15.75" customHeight="1" x14ac:dyDescent="0.25">
      <c r="D625" s="386"/>
      <c r="E625" s="387"/>
      <c r="N625" s="390"/>
      <c r="AA625" s="390"/>
    </row>
    <row r="626" spans="4:27" ht="15.75" customHeight="1" x14ac:dyDescent="0.25">
      <c r="D626" s="386"/>
      <c r="E626" s="387"/>
      <c r="N626" s="390"/>
      <c r="AA626" s="390"/>
    </row>
    <row r="627" spans="4:27" ht="15.75" customHeight="1" x14ac:dyDescent="0.25">
      <c r="D627" s="386"/>
      <c r="E627" s="387"/>
      <c r="N627" s="390"/>
      <c r="AA627" s="390"/>
    </row>
    <row r="628" spans="4:27" ht="15.75" customHeight="1" x14ac:dyDescent="0.25">
      <c r="D628" s="386"/>
      <c r="E628" s="387"/>
      <c r="N628" s="390"/>
      <c r="AA628" s="390"/>
    </row>
    <row r="629" spans="4:27" ht="15.75" customHeight="1" x14ac:dyDescent="0.25">
      <c r="D629" s="386"/>
      <c r="E629" s="387"/>
      <c r="N629" s="390"/>
      <c r="AA629" s="390"/>
    </row>
    <row r="630" spans="4:27" ht="15.75" customHeight="1" x14ac:dyDescent="0.25">
      <c r="D630" s="386"/>
      <c r="E630" s="387"/>
      <c r="N630" s="390"/>
      <c r="AA630" s="390"/>
    </row>
    <row r="631" spans="4:27" ht="15.75" customHeight="1" x14ac:dyDescent="0.25">
      <c r="D631" s="386"/>
      <c r="E631" s="387"/>
      <c r="N631" s="390"/>
      <c r="AA631" s="390"/>
    </row>
    <row r="632" spans="4:27" ht="15.75" customHeight="1" x14ac:dyDescent="0.25">
      <c r="D632" s="386"/>
      <c r="E632" s="387"/>
      <c r="N632" s="390"/>
      <c r="AA632" s="390"/>
    </row>
    <row r="633" spans="4:27" ht="15.75" customHeight="1" x14ac:dyDescent="0.25">
      <c r="D633" s="386"/>
      <c r="E633" s="387"/>
      <c r="N633" s="390"/>
      <c r="AA633" s="390"/>
    </row>
    <row r="634" spans="4:27" ht="15.75" customHeight="1" x14ac:dyDescent="0.25">
      <c r="D634" s="386"/>
      <c r="E634" s="387"/>
      <c r="N634" s="390"/>
      <c r="AA634" s="390"/>
    </row>
    <row r="635" spans="4:27" ht="15.75" customHeight="1" x14ac:dyDescent="0.25">
      <c r="D635" s="386"/>
      <c r="E635" s="387"/>
      <c r="N635" s="390"/>
      <c r="AA635" s="390"/>
    </row>
    <row r="636" spans="4:27" ht="15.75" customHeight="1" x14ac:dyDescent="0.25">
      <c r="D636" s="386"/>
      <c r="E636" s="387"/>
      <c r="N636" s="390"/>
      <c r="AA636" s="390"/>
    </row>
    <row r="637" spans="4:27" ht="15.75" customHeight="1" x14ac:dyDescent="0.25">
      <c r="D637" s="386"/>
      <c r="E637" s="387"/>
      <c r="N637" s="390"/>
      <c r="AA637" s="390"/>
    </row>
    <row r="638" spans="4:27" ht="15.75" customHeight="1" x14ac:dyDescent="0.25">
      <c r="D638" s="386"/>
      <c r="E638" s="387"/>
      <c r="N638" s="390"/>
      <c r="AA638" s="390"/>
    </row>
    <row r="639" spans="4:27" ht="15.75" customHeight="1" x14ac:dyDescent="0.25">
      <c r="D639" s="386"/>
      <c r="E639" s="387"/>
      <c r="N639" s="390"/>
      <c r="AA639" s="390"/>
    </row>
    <row r="640" spans="4:27" ht="15.75" customHeight="1" x14ac:dyDescent="0.25">
      <c r="D640" s="386"/>
      <c r="E640" s="387"/>
      <c r="N640" s="390"/>
      <c r="AA640" s="390"/>
    </row>
    <row r="641" spans="4:27" ht="15.75" customHeight="1" x14ac:dyDescent="0.25">
      <c r="D641" s="386"/>
      <c r="E641" s="387"/>
      <c r="N641" s="390"/>
      <c r="AA641" s="390"/>
    </row>
    <row r="642" spans="4:27" ht="15.75" customHeight="1" x14ac:dyDescent="0.25">
      <c r="D642" s="386"/>
      <c r="E642" s="387"/>
      <c r="N642" s="390"/>
      <c r="AA642" s="390"/>
    </row>
    <row r="643" spans="4:27" ht="15.75" customHeight="1" x14ac:dyDescent="0.25">
      <c r="D643" s="386"/>
      <c r="E643" s="387"/>
      <c r="N643" s="390"/>
      <c r="AA643" s="390"/>
    </row>
    <row r="644" spans="4:27" ht="15.75" customHeight="1" x14ac:dyDescent="0.25">
      <c r="D644" s="386"/>
      <c r="E644" s="387"/>
      <c r="N644" s="390"/>
      <c r="AA644" s="390"/>
    </row>
    <row r="645" spans="4:27" ht="15.75" customHeight="1" x14ac:dyDescent="0.25">
      <c r="D645" s="386"/>
      <c r="E645" s="387"/>
      <c r="N645" s="390"/>
      <c r="AA645" s="390"/>
    </row>
    <row r="646" spans="4:27" ht="15.75" customHeight="1" x14ac:dyDescent="0.25">
      <c r="D646" s="386"/>
      <c r="E646" s="387"/>
      <c r="N646" s="390"/>
      <c r="AA646" s="390"/>
    </row>
    <row r="647" spans="4:27" ht="15.75" customHeight="1" x14ac:dyDescent="0.25">
      <c r="D647" s="386"/>
      <c r="E647" s="387"/>
      <c r="N647" s="390"/>
      <c r="AA647" s="390"/>
    </row>
    <row r="648" spans="4:27" ht="15.75" customHeight="1" x14ac:dyDescent="0.25">
      <c r="D648" s="386"/>
      <c r="E648" s="387"/>
      <c r="N648" s="390"/>
      <c r="AA648" s="390"/>
    </row>
    <row r="649" spans="4:27" ht="15.75" customHeight="1" x14ac:dyDescent="0.25">
      <c r="D649" s="386"/>
      <c r="E649" s="387"/>
      <c r="N649" s="390"/>
      <c r="AA649" s="390"/>
    </row>
    <row r="650" spans="4:27" ht="15.75" customHeight="1" x14ac:dyDescent="0.25">
      <c r="D650" s="386"/>
      <c r="E650" s="387"/>
      <c r="N650" s="390"/>
      <c r="AA650" s="390"/>
    </row>
    <row r="651" spans="4:27" ht="15.75" customHeight="1" x14ac:dyDescent="0.25">
      <c r="D651" s="386"/>
      <c r="E651" s="387"/>
      <c r="N651" s="390"/>
      <c r="AA651" s="390"/>
    </row>
    <row r="652" spans="4:27" ht="15.75" customHeight="1" x14ac:dyDescent="0.25">
      <c r="D652" s="386"/>
      <c r="E652" s="387"/>
      <c r="N652" s="390"/>
      <c r="AA652" s="390"/>
    </row>
    <row r="653" spans="4:27" ht="15.75" customHeight="1" x14ac:dyDescent="0.25">
      <c r="D653" s="386"/>
      <c r="E653" s="387"/>
      <c r="N653" s="390"/>
      <c r="AA653" s="390"/>
    </row>
    <row r="654" spans="4:27" ht="15.75" customHeight="1" x14ac:dyDescent="0.25">
      <c r="D654" s="386"/>
      <c r="E654" s="387"/>
      <c r="N654" s="390"/>
      <c r="AA654" s="390"/>
    </row>
    <row r="655" spans="4:27" ht="15.75" customHeight="1" x14ac:dyDescent="0.25">
      <c r="D655" s="386"/>
      <c r="E655" s="387"/>
      <c r="N655" s="390"/>
      <c r="AA655" s="390"/>
    </row>
    <row r="656" spans="4:27" ht="15.75" customHeight="1" x14ac:dyDescent="0.25">
      <c r="D656" s="386"/>
      <c r="E656" s="387"/>
      <c r="N656" s="390"/>
      <c r="AA656" s="390"/>
    </row>
    <row r="657" spans="4:27" ht="15.75" customHeight="1" x14ac:dyDescent="0.25">
      <c r="D657" s="386"/>
      <c r="E657" s="387"/>
      <c r="N657" s="390"/>
      <c r="AA657" s="390"/>
    </row>
    <row r="658" spans="4:27" ht="15.75" customHeight="1" x14ac:dyDescent="0.25">
      <c r="D658" s="386"/>
      <c r="E658" s="387"/>
      <c r="N658" s="390"/>
      <c r="AA658" s="390"/>
    </row>
    <row r="659" spans="4:27" ht="15.75" customHeight="1" x14ac:dyDescent="0.25">
      <c r="D659" s="386"/>
      <c r="E659" s="387"/>
      <c r="N659" s="390"/>
      <c r="AA659" s="390"/>
    </row>
    <row r="660" spans="4:27" ht="15.75" customHeight="1" x14ac:dyDescent="0.25">
      <c r="D660" s="386"/>
      <c r="E660" s="387"/>
      <c r="N660" s="390"/>
      <c r="AA660" s="390"/>
    </row>
    <row r="661" spans="4:27" ht="15.75" customHeight="1" x14ac:dyDescent="0.25">
      <c r="D661" s="386"/>
      <c r="E661" s="387"/>
      <c r="N661" s="390"/>
      <c r="AA661" s="390"/>
    </row>
    <row r="662" spans="4:27" ht="15.75" customHeight="1" x14ac:dyDescent="0.25">
      <c r="D662" s="386"/>
      <c r="E662" s="387"/>
      <c r="N662" s="390"/>
      <c r="AA662" s="390"/>
    </row>
    <row r="663" spans="4:27" ht="15.75" customHeight="1" x14ac:dyDescent="0.25">
      <c r="D663" s="386"/>
      <c r="E663" s="387"/>
      <c r="N663" s="390"/>
      <c r="AA663" s="390"/>
    </row>
    <row r="664" spans="4:27" ht="15.75" customHeight="1" x14ac:dyDescent="0.25">
      <c r="D664" s="386"/>
      <c r="E664" s="387"/>
      <c r="N664" s="390"/>
      <c r="AA664" s="390"/>
    </row>
    <row r="665" spans="4:27" ht="15.75" customHeight="1" x14ac:dyDescent="0.25">
      <c r="D665" s="386"/>
      <c r="E665" s="387"/>
      <c r="N665" s="390"/>
      <c r="AA665" s="390"/>
    </row>
    <row r="666" spans="4:27" ht="15.75" customHeight="1" x14ac:dyDescent="0.25">
      <c r="D666" s="386"/>
      <c r="E666" s="387"/>
      <c r="N666" s="390"/>
      <c r="AA666" s="390"/>
    </row>
    <row r="667" spans="4:27" ht="15.75" customHeight="1" x14ac:dyDescent="0.25">
      <c r="D667" s="386"/>
      <c r="E667" s="387"/>
      <c r="N667" s="390"/>
      <c r="AA667" s="390"/>
    </row>
    <row r="668" spans="4:27" ht="15.75" customHeight="1" x14ac:dyDescent="0.25">
      <c r="D668" s="386"/>
      <c r="E668" s="387"/>
      <c r="N668" s="390"/>
      <c r="AA668" s="390"/>
    </row>
    <row r="669" spans="4:27" ht="15.75" customHeight="1" x14ac:dyDescent="0.25">
      <c r="D669" s="386"/>
      <c r="E669" s="387"/>
      <c r="N669" s="390"/>
      <c r="AA669" s="390"/>
    </row>
    <row r="670" spans="4:27" ht="15.75" customHeight="1" x14ac:dyDescent="0.25">
      <c r="D670" s="386"/>
      <c r="E670" s="387"/>
      <c r="N670" s="390"/>
      <c r="AA670" s="390"/>
    </row>
    <row r="671" spans="4:27" ht="15.75" customHeight="1" x14ac:dyDescent="0.25">
      <c r="D671" s="386"/>
      <c r="E671" s="387"/>
      <c r="N671" s="390"/>
      <c r="AA671" s="390"/>
    </row>
    <row r="672" spans="4:27" ht="15.75" customHeight="1" x14ac:dyDescent="0.25">
      <c r="D672" s="386"/>
      <c r="E672" s="387"/>
      <c r="N672" s="390"/>
      <c r="AA672" s="390"/>
    </row>
    <row r="673" spans="4:27" ht="15.75" customHeight="1" x14ac:dyDescent="0.25">
      <c r="D673" s="386"/>
      <c r="E673" s="387"/>
      <c r="N673" s="390"/>
      <c r="AA673" s="390"/>
    </row>
    <row r="674" spans="4:27" ht="15.75" customHeight="1" x14ac:dyDescent="0.25">
      <c r="D674" s="386"/>
      <c r="E674" s="387"/>
      <c r="N674" s="390"/>
      <c r="AA674" s="390"/>
    </row>
    <row r="675" spans="4:27" ht="15.75" customHeight="1" x14ac:dyDescent="0.25">
      <c r="D675" s="386"/>
      <c r="E675" s="387"/>
      <c r="N675" s="390"/>
      <c r="AA675" s="390"/>
    </row>
    <row r="676" spans="4:27" ht="15.75" customHeight="1" x14ac:dyDescent="0.25">
      <c r="D676" s="386"/>
      <c r="E676" s="387"/>
      <c r="N676" s="390"/>
      <c r="AA676" s="390"/>
    </row>
    <row r="677" spans="4:27" ht="15.75" customHeight="1" x14ac:dyDescent="0.25">
      <c r="D677" s="386"/>
      <c r="E677" s="387"/>
      <c r="N677" s="390"/>
      <c r="AA677" s="390"/>
    </row>
    <row r="678" spans="4:27" ht="15.75" customHeight="1" x14ac:dyDescent="0.25">
      <c r="D678" s="386"/>
      <c r="E678" s="387"/>
      <c r="N678" s="390"/>
      <c r="AA678" s="390"/>
    </row>
    <row r="679" spans="4:27" ht="15.75" customHeight="1" x14ac:dyDescent="0.25">
      <c r="D679" s="386"/>
      <c r="E679" s="387"/>
      <c r="N679" s="390"/>
      <c r="AA679" s="390"/>
    </row>
    <row r="680" spans="4:27" ht="15.75" customHeight="1" x14ac:dyDescent="0.25">
      <c r="D680" s="386"/>
      <c r="E680" s="387"/>
      <c r="N680" s="390"/>
      <c r="AA680" s="390"/>
    </row>
    <row r="681" spans="4:27" ht="15.75" customHeight="1" x14ac:dyDescent="0.25">
      <c r="D681" s="386"/>
      <c r="E681" s="387"/>
      <c r="N681" s="390"/>
      <c r="AA681" s="390"/>
    </row>
    <row r="682" spans="4:27" ht="15.75" customHeight="1" x14ac:dyDescent="0.25">
      <c r="D682" s="386"/>
      <c r="E682" s="387"/>
      <c r="N682" s="390"/>
      <c r="AA682" s="390"/>
    </row>
    <row r="683" spans="4:27" ht="15.75" customHeight="1" x14ac:dyDescent="0.25">
      <c r="D683" s="386"/>
      <c r="E683" s="387"/>
      <c r="N683" s="390"/>
      <c r="AA683" s="390"/>
    </row>
    <row r="684" spans="4:27" ht="15.75" customHeight="1" x14ac:dyDescent="0.25">
      <c r="D684" s="386"/>
      <c r="E684" s="387"/>
      <c r="N684" s="390"/>
      <c r="AA684" s="390"/>
    </row>
    <row r="685" spans="4:27" ht="15.75" customHeight="1" x14ac:dyDescent="0.25">
      <c r="D685" s="386"/>
      <c r="E685" s="387"/>
      <c r="N685" s="390"/>
      <c r="AA685" s="390"/>
    </row>
    <row r="686" spans="4:27" ht="15.75" customHeight="1" x14ac:dyDescent="0.25">
      <c r="D686" s="386"/>
      <c r="E686" s="387"/>
      <c r="N686" s="390"/>
      <c r="AA686" s="390"/>
    </row>
    <row r="687" spans="4:27" ht="15.75" customHeight="1" x14ac:dyDescent="0.25">
      <c r="D687" s="386"/>
      <c r="E687" s="387"/>
      <c r="N687" s="390"/>
      <c r="AA687" s="390"/>
    </row>
    <row r="688" spans="4:27" ht="15.75" customHeight="1" x14ac:dyDescent="0.25">
      <c r="D688" s="386"/>
      <c r="E688" s="387"/>
      <c r="N688" s="390"/>
      <c r="AA688" s="390"/>
    </row>
    <row r="689" spans="4:27" ht="15.75" customHeight="1" x14ac:dyDescent="0.25">
      <c r="D689" s="386"/>
      <c r="E689" s="387"/>
      <c r="N689" s="390"/>
      <c r="AA689" s="390"/>
    </row>
    <row r="690" spans="4:27" ht="15.75" customHeight="1" x14ac:dyDescent="0.25">
      <c r="D690" s="386"/>
      <c r="E690" s="387"/>
      <c r="N690" s="390"/>
      <c r="AA690" s="390"/>
    </row>
    <row r="691" spans="4:27" ht="15.75" customHeight="1" x14ac:dyDescent="0.25">
      <c r="D691" s="386"/>
      <c r="E691" s="387"/>
      <c r="N691" s="390"/>
      <c r="AA691" s="390"/>
    </row>
    <row r="692" spans="4:27" ht="15.75" customHeight="1" x14ac:dyDescent="0.25">
      <c r="D692" s="386"/>
      <c r="E692" s="387"/>
      <c r="N692" s="390"/>
      <c r="AA692" s="390"/>
    </row>
    <row r="693" spans="4:27" ht="15.75" customHeight="1" x14ac:dyDescent="0.25">
      <c r="D693" s="386"/>
      <c r="E693" s="387"/>
      <c r="N693" s="390"/>
      <c r="AA693" s="390"/>
    </row>
    <row r="694" spans="4:27" ht="15.75" customHeight="1" x14ac:dyDescent="0.25">
      <c r="D694" s="386"/>
      <c r="E694" s="387"/>
      <c r="N694" s="390"/>
      <c r="AA694" s="390"/>
    </row>
    <row r="695" spans="4:27" ht="15.75" customHeight="1" x14ac:dyDescent="0.25">
      <c r="D695" s="386"/>
      <c r="E695" s="387"/>
      <c r="N695" s="390"/>
      <c r="AA695" s="390"/>
    </row>
    <row r="696" spans="4:27" ht="15.75" customHeight="1" x14ac:dyDescent="0.25">
      <c r="D696" s="386"/>
      <c r="E696" s="387"/>
      <c r="N696" s="390"/>
      <c r="AA696" s="390"/>
    </row>
    <row r="697" spans="4:27" ht="15.75" customHeight="1" x14ac:dyDescent="0.25">
      <c r="D697" s="386"/>
      <c r="E697" s="387"/>
      <c r="N697" s="390"/>
      <c r="AA697" s="390"/>
    </row>
    <row r="698" spans="4:27" ht="15.75" customHeight="1" x14ac:dyDescent="0.25">
      <c r="D698" s="386"/>
      <c r="E698" s="387"/>
      <c r="N698" s="390"/>
      <c r="AA698" s="390"/>
    </row>
    <row r="699" spans="4:27" ht="15.75" customHeight="1" x14ac:dyDescent="0.25">
      <c r="D699" s="386"/>
      <c r="E699" s="387"/>
      <c r="N699" s="390"/>
      <c r="AA699" s="390"/>
    </row>
    <row r="700" spans="4:27" ht="15.75" customHeight="1" x14ac:dyDescent="0.25">
      <c r="D700" s="386"/>
      <c r="E700" s="387"/>
      <c r="N700" s="390"/>
      <c r="AA700" s="390"/>
    </row>
    <row r="701" spans="4:27" ht="15.75" customHeight="1" x14ac:dyDescent="0.25">
      <c r="D701" s="386"/>
      <c r="E701" s="387"/>
      <c r="N701" s="390"/>
      <c r="AA701" s="390"/>
    </row>
    <row r="702" spans="4:27" ht="15.75" customHeight="1" x14ac:dyDescent="0.25">
      <c r="D702" s="386"/>
      <c r="E702" s="387"/>
      <c r="N702" s="390"/>
      <c r="AA702" s="390"/>
    </row>
    <row r="703" spans="4:27" ht="15.75" customHeight="1" x14ac:dyDescent="0.25">
      <c r="D703" s="386"/>
      <c r="E703" s="387"/>
      <c r="N703" s="390"/>
      <c r="AA703" s="390"/>
    </row>
    <row r="704" spans="4:27" ht="15.75" customHeight="1" x14ac:dyDescent="0.25">
      <c r="D704" s="386"/>
      <c r="E704" s="387"/>
      <c r="N704" s="390"/>
      <c r="AA704" s="390"/>
    </row>
    <row r="705" spans="4:27" ht="15.75" customHeight="1" x14ac:dyDescent="0.25">
      <c r="D705" s="386"/>
      <c r="E705" s="387"/>
      <c r="N705" s="390"/>
      <c r="AA705" s="390"/>
    </row>
    <row r="706" spans="4:27" ht="15.75" customHeight="1" x14ac:dyDescent="0.25">
      <c r="D706" s="386"/>
      <c r="E706" s="387"/>
      <c r="N706" s="390"/>
      <c r="AA706" s="390"/>
    </row>
    <row r="707" spans="4:27" ht="15.75" customHeight="1" x14ac:dyDescent="0.25">
      <c r="D707" s="386"/>
      <c r="E707" s="387"/>
      <c r="N707" s="390"/>
      <c r="AA707" s="390"/>
    </row>
    <row r="708" spans="4:27" ht="15.75" customHeight="1" x14ac:dyDescent="0.25">
      <c r="D708" s="386"/>
      <c r="E708" s="387"/>
      <c r="N708" s="390"/>
      <c r="AA708" s="390"/>
    </row>
    <row r="709" spans="4:27" ht="15.75" customHeight="1" x14ac:dyDescent="0.25">
      <c r="D709" s="386"/>
      <c r="E709" s="387"/>
      <c r="N709" s="390"/>
      <c r="AA709" s="390"/>
    </row>
    <row r="710" spans="4:27" ht="15.75" customHeight="1" x14ac:dyDescent="0.25">
      <c r="D710" s="386"/>
      <c r="E710" s="387"/>
      <c r="N710" s="390"/>
      <c r="AA710" s="390"/>
    </row>
    <row r="711" spans="4:27" ht="15.75" customHeight="1" x14ac:dyDescent="0.25">
      <c r="D711" s="386"/>
      <c r="E711" s="387"/>
      <c r="N711" s="390"/>
      <c r="AA711" s="390"/>
    </row>
    <row r="712" spans="4:27" ht="15.75" customHeight="1" x14ac:dyDescent="0.25">
      <c r="D712" s="386"/>
      <c r="E712" s="387"/>
      <c r="N712" s="390"/>
      <c r="AA712" s="390"/>
    </row>
    <row r="713" spans="4:27" ht="15.75" customHeight="1" x14ac:dyDescent="0.25">
      <c r="D713" s="386"/>
      <c r="E713" s="387"/>
      <c r="N713" s="390"/>
      <c r="AA713" s="390"/>
    </row>
    <row r="714" spans="4:27" ht="15.75" customHeight="1" x14ac:dyDescent="0.25">
      <c r="D714" s="386"/>
      <c r="E714" s="387"/>
      <c r="N714" s="390"/>
      <c r="AA714" s="390"/>
    </row>
    <row r="715" spans="4:27" ht="15.75" customHeight="1" x14ac:dyDescent="0.25">
      <c r="D715" s="386"/>
      <c r="E715" s="387"/>
      <c r="N715" s="390"/>
      <c r="AA715" s="390"/>
    </row>
    <row r="716" spans="4:27" ht="15.75" customHeight="1" x14ac:dyDescent="0.25">
      <c r="D716" s="386"/>
      <c r="E716" s="387"/>
      <c r="N716" s="390"/>
      <c r="AA716" s="390"/>
    </row>
    <row r="717" spans="4:27" ht="15.75" customHeight="1" x14ac:dyDescent="0.25">
      <c r="D717" s="386"/>
      <c r="E717" s="387"/>
      <c r="N717" s="390"/>
      <c r="AA717" s="390"/>
    </row>
    <row r="718" spans="4:27" ht="15.75" customHeight="1" x14ac:dyDescent="0.25">
      <c r="D718" s="386"/>
      <c r="E718" s="387"/>
      <c r="N718" s="390"/>
      <c r="AA718" s="390"/>
    </row>
    <row r="719" spans="4:27" ht="15.75" customHeight="1" x14ac:dyDescent="0.25">
      <c r="D719" s="386"/>
      <c r="E719" s="387"/>
      <c r="N719" s="390"/>
      <c r="AA719" s="390"/>
    </row>
    <row r="720" spans="4:27" ht="15.75" customHeight="1" x14ac:dyDescent="0.25">
      <c r="D720" s="386"/>
      <c r="E720" s="387"/>
      <c r="N720" s="390"/>
      <c r="AA720" s="390"/>
    </row>
    <row r="721" spans="4:27" ht="15.75" customHeight="1" x14ac:dyDescent="0.25">
      <c r="D721" s="386"/>
      <c r="E721" s="387"/>
      <c r="N721" s="390"/>
      <c r="AA721" s="390"/>
    </row>
    <row r="722" spans="4:27" ht="15.75" customHeight="1" x14ac:dyDescent="0.25">
      <c r="D722" s="386"/>
      <c r="E722" s="387"/>
      <c r="N722" s="390"/>
      <c r="AA722" s="390"/>
    </row>
    <row r="723" spans="4:27" ht="15.75" customHeight="1" x14ac:dyDescent="0.25">
      <c r="D723" s="386"/>
      <c r="E723" s="387"/>
      <c r="N723" s="390"/>
      <c r="AA723" s="390"/>
    </row>
    <row r="724" spans="4:27" ht="15.75" customHeight="1" x14ac:dyDescent="0.25">
      <c r="D724" s="386"/>
      <c r="E724" s="387"/>
      <c r="N724" s="390"/>
      <c r="AA724" s="390"/>
    </row>
    <row r="725" spans="4:27" ht="15.75" customHeight="1" x14ac:dyDescent="0.25">
      <c r="D725" s="386"/>
      <c r="E725" s="387"/>
      <c r="N725" s="390"/>
      <c r="AA725" s="390"/>
    </row>
    <row r="726" spans="4:27" ht="15.75" customHeight="1" x14ac:dyDescent="0.25">
      <c r="D726" s="386"/>
      <c r="E726" s="387"/>
      <c r="N726" s="390"/>
      <c r="AA726" s="390"/>
    </row>
    <row r="727" spans="4:27" ht="15.75" customHeight="1" x14ac:dyDescent="0.25">
      <c r="D727" s="386"/>
      <c r="E727" s="387"/>
      <c r="N727" s="390"/>
      <c r="AA727" s="390"/>
    </row>
    <row r="728" spans="4:27" ht="15.75" customHeight="1" x14ac:dyDescent="0.25">
      <c r="D728" s="386"/>
      <c r="E728" s="387"/>
      <c r="N728" s="390"/>
      <c r="AA728" s="390"/>
    </row>
    <row r="729" spans="4:27" ht="15.75" customHeight="1" x14ac:dyDescent="0.25">
      <c r="D729" s="386"/>
      <c r="E729" s="387"/>
      <c r="N729" s="390"/>
      <c r="AA729" s="390"/>
    </row>
    <row r="730" spans="4:27" ht="15.75" customHeight="1" x14ac:dyDescent="0.25">
      <c r="D730" s="386"/>
      <c r="E730" s="387"/>
      <c r="N730" s="390"/>
      <c r="AA730" s="390"/>
    </row>
    <row r="731" spans="4:27" ht="15.75" customHeight="1" x14ac:dyDescent="0.25">
      <c r="D731" s="386"/>
      <c r="E731" s="387"/>
      <c r="N731" s="390"/>
      <c r="AA731" s="390"/>
    </row>
    <row r="732" spans="4:27" ht="15.75" customHeight="1" x14ac:dyDescent="0.25">
      <c r="D732" s="386"/>
      <c r="E732" s="387"/>
      <c r="N732" s="390"/>
      <c r="AA732" s="390"/>
    </row>
    <row r="733" spans="4:27" ht="15.75" customHeight="1" x14ac:dyDescent="0.25">
      <c r="D733" s="386"/>
      <c r="E733" s="387"/>
      <c r="N733" s="390"/>
      <c r="AA733" s="390"/>
    </row>
    <row r="734" spans="4:27" ht="15.75" customHeight="1" x14ac:dyDescent="0.25">
      <c r="D734" s="386"/>
      <c r="E734" s="387"/>
      <c r="N734" s="390"/>
      <c r="AA734" s="390"/>
    </row>
    <row r="735" spans="4:27" ht="15.75" customHeight="1" x14ac:dyDescent="0.25">
      <c r="D735" s="386"/>
      <c r="E735" s="387"/>
      <c r="N735" s="390"/>
      <c r="AA735" s="390"/>
    </row>
    <row r="736" spans="4:27" ht="15.75" customHeight="1" x14ac:dyDescent="0.25">
      <c r="D736" s="386"/>
      <c r="E736" s="387"/>
      <c r="N736" s="390"/>
      <c r="AA736" s="390"/>
    </row>
    <row r="737" spans="4:27" ht="15.75" customHeight="1" x14ac:dyDescent="0.25">
      <c r="D737" s="386"/>
      <c r="E737" s="387"/>
      <c r="N737" s="390"/>
      <c r="AA737" s="390"/>
    </row>
    <row r="738" spans="4:27" ht="15.75" customHeight="1" x14ac:dyDescent="0.25">
      <c r="D738" s="386"/>
      <c r="E738" s="387"/>
      <c r="N738" s="390"/>
      <c r="AA738" s="390"/>
    </row>
    <row r="739" spans="4:27" ht="15.75" customHeight="1" x14ac:dyDescent="0.25">
      <c r="D739" s="386"/>
      <c r="E739" s="387"/>
      <c r="N739" s="390"/>
      <c r="AA739" s="390"/>
    </row>
    <row r="740" spans="4:27" ht="15.75" customHeight="1" x14ac:dyDescent="0.25">
      <c r="D740" s="386"/>
      <c r="E740" s="387"/>
      <c r="N740" s="390"/>
      <c r="AA740" s="390"/>
    </row>
    <row r="741" spans="4:27" ht="15.75" customHeight="1" x14ac:dyDescent="0.25">
      <c r="D741" s="386"/>
      <c r="E741" s="387"/>
      <c r="N741" s="390"/>
      <c r="AA741" s="390"/>
    </row>
    <row r="742" spans="4:27" ht="15.75" customHeight="1" x14ac:dyDescent="0.25">
      <c r="D742" s="386"/>
      <c r="E742" s="387"/>
      <c r="N742" s="390"/>
      <c r="AA742" s="390"/>
    </row>
    <row r="743" spans="4:27" ht="15.75" customHeight="1" x14ac:dyDescent="0.25">
      <c r="D743" s="386"/>
      <c r="E743" s="387"/>
      <c r="N743" s="390"/>
      <c r="AA743" s="390"/>
    </row>
    <row r="744" spans="4:27" ht="15.75" customHeight="1" x14ac:dyDescent="0.25">
      <c r="D744" s="386"/>
      <c r="E744" s="387"/>
      <c r="N744" s="390"/>
      <c r="AA744" s="390"/>
    </row>
    <row r="745" spans="4:27" ht="15.75" customHeight="1" x14ac:dyDescent="0.25">
      <c r="D745" s="386"/>
      <c r="E745" s="387"/>
      <c r="N745" s="390"/>
      <c r="AA745" s="390"/>
    </row>
    <row r="746" spans="4:27" ht="15.75" customHeight="1" x14ac:dyDescent="0.25">
      <c r="D746" s="386"/>
      <c r="E746" s="387"/>
      <c r="N746" s="390"/>
      <c r="AA746" s="390"/>
    </row>
    <row r="747" spans="4:27" ht="15.75" customHeight="1" x14ac:dyDescent="0.25">
      <c r="D747" s="386"/>
      <c r="E747" s="387"/>
      <c r="N747" s="390"/>
      <c r="AA747" s="390"/>
    </row>
    <row r="748" spans="4:27" ht="15.75" customHeight="1" x14ac:dyDescent="0.25">
      <c r="D748" s="386"/>
      <c r="E748" s="387"/>
      <c r="N748" s="390"/>
      <c r="AA748" s="390"/>
    </row>
    <row r="749" spans="4:27" ht="15.75" customHeight="1" x14ac:dyDescent="0.25">
      <c r="D749" s="386"/>
      <c r="E749" s="387"/>
      <c r="N749" s="390"/>
      <c r="AA749" s="390"/>
    </row>
    <row r="750" spans="4:27" ht="15.75" customHeight="1" x14ac:dyDescent="0.25">
      <c r="D750" s="386"/>
      <c r="E750" s="387"/>
      <c r="N750" s="390"/>
      <c r="AA750" s="390"/>
    </row>
    <row r="751" spans="4:27" ht="15.75" customHeight="1" x14ac:dyDescent="0.25">
      <c r="D751" s="386"/>
      <c r="E751" s="387"/>
      <c r="N751" s="390"/>
      <c r="AA751" s="390"/>
    </row>
    <row r="752" spans="4:27" ht="15.75" customHeight="1" x14ac:dyDescent="0.25">
      <c r="D752" s="386"/>
      <c r="E752" s="387"/>
      <c r="N752" s="390"/>
      <c r="AA752" s="390"/>
    </row>
    <row r="753" spans="4:27" ht="15.75" customHeight="1" x14ac:dyDescent="0.25">
      <c r="D753" s="386"/>
      <c r="E753" s="387"/>
      <c r="N753" s="390"/>
      <c r="AA753" s="390"/>
    </row>
    <row r="754" spans="4:27" ht="15.75" customHeight="1" x14ac:dyDescent="0.25">
      <c r="D754" s="386"/>
      <c r="E754" s="387"/>
      <c r="N754" s="390"/>
      <c r="AA754" s="390"/>
    </row>
    <row r="755" spans="4:27" ht="15.75" customHeight="1" x14ac:dyDescent="0.25">
      <c r="D755" s="386"/>
      <c r="E755" s="387"/>
      <c r="N755" s="390"/>
      <c r="AA755" s="390"/>
    </row>
    <row r="756" spans="4:27" ht="15.75" customHeight="1" x14ac:dyDescent="0.25">
      <c r="D756" s="386"/>
      <c r="E756" s="387"/>
      <c r="N756" s="390"/>
      <c r="AA756" s="390"/>
    </row>
    <row r="757" spans="4:27" ht="15.75" customHeight="1" x14ac:dyDescent="0.25">
      <c r="D757" s="386"/>
      <c r="E757" s="387"/>
      <c r="N757" s="390"/>
      <c r="AA757" s="390"/>
    </row>
    <row r="758" spans="4:27" ht="15.75" customHeight="1" x14ac:dyDescent="0.25">
      <c r="D758" s="386"/>
      <c r="E758" s="387"/>
      <c r="N758" s="390"/>
      <c r="AA758" s="390"/>
    </row>
    <row r="759" spans="4:27" ht="15.75" customHeight="1" x14ac:dyDescent="0.25">
      <c r="D759" s="386"/>
      <c r="E759" s="387"/>
      <c r="N759" s="390"/>
      <c r="AA759" s="390"/>
    </row>
    <row r="760" spans="4:27" ht="15.75" customHeight="1" x14ac:dyDescent="0.25">
      <c r="D760" s="386"/>
      <c r="E760" s="387"/>
      <c r="N760" s="390"/>
      <c r="AA760" s="390"/>
    </row>
    <row r="761" spans="4:27" ht="15.75" customHeight="1" x14ac:dyDescent="0.25">
      <c r="D761" s="386"/>
      <c r="E761" s="387"/>
      <c r="N761" s="390"/>
      <c r="AA761" s="390"/>
    </row>
    <row r="762" spans="4:27" ht="15.75" customHeight="1" x14ac:dyDescent="0.25">
      <c r="D762" s="386"/>
      <c r="E762" s="387"/>
      <c r="N762" s="390"/>
      <c r="AA762" s="390"/>
    </row>
    <row r="763" spans="4:27" ht="15.75" customHeight="1" x14ac:dyDescent="0.25">
      <c r="D763" s="386"/>
      <c r="E763" s="387"/>
      <c r="N763" s="390"/>
      <c r="AA763" s="390"/>
    </row>
    <row r="764" spans="4:27" ht="15.75" customHeight="1" x14ac:dyDescent="0.25">
      <c r="D764" s="386"/>
      <c r="E764" s="387"/>
      <c r="N764" s="390"/>
      <c r="AA764" s="390"/>
    </row>
    <row r="765" spans="4:27" ht="15.75" customHeight="1" x14ac:dyDescent="0.25">
      <c r="D765" s="386"/>
      <c r="E765" s="387"/>
      <c r="N765" s="390"/>
      <c r="AA765" s="390"/>
    </row>
    <row r="766" spans="4:27" ht="15.75" customHeight="1" x14ac:dyDescent="0.25">
      <c r="D766" s="386"/>
      <c r="E766" s="387"/>
      <c r="N766" s="390"/>
      <c r="AA766" s="390"/>
    </row>
    <row r="767" spans="4:27" ht="15.75" customHeight="1" x14ac:dyDescent="0.25">
      <c r="D767" s="386"/>
      <c r="E767" s="387"/>
      <c r="N767" s="390"/>
      <c r="AA767" s="390"/>
    </row>
    <row r="768" spans="4:27" ht="15.75" customHeight="1" x14ac:dyDescent="0.25">
      <c r="D768" s="386"/>
      <c r="E768" s="387"/>
      <c r="N768" s="390"/>
      <c r="AA768" s="390"/>
    </row>
    <row r="769" spans="4:27" ht="15.75" customHeight="1" x14ac:dyDescent="0.25">
      <c r="D769" s="386"/>
      <c r="E769" s="387"/>
      <c r="N769" s="390"/>
      <c r="AA769" s="390"/>
    </row>
    <row r="770" spans="4:27" ht="15.75" customHeight="1" x14ac:dyDescent="0.25">
      <c r="D770" s="386"/>
      <c r="E770" s="387"/>
      <c r="N770" s="390"/>
      <c r="AA770" s="390"/>
    </row>
    <row r="771" spans="4:27" ht="15.75" customHeight="1" x14ac:dyDescent="0.25">
      <c r="D771" s="386"/>
      <c r="E771" s="387"/>
      <c r="N771" s="390"/>
      <c r="AA771" s="390"/>
    </row>
    <row r="772" spans="4:27" ht="15.75" customHeight="1" x14ac:dyDescent="0.25">
      <c r="D772" s="386"/>
      <c r="E772" s="387"/>
      <c r="N772" s="390"/>
      <c r="AA772" s="390"/>
    </row>
    <row r="773" spans="4:27" ht="15.75" customHeight="1" x14ac:dyDescent="0.25">
      <c r="D773" s="386"/>
      <c r="E773" s="387"/>
      <c r="N773" s="390"/>
      <c r="AA773" s="390"/>
    </row>
    <row r="774" spans="4:27" ht="15.75" customHeight="1" x14ac:dyDescent="0.25">
      <c r="D774" s="386"/>
      <c r="E774" s="387"/>
      <c r="N774" s="390"/>
      <c r="AA774" s="390"/>
    </row>
    <row r="775" spans="4:27" ht="15.75" customHeight="1" x14ac:dyDescent="0.25">
      <c r="D775" s="386"/>
      <c r="E775" s="387"/>
      <c r="N775" s="390"/>
      <c r="AA775" s="390"/>
    </row>
    <row r="776" spans="4:27" ht="15.75" customHeight="1" x14ac:dyDescent="0.25">
      <c r="D776" s="386"/>
      <c r="E776" s="387"/>
      <c r="N776" s="390"/>
      <c r="AA776" s="390"/>
    </row>
    <row r="777" spans="4:27" ht="15.75" customHeight="1" x14ac:dyDescent="0.25">
      <c r="D777" s="386"/>
      <c r="E777" s="387"/>
      <c r="N777" s="390"/>
      <c r="AA777" s="390"/>
    </row>
    <row r="778" spans="4:27" ht="15.75" customHeight="1" x14ac:dyDescent="0.25">
      <c r="D778" s="386"/>
      <c r="E778" s="387"/>
      <c r="N778" s="390"/>
      <c r="AA778" s="390"/>
    </row>
    <row r="779" spans="4:27" ht="15.75" customHeight="1" x14ac:dyDescent="0.25">
      <c r="D779" s="386"/>
      <c r="E779" s="387"/>
      <c r="N779" s="390"/>
      <c r="AA779" s="390"/>
    </row>
    <row r="780" spans="4:27" ht="15.75" customHeight="1" x14ac:dyDescent="0.25">
      <c r="D780" s="386"/>
      <c r="E780" s="387"/>
      <c r="N780" s="390"/>
      <c r="AA780" s="390"/>
    </row>
    <row r="781" spans="4:27" ht="15.75" customHeight="1" x14ac:dyDescent="0.25">
      <c r="D781" s="386"/>
      <c r="E781" s="387"/>
      <c r="N781" s="390"/>
      <c r="AA781" s="390"/>
    </row>
    <row r="782" spans="4:27" ht="15.75" customHeight="1" x14ac:dyDescent="0.25">
      <c r="D782" s="386"/>
      <c r="E782" s="387"/>
      <c r="N782" s="390"/>
      <c r="AA782" s="390"/>
    </row>
    <row r="783" spans="4:27" ht="15.75" customHeight="1" x14ac:dyDescent="0.25">
      <c r="D783" s="386"/>
      <c r="E783" s="387"/>
      <c r="N783" s="390"/>
      <c r="AA783" s="390"/>
    </row>
    <row r="784" spans="4:27" ht="15.75" customHeight="1" x14ac:dyDescent="0.25">
      <c r="D784" s="386"/>
      <c r="E784" s="387"/>
      <c r="N784" s="390"/>
      <c r="AA784" s="390"/>
    </row>
    <row r="785" spans="4:27" ht="15.75" customHeight="1" x14ac:dyDescent="0.25">
      <c r="D785" s="386"/>
      <c r="E785" s="387"/>
      <c r="N785" s="390"/>
      <c r="AA785" s="390"/>
    </row>
    <row r="786" spans="4:27" ht="15.75" customHeight="1" x14ac:dyDescent="0.25">
      <c r="D786" s="386"/>
      <c r="E786" s="387"/>
      <c r="N786" s="390"/>
      <c r="AA786" s="390"/>
    </row>
    <row r="787" spans="4:27" ht="15.75" customHeight="1" x14ac:dyDescent="0.25">
      <c r="D787" s="386"/>
      <c r="E787" s="387"/>
      <c r="N787" s="390"/>
      <c r="AA787" s="390"/>
    </row>
    <row r="788" spans="4:27" ht="15.75" customHeight="1" x14ac:dyDescent="0.25">
      <c r="D788" s="386"/>
      <c r="E788" s="387"/>
      <c r="N788" s="390"/>
      <c r="AA788" s="390"/>
    </row>
    <row r="789" spans="4:27" ht="15.75" customHeight="1" x14ac:dyDescent="0.25">
      <c r="D789" s="386"/>
      <c r="E789" s="387"/>
      <c r="N789" s="390"/>
      <c r="AA789" s="390"/>
    </row>
    <row r="790" spans="4:27" ht="15.75" customHeight="1" x14ac:dyDescent="0.25">
      <c r="D790" s="386"/>
      <c r="E790" s="387"/>
      <c r="N790" s="390"/>
      <c r="AA790" s="390"/>
    </row>
    <row r="791" spans="4:27" ht="15.75" customHeight="1" x14ac:dyDescent="0.25">
      <c r="D791" s="386"/>
      <c r="E791" s="387"/>
      <c r="N791" s="390"/>
      <c r="AA791" s="390"/>
    </row>
    <row r="792" spans="4:27" ht="15.75" customHeight="1" x14ac:dyDescent="0.25">
      <c r="D792" s="386"/>
      <c r="E792" s="387"/>
      <c r="N792" s="390"/>
      <c r="AA792" s="390"/>
    </row>
    <row r="793" spans="4:27" ht="15.75" customHeight="1" x14ac:dyDescent="0.25">
      <c r="D793" s="386"/>
      <c r="E793" s="387"/>
      <c r="N793" s="390"/>
      <c r="AA793" s="390"/>
    </row>
    <row r="794" spans="4:27" ht="15.75" customHeight="1" x14ac:dyDescent="0.25">
      <c r="D794" s="386"/>
      <c r="E794" s="387"/>
      <c r="N794" s="390"/>
      <c r="AA794" s="390"/>
    </row>
    <row r="795" spans="4:27" ht="15.75" customHeight="1" x14ac:dyDescent="0.25">
      <c r="D795" s="386"/>
      <c r="E795" s="387"/>
      <c r="N795" s="390"/>
      <c r="AA795" s="390"/>
    </row>
    <row r="796" spans="4:27" ht="15.75" customHeight="1" x14ac:dyDescent="0.25">
      <c r="D796" s="386"/>
      <c r="E796" s="387"/>
      <c r="N796" s="390"/>
      <c r="AA796" s="390"/>
    </row>
    <row r="797" spans="4:27" ht="15.75" customHeight="1" x14ac:dyDescent="0.25">
      <c r="D797" s="386"/>
      <c r="E797" s="387"/>
      <c r="N797" s="390"/>
      <c r="AA797" s="390"/>
    </row>
    <row r="798" spans="4:27" ht="15.75" customHeight="1" x14ac:dyDescent="0.25">
      <c r="D798" s="386"/>
      <c r="E798" s="387"/>
      <c r="N798" s="390"/>
      <c r="AA798" s="390"/>
    </row>
    <row r="799" spans="4:27" ht="15.75" customHeight="1" x14ac:dyDescent="0.25">
      <c r="D799" s="386"/>
      <c r="E799" s="387"/>
      <c r="N799" s="390"/>
      <c r="AA799" s="390"/>
    </row>
    <row r="800" spans="4:27" ht="15.75" customHeight="1" x14ac:dyDescent="0.25">
      <c r="D800" s="386"/>
      <c r="E800" s="387"/>
      <c r="N800" s="390"/>
      <c r="AA800" s="390"/>
    </row>
    <row r="801" spans="4:27" ht="15.75" customHeight="1" x14ac:dyDescent="0.25">
      <c r="D801" s="386"/>
      <c r="E801" s="387"/>
      <c r="N801" s="390"/>
      <c r="AA801" s="390"/>
    </row>
    <row r="802" spans="4:27" ht="15.75" customHeight="1" x14ac:dyDescent="0.25">
      <c r="D802" s="386"/>
      <c r="E802" s="387"/>
      <c r="N802" s="390"/>
      <c r="AA802" s="390"/>
    </row>
    <row r="803" spans="4:27" ht="15.75" customHeight="1" x14ac:dyDescent="0.25">
      <c r="D803" s="386"/>
      <c r="E803" s="387"/>
      <c r="N803" s="390"/>
      <c r="AA803" s="390"/>
    </row>
    <row r="804" spans="4:27" ht="15.75" customHeight="1" x14ac:dyDescent="0.25">
      <c r="D804" s="386"/>
      <c r="E804" s="387"/>
      <c r="N804" s="390"/>
      <c r="AA804" s="390"/>
    </row>
    <row r="805" spans="4:27" ht="15.75" customHeight="1" x14ac:dyDescent="0.25">
      <c r="D805" s="386"/>
      <c r="E805" s="387"/>
      <c r="N805" s="390"/>
      <c r="AA805" s="390"/>
    </row>
    <row r="806" spans="4:27" ht="15.75" customHeight="1" x14ac:dyDescent="0.25">
      <c r="D806" s="386"/>
      <c r="E806" s="387"/>
      <c r="N806" s="390"/>
      <c r="AA806" s="390"/>
    </row>
    <row r="807" spans="4:27" ht="15.75" customHeight="1" x14ac:dyDescent="0.25">
      <c r="D807" s="386"/>
      <c r="E807" s="387"/>
      <c r="N807" s="390"/>
      <c r="AA807" s="390"/>
    </row>
    <row r="808" spans="4:27" ht="15.75" customHeight="1" x14ac:dyDescent="0.25">
      <c r="D808" s="386"/>
      <c r="E808" s="387"/>
      <c r="N808" s="390"/>
      <c r="AA808" s="390"/>
    </row>
    <row r="809" spans="4:27" ht="15.75" customHeight="1" x14ac:dyDescent="0.25">
      <c r="D809" s="386"/>
      <c r="E809" s="387"/>
      <c r="N809" s="390"/>
      <c r="AA809" s="390"/>
    </row>
    <row r="810" spans="4:27" ht="15.75" customHeight="1" x14ac:dyDescent="0.25">
      <c r="D810" s="386"/>
      <c r="E810" s="387"/>
      <c r="N810" s="390"/>
      <c r="AA810" s="390"/>
    </row>
    <row r="811" spans="4:27" ht="15.75" customHeight="1" x14ac:dyDescent="0.25">
      <c r="D811" s="386"/>
      <c r="E811" s="387"/>
      <c r="N811" s="390"/>
      <c r="AA811" s="390"/>
    </row>
    <row r="812" spans="4:27" ht="15.75" customHeight="1" x14ac:dyDescent="0.25">
      <c r="D812" s="386"/>
      <c r="E812" s="387"/>
      <c r="N812" s="390"/>
      <c r="AA812" s="390"/>
    </row>
    <row r="813" spans="4:27" ht="15.75" customHeight="1" x14ac:dyDescent="0.25">
      <c r="D813" s="386"/>
      <c r="E813" s="387"/>
      <c r="N813" s="390"/>
      <c r="AA813" s="390"/>
    </row>
    <row r="814" spans="4:27" ht="15.75" customHeight="1" x14ac:dyDescent="0.25">
      <c r="D814" s="386"/>
      <c r="E814" s="387"/>
      <c r="N814" s="390"/>
      <c r="AA814" s="390"/>
    </row>
    <row r="815" spans="4:27" ht="15.75" customHeight="1" x14ac:dyDescent="0.25">
      <c r="D815" s="386"/>
      <c r="E815" s="387"/>
      <c r="N815" s="390"/>
      <c r="AA815" s="390"/>
    </row>
    <row r="816" spans="4:27" ht="15.75" customHeight="1" x14ac:dyDescent="0.25">
      <c r="D816" s="386"/>
      <c r="E816" s="387"/>
      <c r="N816" s="390"/>
      <c r="AA816" s="390"/>
    </row>
    <row r="817" spans="4:27" ht="15.75" customHeight="1" x14ac:dyDescent="0.25">
      <c r="D817" s="386"/>
      <c r="E817" s="387"/>
      <c r="N817" s="390"/>
      <c r="AA817" s="390"/>
    </row>
    <row r="818" spans="4:27" ht="15.75" customHeight="1" x14ac:dyDescent="0.25">
      <c r="D818" s="386"/>
      <c r="E818" s="387"/>
      <c r="N818" s="390"/>
      <c r="AA818" s="390"/>
    </row>
    <row r="819" spans="4:27" ht="15.75" customHeight="1" x14ac:dyDescent="0.25">
      <c r="D819" s="386"/>
      <c r="E819" s="387"/>
      <c r="N819" s="390"/>
      <c r="AA819" s="390"/>
    </row>
    <row r="820" spans="4:27" ht="15.75" customHeight="1" x14ac:dyDescent="0.25">
      <c r="D820" s="386"/>
      <c r="E820" s="387"/>
      <c r="N820" s="390"/>
      <c r="AA820" s="390"/>
    </row>
    <row r="821" spans="4:27" ht="15.75" customHeight="1" x14ac:dyDescent="0.25">
      <c r="D821" s="386"/>
      <c r="E821" s="387"/>
      <c r="N821" s="390"/>
      <c r="AA821" s="390"/>
    </row>
    <row r="822" spans="4:27" ht="15.75" customHeight="1" x14ac:dyDescent="0.25">
      <c r="D822" s="386"/>
      <c r="E822" s="387"/>
      <c r="N822" s="390"/>
      <c r="AA822" s="390"/>
    </row>
    <row r="823" spans="4:27" ht="15.75" customHeight="1" x14ac:dyDescent="0.25">
      <c r="D823" s="386"/>
      <c r="E823" s="387"/>
      <c r="N823" s="390"/>
      <c r="AA823" s="390"/>
    </row>
    <row r="824" spans="4:27" ht="15.75" customHeight="1" x14ac:dyDescent="0.25">
      <c r="D824" s="386"/>
      <c r="E824" s="387"/>
      <c r="N824" s="390"/>
      <c r="AA824" s="390"/>
    </row>
    <row r="825" spans="4:27" ht="15.75" customHeight="1" x14ac:dyDescent="0.25">
      <c r="D825" s="386"/>
      <c r="E825" s="387"/>
      <c r="N825" s="390"/>
      <c r="AA825" s="390"/>
    </row>
    <row r="826" spans="4:27" ht="15.75" customHeight="1" x14ac:dyDescent="0.25">
      <c r="D826" s="386"/>
      <c r="E826" s="387"/>
      <c r="N826" s="390"/>
      <c r="AA826" s="390"/>
    </row>
    <row r="827" spans="4:27" ht="15.75" customHeight="1" x14ac:dyDescent="0.25">
      <c r="D827" s="386"/>
      <c r="E827" s="387"/>
      <c r="N827" s="390"/>
      <c r="AA827" s="390"/>
    </row>
    <row r="828" spans="4:27" ht="15.75" customHeight="1" x14ac:dyDescent="0.25">
      <c r="D828" s="386"/>
      <c r="E828" s="387"/>
      <c r="N828" s="390"/>
      <c r="AA828" s="390"/>
    </row>
    <row r="829" spans="4:27" ht="15.75" customHeight="1" x14ac:dyDescent="0.25">
      <c r="D829" s="386"/>
      <c r="E829" s="387"/>
      <c r="N829" s="390"/>
      <c r="AA829" s="390"/>
    </row>
    <row r="830" spans="4:27" ht="15.75" customHeight="1" x14ac:dyDescent="0.25">
      <c r="D830" s="386"/>
      <c r="E830" s="387"/>
      <c r="N830" s="390"/>
      <c r="AA830" s="390"/>
    </row>
    <row r="831" spans="4:27" ht="15.75" customHeight="1" x14ac:dyDescent="0.25">
      <c r="D831" s="386"/>
      <c r="E831" s="387"/>
      <c r="N831" s="390"/>
      <c r="AA831" s="390"/>
    </row>
    <row r="832" spans="4:27" ht="15.75" customHeight="1" x14ac:dyDescent="0.25">
      <c r="D832" s="386"/>
      <c r="E832" s="387"/>
      <c r="N832" s="390"/>
      <c r="AA832" s="390"/>
    </row>
    <row r="833" spans="4:27" ht="15.75" customHeight="1" x14ac:dyDescent="0.25">
      <c r="D833" s="386"/>
      <c r="E833" s="387"/>
      <c r="N833" s="390"/>
      <c r="AA833" s="390"/>
    </row>
    <row r="834" spans="4:27" ht="15.75" customHeight="1" x14ac:dyDescent="0.25">
      <c r="D834" s="386"/>
      <c r="E834" s="387"/>
      <c r="N834" s="390"/>
      <c r="AA834" s="390"/>
    </row>
    <row r="835" spans="4:27" ht="15.75" customHeight="1" x14ac:dyDescent="0.25">
      <c r="D835" s="386"/>
      <c r="E835" s="387"/>
      <c r="N835" s="390"/>
      <c r="AA835" s="390"/>
    </row>
    <row r="836" spans="4:27" ht="15.75" customHeight="1" x14ac:dyDescent="0.25">
      <c r="D836" s="386"/>
      <c r="E836" s="387"/>
      <c r="N836" s="390"/>
      <c r="AA836" s="390"/>
    </row>
    <row r="837" spans="4:27" ht="15.75" customHeight="1" x14ac:dyDescent="0.25">
      <c r="D837" s="386"/>
      <c r="E837" s="387"/>
      <c r="N837" s="390"/>
      <c r="AA837" s="390"/>
    </row>
    <row r="838" spans="4:27" ht="15.75" customHeight="1" x14ac:dyDescent="0.25">
      <c r="D838" s="386"/>
      <c r="E838" s="387"/>
      <c r="N838" s="390"/>
      <c r="AA838" s="390"/>
    </row>
    <row r="839" spans="4:27" ht="15.75" customHeight="1" x14ac:dyDescent="0.25">
      <c r="D839" s="386"/>
      <c r="E839" s="387"/>
      <c r="N839" s="390"/>
      <c r="AA839" s="390"/>
    </row>
    <row r="840" spans="4:27" ht="15.75" customHeight="1" x14ac:dyDescent="0.25">
      <c r="D840" s="386"/>
      <c r="E840" s="387"/>
      <c r="N840" s="390"/>
      <c r="AA840" s="390"/>
    </row>
    <row r="841" spans="4:27" ht="15.75" customHeight="1" x14ac:dyDescent="0.25">
      <c r="D841" s="386"/>
      <c r="E841" s="387"/>
      <c r="N841" s="390"/>
      <c r="AA841" s="390"/>
    </row>
    <row r="842" spans="4:27" ht="15.75" customHeight="1" x14ac:dyDescent="0.25">
      <c r="D842" s="386"/>
      <c r="E842" s="387"/>
      <c r="N842" s="390"/>
      <c r="AA842" s="390"/>
    </row>
    <row r="843" spans="4:27" ht="15.75" customHeight="1" x14ac:dyDescent="0.25">
      <c r="D843" s="386"/>
      <c r="E843" s="387"/>
      <c r="N843" s="390"/>
      <c r="AA843" s="390"/>
    </row>
    <row r="844" spans="4:27" ht="15.75" customHeight="1" x14ac:dyDescent="0.25">
      <c r="D844" s="386"/>
      <c r="E844" s="387"/>
      <c r="N844" s="390"/>
      <c r="AA844" s="390"/>
    </row>
    <row r="845" spans="4:27" ht="15.75" customHeight="1" x14ac:dyDescent="0.25">
      <c r="D845" s="386"/>
      <c r="E845" s="387"/>
      <c r="N845" s="390"/>
      <c r="AA845" s="390"/>
    </row>
    <row r="846" spans="4:27" ht="15.75" customHeight="1" x14ac:dyDescent="0.25">
      <c r="D846" s="386"/>
      <c r="E846" s="387"/>
      <c r="N846" s="390"/>
      <c r="AA846" s="390"/>
    </row>
    <row r="847" spans="4:27" ht="15.75" customHeight="1" x14ac:dyDescent="0.25">
      <c r="D847" s="386"/>
      <c r="E847" s="387"/>
      <c r="N847" s="390"/>
      <c r="AA847" s="390"/>
    </row>
    <row r="848" spans="4:27" ht="15.75" customHeight="1" x14ac:dyDescent="0.25">
      <c r="D848" s="386"/>
      <c r="E848" s="387"/>
      <c r="N848" s="390"/>
      <c r="AA848" s="390"/>
    </row>
    <row r="849" spans="4:27" ht="15.75" customHeight="1" x14ac:dyDescent="0.25">
      <c r="D849" s="386"/>
      <c r="E849" s="387"/>
      <c r="N849" s="390"/>
      <c r="AA849" s="390"/>
    </row>
    <row r="850" spans="4:27" ht="15.75" customHeight="1" x14ac:dyDescent="0.25">
      <c r="D850" s="386"/>
      <c r="E850" s="387"/>
      <c r="N850" s="390"/>
      <c r="AA850" s="390"/>
    </row>
    <row r="851" spans="4:27" ht="15.75" customHeight="1" x14ac:dyDescent="0.25">
      <c r="D851" s="386"/>
      <c r="E851" s="387"/>
      <c r="N851" s="390"/>
      <c r="AA851" s="390"/>
    </row>
    <row r="852" spans="4:27" ht="15.75" customHeight="1" x14ac:dyDescent="0.25">
      <c r="D852" s="386"/>
      <c r="E852" s="387"/>
      <c r="N852" s="390"/>
      <c r="AA852" s="390"/>
    </row>
    <row r="853" spans="4:27" ht="15.75" customHeight="1" x14ac:dyDescent="0.25">
      <c r="D853" s="386"/>
      <c r="E853" s="387"/>
      <c r="N853" s="390"/>
      <c r="AA853" s="390"/>
    </row>
    <row r="854" spans="4:27" ht="15.75" customHeight="1" x14ac:dyDescent="0.25">
      <c r="D854" s="386"/>
      <c r="E854" s="387"/>
      <c r="N854" s="390"/>
      <c r="AA854" s="390"/>
    </row>
    <row r="855" spans="4:27" ht="15.75" customHeight="1" x14ac:dyDescent="0.25">
      <c r="D855" s="386"/>
      <c r="E855" s="387"/>
      <c r="N855" s="390"/>
      <c r="AA855" s="390"/>
    </row>
    <row r="856" spans="4:27" ht="15.75" customHeight="1" x14ac:dyDescent="0.25">
      <c r="D856" s="386"/>
      <c r="E856" s="387"/>
      <c r="N856" s="390"/>
      <c r="AA856" s="390"/>
    </row>
    <row r="857" spans="4:27" ht="15.75" customHeight="1" x14ac:dyDescent="0.25">
      <c r="D857" s="386"/>
      <c r="E857" s="387"/>
      <c r="N857" s="390"/>
      <c r="AA857" s="390"/>
    </row>
    <row r="858" spans="4:27" ht="15.75" customHeight="1" x14ac:dyDescent="0.25">
      <c r="D858" s="386"/>
      <c r="E858" s="387"/>
      <c r="N858" s="390"/>
      <c r="AA858" s="390"/>
    </row>
    <row r="859" spans="4:27" ht="15.75" customHeight="1" x14ac:dyDescent="0.25">
      <c r="D859" s="386"/>
      <c r="E859" s="387"/>
      <c r="N859" s="390"/>
      <c r="AA859" s="390"/>
    </row>
    <row r="860" spans="4:27" ht="15.75" customHeight="1" x14ac:dyDescent="0.25">
      <c r="D860" s="386"/>
      <c r="E860" s="387"/>
      <c r="N860" s="390"/>
      <c r="AA860" s="390"/>
    </row>
    <row r="861" spans="4:27" ht="15.75" customHeight="1" x14ac:dyDescent="0.25">
      <c r="D861" s="386"/>
      <c r="E861" s="387"/>
      <c r="N861" s="390"/>
      <c r="AA861" s="390"/>
    </row>
    <row r="862" spans="4:27" ht="15.75" customHeight="1" x14ac:dyDescent="0.25">
      <c r="D862" s="386"/>
      <c r="E862" s="387"/>
      <c r="N862" s="390"/>
      <c r="AA862" s="390"/>
    </row>
    <row r="863" spans="4:27" ht="15.75" customHeight="1" x14ac:dyDescent="0.25">
      <c r="D863" s="386"/>
      <c r="E863" s="387"/>
      <c r="N863" s="390"/>
      <c r="AA863" s="390"/>
    </row>
    <row r="864" spans="4:27" ht="15.75" customHeight="1" x14ac:dyDescent="0.25">
      <c r="D864" s="386"/>
      <c r="E864" s="387"/>
      <c r="N864" s="390"/>
      <c r="AA864" s="390"/>
    </row>
    <row r="865" spans="4:27" ht="15.75" customHeight="1" x14ac:dyDescent="0.25">
      <c r="D865" s="386"/>
      <c r="E865" s="387"/>
      <c r="N865" s="390"/>
      <c r="AA865" s="390"/>
    </row>
    <row r="866" spans="4:27" ht="15.75" customHeight="1" x14ac:dyDescent="0.25">
      <c r="D866" s="386"/>
      <c r="E866" s="387"/>
      <c r="N866" s="390"/>
      <c r="AA866" s="390"/>
    </row>
    <row r="867" spans="4:27" ht="15.75" customHeight="1" x14ac:dyDescent="0.25">
      <c r="D867" s="386"/>
      <c r="E867" s="387"/>
      <c r="N867" s="390"/>
      <c r="AA867" s="390"/>
    </row>
    <row r="868" spans="4:27" ht="15.75" customHeight="1" x14ac:dyDescent="0.25">
      <c r="D868" s="386"/>
      <c r="E868" s="387"/>
      <c r="N868" s="390"/>
      <c r="AA868" s="390"/>
    </row>
    <row r="869" spans="4:27" ht="15.75" customHeight="1" x14ac:dyDescent="0.25">
      <c r="D869" s="386"/>
      <c r="E869" s="387"/>
      <c r="N869" s="390"/>
      <c r="AA869" s="390"/>
    </row>
    <row r="870" spans="4:27" ht="15.75" customHeight="1" x14ac:dyDescent="0.25">
      <c r="D870" s="386"/>
      <c r="E870" s="387"/>
      <c r="N870" s="390"/>
      <c r="AA870" s="390"/>
    </row>
    <row r="871" spans="4:27" ht="15.75" customHeight="1" x14ac:dyDescent="0.25">
      <c r="D871" s="386"/>
      <c r="E871" s="387"/>
      <c r="N871" s="390"/>
      <c r="AA871" s="390"/>
    </row>
    <row r="872" spans="4:27" ht="15.75" customHeight="1" x14ac:dyDescent="0.25">
      <c r="D872" s="386"/>
      <c r="E872" s="387"/>
      <c r="N872" s="390"/>
      <c r="AA872" s="390"/>
    </row>
    <row r="873" spans="4:27" ht="15.75" customHeight="1" x14ac:dyDescent="0.25">
      <c r="D873" s="386"/>
      <c r="E873" s="387"/>
      <c r="N873" s="390"/>
      <c r="AA873" s="390"/>
    </row>
    <row r="874" spans="4:27" ht="15.75" customHeight="1" x14ac:dyDescent="0.25">
      <c r="D874" s="386"/>
      <c r="E874" s="387"/>
      <c r="N874" s="390"/>
      <c r="AA874" s="390"/>
    </row>
    <row r="875" spans="4:27" ht="15.75" customHeight="1" x14ac:dyDescent="0.25">
      <c r="D875" s="386"/>
      <c r="E875" s="387"/>
      <c r="N875" s="390"/>
      <c r="AA875" s="390"/>
    </row>
    <row r="876" spans="4:27" ht="15.75" customHeight="1" x14ac:dyDescent="0.25">
      <c r="D876" s="386"/>
      <c r="E876" s="387"/>
      <c r="N876" s="390"/>
      <c r="AA876" s="390"/>
    </row>
    <row r="877" spans="4:27" ht="15.75" customHeight="1" x14ac:dyDescent="0.25">
      <c r="D877" s="386"/>
      <c r="E877" s="387"/>
      <c r="N877" s="390"/>
      <c r="AA877" s="390"/>
    </row>
    <row r="878" spans="4:27" ht="15.75" customHeight="1" x14ac:dyDescent="0.25">
      <c r="D878" s="386"/>
      <c r="E878" s="387"/>
      <c r="N878" s="390"/>
      <c r="AA878" s="390"/>
    </row>
    <row r="879" spans="4:27" ht="15.75" customHeight="1" x14ac:dyDescent="0.25">
      <c r="D879" s="386"/>
      <c r="E879" s="387"/>
      <c r="N879" s="390"/>
      <c r="AA879" s="390"/>
    </row>
    <row r="880" spans="4:27" ht="15.75" customHeight="1" x14ac:dyDescent="0.25">
      <c r="D880" s="386"/>
      <c r="E880" s="387"/>
      <c r="N880" s="390"/>
      <c r="AA880" s="390"/>
    </row>
    <row r="881" spans="4:27" ht="15.75" customHeight="1" x14ac:dyDescent="0.25">
      <c r="D881" s="386"/>
      <c r="E881" s="387"/>
      <c r="N881" s="390"/>
      <c r="AA881" s="390"/>
    </row>
    <row r="882" spans="4:27" ht="15.75" customHeight="1" x14ac:dyDescent="0.25">
      <c r="D882" s="386"/>
      <c r="E882" s="387"/>
      <c r="N882" s="390"/>
      <c r="AA882" s="390"/>
    </row>
    <row r="883" spans="4:27" ht="15.75" customHeight="1" x14ac:dyDescent="0.25">
      <c r="D883" s="386"/>
      <c r="E883" s="387"/>
      <c r="N883" s="390"/>
      <c r="AA883" s="390"/>
    </row>
    <row r="884" spans="4:27" ht="15.75" customHeight="1" x14ac:dyDescent="0.25">
      <c r="D884" s="386"/>
      <c r="E884" s="387"/>
      <c r="N884" s="390"/>
      <c r="AA884" s="390"/>
    </row>
    <row r="885" spans="4:27" ht="15.75" customHeight="1" x14ac:dyDescent="0.25">
      <c r="D885" s="386"/>
      <c r="E885" s="387"/>
      <c r="N885" s="390"/>
      <c r="AA885" s="390"/>
    </row>
    <row r="886" spans="4:27" ht="15.75" customHeight="1" x14ac:dyDescent="0.25">
      <c r="D886" s="386"/>
      <c r="E886" s="387"/>
      <c r="N886" s="390"/>
      <c r="AA886" s="390"/>
    </row>
    <row r="887" spans="4:27" ht="15.75" customHeight="1" x14ac:dyDescent="0.25">
      <c r="D887" s="386"/>
      <c r="E887" s="387"/>
      <c r="N887" s="390"/>
      <c r="AA887" s="390"/>
    </row>
    <row r="888" spans="4:27" ht="15.75" customHeight="1" x14ac:dyDescent="0.25">
      <c r="D888" s="386"/>
      <c r="E888" s="387"/>
      <c r="N888" s="390"/>
      <c r="AA888" s="390"/>
    </row>
    <row r="889" spans="4:27" ht="15.75" customHeight="1" x14ac:dyDescent="0.25">
      <c r="D889" s="386"/>
      <c r="E889" s="387"/>
      <c r="N889" s="390"/>
      <c r="AA889" s="390"/>
    </row>
    <row r="890" spans="4:27" ht="15.75" customHeight="1" x14ac:dyDescent="0.25">
      <c r="D890" s="386"/>
      <c r="E890" s="387"/>
      <c r="N890" s="390"/>
      <c r="AA890" s="390"/>
    </row>
    <row r="891" spans="4:27" ht="15.75" customHeight="1" x14ac:dyDescent="0.25">
      <c r="D891" s="386"/>
      <c r="E891" s="387"/>
      <c r="N891" s="390"/>
      <c r="AA891" s="390"/>
    </row>
    <row r="892" spans="4:27" ht="15.75" customHeight="1" x14ac:dyDescent="0.25">
      <c r="D892" s="386"/>
      <c r="E892" s="387"/>
      <c r="N892" s="390"/>
      <c r="AA892" s="390"/>
    </row>
    <row r="893" spans="4:27" ht="15.75" customHeight="1" x14ac:dyDescent="0.25">
      <c r="D893" s="386"/>
      <c r="E893" s="387"/>
      <c r="N893" s="390"/>
      <c r="AA893" s="390"/>
    </row>
    <row r="894" spans="4:27" ht="15.75" customHeight="1" x14ac:dyDescent="0.25">
      <c r="D894" s="386"/>
      <c r="E894" s="387"/>
      <c r="N894" s="390"/>
      <c r="AA894" s="390"/>
    </row>
    <row r="895" spans="4:27" ht="15.75" customHeight="1" x14ac:dyDescent="0.25">
      <c r="D895" s="386"/>
      <c r="E895" s="387"/>
      <c r="N895" s="390"/>
      <c r="AA895" s="390"/>
    </row>
    <row r="896" spans="4:27" ht="15.75" customHeight="1" x14ac:dyDescent="0.25">
      <c r="D896" s="386"/>
      <c r="E896" s="387"/>
      <c r="N896" s="390"/>
      <c r="AA896" s="390"/>
    </row>
    <row r="897" spans="4:27" ht="15.75" customHeight="1" x14ac:dyDescent="0.25">
      <c r="D897" s="386"/>
      <c r="E897" s="387"/>
      <c r="N897" s="390"/>
      <c r="AA897" s="390"/>
    </row>
    <row r="898" spans="4:27" ht="15.75" customHeight="1" x14ac:dyDescent="0.25">
      <c r="D898" s="386"/>
      <c r="E898" s="387"/>
      <c r="N898" s="390"/>
      <c r="AA898" s="390"/>
    </row>
    <row r="899" spans="4:27" ht="15.75" customHeight="1" x14ac:dyDescent="0.25">
      <c r="D899" s="386"/>
      <c r="E899" s="387"/>
      <c r="N899" s="390"/>
      <c r="AA899" s="390"/>
    </row>
    <row r="900" spans="4:27" ht="15.75" customHeight="1" x14ac:dyDescent="0.25">
      <c r="D900" s="386"/>
      <c r="E900" s="387"/>
      <c r="N900" s="390"/>
      <c r="AA900" s="390"/>
    </row>
    <row r="901" spans="4:27" ht="15.75" customHeight="1" x14ac:dyDescent="0.25">
      <c r="D901" s="386"/>
      <c r="E901" s="387"/>
      <c r="N901" s="390"/>
      <c r="AA901" s="390"/>
    </row>
    <row r="902" spans="4:27" ht="15.75" customHeight="1" x14ac:dyDescent="0.25">
      <c r="D902" s="386"/>
      <c r="E902" s="387"/>
      <c r="N902" s="390"/>
      <c r="AA902" s="390"/>
    </row>
    <row r="903" spans="4:27" ht="15.75" customHeight="1" x14ac:dyDescent="0.25">
      <c r="D903" s="386"/>
      <c r="E903" s="387"/>
      <c r="N903" s="390"/>
      <c r="AA903" s="390"/>
    </row>
    <row r="904" spans="4:27" ht="15.75" customHeight="1" x14ac:dyDescent="0.25">
      <c r="D904" s="386"/>
      <c r="E904" s="387"/>
      <c r="N904" s="390"/>
      <c r="AA904" s="390"/>
    </row>
    <row r="905" spans="4:27" ht="15.75" customHeight="1" x14ac:dyDescent="0.25">
      <c r="D905" s="386"/>
      <c r="E905" s="387"/>
      <c r="N905" s="390"/>
      <c r="AA905" s="390"/>
    </row>
    <row r="906" spans="4:27" ht="15.75" customHeight="1" x14ac:dyDescent="0.25">
      <c r="D906" s="386"/>
      <c r="E906" s="387"/>
      <c r="N906" s="390"/>
      <c r="AA906" s="390"/>
    </row>
    <row r="907" spans="4:27" ht="15.75" customHeight="1" x14ac:dyDescent="0.25">
      <c r="D907" s="386"/>
      <c r="E907" s="387"/>
      <c r="N907" s="390"/>
      <c r="AA907" s="390"/>
    </row>
    <row r="908" spans="4:27" ht="15.75" customHeight="1" x14ac:dyDescent="0.25">
      <c r="D908" s="386"/>
      <c r="E908" s="387"/>
      <c r="N908" s="390"/>
      <c r="AA908" s="390"/>
    </row>
    <row r="909" spans="4:27" ht="15.75" customHeight="1" x14ac:dyDescent="0.25">
      <c r="D909" s="386"/>
      <c r="E909" s="387"/>
      <c r="N909" s="390"/>
      <c r="AA909" s="390"/>
    </row>
    <row r="910" spans="4:27" ht="15.75" customHeight="1" x14ac:dyDescent="0.25">
      <c r="D910" s="386"/>
      <c r="E910" s="387"/>
      <c r="N910" s="390"/>
      <c r="AA910" s="390"/>
    </row>
    <row r="911" spans="4:27" ht="15.75" customHeight="1" x14ac:dyDescent="0.25">
      <c r="D911" s="386"/>
      <c r="E911" s="387"/>
      <c r="N911" s="390"/>
      <c r="AA911" s="390"/>
    </row>
    <row r="912" spans="4:27" ht="15.75" customHeight="1" x14ac:dyDescent="0.25">
      <c r="D912" s="386"/>
      <c r="E912" s="387"/>
      <c r="N912" s="390"/>
      <c r="AA912" s="390"/>
    </row>
    <row r="913" spans="4:27" ht="15.75" customHeight="1" x14ac:dyDescent="0.25">
      <c r="D913" s="386"/>
      <c r="E913" s="387"/>
      <c r="N913" s="390"/>
      <c r="AA913" s="390"/>
    </row>
    <row r="914" spans="4:27" ht="15.75" customHeight="1" x14ac:dyDescent="0.25">
      <c r="D914" s="386"/>
      <c r="E914" s="387"/>
      <c r="N914" s="390"/>
      <c r="AA914" s="390"/>
    </row>
    <row r="915" spans="4:27" ht="15.75" customHeight="1" x14ac:dyDescent="0.25">
      <c r="D915" s="386"/>
      <c r="E915" s="387"/>
      <c r="N915" s="390"/>
      <c r="AA915" s="390"/>
    </row>
    <row r="916" spans="4:27" ht="15.75" customHeight="1" x14ac:dyDescent="0.25">
      <c r="D916" s="386"/>
      <c r="E916" s="387"/>
      <c r="N916" s="390"/>
      <c r="AA916" s="390"/>
    </row>
    <row r="917" spans="4:27" ht="15.75" customHeight="1" x14ac:dyDescent="0.25">
      <c r="D917" s="386"/>
      <c r="E917" s="387"/>
      <c r="N917" s="390"/>
      <c r="AA917" s="390"/>
    </row>
    <row r="918" spans="4:27" ht="15.75" customHeight="1" x14ac:dyDescent="0.25">
      <c r="D918" s="386"/>
      <c r="E918" s="387"/>
      <c r="N918" s="390"/>
      <c r="AA918" s="390"/>
    </row>
    <row r="919" spans="4:27" ht="15.75" customHeight="1" x14ac:dyDescent="0.25">
      <c r="D919" s="386"/>
      <c r="E919" s="387"/>
      <c r="N919" s="390"/>
      <c r="AA919" s="390"/>
    </row>
    <row r="920" spans="4:27" ht="15.75" customHeight="1" x14ac:dyDescent="0.25">
      <c r="D920" s="386"/>
      <c r="E920" s="387"/>
      <c r="N920" s="390"/>
      <c r="AA920" s="390"/>
    </row>
    <row r="921" spans="4:27" ht="15.75" customHeight="1" x14ac:dyDescent="0.25">
      <c r="D921" s="386"/>
      <c r="E921" s="387"/>
      <c r="N921" s="390"/>
      <c r="AA921" s="390"/>
    </row>
    <row r="922" spans="4:27" ht="15.75" customHeight="1" x14ac:dyDescent="0.25">
      <c r="D922" s="386"/>
      <c r="E922" s="387"/>
      <c r="N922" s="390"/>
      <c r="AA922" s="390"/>
    </row>
    <row r="923" spans="4:27" ht="15.75" customHeight="1" x14ac:dyDescent="0.25">
      <c r="D923" s="386"/>
      <c r="E923" s="387"/>
      <c r="N923" s="390"/>
      <c r="AA923" s="390"/>
    </row>
    <row r="924" spans="4:27" ht="15.75" customHeight="1" x14ac:dyDescent="0.25">
      <c r="D924" s="386"/>
      <c r="E924" s="387"/>
      <c r="N924" s="390"/>
      <c r="AA924" s="390"/>
    </row>
    <row r="925" spans="4:27" ht="15.75" customHeight="1" x14ac:dyDescent="0.25">
      <c r="D925" s="386"/>
      <c r="E925" s="387"/>
      <c r="N925" s="390"/>
      <c r="AA925" s="390"/>
    </row>
    <row r="926" spans="4:27" ht="15.75" customHeight="1" x14ac:dyDescent="0.25">
      <c r="D926" s="386"/>
      <c r="E926" s="387"/>
      <c r="N926" s="390"/>
      <c r="AA926" s="390"/>
    </row>
    <row r="927" spans="4:27" ht="15.75" customHeight="1" x14ac:dyDescent="0.25">
      <c r="D927" s="386"/>
      <c r="E927" s="387"/>
      <c r="N927" s="390"/>
      <c r="AA927" s="390"/>
    </row>
    <row r="928" spans="4:27" ht="15.75" customHeight="1" x14ac:dyDescent="0.25">
      <c r="D928" s="386"/>
      <c r="E928" s="387"/>
      <c r="N928" s="390"/>
      <c r="AA928" s="390"/>
    </row>
    <row r="929" spans="4:27" ht="15.75" customHeight="1" x14ac:dyDescent="0.25">
      <c r="D929" s="386"/>
      <c r="E929" s="387"/>
      <c r="N929" s="390"/>
      <c r="AA929" s="390"/>
    </row>
    <row r="930" spans="4:27" ht="15.75" customHeight="1" x14ac:dyDescent="0.25">
      <c r="D930" s="386"/>
      <c r="E930" s="387"/>
      <c r="N930" s="390"/>
      <c r="AA930" s="390"/>
    </row>
    <row r="931" spans="4:27" ht="15.75" customHeight="1" x14ac:dyDescent="0.25">
      <c r="D931" s="386"/>
      <c r="E931" s="387"/>
      <c r="N931" s="390"/>
      <c r="AA931" s="390"/>
    </row>
    <row r="932" spans="4:27" ht="15.75" customHeight="1" x14ac:dyDescent="0.25">
      <c r="D932" s="386"/>
      <c r="E932" s="387"/>
      <c r="N932" s="390"/>
      <c r="AA932" s="390"/>
    </row>
    <row r="933" spans="4:27" ht="15.75" customHeight="1" x14ac:dyDescent="0.25">
      <c r="D933" s="386"/>
      <c r="E933" s="387"/>
      <c r="N933" s="390"/>
      <c r="AA933" s="390"/>
    </row>
    <row r="934" spans="4:27" ht="15.75" customHeight="1" x14ac:dyDescent="0.25">
      <c r="D934" s="386"/>
      <c r="E934" s="387"/>
      <c r="N934" s="390"/>
      <c r="AA934" s="390"/>
    </row>
    <row r="935" spans="4:27" ht="15.75" customHeight="1" x14ac:dyDescent="0.25">
      <c r="D935" s="386"/>
      <c r="E935" s="387"/>
      <c r="N935" s="390"/>
      <c r="AA935" s="390"/>
    </row>
    <row r="936" spans="4:27" ht="15.75" customHeight="1" x14ac:dyDescent="0.25">
      <c r="D936" s="386"/>
      <c r="E936" s="387"/>
      <c r="N936" s="390"/>
      <c r="AA936" s="390"/>
    </row>
    <row r="937" spans="4:27" ht="15.75" customHeight="1" x14ac:dyDescent="0.25">
      <c r="D937" s="386"/>
      <c r="E937" s="387"/>
      <c r="N937" s="390"/>
      <c r="AA937" s="390"/>
    </row>
    <row r="938" spans="4:27" ht="15.75" customHeight="1" x14ac:dyDescent="0.25">
      <c r="D938" s="386"/>
      <c r="E938" s="387"/>
      <c r="N938" s="390"/>
      <c r="AA938" s="390"/>
    </row>
    <row r="939" spans="4:27" ht="15.75" customHeight="1" x14ac:dyDescent="0.25">
      <c r="D939" s="386"/>
      <c r="E939" s="387"/>
      <c r="N939" s="390"/>
      <c r="AA939" s="390"/>
    </row>
    <row r="940" spans="4:27" ht="15.75" customHeight="1" x14ac:dyDescent="0.25">
      <c r="D940" s="386"/>
      <c r="E940" s="387"/>
      <c r="N940" s="390"/>
      <c r="AA940" s="390"/>
    </row>
    <row r="941" spans="4:27" ht="15.75" customHeight="1" x14ac:dyDescent="0.25">
      <c r="D941" s="386"/>
      <c r="E941" s="387"/>
      <c r="N941" s="390"/>
      <c r="AA941" s="390"/>
    </row>
    <row r="942" spans="4:27" ht="15.75" customHeight="1" x14ac:dyDescent="0.25">
      <c r="D942" s="386"/>
      <c r="E942" s="387"/>
      <c r="N942" s="390"/>
      <c r="AA942" s="390"/>
    </row>
    <row r="943" spans="4:27" ht="15.75" customHeight="1" x14ac:dyDescent="0.25">
      <c r="D943" s="386"/>
      <c r="E943" s="387"/>
      <c r="N943" s="390"/>
      <c r="AA943" s="390"/>
    </row>
    <row r="944" spans="4:27" ht="15.75" customHeight="1" x14ac:dyDescent="0.25">
      <c r="D944" s="386"/>
      <c r="E944" s="387"/>
      <c r="N944" s="390"/>
      <c r="AA944" s="390"/>
    </row>
    <row r="945" spans="4:27" ht="15.75" customHeight="1" x14ac:dyDescent="0.25">
      <c r="D945" s="386"/>
      <c r="E945" s="387"/>
      <c r="N945" s="390"/>
      <c r="AA945" s="390"/>
    </row>
    <row r="946" spans="4:27" ht="15.75" customHeight="1" x14ac:dyDescent="0.25">
      <c r="D946" s="386"/>
      <c r="E946" s="387"/>
      <c r="N946" s="390"/>
      <c r="AA946" s="390"/>
    </row>
    <row r="947" spans="4:27" ht="15.75" customHeight="1" x14ac:dyDescent="0.25">
      <c r="D947" s="386"/>
      <c r="E947" s="387"/>
      <c r="N947" s="390"/>
      <c r="AA947" s="390"/>
    </row>
    <row r="948" spans="4:27" ht="15.75" customHeight="1" x14ac:dyDescent="0.25">
      <c r="D948" s="386"/>
      <c r="E948" s="387"/>
      <c r="N948" s="390"/>
      <c r="AA948" s="390"/>
    </row>
    <row r="949" spans="4:27" ht="15.75" customHeight="1" x14ac:dyDescent="0.25">
      <c r="D949" s="386"/>
      <c r="E949" s="387"/>
      <c r="N949" s="390"/>
      <c r="AA949" s="390"/>
    </row>
    <row r="950" spans="4:27" ht="15.75" customHeight="1" x14ac:dyDescent="0.25">
      <c r="D950" s="386"/>
      <c r="E950" s="387"/>
      <c r="N950" s="390"/>
      <c r="AA950" s="390"/>
    </row>
    <row r="951" spans="4:27" ht="15.75" customHeight="1" x14ac:dyDescent="0.25">
      <c r="D951" s="386"/>
      <c r="E951" s="387"/>
      <c r="N951" s="390"/>
      <c r="AA951" s="390"/>
    </row>
    <row r="952" spans="4:27" ht="15.75" customHeight="1" x14ac:dyDescent="0.25">
      <c r="D952" s="386"/>
      <c r="E952" s="387"/>
      <c r="N952" s="390"/>
      <c r="AA952" s="390"/>
    </row>
    <row r="953" spans="4:27" ht="15.75" customHeight="1" x14ac:dyDescent="0.25">
      <c r="D953" s="386"/>
      <c r="E953" s="387"/>
      <c r="N953" s="390"/>
      <c r="AA953" s="390"/>
    </row>
    <row r="954" spans="4:27" ht="15.75" customHeight="1" x14ac:dyDescent="0.25">
      <c r="D954" s="386"/>
      <c r="E954" s="387"/>
      <c r="N954" s="390"/>
      <c r="AA954" s="390"/>
    </row>
    <row r="955" spans="4:27" ht="15.75" customHeight="1" x14ac:dyDescent="0.25">
      <c r="D955" s="386"/>
      <c r="E955" s="387"/>
      <c r="N955" s="390"/>
      <c r="AA955" s="390"/>
    </row>
    <row r="956" spans="4:27" ht="15.75" customHeight="1" x14ac:dyDescent="0.25">
      <c r="D956" s="386"/>
      <c r="E956" s="387"/>
      <c r="N956" s="390"/>
      <c r="AA956" s="390"/>
    </row>
    <row r="957" spans="4:27" ht="15.75" customHeight="1" x14ac:dyDescent="0.25">
      <c r="D957" s="386"/>
      <c r="E957" s="387"/>
      <c r="N957" s="390"/>
      <c r="AA957" s="390"/>
    </row>
    <row r="958" spans="4:27" ht="15.75" customHeight="1" x14ac:dyDescent="0.25">
      <c r="D958" s="386"/>
      <c r="E958" s="387"/>
      <c r="N958" s="390"/>
      <c r="AA958" s="390"/>
    </row>
    <row r="959" spans="4:27" ht="15.75" customHeight="1" x14ac:dyDescent="0.25">
      <c r="D959" s="386"/>
      <c r="E959" s="387"/>
      <c r="N959" s="390"/>
      <c r="AA959" s="390"/>
    </row>
    <row r="960" spans="4:27" ht="15.75" customHeight="1" x14ac:dyDescent="0.25">
      <c r="D960" s="386"/>
      <c r="E960" s="387"/>
      <c r="N960" s="390"/>
      <c r="AA960" s="390"/>
    </row>
    <row r="961" spans="4:27" ht="15.75" customHeight="1" x14ac:dyDescent="0.25">
      <c r="D961" s="386"/>
      <c r="E961" s="387"/>
      <c r="N961" s="390"/>
      <c r="AA961" s="390"/>
    </row>
    <row r="962" spans="4:27" ht="15.75" customHeight="1" x14ac:dyDescent="0.25">
      <c r="D962" s="386"/>
      <c r="E962" s="387"/>
      <c r="N962" s="390"/>
      <c r="AA962" s="390"/>
    </row>
    <row r="963" spans="4:27" ht="15.75" customHeight="1" x14ac:dyDescent="0.25">
      <c r="D963" s="386"/>
      <c r="E963" s="387"/>
      <c r="N963" s="390"/>
      <c r="AA963" s="390"/>
    </row>
    <row r="964" spans="4:27" ht="15.75" customHeight="1" x14ac:dyDescent="0.25">
      <c r="D964" s="386"/>
      <c r="E964" s="387"/>
      <c r="N964" s="390"/>
      <c r="AA964" s="390"/>
    </row>
    <row r="965" spans="4:27" ht="15.75" customHeight="1" x14ac:dyDescent="0.25">
      <c r="D965" s="386"/>
      <c r="E965" s="387"/>
      <c r="N965" s="390"/>
      <c r="AA965" s="390"/>
    </row>
    <row r="966" spans="4:27" ht="15.75" customHeight="1" x14ac:dyDescent="0.25">
      <c r="D966" s="386"/>
      <c r="E966" s="387"/>
      <c r="N966" s="390"/>
      <c r="AA966" s="390"/>
    </row>
    <row r="967" spans="4:27" ht="15.75" customHeight="1" x14ac:dyDescent="0.25">
      <c r="D967" s="386"/>
      <c r="E967" s="387"/>
      <c r="N967" s="390"/>
      <c r="AA967" s="390"/>
    </row>
    <row r="968" spans="4:27" ht="15.75" customHeight="1" x14ac:dyDescent="0.25">
      <c r="D968" s="386"/>
      <c r="E968" s="387"/>
      <c r="N968" s="390"/>
      <c r="AA968" s="390"/>
    </row>
    <row r="969" spans="4:27" ht="15.75" customHeight="1" x14ac:dyDescent="0.25">
      <c r="D969" s="386"/>
      <c r="E969" s="387"/>
      <c r="N969" s="390"/>
      <c r="AA969" s="390"/>
    </row>
    <row r="970" spans="4:27" ht="15.75" customHeight="1" x14ac:dyDescent="0.25">
      <c r="D970" s="386"/>
      <c r="E970" s="387"/>
      <c r="N970" s="390"/>
      <c r="AA970" s="390"/>
    </row>
    <row r="971" spans="4:27" ht="15.75" customHeight="1" x14ac:dyDescent="0.25">
      <c r="D971" s="386"/>
      <c r="E971" s="387"/>
      <c r="N971" s="390"/>
      <c r="AA971" s="390"/>
    </row>
    <row r="972" spans="4:27" ht="15.75" customHeight="1" x14ac:dyDescent="0.25">
      <c r="D972" s="386"/>
      <c r="E972" s="387"/>
      <c r="N972" s="390"/>
      <c r="AA972" s="390"/>
    </row>
    <row r="973" spans="4:27" ht="15.75" customHeight="1" x14ac:dyDescent="0.25">
      <c r="D973" s="386"/>
      <c r="E973" s="387"/>
      <c r="N973" s="390"/>
      <c r="AA973" s="390"/>
    </row>
    <row r="974" spans="4:27" ht="15.75" customHeight="1" x14ac:dyDescent="0.25">
      <c r="D974" s="386"/>
      <c r="E974" s="387"/>
      <c r="N974" s="390"/>
      <c r="AA974" s="390"/>
    </row>
    <row r="975" spans="4:27" ht="15.75" customHeight="1" x14ac:dyDescent="0.25">
      <c r="D975" s="386"/>
      <c r="E975" s="387"/>
      <c r="N975" s="390"/>
      <c r="AA975" s="390"/>
    </row>
    <row r="976" spans="4:27" ht="15.75" customHeight="1" x14ac:dyDescent="0.25">
      <c r="D976" s="386"/>
      <c r="E976" s="387"/>
      <c r="N976" s="390"/>
      <c r="AA976" s="390"/>
    </row>
    <row r="977" spans="4:27" ht="15.75" customHeight="1" x14ac:dyDescent="0.25">
      <c r="D977" s="386"/>
      <c r="E977" s="387"/>
      <c r="N977" s="390"/>
      <c r="AA977" s="390"/>
    </row>
    <row r="978" spans="4:27" ht="15.75" customHeight="1" x14ac:dyDescent="0.25">
      <c r="D978" s="386"/>
      <c r="E978" s="387"/>
      <c r="N978" s="390"/>
      <c r="AA978" s="390"/>
    </row>
    <row r="979" spans="4:27" ht="15.75" customHeight="1" x14ac:dyDescent="0.25">
      <c r="D979" s="386"/>
      <c r="E979" s="387"/>
      <c r="N979" s="390"/>
      <c r="AA979" s="390"/>
    </row>
    <row r="980" spans="4:27" ht="15.75" customHeight="1" x14ac:dyDescent="0.25">
      <c r="D980" s="386"/>
      <c r="E980" s="387"/>
      <c r="N980" s="390"/>
      <c r="AA980" s="390"/>
    </row>
    <row r="981" spans="4:27" ht="15.75" customHeight="1" x14ac:dyDescent="0.25">
      <c r="D981" s="386"/>
      <c r="E981" s="387"/>
      <c r="N981" s="390"/>
      <c r="AA981" s="390"/>
    </row>
    <row r="982" spans="4:27" ht="15.75" customHeight="1" x14ac:dyDescent="0.25">
      <c r="D982" s="386"/>
      <c r="E982" s="387"/>
      <c r="N982" s="390"/>
      <c r="AA982" s="390"/>
    </row>
    <row r="983" spans="4:27" ht="15.75" customHeight="1" x14ac:dyDescent="0.25">
      <c r="D983" s="386"/>
      <c r="E983" s="387"/>
      <c r="N983" s="390"/>
      <c r="AA983" s="390"/>
    </row>
    <row r="984" spans="4:27" ht="15.75" customHeight="1" x14ac:dyDescent="0.25">
      <c r="D984" s="386"/>
      <c r="E984" s="387"/>
      <c r="N984" s="390"/>
      <c r="AA984" s="390"/>
    </row>
    <row r="985" spans="4:27" ht="15.75" customHeight="1" x14ac:dyDescent="0.25">
      <c r="D985" s="386"/>
      <c r="E985" s="387"/>
      <c r="N985" s="390"/>
      <c r="AA985" s="390"/>
    </row>
    <row r="986" spans="4:27" ht="15.75" customHeight="1" x14ac:dyDescent="0.25">
      <c r="D986" s="386"/>
      <c r="E986" s="387"/>
      <c r="N986" s="390"/>
      <c r="AA986" s="390"/>
    </row>
    <row r="987" spans="4:27" ht="15.75" customHeight="1" x14ac:dyDescent="0.25">
      <c r="D987" s="386"/>
      <c r="E987" s="387"/>
      <c r="N987" s="390"/>
      <c r="AA987" s="390"/>
    </row>
    <row r="988" spans="4:27" ht="15.75" customHeight="1" x14ac:dyDescent="0.25">
      <c r="D988" s="386"/>
      <c r="E988" s="387"/>
      <c r="N988" s="390"/>
      <c r="AA988" s="390"/>
    </row>
    <row r="989" spans="4:27" ht="15.75" customHeight="1" x14ac:dyDescent="0.25">
      <c r="D989" s="386"/>
      <c r="E989" s="387"/>
      <c r="N989" s="390"/>
      <c r="AA989" s="390"/>
    </row>
    <row r="990" spans="4:27" ht="15.75" customHeight="1" x14ac:dyDescent="0.25">
      <c r="D990" s="386"/>
      <c r="E990" s="387"/>
      <c r="N990" s="390"/>
      <c r="AA990" s="390"/>
    </row>
    <row r="991" spans="4:27" ht="15.75" customHeight="1" x14ac:dyDescent="0.25">
      <c r="D991" s="386"/>
      <c r="E991" s="387"/>
      <c r="N991" s="390"/>
      <c r="AA991" s="390"/>
    </row>
    <row r="992" spans="4:27" ht="15.75" customHeight="1" x14ac:dyDescent="0.25">
      <c r="D992" s="386"/>
      <c r="E992" s="387"/>
      <c r="N992" s="390"/>
      <c r="AA992" s="390"/>
    </row>
    <row r="993" spans="4:27" ht="15.75" customHeight="1" x14ac:dyDescent="0.25">
      <c r="D993" s="386"/>
      <c r="E993" s="387"/>
      <c r="N993" s="390"/>
      <c r="AA993" s="390"/>
    </row>
    <row r="994" spans="4:27" ht="15.75" customHeight="1" x14ac:dyDescent="0.25">
      <c r="D994" s="386"/>
      <c r="E994" s="387"/>
      <c r="N994" s="390"/>
      <c r="AA994" s="390"/>
    </row>
    <row r="995" spans="4:27" ht="15.75" customHeight="1" x14ac:dyDescent="0.25">
      <c r="D995" s="386"/>
      <c r="E995" s="387"/>
      <c r="N995" s="390"/>
      <c r="AA995" s="390"/>
    </row>
    <row r="996" spans="4:27" ht="15.75" customHeight="1" x14ac:dyDescent="0.25">
      <c r="D996" s="386"/>
      <c r="E996" s="387"/>
      <c r="N996" s="390"/>
      <c r="AA996" s="390"/>
    </row>
    <row r="997" spans="4:27" ht="15.75" customHeight="1" x14ac:dyDescent="0.25">
      <c r="D997" s="386"/>
      <c r="E997" s="387"/>
      <c r="N997" s="390"/>
      <c r="AA997" s="390"/>
    </row>
    <row r="998" spans="4:27" ht="15.75" customHeight="1" x14ac:dyDescent="0.25">
      <c r="D998" s="386"/>
      <c r="E998" s="387"/>
      <c r="N998" s="390"/>
      <c r="AA998" s="390"/>
    </row>
    <row r="999" spans="4:27" ht="15.75" customHeight="1" x14ac:dyDescent="0.25">
      <c r="D999" s="386"/>
      <c r="E999" s="387"/>
      <c r="N999" s="390"/>
      <c r="AA999" s="390"/>
    </row>
    <row r="1000" spans="4:27" ht="15.75" customHeight="1" x14ac:dyDescent="0.25">
      <c r="D1000" s="386"/>
      <c r="E1000" s="387"/>
      <c r="N1000" s="390"/>
      <c r="AA1000" s="390"/>
    </row>
  </sheetData>
  <mergeCells count="270">
    <mergeCell ref="A1:A4"/>
    <mergeCell ref="B1:BM1"/>
    <mergeCell ref="B2:BM2"/>
    <mergeCell ref="B3:BM3"/>
    <mergeCell ref="B4:BM4"/>
    <mergeCell ref="A5:V5"/>
    <mergeCell ref="W5:BN5"/>
    <mergeCell ref="Q6:Q8"/>
    <mergeCell ref="R6:R8"/>
    <mergeCell ref="G6:G8"/>
    <mergeCell ref="H6:H8"/>
    <mergeCell ref="I6:I8"/>
    <mergeCell ref="J6:J8"/>
    <mergeCell ref="K6:K8"/>
    <mergeCell ref="L6:L8"/>
    <mergeCell ref="A6:A8"/>
    <mergeCell ref="B6:B8"/>
    <mergeCell ref="C6:C8"/>
    <mergeCell ref="D6:D8"/>
    <mergeCell ref="E6:E8"/>
    <mergeCell ref="F6:F8"/>
    <mergeCell ref="AW6:AY6"/>
    <mergeCell ref="AZ6:BK6"/>
    <mergeCell ref="BL6:BM7"/>
    <mergeCell ref="BN6:BN8"/>
    <mergeCell ref="W7:Y7"/>
    <mergeCell ref="Z7:AB7"/>
    <mergeCell ref="AC7:AE7"/>
    <mergeCell ref="AF7:AH7"/>
    <mergeCell ref="AI7:AK7"/>
    <mergeCell ref="AL7:AN7"/>
    <mergeCell ref="W6:AR6"/>
    <mergeCell ref="AS6:AV6"/>
    <mergeCell ref="AO7:AO8"/>
    <mergeCell ref="AP7:AP8"/>
    <mergeCell ref="AQ7:AQ8"/>
    <mergeCell ref="AR7:AR8"/>
    <mergeCell ref="AY7:AY8"/>
    <mergeCell ref="AZ7:BB7"/>
    <mergeCell ref="BC7:BE7"/>
    <mergeCell ref="BF7:BH7"/>
    <mergeCell ref="BI7:BK7"/>
    <mergeCell ref="AW7:AW8"/>
    <mergeCell ref="AX7:AX8"/>
    <mergeCell ref="C9:C11"/>
    <mergeCell ref="K9:K11"/>
    <mergeCell ref="L9:L11"/>
    <mergeCell ref="M9:M11"/>
    <mergeCell ref="AP9:AP11"/>
    <mergeCell ref="AS7:AS8"/>
    <mergeCell ref="AT7:AT8"/>
    <mergeCell ref="AU7:AU8"/>
    <mergeCell ref="AV7:AV8"/>
    <mergeCell ref="S6:S8"/>
    <mergeCell ref="T6:T8"/>
    <mergeCell ref="U6:U8"/>
    <mergeCell ref="V6:V8"/>
    <mergeCell ref="M6:M8"/>
    <mergeCell ref="N6:N8"/>
    <mergeCell ref="O6:O8"/>
    <mergeCell ref="P6:P8"/>
    <mergeCell ref="BK9:BK11"/>
    <mergeCell ref="BL9:BL11"/>
    <mergeCell ref="BM9:BM11"/>
    <mergeCell ref="C12:C14"/>
    <mergeCell ref="K12:K14"/>
    <mergeCell ref="L12:L14"/>
    <mergeCell ref="M12:M14"/>
    <mergeCell ref="AP12:AP14"/>
    <mergeCell ref="AR12:AR14"/>
    <mergeCell ref="BD9:BD11"/>
    <mergeCell ref="BE9:BE11"/>
    <mergeCell ref="BF9:BF11"/>
    <mergeCell ref="BG9:BG11"/>
    <mergeCell ref="BH9:BH11"/>
    <mergeCell ref="BI9:BI11"/>
    <mergeCell ref="AX9:AX11"/>
    <mergeCell ref="AY9:AY11"/>
    <mergeCell ref="AZ9:AZ11"/>
    <mergeCell ref="BA9:BA11"/>
    <mergeCell ref="BB9:BB11"/>
    <mergeCell ref="BC9:BC11"/>
    <mergeCell ref="AR9:AR11"/>
    <mergeCell ref="AS9:AS11"/>
    <mergeCell ref="AT9:AT11"/>
    <mergeCell ref="BC12:BC14"/>
    <mergeCell ref="BD12:BD14"/>
    <mergeCell ref="AS12:AS14"/>
    <mergeCell ref="AT12:AT14"/>
    <mergeCell ref="AU12:AU14"/>
    <mergeCell ref="AV12:AV14"/>
    <mergeCell ref="AW12:AW14"/>
    <mergeCell ref="AX12:AX14"/>
    <mergeCell ref="BJ9:BJ11"/>
    <mergeCell ref="AU9:AU11"/>
    <mergeCell ref="AV9:AV11"/>
    <mergeCell ref="AW9:AW11"/>
    <mergeCell ref="AV15:AV18"/>
    <mergeCell ref="AW15:AW18"/>
    <mergeCell ref="AX15:AX18"/>
    <mergeCell ref="AY15:AY18"/>
    <mergeCell ref="BK12:BK14"/>
    <mergeCell ref="BL12:BL14"/>
    <mergeCell ref="BM12:BM14"/>
    <mergeCell ref="C15:C18"/>
    <mergeCell ref="K15:K18"/>
    <mergeCell ref="L15:L18"/>
    <mergeCell ref="M15:M18"/>
    <mergeCell ref="AP15:AP18"/>
    <mergeCell ref="AR15:AR18"/>
    <mergeCell ref="AS15:AS18"/>
    <mergeCell ref="BE12:BE14"/>
    <mergeCell ref="BF12:BF14"/>
    <mergeCell ref="BG12:BG14"/>
    <mergeCell ref="BH12:BH14"/>
    <mergeCell ref="BI12:BI14"/>
    <mergeCell ref="BJ12:BJ14"/>
    <mergeCell ref="AY12:AY14"/>
    <mergeCell ref="AZ12:AZ14"/>
    <mergeCell ref="BA12:BA14"/>
    <mergeCell ref="BB12:BB14"/>
    <mergeCell ref="BL15:BL18"/>
    <mergeCell ref="BM15:BM18"/>
    <mergeCell ref="C19:C21"/>
    <mergeCell ref="K19:K21"/>
    <mergeCell ref="L19:L21"/>
    <mergeCell ref="M19:M21"/>
    <mergeCell ref="AP19:AP21"/>
    <mergeCell ref="AR19:AR21"/>
    <mergeCell ref="AU19:AU21"/>
    <mergeCell ref="AV19:AV21"/>
    <mergeCell ref="BF15:BF18"/>
    <mergeCell ref="BG15:BG18"/>
    <mergeCell ref="BH15:BH18"/>
    <mergeCell ref="BI15:BI18"/>
    <mergeCell ref="BJ15:BJ18"/>
    <mergeCell ref="BK15:BK18"/>
    <mergeCell ref="AZ15:AZ18"/>
    <mergeCell ref="BA15:BA18"/>
    <mergeCell ref="BB15:BB18"/>
    <mergeCell ref="BC15:BC18"/>
    <mergeCell ref="BD15:BD18"/>
    <mergeCell ref="BE15:BE18"/>
    <mergeCell ref="AT15:AT18"/>
    <mergeCell ref="AU15:AU18"/>
    <mergeCell ref="AV22:AV26"/>
    <mergeCell ref="AW22:AW26"/>
    <mergeCell ref="AX22:AX26"/>
    <mergeCell ref="AZ22:AZ26"/>
    <mergeCell ref="BB22:BB26"/>
    <mergeCell ref="BC22:BC26"/>
    <mergeCell ref="BD22:BD26"/>
    <mergeCell ref="BE22:BE26"/>
    <mergeCell ref="BF22:BF26"/>
    <mergeCell ref="BC19:BC21"/>
    <mergeCell ref="BD19:BD21"/>
    <mergeCell ref="BE19:BE21"/>
    <mergeCell ref="BF19:BF21"/>
    <mergeCell ref="AW19:AW21"/>
    <mergeCell ref="AX19:AX21"/>
    <mergeCell ref="AY19:AY21"/>
    <mergeCell ref="AZ19:AZ21"/>
    <mergeCell ref="BA19:BA21"/>
    <mergeCell ref="BB19:BB21"/>
    <mergeCell ref="BI19:BI21"/>
    <mergeCell ref="BJ19:BJ21"/>
    <mergeCell ref="BK19:BK21"/>
    <mergeCell ref="BL19:BL21"/>
    <mergeCell ref="BM19:BM21"/>
    <mergeCell ref="BG19:BG21"/>
    <mergeCell ref="BH19:BH21"/>
    <mergeCell ref="BM22:BM26"/>
    <mergeCell ref="C27:C29"/>
    <mergeCell ref="K27:K29"/>
    <mergeCell ref="L27:L29"/>
    <mergeCell ref="M27:M29"/>
    <mergeCell ref="AP27:AP29"/>
    <mergeCell ref="AR27:AR29"/>
    <mergeCell ref="AU27:AU29"/>
    <mergeCell ref="AV27:AV29"/>
    <mergeCell ref="AW27:AW29"/>
    <mergeCell ref="BG22:BG26"/>
    <mergeCell ref="BH22:BH26"/>
    <mergeCell ref="BI22:BI26"/>
    <mergeCell ref="BJ22:BJ26"/>
    <mergeCell ref="BK22:BK26"/>
    <mergeCell ref="BL22:BL26"/>
    <mergeCell ref="BA22:BA26"/>
    <mergeCell ref="AR22:AR26"/>
    <mergeCell ref="AU22:AU26"/>
    <mergeCell ref="AX27:AX29"/>
    <mergeCell ref="BL27:BL29"/>
    <mergeCell ref="BM27:BM29"/>
    <mergeCell ref="C30:C32"/>
    <mergeCell ref="K30:K32"/>
    <mergeCell ref="L30:L32"/>
    <mergeCell ref="M30:M32"/>
    <mergeCell ref="AP30:AP32"/>
    <mergeCell ref="AR30:AR32"/>
    <mergeCell ref="AU30:AU32"/>
    <mergeCell ref="BI30:BI32"/>
    <mergeCell ref="BJ30:BJ32"/>
    <mergeCell ref="BK30:BK32"/>
    <mergeCell ref="BL30:BL32"/>
    <mergeCell ref="BM30:BM32"/>
    <mergeCell ref="BG30:BG32"/>
    <mergeCell ref="BH30:BH32"/>
    <mergeCell ref="C22:C26"/>
    <mergeCell ref="K22:K26"/>
    <mergeCell ref="L22:L26"/>
    <mergeCell ref="M22:M26"/>
    <mergeCell ref="AP22:AP26"/>
    <mergeCell ref="C33:C36"/>
    <mergeCell ref="K33:K36"/>
    <mergeCell ref="L33:L36"/>
    <mergeCell ref="M33:M36"/>
    <mergeCell ref="AP33:AP36"/>
    <mergeCell ref="BC30:BC32"/>
    <mergeCell ref="BD30:BD32"/>
    <mergeCell ref="BE30:BE32"/>
    <mergeCell ref="BF30:BF32"/>
    <mergeCell ref="AV30:AV32"/>
    <mergeCell ref="AW30:AW32"/>
    <mergeCell ref="AX30:AX32"/>
    <mergeCell ref="AZ30:AZ32"/>
    <mergeCell ref="BA30:BA32"/>
    <mergeCell ref="BB30:BB32"/>
    <mergeCell ref="C39:C40"/>
    <mergeCell ref="K39:K40"/>
    <mergeCell ref="L39:L40"/>
    <mergeCell ref="M39:M40"/>
    <mergeCell ref="AP39:AP40"/>
    <mergeCell ref="AR39:AR40"/>
    <mergeCell ref="AU39:AU40"/>
    <mergeCell ref="BM33:BM36"/>
    <mergeCell ref="C37:C38"/>
    <mergeCell ref="K37:K38"/>
    <mergeCell ref="L37:L38"/>
    <mergeCell ref="M37:M38"/>
    <mergeCell ref="AP37:AP38"/>
    <mergeCell ref="AR37:AR38"/>
    <mergeCell ref="AU37:AU38"/>
    <mergeCell ref="AV37:AV38"/>
    <mergeCell ref="AW37:AW38"/>
    <mergeCell ref="AR33:AR36"/>
    <mergeCell ref="AU33:AU36"/>
    <mergeCell ref="AV33:AV36"/>
    <mergeCell ref="AW33:AW36"/>
    <mergeCell ref="AX33:AX36"/>
    <mergeCell ref="BL33:BL36"/>
    <mergeCell ref="AV39:AV40"/>
    <mergeCell ref="AW39:AW40"/>
    <mergeCell ref="AX39:AX40"/>
    <mergeCell ref="AZ39:AZ40"/>
    <mergeCell ref="BA39:BA40"/>
    <mergeCell ref="BB39:BB40"/>
    <mergeCell ref="AX37:AX38"/>
    <mergeCell ref="BL37:BL38"/>
    <mergeCell ref="BM37:BM38"/>
    <mergeCell ref="BI39:BI40"/>
    <mergeCell ref="BJ39:BJ40"/>
    <mergeCell ref="BK39:BK40"/>
    <mergeCell ref="BL39:BL40"/>
    <mergeCell ref="BM39:BM40"/>
    <mergeCell ref="BC39:BC40"/>
    <mergeCell ref="BD39:BD40"/>
    <mergeCell ref="BE39:BE40"/>
    <mergeCell ref="BF39:BF40"/>
    <mergeCell ref="BG39:BG40"/>
    <mergeCell ref="BH39:BH40"/>
  </mergeCells>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Y EVALUACION PDD PA</vt:lpstr>
      <vt:lpstr>MATRIZ EVALUACIÓN C.I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2023-04-11T02:22:56Z</dcterms:created>
  <dcterms:modified xsi:type="dcterms:W3CDTF">2023-07-19T18:56:37Z</dcterms:modified>
  <cp:category/>
  <cp:contentStatus/>
</cp:coreProperties>
</file>