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GUIMIENTO PDD JUNIO 2023\PLANES DE ACCIÓN EVALUADOS\"/>
    </mc:Choice>
  </mc:AlternateContent>
  <bookViews>
    <workbookView xWindow="0" yWindow="0" windowWidth="20490" windowHeight="7650"/>
  </bookViews>
  <sheets>
    <sheet name="SEGUIMIENTO PLAN DE ACCIÓN EG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1" i="1" l="1"/>
  <c r="W10" i="1"/>
  <c r="W16" i="1" l="1"/>
  <c r="AP42" i="1" l="1"/>
  <c r="AO42" i="1"/>
  <c r="AN42" i="1"/>
  <c r="AK42" i="1"/>
  <c r="X40" i="1"/>
  <c r="W40" i="1"/>
  <c r="AP37" i="1" l="1"/>
  <c r="AO37" i="1"/>
  <c r="AN37" i="1"/>
  <c r="AK37" i="1"/>
  <c r="X37" i="1"/>
  <c r="W37" i="1"/>
  <c r="AK34" i="1"/>
  <c r="AK29" i="1"/>
  <c r="AK24" i="1"/>
  <c r="AK18" i="1"/>
  <c r="X13" i="1"/>
  <c r="W13" i="1"/>
  <c r="AP35" i="1"/>
  <c r="AP31" i="1"/>
  <c r="AP25" i="1"/>
  <c r="AP19" i="1"/>
  <c r="AP14" i="1"/>
  <c r="AP9" i="1"/>
  <c r="AK10" i="1"/>
  <c r="AK13" i="1" s="1"/>
  <c r="AK11" i="1"/>
  <c r="AK12" i="1"/>
  <c r="AK14" i="1"/>
  <c r="AK15" i="1"/>
  <c r="AK16" i="1"/>
  <c r="AK17" i="1"/>
  <c r="AK19" i="1"/>
  <c r="AK20" i="1"/>
  <c r="AK21" i="1"/>
  <c r="AK22" i="1"/>
  <c r="AK23" i="1"/>
  <c r="AK25" i="1"/>
  <c r="AK26" i="1"/>
  <c r="AK27" i="1"/>
  <c r="AK28" i="1"/>
  <c r="AK30" i="1"/>
  <c r="AK31" i="1"/>
  <c r="AK32" i="1"/>
  <c r="AK33" i="1"/>
  <c r="AK35" i="1"/>
  <c r="AK36" i="1"/>
  <c r="AK9" i="1"/>
  <c r="X35" i="1"/>
  <c r="X31" i="1"/>
  <c r="X27" i="1"/>
  <c r="X20" i="1"/>
  <c r="X16" i="1"/>
  <c r="X10" i="1"/>
  <c r="W35" i="1"/>
  <c r="W27" i="1"/>
  <c r="W20" i="1"/>
  <c r="AT36" i="1" l="1"/>
  <c r="AT35" i="1"/>
  <c r="AT33" i="1" l="1"/>
  <c r="AT32" i="1"/>
  <c r="AT31" i="1"/>
  <c r="AT30" i="1"/>
  <c r="AT28" i="1" l="1"/>
  <c r="AT27" i="1"/>
  <c r="AT26" i="1"/>
  <c r="AT25" i="1"/>
  <c r="AT21" i="1" l="1"/>
  <c r="AT23" i="1"/>
  <c r="AT22" i="1"/>
  <c r="AT20" i="1"/>
  <c r="AT19" i="1"/>
  <c r="AT17" i="1" l="1"/>
  <c r="AT16" i="1"/>
  <c r="AT15" i="1"/>
  <c r="AT14" i="1"/>
  <c r="AT10" i="1" l="1"/>
  <c r="AT11" i="1"/>
  <c r="AT12" i="1"/>
  <c r="AT9" i="1"/>
</calcChain>
</file>

<file path=xl/comments1.xml><?xml version="1.0" encoding="utf-8"?>
<comments xmlns="http://schemas.openxmlformats.org/spreadsheetml/2006/main">
  <authors>
    <author>USUARIO</author>
    <author>Luz Marlene Andrade</author>
    <author>JOHANA VIELLAR</author>
  </authors>
  <commentList>
    <comment ref="O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H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Q7" authorId="0" shapeId="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BA7" authorId="1" shapeId="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J7" authorId="2" shapeId="0">
      <text>
        <r>
          <rPr>
            <sz val="9"/>
            <color indexed="81"/>
            <rFont val="Tahoma"/>
            <family val="2"/>
          </rPr>
          <t xml:space="preserve">VER ANEXO 1
</t>
        </r>
      </text>
    </comment>
    <comment ref="BK7" authorId="2" shapeId="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<sst xmlns="http://schemas.openxmlformats.org/spreadsheetml/2006/main" count="381" uniqueCount="245">
  <si>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</si>
  <si>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</si>
  <si>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</si>
  <si>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</si>
  <si>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</si>
  <si>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</si>
  <si>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</si>
  <si>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</si>
  <si>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</si>
  <si>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</si>
  <si>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</si>
  <si>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</si>
  <si>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</si>
  <si>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</si>
  <si>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</si>
  <si>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</si>
  <si>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</si>
  <si>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</si>
  <si>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</si>
  <si>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</si>
  <si>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</si>
  <si>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</si>
  <si>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</si>
  <si>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</si>
  <si>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</si>
  <si>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</si>
  <si>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</si>
  <si>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</si>
  <si>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</si>
  <si>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</si>
  <si>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</si>
  <si>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</si>
  <si>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</si>
  <si>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</si>
  <si>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</si>
  <si>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</si>
  <si>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</si>
  <si>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</si>
  <si>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</si>
  <si>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</si>
  <si>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</si>
  <si>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</si>
  <si>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</si>
  <si>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</si>
  <si>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</si>
  <si>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</si>
  <si>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</si>
  <si>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</si>
  <si>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</si>
  <si>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</si>
  <si>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</si>
  <si>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</si>
  <si>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</si>
  <si>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</si>
  <si>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</si>
  <si>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</si>
  <si>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</si>
  <si>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</si>
  <si>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</si>
  <si>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</si>
  <si>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</si>
  <si>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</si>
  <si>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</si>
  <si>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</si>
  <si>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</si>
  <si>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</si>
  <si>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</si>
  <si>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CARTAGENA TRANSPARENTE</t>
  </si>
  <si>
    <t>CULTURA CIUDADANA PARA LA DEMOCRACIA Y LA PAZ</t>
  </si>
  <si>
    <t>SERVIDOR Y SERVIDORA PÚBLICA AL SERVICIO DE LA CIUDADANIA</t>
  </si>
  <si>
    <t>PLAN DECENAL DE CULTURA CIUDADANA Y CARTAGENEIDAD FORMULADO E IMPLMENTADO</t>
  </si>
  <si>
    <t>FORMULAR E IMPLEMENTAR EL PLAN DE CULTURA CIUDADANA Y CARTAGENEIDAD EN UN 100%</t>
  </si>
  <si>
    <t>Porcentaje</t>
  </si>
  <si>
    <t>Número</t>
  </si>
  <si>
    <t>Número de personas</t>
  </si>
  <si>
    <t>Capacitar a 1.054 los funcionarios y servidores públicos de la Administración Distrital</t>
  </si>
  <si>
    <t>X</t>
  </si>
  <si>
    <t>Servicio de educación informal</t>
  </si>
  <si>
    <t>Gestión Institucional y de la Comunidad</t>
  </si>
  <si>
    <t>Formación desarrollo de las competencias de los Servidores y Servidoras Públicas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</si>
  <si>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</si>
  <si>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Coordinación y gestión para la elaboración, implementación y seguimiento del plan de formación para los servidores y servidoras públicas del Distrito.</t>
  </si>
  <si>
    <t>Desarrollo de procesos de formación en habilidades duras y blandas dirigidas a los servidores y servidoras públicas para el fortalecimiento de las competencias laborales, sociales, participativas e institucionales.</t>
  </si>
  <si>
    <t>Desarrollo de una feria para socializar y promocionar las iniciativas de innovación pública identificadas en las dependencias y entidades del Distrito.</t>
  </si>
  <si>
    <t xml:space="preserve">Sistematización del programa servidores y servidoras al servicio de la ciudadanía. </t>
  </si>
  <si>
    <t>ESCUELA DE GOBIERNO Y LIDERAZGO</t>
  </si>
  <si>
    <t>LIVIS PATRICIA LÓPEZ CORREA</t>
  </si>
  <si>
    <t>Recursos Propios - ICLD</t>
  </si>
  <si>
    <t>Inversión</t>
  </si>
  <si>
    <t>FORMACION DESARROLLO DE LAS COMPETENCIAS DE LOS SERVIDORES Y SERVIDORAS PUBLICAS DEL DISTRITO DE CARTAGENA DE INDIAS</t>
  </si>
  <si>
    <t>2.3.4599.1000.2021130010232</t>
  </si>
  <si>
    <t>SI</t>
  </si>
  <si>
    <t>CONTRATO DE PRESTACION DE SERVICIOS</t>
  </si>
  <si>
    <t>CONVENIO DE ASOCIACION</t>
  </si>
  <si>
    <t>CONTRATO DE ARRENDAMIENTO</t>
  </si>
  <si>
    <t>Contratación Directa</t>
  </si>
  <si>
    <t>Mínima Cuantía</t>
  </si>
  <si>
    <t>CIUDADANIA LIBRE, INCLUYENTE Y TRANSFORMADORA</t>
  </si>
  <si>
    <t>Número de funcionarios y servidores públicos formados y capacitados</t>
  </si>
  <si>
    <t>Número de organizaciones de la sociedad civil y comunales que inciden y hacen control a las decisiones del Gobierno Distrital y de las alcaldías locales</t>
  </si>
  <si>
    <t>Número de organizaciones</t>
  </si>
  <si>
    <t>N/D</t>
  </si>
  <si>
    <t>128 Organizaciones comunales y sociales participan, inciden y hacen control a las decisiones de la Administración Distrital</t>
  </si>
  <si>
    <t>Servicio de promoción a la participación ciudadana</t>
  </si>
  <si>
    <t>Formación de la ciudadanía libre, incluyente y transformadora para la democracia 2022-2023 Cartagena de Indias</t>
  </si>
  <si>
    <t>Aumentar la participación ciudadana especialmente de mujeres y jóvenes de organizaciones sociales y comunales en los procesos de transformación, desarrollo local y toma de decisiones del Gobierno de Cartagena de Indias.</t>
  </si>
  <si>
    <t>Coordinación, supervisión y gestión de las actividades y metas del proyecto.</t>
  </si>
  <si>
    <t>Sistematización de la experiencia Ciudadanía Libre.</t>
  </si>
  <si>
    <t>Diagnóstico, socialización, convocatoria, selección y diseño del plan de formación a organizaciones sociales y comunales.</t>
  </si>
  <si>
    <t>Proceso de fortalecimiento a organizaciones sociales y comunales y construcción de escenarios de gestión.</t>
  </si>
  <si>
    <t>FORMACION DE LA CIUDADANIA LIBRE INCLUYENTE Y TRANSFORMADORA PARA LA DEMOCRACIA 2022 2023</t>
  </si>
  <si>
    <t>2.3.4502.1000.2021130010231</t>
  </si>
  <si>
    <t>CARTAGENA TE QUIERE, QUIERE A CARTAGENA: PLAN DECENAL DE CULTURA CIUDADANA Y CARTAGENEIDAD</t>
  </si>
  <si>
    <t>Número de Plan decenal de cultura ciudadana y cartegeneidad formulado e implementado</t>
  </si>
  <si>
    <t>Formular e Implementar un plan de Cultura Ciudadana y Cartageneidad</t>
  </si>
  <si>
    <t>Servicio de implementación sistemas de gestión</t>
  </si>
  <si>
    <t xml:space="preserve"> PLAN DECENAL DE CULTURA CIUDADANA Y CARTAGENEIDAD</t>
  </si>
  <si>
    <t>Implementar de manera participativa y experimental un plan decenal de cultura ciudadana que contenga la política pública de Cartagena y
las estrategias de la ciudad para los próximos 10 años.</t>
  </si>
  <si>
    <t xml:space="preserve">Implementación de acciones pedagógicas de cultura ciudadana Eje Derecho a la ciudad.  </t>
  </si>
  <si>
    <t>Implementación de acciones pedagógicas de cultura ciudadana Eje Autocuidado.</t>
  </si>
  <si>
    <t>Implementación de acciones pedagógicas de cultura ciudadana Eje Transparencia.</t>
  </si>
  <si>
    <t>Implementación de una estrategia de comunicación y movilización social que permita la visibilización de las acciones de cultura ciudadana.</t>
  </si>
  <si>
    <t>IMPLEMENTACION PLAN DECENAL DE CULTURA CIUDADANA Y CARTAGENEIDAD</t>
  </si>
  <si>
    <t>2.3.4501.1000.2021130010239</t>
  </si>
  <si>
    <t>YO SOY CARTAGENA</t>
  </si>
  <si>
    <t>Número de cartegeneros y cartageneras que se sienten orgullosas de la ciudad</t>
  </si>
  <si>
    <t>52% de las personas se sienten orgullosos de la Ciuidad</t>
  </si>
  <si>
    <t>Lograr que 882.989 (80%) de las y los cartageneros se sientan orgullosos de su ciudad</t>
  </si>
  <si>
    <t>FORMACIÓN MI ORGULLO ES CARTAGENA</t>
  </si>
  <si>
    <t>Aumentar en un 80% el sentido de pertenencia e identidad territorial, de las y los cartageneros con su ciudad, su historia, su cultura, sus espacios comunes, su patrimonio material e inmaterial y su satisfacción con Cartagena como una ciudad para el buen vivir.</t>
  </si>
  <si>
    <t xml:space="preserve">Desarrollo de actividades de gestión y articulación para impulsar el posicionamiento del orgullo por la ciudad por parte de los cartageneros y cartageneras. </t>
  </si>
  <si>
    <t>Conformación de una mesa para promover el orgullo por Cartagena como una marca de ciudad mediante la articulación con diferentes actores del sector académico, económico, social y cultural.</t>
  </si>
  <si>
    <t>Desarrollo de una estrategia pedagógica con enfoque territorial que permita aumentar el conocimiento de los cartageneros y cartageneras sobre su ciudad, y así poder aumentar el sentido de pertenencia por Cartagena.</t>
  </si>
  <si>
    <t>FORMACION MI ORGULLO ES CARTAGENA</t>
  </si>
  <si>
    <t>2.3.4599.1000.2021130010242</t>
  </si>
  <si>
    <t>CONTRATO DE PRESTACION DE SERVICIOS MINIMA CUANTIA</t>
  </si>
  <si>
    <t>NUESTRA CARTAGENA SOÑADA</t>
  </si>
  <si>
    <t>Número de ciudadanas y ciudadanos participantes en la construcción  del plan estratégico prospectivo para Cartagena 2040</t>
  </si>
  <si>
    <t>Alcanzar la participación de 102.837 ciudadanas y ciudadanos (10%) de la poblacion cartagenera en la construcción de un Plan Estratégico Prospectivo</t>
  </si>
  <si>
    <t>Servicios de información implementados</t>
  </si>
  <si>
    <t>Servicio de integración de la oferta pública</t>
  </si>
  <si>
    <t>Formulación agenda prospectiva de ciudad Nuestra Cartagena Soñada</t>
  </si>
  <si>
    <t>Fortalecer los espacios de participación de la ciudadanía y distintas agremiaciones en la construcción de documentos que apunten a una visión prospectiva de ciudad en el que se integren distintos enfoques y se genere confianza institucional.</t>
  </si>
  <si>
    <t>Construcción de documento final de formulación de agenda prospectiva de ciudad.</t>
  </si>
  <si>
    <t>Gestión del conocimiento y sistematización de experiencia.</t>
  </si>
  <si>
    <t>Estrategias pedagógicas de comunicación y movilización social para la agenda.</t>
  </si>
  <si>
    <t>FORMULACION AGENDA PROSPECTIVA DE CIUDAD NUESTRA CARTAGENA SOÑADA</t>
  </si>
  <si>
    <t>2.3.4599.1000.2021130010238</t>
  </si>
  <si>
    <t>Porcentaje de implementacion de la Escuela Virtual  y aplicativo aplicación Cartagena Reporta</t>
  </si>
  <si>
    <t>Implementar las etapas de diseño, montaje y funcionamiento de la Escuela Virtual</t>
  </si>
  <si>
    <t>Desarrollo e implementación de cursos de formación virtual en la Escuela de Gobierno del Distrito de Cartagena de Indias</t>
  </si>
  <si>
    <t>Implementar herramientas digitales para la interacción entre la ciudadanía y las entidades distritales de la ciudad de Cartagena.</t>
  </si>
  <si>
    <t>Desarrollo de la plataforma escuela virtual.</t>
  </si>
  <si>
    <t>DESARROLLO E IMPLEMENTACION DE CURSOS DE FORMACION VIRTUAL EN LA ESCUELA DE GOBIERNO DEL DISTRITO DE CARTAGENA DE INDIAS</t>
  </si>
  <si>
    <t>2.3.4599.1000.2021130010241</t>
  </si>
  <si>
    <t>16 - Paz, Justicia e Instituciones Sólidas</t>
  </si>
  <si>
    <t>Informes de seguimiento al proyecto de inversión (SPI)</t>
  </si>
  <si>
    <t>Documento de sistematización</t>
  </si>
  <si>
    <t>Informes de avance del proceso</t>
  </si>
  <si>
    <t>Informe del proceso de fortalecimiento</t>
  </si>
  <si>
    <t>POLITICA DE ADMINISTRACION DE RIESGOS</t>
  </si>
  <si>
    <t>10 - Reducción de las desigualdades
11 - Ciudades y comunidades sostenibles</t>
  </si>
  <si>
    <t>Documento de formulación de agenda prospectiva</t>
  </si>
  <si>
    <t>Informes de avance de las estrategias implementadas</t>
  </si>
  <si>
    <t>11 - Ciudades y comunidades sostenibles</t>
  </si>
  <si>
    <t>Informes de avance de acciones pedagógicas  - Eje derecho a la ciudad</t>
  </si>
  <si>
    <t>Informes de avance de acciones pedagógicas  - Eje Transparencia</t>
  </si>
  <si>
    <t>Informes de avance de acciones pedagógicas  - Eje Autocuidado</t>
  </si>
  <si>
    <t>Informes de avances de implementación de estrategias de comunicación</t>
  </si>
  <si>
    <t>Actas de reunión de la mesa de orgullo</t>
  </si>
  <si>
    <t>Informes de avances del desarrollo de la estrategia pedagógica</t>
  </si>
  <si>
    <t>Reportes con evidencias de los procesos de formación desarrollados</t>
  </si>
  <si>
    <t>Informe de realización de la feria con soportes</t>
  </si>
  <si>
    <t>4 - Educación de calidad</t>
  </si>
  <si>
    <t>Informe consolidado del desarrollo de la escuela virtual</t>
  </si>
  <si>
    <t>1. Talento Humano
2. Integridad</t>
  </si>
  <si>
    <t>La gestión de la comunidad, tiene como tarea armonizar las relaciones institucionales con el entorno en una dinámica que integra procesos formativos y educativos que intervenidos favorecen el desarrollo de las comunidades.</t>
  </si>
  <si>
    <t>Impulsar la gestión institucional y comunitaria a todos los habitantes del distrito de Cartagena, a través del desarrollo de procesos permanentes de transformación positiva de comportamientos humanos, el fortalecimiento de los liderazgos en las organizaciones sociales y comunitarias, el desarrollo de habilidades, capacidades y competencias de los servidores públicos, con el fin de contribuir a la construccion de una sociedad mas justa, plural y con mayor inclusion social.</t>
  </si>
  <si>
    <r>
      <rPr>
        <b/>
        <sz val="11"/>
        <color theme="1"/>
        <rFont val="Arial"/>
        <family val="2"/>
      </rPr>
      <t>R1:</t>
    </r>
    <r>
      <rPr>
        <sz val="11"/>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1"/>
        <color theme="1"/>
        <rFont val="Arial"/>
        <family val="2"/>
      </rPr>
      <t>R2:</t>
    </r>
    <r>
      <rPr>
        <sz val="11"/>
        <color theme="1"/>
        <rFont val="Arial"/>
        <family val="2"/>
      </rPr>
      <t xml:space="preserve"> Posibilidad de pérdida Económica y Reputacional por Baja calidad de los capacitadores y consultores debido a la incompetencia del capacitador sobre la temática a tratar.
</t>
    </r>
    <r>
      <rPr>
        <b/>
        <sz val="11"/>
        <color theme="1"/>
        <rFont val="Arial"/>
        <family val="2"/>
      </rPr>
      <t>R3:</t>
    </r>
    <r>
      <rPr>
        <sz val="11"/>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</si>
  <si>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1"/>
        <color theme="1"/>
        <rFont val="Arial"/>
        <family val="2"/>
      </rPr>
      <t>CONTROL R1:</t>
    </r>
    <r>
      <rPr>
        <sz val="11"/>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1"/>
        <color theme="1"/>
        <rFont val="Arial"/>
        <family val="2"/>
      </rPr>
      <t>CONTROL R2:</t>
    </r>
    <r>
      <rPr>
        <sz val="11"/>
        <color theme="1"/>
        <rFont val="Arial"/>
        <family val="2"/>
      </rPr>
      <t xml:space="preserve"> Profesional especializado y equipo de apoyo realizarán revisiones a los perfiles de los capacitadores y consultores, bajo los parámetros de idoneidad, eficacia y eficiencia.
</t>
    </r>
    <r>
      <rPr>
        <b/>
        <sz val="11"/>
        <color theme="1"/>
        <rFont val="Arial"/>
        <family val="2"/>
      </rPr>
      <t>CONTROL R3:</t>
    </r>
    <r>
      <rPr>
        <sz val="11"/>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</si>
  <si>
    <t>Diseño e implementación de una estrategia de comunicación que promueva la transformación de comportamientos de los cartageneros y cartageneras para con su ciudad.</t>
  </si>
  <si>
    <t>CONÉCTATE CON CARTAGENA</t>
  </si>
  <si>
    <t>SEGUIMIENTO</t>
  </si>
  <si>
    <t>REPORTE META PRODUCTO
EJECUTADO DE ENERO 1 A MARZO 31 DE 2023</t>
  </si>
  <si>
    <t>REPORTE EJECUCIÓN PRESUPUESTAL (POR RP) 
ENERO 1 A MARZO 31 DE 2023</t>
  </si>
  <si>
    <t>REPORTE EJECUCIÓN PRESUPUESTAL (POR PAGOS)
ENERO 1 A MARZO 31 DE 2023</t>
  </si>
  <si>
    <t>*Se está en proceso de planeación para llevar a cabo la sistematización del programa.</t>
  </si>
  <si>
    <t xml:space="preserve">*Se han llevado a cabo encuentros con Juntas de Acción Comunal, con el fin de realizar diagnóstico de estas, identificando debilidades y fortalezas, para desarrollar plan de formación contextualizado a sus necesidades. </t>
  </si>
  <si>
    <t xml:space="preserve">*Se han realizado diversas actividades pedagógicas en las que se desarrolla la Cátedra "Mi Orgullo es Cartagena", en instituciones educativas y otros espacios de la ciudad, los cuales han servido de reflexión sobre los elementos simbólicos materiales e inmateriales que hacen sentir orgullos a las y los cartageneros. </t>
  </si>
  <si>
    <t>*Se han llevado a cabo diversas actividades en Instituciones Educativas de la ciudad, donde se desarrollaron talleres formativos acerca de prospectiva territorial.</t>
  </si>
  <si>
    <t>REPORTE META PRODUCTO
EJECUTADO DE ENERO 1 A JUNIO 30 DE 2023</t>
  </si>
  <si>
    <t>REPORTE EJECUCIÓN PRESUPUESTAL (POR RP) 
ENERO 1 A JUNIO 30 DE 2023</t>
  </si>
  <si>
    <t>REPORTE EJECUCIÓN PRESUPUESTAL (POR PAGOS)
ENERO 1 A JUNIO 30 DE 2023</t>
  </si>
  <si>
    <t>*Se continuó con la contratación de 2 profesionales para la gestión y coordinación del proyecto.
*Se han realizado actividades tales como:
-Reuniones con la directora y el equipo de la Escuela de Gobierno.
-Reuniones con el equipo de Servidor Público para organizar el plan de trabajo.
-Reunión con Uniandes para gestionar procesos de formación a servidores públicos.
-Reunión con la oficina de Talento Humano para revisar los formatos de solicitud, desarrollo y evaluación de formación.</t>
  </si>
  <si>
    <t xml:space="preserve">*Se llevaron a cabo procesos de formación a servidores públicos en Sigob II, Ciberseguridad y SECOP II. Para un total de 601 servidores formados de enero a junio de 2023. </t>
  </si>
  <si>
    <t>*Se suscribió contrato con EQ Academia como operador logístico para llevar a cabo la feria de innovación pública Distrital, la cual se realizó el 30 de mayo de 2023, contando con la participación de 15 dependencias del Distrito, quienes dieron a conocer sus iniciativas de innovación.</t>
  </si>
  <si>
    <t>REPORTE ACTIVIDAD DE PROYECTO
EJECUTADO DE ENERO 1 A JUNIO 30 DE 2023</t>
  </si>
  <si>
    <t>*Se continuó con los profesionales y personal de apoyo a la gestión contratados para llevar a cabo las actividades del proyecto desde la EGL.
*Se han desarrollado diferentes reuniones internas y externas de articulación que permiten aunar esfuerzos para que las actividades a desarrollar en materia de cultura ciudadana tengan mayor impacto en Cartagena y sus corregimientos.
*Se suscribió convenio de asociación con la Fundación Encausa para ser el aliado operador en la implementación del proyecto Plan Decenal 2023.</t>
  </si>
  <si>
    <t xml:space="preserve">*Se han llevado a cabo diversas actividades pedagógicas en el eje derecho a la ciudad que buscan generar cambios de comportamiento en las y los ciudadanos. En estas actividades los ciudadanos pudieron a través de estrategias prácticas evidenciar diferentes acciones tendientes al buen comportamiento social. </t>
  </si>
  <si>
    <t>*En el marco del eje Transparencia, se realizó reunión de articulación con la empresa Tejido Digital quien será la encarga de operativizar la encuesta de cultura ciudadana 2023.</t>
  </si>
  <si>
    <t>*En el eje Autocuidado, se realizó la ponencia "Autocuidado como ejercicio de cultura ciudadana" en el marco del foro Jóvenes Responsables. Este fue un espacio pedagógico que contó con ponencias enfocadas en autocuidado como ejercicio ciudadano.</t>
  </si>
  <si>
    <t>*La estrategia de comunicación se ha enfocado en visibilizar las acciones pedagógicas implementadas. Durante este periodo, se han publicado diferentes noticias en las redes sociales de la Escuela de Gobierno y Liderazgo y en medios de comunicación. Se cuenta con el plan estratégico de comunicaciones del proyecto, en el marco del convenio con la Fundación Encausa.</t>
  </si>
  <si>
    <t>*Se han desarrollado reuniones con distintas entidades y dependencias del Distrito, como la Oficina de Espacio Público, con quienes se realizará el evento Sembrando Tradiciones, el cual buscará rescatar la tradición oral referente a aquellos vendedores ambulantes ubicados en el Centro Histórico.</t>
  </si>
  <si>
    <t>*Se realizó la segunda Mesa de la Cartageneidad, un espacio de articulación y compromisos para generar acciones que eleven el sentido de pertenencia de los cartageneros y cartageneras. Al espacio asistieron actores como: Argos, ETCAR, IDER, Fundación Universitaria Unicolombo, Fundación Caminos, IPCC, PES, Ángeles Somos, Mutual Ser, entre otros.</t>
  </si>
  <si>
    <t>*Se ha implementado la estrategia de comunicación, difundiendo a través de redes sociales y medios de comunicación las acciones relevantes al orgullo de la ciudad. Al corte del mes de junio se ha tenido un alcance en las publicaciones de 152.916 cartageneros y cartageneras (Entre Instagram y Facebook). Esta cifra se reporta como cantidad lograda en la meta del cuatrienio planteada para el año 2023.</t>
  </si>
  <si>
    <t>*Se han llevado a cabo diferentes reuniones en el marco de la gestión de coordinación y articulación de actividades del proyecto, tales como: 
-Reunión de equipo con la directora de la Escuela de Gobierno. 
-Reunión con el equipo de Escuela Virtual y Comunicaciones.
-Reunión con el equipo de Gestión Desarrollo para el despliegue de la plataforma Moodle.
-Socialización de avance y requerimientos en el despliegue de la plataforma Moodle y página Web.</t>
  </si>
  <si>
    <t>*En el marco del desarrollo de la plataforma de la Escuela Virtual, se han realizado actividades como:
-Montaje de los micrositios: Inicio, Conócenos, Plan Decenal, Mi orgullo es Cartagena, dentro del gestor de archivo de la página Web.
-Seguimiento de los inscritos en la convocatoria al curso ANALÍTICA DE DATOS CON EXCEL
-Sistematización información convocatoria al curso ANALÍTICA DE DATOS CON EXCEL
-Asistencia y respuesta a inquietudes de los inscritos al curso ANALÍTICA DE DATOS CON EXCEL
-Entrega de 168 certificados al curso ANALÍTICA DE DATOS CON EXCEL</t>
  </si>
  <si>
    <t>*Se continuó con la gestión del proyecto por parte del grupo de profesionales y apoyo a la gestión para contratados desde la EGL.</t>
  </si>
  <si>
    <t>*Actualmente se encuentra en ejecución acuerdo de financiación con el PNUD, suscrito a finales del 2022, con vigencia futura, en el que se recibirá como producto el escenario apuesta del plan prospectivo de la Cartagena Soñada 2040, el cual servirá como punto de partida para el documento final. En este sentido, se han realizado diversas jornadas tanto en el marco del acuerdo con PNUD como con el equipo de la Escuela de Gobierno, donde se ha realizado la socialización del proyecto de agenda prospectiva de ciudad y se han recogido insumos para la construcción del escenario apuesta.</t>
  </si>
  <si>
    <t>*Se presenta como avance la recopilación de la información generada en el marco del proyecto desde el año 2021.</t>
  </si>
  <si>
    <t>*Se avanzó en el diagnóstico a organizaciones sociales y comunale con el equipo de la Escuela de Gobierno.</t>
  </si>
  <si>
    <t>*Se suscribió convenio de asociación con la Pastoral Social de la Arquidiócesis de Cartagena para el desarrollo del proyecto, incluyendo actividades de diagnóstico y fortalecimiento a organizaciones sociales y comunales, así como la sistematización de la experiencia Ciudadanía Libre.</t>
  </si>
  <si>
    <t>EVALUACION METAS PRODUCTOS A JUNIO 30 DE 2023</t>
  </si>
  <si>
    <t>ACUMULADO METAS PRODUCTOS AL CUATRIENIO 2020 - 2023</t>
  </si>
  <si>
    <t>EVALUACION DE ACTIVIDADES DEL PROYECTO A JUNIO 30 DE 2023</t>
  </si>
  <si>
    <t>CODIGO</t>
  </si>
  <si>
    <t>RUBRO</t>
  </si>
  <si>
    <t>APROPIACION DEFINITIVA A JUNIO 30 DE 2023</t>
  </si>
  <si>
    <t>PORCENTAJE EJECUTADO</t>
  </si>
  <si>
    <t>2021130010232 FORMACION DESARROLLO DE LAS COMPETENCIAS DE LOS SERVIDORES Y SERVIDORAS PUBLICAS DEL DISTRITO DE CARTAGENA DE INDIAS</t>
  </si>
  <si>
    <t>EJECUTADO A JUNIO 30 DE 2023 (GIROS)</t>
  </si>
  <si>
    <t>2021130010231 FORMACION DE LA CIUDADANIA LIBRE INCLUYENTE Y TRANSFORMADORA PARA LA DEMOCRACIA 2022 2023</t>
  </si>
  <si>
    <t>2021130010239 IMPLEMENTACION PLAN DECENAL DE CULTURA CIUDADANA Y CARTAGENEIDAD</t>
  </si>
  <si>
    <t>2021130010242 FORMACION MI ORGULLO ES CARTAGENA</t>
  </si>
  <si>
    <t>2021130010238 FORMULACION AGENDA PROSPECTIVA DE CIUDAD NUESTRA CARTAGENA SO?ADA</t>
  </si>
  <si>
    <t>2021130010241 DESARROLLO E IMPLEMENTACION DE CURSOS DE FORMACION VIRTUAL EN LA ESCUELA DE GOBIERNO DEL DISTRITO DE CARTAGENA DE INDIAS</t>
  </si>
  <si>
    <t>AVANCE DEL PROGRAMA SERVIDOR Y SERVIDORA PÚBLICA AL SERVICIO DE LA CIUDADANIA</t>
  </si>
  <si>
    <t>AVANCE DEL PROYECTO</t>
  </si>
  <si>
    <t>AVANCE PRESUPUESTAL</t>
  </si>
  <si>
    <t>AVANCE DEL PROGRAMA CIUDADANIA LIBRE, INCLUYENTE Y TRANSFORMADORA</t>
  </si>
  <si>
    <t xml:space="preserve">AVANCE DEL PROYECTO </t>
  </si>
  <si>
    <t>AVANCE DE EJECUCCION PRESUPUESTAL</t>
  </si>
  <si>
    <t>AVANCE DEL PROGRAMA CARTAGENA TE QUIERE, QUIERE A CARTAGENA: PLAN DECENAL DE CULTURA CIUDADANA Y CARTAGENEIDAD</t>
  </si>
  <si>
    <t>AVANCE DEL PROYECTO  PLAN DECENAL DE CULTURA CIUDADANA Y CARTAGENEIDAD</t>
  </si>
  <si>
    <t xml:space="preserve">AVANCE DE EJECUCCION PRESUPUESTAL </t>
  </si>
  <si>
    <t>AVANCE DEL PROGRAMA YO SOY CARTAGENA</t>
  </si>
  <si>
    <t>AVANCE DEL PROYECTOFORMACIÓN MI ORGULLO ES CARTAGENA</t>
  </si>
  <si>
    <t>AVANCE DEL PROGRAMA NUESTRA CARTAGENA SOÑADA</t>
  </si>
  <si>
    <t>AVANCE DEL PROYECTO Formulación agenda prospectiva de ciudad Nuestra Cartagena Soñada</t>
  </si>
  <si>
    <t>AVANCE DE LA EJECUCCION PRESUPUESTAL</t>
  </si>
  <si>
    <t>AVANCE DEL PROGRAMACONÉCTATE CON CARTAGENA</t>
  </si>
  <si>
    <t>AVANCE DEL PROYECTO Desarrollo e implementación de cursos de formación virtual en la Escuela de Gobierno del Distrito de Cartagena de Indias</t>
  </si>
  <si>
    <t>AVANCE METAS PRODUCTOS PLAN DE DESARROLLO A JUNIO 30 DE 2023</t>
  </si>
  <si>
    <t>AVANCE DE LAS ACTIVIDADES DEL PROYECTO  A JUNIO 30 DE 2023</t>
  </si>
  <si>
    <t>EJECUCCION PRESUPUESTAL A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</si>
</sst>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3" formatCode="_-* #,##0.00_-;\-* #,##0.00_-;_-* &quot;-&quot;??_-;_-@_-"/>
    <numFmt numFmtId="164" formatCode="0;[Red]0"/>
    <numFmt numFmtId="165" formatCode="dd/mm/yy;@"/>
    <numFmt numFmtId="166" formatCode="_-* #,##0_-;\-* #,##0_-;_-* &quot;-&quot;??_-;_-@_-"/>
    <numFmt numFmtId="167" formatCode="#,##0.0000"/>
    <numFmt numFmtId="168" formatCode="#,##0.0"/>
    <numFmt numFmtId="169" formatCode="0.0%"/>
  </numFmts>
  <fonts count="21" x14ac:knownFonts="1">
    <font>
      <sz val="11"/>
      <color theme="1"/>
      <name val="Calibri"/>
      <family val="2"/>
      <scheme val="minor"/>
    </font>
    <font>
      <b/>
      <sz val="11"/>
      <color theme="1"/>
      <name val="Arial"/>
      <family val="2"/>
    </font>
    <font>
      <b/>
      <sz val="11"/>
      <name val="Arial"/>
      <family val="2"/>
    </font>
    <font>
      <sz val="11"/>
      <color theme="1"/>
      <name val="Arial"/>
      <family val="2"/>
    </font>
    <font>
      <sz val="11"/>
      <color theme="1" tint="4.9989318521683403E-2"/>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sz val="11"/>
      <color theme="1"/>
      <name val="Calibri"/>
      <family val="2"/>
      <scheme val="minor"/>
    </font>
    <font>
      <b/>
      <sz val="16"/>
      <color theme="1"/>
      <name val="Arial"/>
      <family val="2"/>
    </font>
    <font>
      <sz val="11"/>
      <name val="Arial"/>
      <family val="2"/>
    </font>
    <font>
      <b/>
      <sz val="11"/>
      <color rgb="FFFF0000"/>
      <name val="Arial"/>
      <family val="2"/>
    </font>
    <font>
      <b/>
      <sz val="11"/>
      <color theme="1" tint="4.9989318521683403E-2"/>
      <name val="Arial"/>
      <family val="2"/>
    </font>
    <font>
      <b/>
      <sz val="9"/>
      <color rgb="FF000000"/>
      <name val="Tahoma"/>
      <family val="2"/>
    </font>
    <font>
      <sz val="9"/>
      <color rgb="FF000000"/>
      <name val="Tahoma"/>
      <family val="2"/>
    </font>
    <font>
      <sz val="14"/>
      <color theme="1" tint="4.9989318521683403E-2"/>
      <name val="Arial"/>
      <family val="2"/>
    </font>
    <font>
      <sz val="14"/>
      <color theme="1"/>
      <name val="Arial"/>
      <family val="2"/>
    </font>
    <font>
      <b/>
      <sz val="14"/>
      <color theme="1"/>
      <name val="Arial"/>
      <family val="2"/>
    </font>
    <font>
      <b/>
      <sz val="12"/>
      <color theme="1"/>
      <name val="Arial"/>
      <family val="2"/>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7">
    <xf numFmtId="0" fontId="0" fillId="0" borderId="0"/>
    <xf numFmtId="0" fontId="7" fillId="2" borderId="0" applyNumberFormat="0" applyBorder="0" applyProtection="0">
      <alignment horizontal="center" vertical="center"/>
    </xf>
    <xf numFmtId="49" fontId="8" fillId="0" borderId="0" applyFill="0" applyBorder="0" applyProtection="0">
      <alignment horizontal="left" vertical="center"/>
    </xf>
    <xf numFmtId="3" fontId="8" fillId="0" borderId="0" applyFill="0" applyBorder="0" applyProtection="0">
      <alignment horizontal="right" vertical="center"/>
    </xf>
    <xf numFmtId="0" fontId="9" fillId="0" borderId="0"/>
    <xf numFmtId="43" fontId="10" fillId="0" borderId="0" applyFont="0" applyFill="0" applyBorder="0" applyAlignment="0" applyProtection="0"/>
    <xf numFmtId="9" fontId="10" fillId="0" borderId="0" applyFont="0" applyFill="0" applyBorder="0" applyAlignment="0" applyProtection="0"/>
  </cellStyleXfs>
  <cellXfs count="309">
    <xf numFmtId="0" fontId="0" fillId="0" borderId="0" xfId="0"/>
    <xf numFmtId="0" fontId="3" fillId="0" borderId="0" xfId="0" applyFont="1"/>
    <xf numFmtId="0" fontId="4" fillId="0" borderId="0" xfId="0" applyFont="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64" fontId="3" fillId="0" borderId="0" xfId="0" applyNumberFormat="1" applyFont="1" applyAlignment="1">
      <alignment horizontal="center" vertical="center" wrapText="1"/>
    </xf>
    <xf numFmtId="0" fontId="1" fillId="3" borderId="21" xfId="0" applyFont="1" applyFill="1" applyBorder="1" applyAlignment="1">
      <alignment horizontal="center" vertical="center" wrapText="1"/>
    </xf>
    <xf numFmtId="0" fontId="3" fillId="0" borderId="13" xfId="0" applyFont="1" applyBorder="1" applyAlignment="1">
      <alignment horizontal="justify" vertical="center" wrapText="1"/>
    </xf>
    <xf numFmtId="165" fontId="3" fillId="0" borderId="13" xfId="0" applyNumberFormat="1" applyFont="1" applyBorder="1" applyAlignment="1">
      <alignment horizontal="center" vertical="center"/>
    </xf>
    <xf numFmtId="14" fontId="3" fillId="0" borderId="1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17" fontId="3" fillId="0" borderId="13" xfId="0" applyNumberFormat="1" applyFont="1" applyBorder="1" applyAlignment="1">
      <alignment horizontal="center" vertical="center" wrapText="1"/>
    </xf>
    <xf numFmtId="0" fontId="3" fillId="0" borderId="1" xfId="0" applyFont="1" applyBorder="1" applyAlignment="1">
      <alignment horizontal="justify" vertical="center" wrapText="1"/>
    </xf>
    <xf numFmtId="165"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justify" vertical="center" wrapText="1"/>
    </xf>
    <xf numFmtId="165" fontId="3" fillId="0" borderId="14" xfId="0" applyNumberFormat="1" applyFont="1" applyBorder="1" applyAlignment="1">
      <alignment horizontal="center" vertical="center"/>
    </xf>
    <xf numFmtId="14" fontId="3" fillId="0" borderId="14"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7" fontId="3" fillId="0" borderId="14"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1" fontId="3" fillId="0" borderId="0" xfId="0" applyNumberFormat="1"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justify" vertical="center" wrapText="1"/>
    </xf>
    <xf numFmtId="42" fontId="3" fillId="0" borderId="0" xfId="0" applyNumberFormat="1"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xf>
    <xf numFmtId="1" fontId="3" fillId="0" borderId="0" xfId="0" applyNumberFormat="1"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3" fillId="0" borderId="0" xfId="0" applyFont="1" applyAlignment="1">
      <alignment horizontal="center"/>
    </xf>
    <xf numFmtId="0" fontId="1" fillId="0" borderId="1" xfId="4" applyFont="1" applyBorder="1" applyAlignment="1">
      <alignment horizontal="left" vertical="center"/>
    </xf>
    <xf numFmtId="9" fontId="3" fillId="0" borderId="13"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0" fontId="1" fillId="0" borderId="1" xfId="0" applyFont="1" applyBorder="1" applyAlignment="1">
      <alignment horizontal="center" vertical="center"/>
    </xf>
    <xf numFmtId="3" fontId="4" fillId="0" borderId="28"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29"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67" fontId="4" fillId="0" borderId="28" xfId="0" applyNumberFormat="1" applyFont="1" applyBorder="1" applyAlignment="1">
      <alignment horizontal="center" vertical="center" wrapText="1"/>
    </xf>
    <xf numFmtId="167" fontId="4" fillId="0" borderId="3" xfId="0" applyNumberFormat="1" applyFont="1" applyBorder="1" applyAlignment="1">
      <alignment horizontal="center" vertical="center" wrapText="1"/>
    </xf>
    <xf numFmtId="167" fontId="4" fillId="0" borderId="29"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12" fillId="0" borderId="3" xfId="0" applyFont="1" applyBorder="1" applyAlignment="1">
      <alignment horizontal="justify" vertical="center" wrapText="1"/>
    </xf>
    <xf numFmtId="3" fontId="3" fillId="0" borderId="3"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0" borderId="26" xfId="0" applyFont="1" applyBorder="1" applyAlignment="1">
      <alignment horizontal="center" vertical="center" wrapText="1"/>
    </xf>
    <xf numFmtId="166" fontId="3" fillId="0" borderId="3" xfId="5" applyNumberFormat="1" applyFont="1" applyBorder="1" applyAlignment="1">
      <alignment horizontal="center" vertical="center" wrapText="1"/>
    </xf>
    <xf numFmtId="0" fontId="4" fillId="0" borderId="3" xfId="0"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0" fontId="3" fillId="0" borderId="3" xfId="0" applyFont="1" applyBorder="1" applyAlignment="1">
      <alignment horizontal="justify" vertical="center" wrapText="1"/>
    </xf>
    <xf numFmtId="3" fontId="4" fillId="0" borderId="28" xfId="0" applyNumberFormat="1"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13" xfId="0" applyFont="1" applyFill="1" applyBorder="1" applyAlignment="1">
      <alignment horizontal="center" vertical="center" wrapText="1"/>
    </xf>
    <xf numFmtId="9" fontId="3" fillId="0" borderId="13"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xf>
    <xf numFmtId="14" fontId="3" fillId="0" borderId="13" xfId="0" applyNumberFormat="1"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17" fontId="3" fillId="0" borderId="13"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6"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12" fillId="0" borderId="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66" fontId="3" fillId="0" borderId="3" xfId="5"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3" fontId="4" fillId="0" borderId="29" xfId="0" applyNumberFormat="1" applyFont="1" applyFill="1" applyBorder="1" applyAlignment="1">
      <alignment horizontal="center" vertical="center" wrapText="1"/>
    </xf>
    <xf numFmtId="0" fontId="3" fillId="0" borderId="14" xfId="0" applyFont="1" applyFill="1" applyBorder="1" applyAlignment="1">
      <alignment horizontal="justify" vertical="center" wrapText="1"/>
    </xf>
    <xf numFmtId="0" fontId="3" fillId="0" borderId="14" xfId="0" applyFont="1" applyFill="1" applyBorder="1" applyAlignment="1">
      <alignment horizontal="center" vertical="center" wrapText="1"/>
    </xf>
    <xf numFmtId="9" fontId="3" fillId="0" borderId="14" xfId="0" applyNumberFormat="1" applyFont="1" applyFill="1" applyBorder="1" applyAlignment="1">
      <alignment horizontal="center" vertical="center" wrapText="1"/>
    </xf>
    <xf numFmtId="165" fontId="3" fillId="0" borderId="14"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wrapText="1"/>
    </xf>
    <xf numFmtId="1" fontId="3" fillId="0" borderId="14" xfId="0" applyNumberFormat="1" applyFont="1" applyFill="1" applyBorder="1" applyAlignment="1">
      <alignment horizontal="center" vertical="center" wrapText="1"/>
    </xf>
    <xf numFmtId="0" fontId="1" fillId="0" borderId="7" xfId="0" applyFont="1" applyBorder="1" applyAlignment="1">
      <alignment horizontal="center" vertical="center"/>
    </xf>
    <xf numFmtId="9" fontId="4" fillId="0" borderId="3" xfId="6" applyFont="1" applyBorder="1" applyAlignment="1">
      <alignment horizontal="center" vertical="center" wrapText="1"/>
    </xf>
    <xf numFmtId="9" fontId="4" fillId="0" borderId="3" xfId="6" applyFont="1" applyFill="1" applyBorder="1" applyAlignment="1">
      <alignment horizontal="center" vertical="center" wrapText="1"/>
    </xf>
    <xf numFmtId="9" fontId="3" fillId="0" borderId="13" xfId="6" applyFont="1" applyBorder="1" applyAlignment="1">
      <alignment horizontal="center" vertical="center" wrapText="1"/>
    </xf>
    <xf numFmtId="9" fontId="3" fillId="0" borderId="2" xfId="6" applyFont="1" applyBorder="1" applyAlignment="1">
      <alignment horizontal="center" vertical="center" wrapText="1"/>
    </xf>
    <xf numFmtId="9" fontId="3" fillId="0" borderId="3" xfId="6" applyFont="1" applyBorder="1" applyAlignment="1">
      <alignment horizontal="center" vertical="center" wrapText="1"/>
    </xf>
    <xf numFmtId="2" fontId="3" fillId="0" borderId="13" xfId="6" applyNumberFormat="1" applyFont="1" applyBorder="1" applyAlignment="1">
      <alignment horizontal="center" vertical="center" wrapText="1"/>
    </xf>
    <xf numFmtId="2" fontId="3" fillId="0" borderId="2" xfId="6" applyNumberFormat="1" applyFont="1" applyBorder="1" applyAlignment="1">
      <alignment horizontal="center" vertical="center" wrapText="1"/>
    </xf>
    <xf numFmtId="165"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9" fontId="17" fillId="0" borderId="3" xfId="6" applyFont="1" applyBorder="1" applyAlignment="1">
      <alignment horizontal="center" vertical="center" wrapText="1"/>
    </xf>
    <xf numFmtId="9" fontId="18" fillId="0" borderId="13" xfId="6" applyFont="1" applyBorder="1" applyAlignment="1">
      <alignment horizontal="center" vertical="center" wrapText="1"/>
    </xf>
    <xf numFmtId="0" fontId="3" fillId="0" borderId="3" xfId="0" applyFont="1" applyFill="1" applyBorder="1" applyAlignment="1">
      <alignment horizontal="justify" vertical="center" wrapText="1"/>
    </xf>
    <xf numFmtId="165"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9" fontId="17" fillId="0" borderId="3" xfId="6" applyFont="1" applyFill="1" applyBorder="1" applyAlignment="1">
      <alignment horizontal="center" vertical="center" wrapText="1"/>
    </xf>
    <xf numFmtId="2" fontId="3" fillId="0" borderId="3" xfId="6" applyNumberFormat="1" applyFont="1" applyBorder="1" applyAlignment="1">
      <alignment horizontal="center" vertical="center" wrapText="1"/>
    </xf>
    <xf numFmtId="9" fontId="18" fillId="0" borderId="3" xfId="6" applyFont="1" applyBorder="1" applyAlignment="1">
      <alignment horizontal="center" vertical="center" wrapText="1"/>
    </xf>
    <xf numFmtId="9" fontId="18" fillId="0" borderId="13" xfId="6" applyFont="1" applyFill="1" applyBorder="1" applyAlignment="1">
      <alignment horizontal="center" vertical="center" wrapText="1"/>
    </xf>
    <xf numFmtId="9" fontId="19" fillId="0" borderId="0" xfId="6" applyFont="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1" fontId="19" fillId="0" borderId="0" xfId="0" applyNumberFormat="1" applyFont="1" applyAlignment="1">
      <alignment horizontal="center" vertical="center" wrapText="1"/>
    </xf>
    <xf numFmtId="0" fontId="20" fillId="0" borderId="0" xfId="0" applyFont="1" applyAlignment="1">
      <alignment horizontal="center" vertical="center" wrapText="1"/>
    </xf>
    <xf numFmtId="9" fontId="3" fillId="0" borderId="0" xfId="6" applyFont="1" applyAlignment="1">
      <alignment horizontal="center" vertical="center" wrapText="1"/>
    </xf>
    <xf numFmtId="0" fontId="19" fillId="0" borderId="0" xfId="0" applyFont="1" applyAlignment="1">
      <alignment horizontal="center" vertical="center" wrapText="1"/>
    </xf>
    <xf numFmtId="2" fontId="19" fillId="0" borderId="0" xfId="0" applyNumberFormat="1" applyFont="1" applyAlignment="1">
      <alignment horizontal="center" vertical="center" wrapText="1"/>
    </xf>
    <xf numFmtId="2" fontId="3" fillId="0" borderId="0" xfId="6" applyNumberFormat="1" applyFont="1" applyBorder="1" applyAlignment="1">
      <alignment horizontal="center" vertical="center" wrapText="1"/>
    </xf>
    <xf numFmtId="9" fontId="3" fillId="0" borderId="0" xfId="6" applyFont="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10" fontId="3" fillId="0" borderId="2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10" fontId="3" fillId="0" borderId="28"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9" xfId="0" applyFont="1" applyFill="1" applyBorder="1" applyAlignment="1">
      <alignment horizontal="center" vertical="center" wrapText="1"/>
    </xf>
    <xf numFmtId="3" fontId="4" fillId="0" borderId="28"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29" xfId="0" applyNumberFormat="1" applyFont="1" applyFill="1" applyBorder="1" applyAlignment="1">
      <alignment horizontal="center" vertical="center" wrapText="1"/>
    </xf>
    <xf numFmtId="167" fontId="4" fillId="0" borderId="28" xfId="0" applyNumberFormat="1" applyFont="1" applyBorder="1" applyAlignment="1">
      <alignment horizontal="center" vertical="center" wrapText="1"/>
    </xf>
    <xf numFmtId="167" fontId="4" fillId="0" borderId="3" xfId="0" applyNumberFormat="1" applyFont="1" applyBorder="1" applyAlignment="1">
      <alignment horizontal="center" vertical="center" wrapText="1"/>
    </xf>
    <xf numFmtId="167" fontId="4" fillId="0" borderId="29" xfId="0" applyNumberFormat="1" applyFont="1" applyBorder="1" applyAlignment="1">
      <alignment horizontal="center" vertical="center" wrapText="1"/>
    </xf>
    <xf numFmtId="3" fontId="4" fillId="0" borderId="28"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29"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10" fontId="3" fillId="0" borderId="29"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164" fontId="3" fillId="0" borderId="28"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2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66" fontId="3" fillId="0" borderId="28" xfId="5" applyNumberFormat="1" applyFont="1" applyBorder="1" applyAlignment="1">
      <alignment horizontal="center" vertical="center" wrapText="1"/>
    </xf>
    <xf numFmtId="166" fontId="3" fillId="0" borderId="29" xfId="5" applyNumberFormat="1" applyFont="1" applyBorder="1" applyAlignment="1">
      <alignment horizontal="center" vertical="center" wrapText="1"/>
    </xf>
    <xf numFmtId="1" fontId="12" fillId="0" borderId="28" xfId="0" applyNumberFormat="1" applyFont="1" applyBorder="1" applyAlignment="1">
      <alignment horizontal="center" vertical="center" wrapText="1"/>
    </xf>
    <xf numFmtId="1" fontId="12" fillId="0" borderId="29"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17" fontId="3" fillId="0" borderId="21"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17" fontId="3" fillId="0" borderId="29"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166" fontId="3" fillId="0" borderId="3" xfId="5"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9" fontId="3" fillId="0" borderId="28" xfId="0" applyNumberFormat="1" applyFont="1" applyBorder="1" applyAlignment="1">
      <alignment horizontal="center" vertical="center" wrapText="1"/>
    </xf>
    <xf numFmtId="9" fontId="3" fillId="0" borderId="29" xfId="0" applyNumberFormat="1" applyFont="1" applyBorder="1" applyAlignment="1">
      <alignment horizontal="center" vertical="center" wrapText="1"/>
    </xf>
    <xf numFmtId="0" fontId="3" fillId="0" borderId="2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166" fontId="3" fillId="0" borderId="28" xfId="5" applyNumberFormat="1" applyFont="1" applyFill="1" applyBorder="1" applyAlignment="1">
      <alignment horizontal="center" vertical="center" wrapText="1"/>
    </xf>
    <xf numFmtId="166" fontId="3" fillId="0" borderId="3" xfId="5" applyNumberFormat="1" applyFont="1" applyFill="1" applyBorder="1" applyAlignment="1">
      <alignment horizontal="center" vertical="center" wrapText="1"/>
    </xf>
    <xf numFmtId="166" fontId="3" fillId="0" borderId="29" xfId="5" applyNumberFormat="1" applyFont="1" applyFill="1" applyBorder="1" applyAlignment="1">
      <alignment horizontal="center" vertical="center" wrapText="1"/>
    </xf>
    <xf numFmtId="1" fontId="12" fillId="0" borderId="28"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 fontId="12" fillId="0" borderId="29" xfId="0" applyNumberFormat="1"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9"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9" xfId="0" applyFont="1" applyFill="1" applyBorder="1" applyAlignment="1">
      <alignment horizontal="center" vertical="center" wrapText="1"/>
    </xf>
    <xf numFmtId="164" fontId="3" fillId="0" borderId="28"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29" xfId="0" applyNumberFormat="1" applyFont="1" applyFill="1" applyBorder="1" applyAlignment="1">
      <alignment horizontal="center" vertical="center" wrapText="1"/>
    </xf>
    <xf numFmtId="0" fontId="12" fillId="0" borderId="28"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0" borderId="29" xfId="0" applyFont="1" applyFill="1" applyBorder="1" applyAlignment="1">
      <alignment horizontal="justify" vertical="center" wrapText="1"/>
    </xf>
    <xf numFmtId="3" fontId="3" fillId="0" borderId="28"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29" xfId="0" applyNumberFormat="1" applyFont="1" applyFill="1" applyBorder="1" applyAlignment="1">
      <alignment horizontal="center" vertical="center" wrapText="1"/>
    </xf>
    <xf numFmtId="17" fontId="3" fillId="0" borderId="21"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9" fontId="3" fillId="0" borderId="28"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9" fontId="3" fillId="0" borderId="29"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12" fillId="0" borderId="3" xfId="0" applyFont="1" applyBorder="1" applyAlignment="1">
      <alignment horizontal="justify" vertical="center" wrapText="1"/>
    </xf>
    <xf numFmtId="3" fontId="3" fillId="0" borderId="28"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0" fontId="3" fillId="0" borderId="26"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wrapText="1"/>
    </xf>
    <xf numFmtId="0" fontId="1" fillId="4" borderId="20"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35" xfId="0" applyFont="1" applyFill="1" applyBorder="1" applyAlignment="1">
      <alignment horizontal="center" vertical="center" wrapText="1"/>
    </xf>
    <xf numFmtId="9" fontId="3" fillId="6" borderId="36" xfId="6" applyFont="1" applyFill="1" applyBorder="1" applyAlignment="1">
      <alignment horizontal="center" vertical="center" wrapText="1"/>
    </xf>
    <xf numFmtId="9" fontId="3" fillId="6" borderId="37" xfId="6"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0" xfId="0" applyFont="1" applyAlignment="1">
      <alignment horizontal="center" vertical="center" wrapText="1"/>
    </xf>
    <xf numFmtId="0" fontId="3" fillId="6" borderId="38" xfId="0" applyFont="1" applyFill="1" applyBorder="1" applyAlignment="1">
      <alignment horizontal="center" vertical="center" wrapText="1"/>
    </xf>
    <xf numFmtId="0" fontId="3" fillId="6" borderId="0" xfId="0" applyFont="1" applyFill="1" applyBorder="1" applyAlignment="1">
      <alignment horizontal="center" vertical="center" wrapText="1"/>
    </xf>
    <xf numFmtId="9" fontId="3" fillId="0" borderId="38" xfId="6" applyFont="1" applyBorder="1" applyAlignment="1">
      <alignment horizontal="center" vertical="center" wrapText="1"/>
    </xf>
    <xf numFmtId="0" fontId="12" fillId="6" borderId="38" xfId="0" applyFont="1" applyFill="1" applyBorder="1" applyAlignment="1">
      <alignment horizontal="center" vertical="center" wrapText="1"/>
    </xf>
    <xf numFmtId="0" fontId="12" fillId="6" borderId="0" xfId="0" applyFont="1" applyFill="1" applyAlignment="1">
      <alignment horizontal="center" vertical="center" wrapText="1"/>
    </xf>
    <xf numFmtId="0" fontId="3" fillId="9" borderId="28"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29" xfId="0"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9" borderId="29" xfId="0" applyNumberFormat="1" applyFont="1" applyFill="1" applyBorder="1" applyAlignment="1">
      <alignment horizontal="center" vertical="center" wrapText="1"/>
    </xf>
    <xf numFmtId="9" fontId="4" fillId="9" borderId="3" xfId="6" applyFont="1" applyFill="1" applyBorder="1" applyAlignment="1">
      <alignment horizontal="center" vertical="center" wrapText="1"/>
    </xf>
    <xf numFmtId="167" fontId="4" fillId="9" borderId="28" xfId="0" applyNumberFormat="1" applyFont="1" applyFill="1" applyBorder="1" applyAlignment="1">
      <alignment horizontal="center" vertical="center" wrapText="1"/>
    </xf>
    <xf numFmtId="167" fontId="4" fillId="9" borderId="3" xfId="0" applyNumberFormat="1" applyFont="1" applyFill="1" applyBorder="1" applyAlignment="1">
      <alignment horizontal="center" vertical="center" wrapText="1"/>
    </xf>
    <xf numFmtId="167" fontId="4" fillId="9" borderId="29" xfId="0" applyNumberFormat="1" applyFont="1" applyFill="1" applyBorder="1" applyAlignment="1">
      <alignment horizontal="center" vertical="center" wrapText="1"/>
    </xf>
    <xf numFmtId="9" fontId="4" fillId="9" borderId="3" xfId="6" applyFont="1" applyFill="1" applyBorder="1" applyAlignment="1">
      <alignment horizontal="center" vertical="center" wrapText="1"/>
    </xf>
    <xf numFmtId="3" fontId="4" fillId="9" borderId="28" xfId="0" applyNumberFormat="1" applyFont="1" applyFill="1" applyBorder="1" applyAlignment="1">
      <alignment horizontal="center" vertical="center" wrapText="1"/>
    </xf>
    <xf numFmtId="10" fontId="4" fillId="9" borderId="3" xfId="6" applyNumberFormat="1" applyFont="1" applyFill="1" applyBorder="1" applyAlignment="1">
      <alignment horizontal="center" vertical="center" wrapText="1"/>
    </xf>
    <xf numFmtId="169" fontId="4" fillId="9" borderId="3" xfId="6" applyNumberFormat="1" applyFont="1" applyFill="1" applyBorder="1" applyAlignment="1">
      <alignment horizontal="center" vertical="center" wrapText="1"/>
    </xf>
    <xf numFmtId="168" fontId="4" fillId="9" borderId="28" xfId="0" applyNumberFormat="1" applyFont="1" applyFill="1" applyBorder="1" applyAlignment="1">
      <alignment horizontal="center" vertical="center" wrapText="1"/>
    </xf>
    <xf numFmtId="168" fontId="4" fillId="9" borderId="29" xfId="0" applyNumberFormat="1" applyFont="1" applyFill="1" applyBorder="1" applyAlignment="1">
      <alignment horizontal="center" vertical="center" wrapText="1"/>
    </xf>
    <xf numFmtId="9" fontId="4" fillId="9" borderId="28" xfId="6" applyFont="1" applyFill="1" applyBorder="1" applyAlignment="1">
      <alignment horizontal="center" vertical="center" wrapText="1"/>
    </xf>
  </cellXfs>
  <cellStyles count="7">
    <cellStyle name="BodyStyle" xfId="2"/>
    <cellStyle name="HeaderStyle" xfId="1"/>
    <cellStyle name="Millares" xfId="5" builtinId="3"/>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59"/>
  <sheetViews>
    <sheetView tabSelected="1" topLeftCell="J6" zoomScale="60" zoomScaleNormal="60" workbookViewId="0">
      <pane ySplit="3" topLeftCell="A9" activePane="bottomLeft" state="frozen"/>
      <selection activeCell="A6" sqref="A6"/>
      <selection pane="bottomLeft" activeCell="U14" sqref="U14:U17"/>
    </sheetView>
  </sheetViews>
  <sheetFormatPr baseColWidth="10" defaultColWidth="11.42578125" defaultRowHeight="14.25" x14ac:dyDescent="0.2"/>
  <cols>
    <col min="1" max="1" width="17.42578125" style="1" customWidth="1"/>
    <col min="2" max="2" width="26.28515625" style="1" customWidth="1"/>
    <col min="3" max="3" width="26.140625" style="1" customWidth="1"/>
    <col min="4" max="4" width="24.140625" style="1" customWidth="1"/>
    <col min="5" max="5" width="23.28515625" style="1" customWidth="1"/>
    <col min="6" max="6" width="25.42578125" style="1" customWidth="1"/>
    <col min="7" max="7" width="17.42578125" style="1" customWidth="1"/>
    <col min="8" max="8" width="21.7109375" style="1" customWidth="1"/>
    <col min="9" max="9" width="21.42578125" style="1" customWidth="1"/>
    <col min="10" max="10" width="22.140625" style="1" customWidth="1"/>
    <col min="11" max="11" width="21.85546875" style="1" customWidth="1"/>
    <col min="12" max="12" width="17.28515625" style="1" customWidth="1"/>
    <col min="13" max="13" width="17.85546875" style="1" customWidth="1"/>
    <col min="14" max="14" width="23.28515625" style="31" customWidth="1"/>
    <col min="15" max="15" width="15.42578125" style="31" customWidth="1"/>
    <col min="16" max="16" width="17.7109375" style="31" customWidth="1"/>
    <col min="17" max="17" width="22" style="31" customWidth="1"/>
    <col min="18" max="18" width="19.140625" style="31" customWidth="1"/>
    <col min="19" max="19" width="25.42578125" style="32" customWidth="1"/>
    <col min="20" max="20" width="20.28515625" style="33" customWidth="1"/>
    <col min="21" max="21" width="14.5703125" style="33" customWidth="1"/>
    <col min="22" max="25" width="16.5703125" style="33" customWidth="1"/>
    <col min="26" max="26" width="23.28515625" style="32" customWidth="1"/>
    <col min="27" max="27" width="24.7109375" style="2" customWidth="1"/>
    <col min="28" max="28" width="21.7109375" style="3" customWidth="1"/>
    <col min="29" max="29" width="49.7109375" style="34" customWidth="1"/>
    <col min="30" max="30" width="24.140625" style="34" customWidth="1"/>
    <col min="31" max="31" width="29.42578125" style="35" customWidth="1"/>
    <col min="32" max="32" width="22.7109375" style="35" customWidth="1"/>
    <col min="33" max="33" width="52.7109375" style="29" customWidth="1"/>
    <col min="34" max="34" width="28.28515625" style="1" customWidth="1"/>
    <col min="35" max="42" width="25.140625" style="1" customWidth="1"/>
    <col min="43" max="43" width="22.28515625" style="4" customWidth="1"/>
    <col min="44" max="44" width="20.28515625" style="30" customWidth="1"/>
    <col min="45" max="45" width="25.7109375" style="36" customWidth="1"/>
    <col min="46" max="46" width="22.42578125" style="1" customWidth="1"/>
    <col min="47" max="47" width="24.140625" style="1" customWidth="1"/>
    <col min="48" max="48" width="22" style="1" customWidth="1"/>
    <col min="49" max="49" width="23" style="1" customWidth="1"/>
    <col min="50" max="51" width="23.42578125" style="1" customWidth="1"/>
    <col min="52" max="52" width="28.42578125" style="1" customWidth="1"/>
    <col min="53" max="53" width="25" style="1" customWidth="1"/>
    <col min="54" max="54" width="25.42578125" style="1" customWidth="1"/>
    <col min="55" max="59" width="25.7109375" style="1" customWidth="1"/>
    <col min="60" max="60" width="28.28515625" style="1" customWidth="1"/>
    <col min="61" max="61" width="48.42578125" style="1" customWidth="1"/>
    <col min="62" max="62" width="19.42578125" style="1" customWidth="1"/>
    <col min="63" max="63" width="18.85546875" style="1" customWidth="1"/>
    <col min="64" max="64" width="25.42578125" style="1" customWidth="1"/>
    <col min="65" max="65" width="85.42578125" style="1" customWidth="1"/>
    <col min="66" max="66" width="33.7109375" style="1" customWidth="1"/>
    <col min="67" max="67" width="29.28515625" style="1" customWidth="1"/>
    <col min="68" max="16384" width="11.42578125" style="1"/>
  </cols>
  <sheetData>
    <row r="1" spans="1:67" ht="29.25" customHeight="1" x14ac:dyDescent="0.2">
      <c r="B1" s="245" t="s">
        <v>49</v>
      </c>
      <c r="C1" s="245"/>
      <c r="D1" s="242" t="s">
        <v>50</v>
      </c>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4"/>
      <c r="BI1" s="37" t="s">
        <v>56</v>
      </c>
    </row>
    <row r="2" spans="1:67" ht="30" customHeight="1" x14ac:dyDescent="0.2">
      <c r="B2" s="245"/>
      <c r="C2" s="245"/>
      <c r="D2" s="242" t="s">
        <v>51</v>
      </c>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4"/>
      <c r="BI2" s="37" t="s">
        <v>54</v>
      </c>
    </row>
    <row r="3" spans="1:67" ht="30.75" customHeight="1" x14ac:dyDescent="0.2">
      <c r="B3" s="245"/>
      <c r="C3" s="245"/>
      <c r="D3" s="242" t="s">
        <v>52</v>
      </c>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4"/>
      <c r="BI3" s="37" t="s">
        <v>57</v>
      </c>
    </row>
    <row r="4" spans="1:67" ht="24.75" customHeight="1" x14ac:dyDescent="0.2">
      <c r="B4" s="245"/>
      <c r="C4" s="245"/>
      <c r="D4" s="242" t="s">
        <v>53</v>
      </c>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4"/>
      <c r="BI4" s="37" t="s">
        <v>55</v>
      </c>
    </row>
    <row r="5" spans="1:67" ht="27" customHeight="1" x14ac:dyDescent="0.2">
      <c r="B5" s="239" t="s">
        <v>0</v>
      </c>
      <c r="C5" s="239"/>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1"/>
    </row>
    <row r="6" spans="1:67" ht="30.75" customHeight="1" thickBot="1" x14ac:dyDescent="0.3">
      <c r="A6" s="255" t="s">
        <v>46</v>
      </c>
      <c r="B6" s="255"/>
      <c r="C6" s="255"/>
      <c r="D6" s="255"/>
      <c r="E6" s="255"/>
      <c r="F6" s="255"/>
      <c r="G6" s="255"/>
      <c r="H6" s="255"/>
      <c r="I6" s="255"/>
      <c r="J6" s="255"/>
      <c r="K6" s="255"/>
      <c r="L6" s="255"/>
      <c r="M6" s="255"/>
      <c r="N6" s="255"/>
      <c r="O6" s="255"/>
      <c r="P6" s="255"/>
      <c r="Q6" s="255"/>
      <c r="R6" s="255"/>
      <c r="S6" s="255"/>
      <c r="T6" s="255"/>
      <c r="U6" s="41" t="s">
        <v>182</v>
      </c>
      <c r="V6" s="41" t="s">
        <v>182</v>
      </c>
      <c r="W6" s="93"/>
      <c r="X6" s="93"/>
      <c r="Y6" s="93"/>
      <c r="Z6" s="256" t="s">
        <v>63</v>
      </c>
      <c r="AA6" s="256"/>
      <c r="AB6" s="256"/>
      <c r="AC6" s="257"/>
      <c r="AD6" s="260" t="s">
        <v>64</v>
      </c>
      <c r="AE6" s="261"/>
      <c r="AF6" s="261"/>
      <c r="AG6" s="261"/>
      <c r="AH6" s="261"/>
      <c r="AI6" s="261"/>
      <c r="AJ6" s="261"/>
      <c r="AK6" s="261"/>
      <c r="AL6" s="261"/>
      <c r="AM6" s="261"/>
      <c r="AN6" s="261"/>
      <c r="AO6" s="261"/>
      <c r="AP6" s="261"/>
      <c r="AQ6" s="261"/>
      <c r="AR6" s="261"/>
      <c r="AS6" s="261"/>
      <c r="AT6" s="262"/>
      <c r="AU6" s="258" t="s">
        <v>47</v>
      </c>
      <c r="AV6" s="259"/>
      <c r="AW6" s="259"/>
      <c r="AX6" s="259"/>
      <c r="AY6" s="259"/>
      <c r="AZ6" s="263" t="s">
        <v>1</v>
      </c>
      <c r="BA6" s="263"/>
      <c r="BB6" s="263"/>
      <c r="BC6" s="263"/>
      <c r="BD6" s="263"/>
      <c r="BE6" s="263"/>
      <c r="BF6" s="263"/>
      <c r="BG6" s="263"/>
      <c r="BH6" s="263"/>
      <c r="BI6" s="263"/>
      <c r="BJ6" s="263"/>
      <c r="BK6" s="263"/>
      <c r="BL6" s="263"/>
      <c r="BM6" s="263"/>
      <c r="BN6" s="252" t="s">
        <v>160</v>
      </c>
      <c r="BO6" s="252"/>
    </row>
    <row r="7" spans="1:67" ht="96" customHeight="1" x14ac:dyDescent="0.2">
      <c r="A7" s="253" t="s">
        <v>58</v>
      </c>
      <c r="B7" s="233" t="s">
        <v>2</v>
      </c>
      <c r="C7" s="233" t="s">
        <v>3</v>
      </c>
      <c r="D7" s="233" t="s">
        <v>4</v>
      </c>
      <c r="E7" s="233" t="s">
        <v>5</v>
      </c>
      <c r="F7" s="233" t="s">
        <v>43</v>
      </c>
      <c r="G7" s="228" t="s">
        <v>45</v>
      </c>
      <c r="H7" s="228" t="s">
        <v>44</v>
      </c>
      <c r="I7" s="228" t="s">
        <v>6</v>
      </c>
      <c r="J7" s="233" t="s">
        <v>7</v>
      </c>
      <c r="K7" s="233" t="s">
        <v>8</v>
      </c>
      <c r="L7" s="233" t="s">
        <v>9</v>
      </c>
      <c r="M7" s="233" t="s">
        <v>10</v>
      </c>
      <c r="N7" s="233" t="s">
        <v>11</v>
      </c>
      <c r="O7" s="228" t="s">
        <v>12</v>
      </c>
      <c r="P7" s="228"/>
      <c r="Q7" s="269" t="s">
        <v>13</v>
      </c>
      <c r="R7" s="227" t="s">
        <v>14</v>
      </c>
      <c r="S7" s="227" t="s">
        <v>15</v>
      </c>
      <c r="T7" s="227" t="s">
        <v>16</v>
      </c>
      <c r="U7" s="237" t="s">
        <v>183</v>
      </c>
      <c r="V7" s="237" t="s">
        <v>190</v>
      </c>
      <c r="W7" s="270" t="s">
        <v>212</v>
      </c>
      <c r="X7" s="270" t="s">
        <v>213</v>
      </c>
      <c r="Y7" s="272"/>
      <c r="Z7" s="235" t="s">
        <v>59</v>
      </c>
      <c r="AA7" s="235" t="s">
        <v>60</v>
      </c>
      <c r="AB7" s="235" t="s">
        <v>61</v>
      </c>
      <c r="AC7" s="235" t="s">
        <v>62</v>
      </c>
      <c r="AD7" s="227" t="s">
        <v>17</v>
      </c>
      <c r="AE7" s="227" t="s">
        <v>18</v>
      </c>
      <c r="AF7" s="227" t="s">
        <v>19</v>
      </c>
      <c r="AG7" s="250" t="s">
        <v>20</v>
      </c>
      <c r="AH7" s="250" t="s">
        <v>21</v>
      </c>
      <c r="AI7" s="250" t="s">
        <v>22</v>
      </c>
      <c r="AJ7" s="281" t="s">
        <v>196</v>
      </c>
      <c r="AK7" s="274" t="s">
        <v>214</v>
      </c>
      <c r="AL7" s="274" t="s">
        <v>215</v>
      </c>
      <c r="AM7" s="274" t="s">
        <v>216</v>
      </c>
      <c r="AN7" s="274" t="s">
        <v>217</v>
      </c>
      <c r="AO7" s="274" t="s">
        <v>220</v>
      </c>
      <c r="AP7" s="274" t="s">
        <v>218</v>
      </c>
      <c r="AQ7" s="250" t="s">
        <v>48</v>
      </c>
      <c r="AR7" s="250" t="s">
        <v>23</v>
      </c>
      <c r="AS7" s="250" t="s">
        <v>24</v>
      </c>
      <c r="AT7" s="251" t="s">
        <v>25</v>
      </c>
      <c r="AU7" s="251" t="s">
        <v>26</v>
      </c>
      <c r="AV7" s="251" t="s">
        <v>27</v>
      </c>
      <c r="AW7" s="251" t="s">
        <v>28</v>
      </c>
      <c r="AX7" s="251" t="s">
        <v>29</v>
      </c>
      <c r="AY7" s="251" t="s">
        <v>30</v>
      </c>
      <c r="AZ7" s="251" t="s">
        <v>31</v>
      </c>
      <c r="BA7" s="251" t="s">
        <v>32</v>
      </c>
      <c r="BB7" s="251" t="s">
        <v>33</v>
      </c>
      <c r="BC7" s="246" t="s">
        <v>34</v>
      </c>
      <c r="BD7" s="125" t="s">
        <v>184</v>
      </c>
      <c r="BE7" s="125" t="s">
        <v>191</v>
      </c>
      <c r="BF7" s="125" t="s">
        <v>185</v>
      </c>
      <c r="BG7" s="125" t="s">
        <v>192</v>
      </c>
      <c r="BH7" s="248" t="s">
        <v>35</v>
      </c>
      <c r="BI7" s="264" t="s">
        <v>36</v>
      </c>
      <c r="BJ7" s="248" t="s">
        <v>37</v>
      </c>
      <c r="BK7" s="264" t="s">
        <v>38</v>
      </c>
      <c r="BL7" s="266" t="s">
        <v>39</v>
      </c>
      <c r="BM7" s="268" t="s">
        <v>40</v>
      </c>
      <c r="BN7" s="172" t="s">
        <v>65</v>
      </c>
      <c r="BO7" s="172" t="s">
        <v>66</v>
      </c>
    </row>
    <row r="8" spans="1:67" ht="78.75" customHeight="1" thickBot="1" x14ac:dyDescent="0.25">
      <c r="A8" s="254"/>
      <c r="B8" s="234"/>
      <c r="C8" s="234"/>
      <c r="D8" s="234"/>
      <c r="E8" s="234"/>
      <c r="F8" s="234"/>
      <c r="G8" s="229"/>
      <c r="H8" s="229"/>
      <c r="I8" s="229"/>
      <c r="J8" s="234"/>
      <c r="K8" s="234"/>
      <c r="L8" s="234"/>
      <c r="M8" s="234"/>
      <c r="N8" s="234"/>
      <c r="O8" s="7" t="s">
        <v>41</v>
      </c>
      <c r="P8" s="7" t="s">
        <v>42</v>
      </c>
      <c r="Q8" s="269"/>
      <c r="R8" s="227"/>
      <c r="S8" s="227"/>
      <c r="T8" s="227"/>
      <c r="U8" s="238"/>
      <c r="V8" s="238"/>
      <c r="W8" s="271"/>
      <c r="X8" s="271"/>
      <c r="Y8" s="273"/>
      <c r="Z8" s="236"/>
      <c r="AA8" s="236"/>
      <c r="AB8" s="236"/>
      <c r="AC8" s="236"/>
      <c r="AD8" s="227"/>
      <c r="AE8" s="227"/>
      <c r="AF8" s="227"/>
      <c r="AG8" s="250"/>
      <c r="AH8" s="250"/>
      <c r="AI8" s="250"/>
      <c r="AJ8" s="282"/>
      <c r="AK8" s="275"/>
      <c r="AL8" s="275"/>
      <c r="AM8" s="275"/>
      <c r="AN8" s="275"/>
      <c r="AO8" s="275"/>
      <c r="AP8" s="275"/>
      <c r="AQ8" s="250"/>
      <c r="AR8" s="250"/>
      <c r="AS8" s="250"/>
      <c r="AT8" s="251"/>
      <c r="AU8" s="251"/>
      <c r="AV8" s="251"/>
      <c r="AW8" s="251"/>
      <c r="AX8" s="251"/>
      <c r="AY8" s="251"/>
      <c r="AZ8" s="251"/>
      <c r="BA8" s="251"/>
      <c r="BB8" s="251"/>
      <c r="BC8" s="247"/>
      <c r="BD8" s="126"/>
      <c r="BE8" s="126"/>
      <c r="BF8" s="126"/>
      <c r="BG8" s="126"/>
      <c r="BH8" s="249"/>
      <c r="BI8" s="265"/>
      <c r="BJ8" s="249"/>
      <c r="BK8" s="265"/>
      <c r="BL8" s="267"/>
      <c r="BM8" s="268"/>
      <c r="BN8" s="171"/>
      <c r="BO8" s="171"/>
    </row>
    <row r="9" spans="1:67" s="4" customFormat="1" ht="149.25" customHeight="1" thickBot="1" x14ac:dyDescent="0.3">
      <c r="A9" s="175" t="s">
        <v>155</v>
      </c>
      <c r="B9" s="158" t="s">
        <v>67</v>
      </c>
      <c r="C9" s="158" t="s">
        <v>68</v>
      </c>
      <c r="D9" s="158" t="s">
        <v>70</v>
      </c>
      <c r="E9" s="158">
        <v>0</v>
      </c>
      <c r="F9" s="158" t="s">
        <v>71</v>
      </c>
      <c r="G9" s="177">
        <v>1</v>
      </c>
      <c r="H9" s="158" t="s">
        <v>72</v>
      </c>
      <c r="I9" s="177">
        <v>0.25</v>
      </c>
      <c r="J9" s="158" t="s">
        <v>69</v>
      </c>
      <c r="K9" s="158" t="s">
        <v>98</v>
      </c>
      <c r="L9" s="158" t="s">
        <v>74</v>
      </c>
      <c r="M9" s="158">
        <v>738</v>
      </c>
      <c r="N9" s="293" t="s">
        <v>75</v>
      </c>
      <c r="O9" s="158"/>
      <c r="P9" s="158" t="s">
        <v>76</v>
      </c>
      <c r="Q9" s="158" t="s">
        <v>77</v>
      </c>
      <c r="R9" s="222">
        <v>1054</v>
      </c>
      <c r="S9" s="139">
        <v>1070</v>
      </c>
      <c r="T9" s="139">
        <v>8599</v>
      </c>
      <c r="U9" s="296">
        <v>222</v>
      </c>
      <c r="V9" s="140">
        <v>601</v>
      </c>
      <c r="W9" s="43"/>
      <c r="X9" s="43"/>
      <c r="Y9" s="43"/>
      <c r="Z9" s="146" t="s">
        <v>175</v>
      </c>
      <c r="AA9" s="146"/>
      <c r="AB9" s="148" t="s">
        <v>78</v>
      </c>
      <c r="AC9" s="150" t="s">
        <v>177</v>
      </c>
      <c r="AD9" s="116" t="s">
        <v>79</v>
      </c>
      <c r="AE9" s="163">
        <v>2021130010232</v>
      </c>
      <c r="AF9" s="116" t="s">
        <v>80</v>
      </c>
      <c r="AG9" s="8" t="s">
        <v>81</v>
      </c>
      <c r="AH9" s="12" t="s">
        <v>156</v>
      </c>
      <c r="AI9" s="12">
        <v>12</v>
      </c>
      <c r="AJ9" s="12">
        <v>6</v>
      </c>
      <c r="AK9" s="96">
        <f>AJ9/AI9</f>
        <v>0.5</v>
      </c>
      <c r="AL9" s="96"/>
      <c r="AM9" s="96" t="s">
        <v>219</v>
      </c>
      <c r="AN9" s="99">
        <v>200000000</v>
      </c>
      <c r="AO9" s="99">
        <v>54375000</v>
      </c>
      <c r="AP9" s="96">
        <f>AO9/AN9</f>
        <v>0.27187499999999998</v>
      </c>
      <c r="AQ9" s="38">
        <v>0.3</v>
      </c>
      <c r="AR9" s="9">
        <v>44927</v>
      </c>
      <c r="AS9" s="10">
        <v>45291</v>
      </c>
      <c r="AT9" s="11">
        <f>+AS9-AR9</f>
        <v>364</v>
      </c>
      <c r="AU9" s="165">
        <v>1070</v>
      </c>
      <c r="AV9" s="159">
        <v>601</v>
      </c>
      <c r="AW9" s="159" t="s">
        <v>85</v>
      </c>
      <c r="AX9" s="159" t="s">
        <v>86</v>
      </c>
      <c r="AY9" s="158" t="s">
        <v>88</v>
      </c>
      <c r="AZ9" s="161">
        <v>200000000</v>
      </c>
      <c r="BA9" s="158" t="s">
        <v>87</v>
      </c>
      <c r="BB9" s="158" t="s">
        <v>89</v>
      </c>
      <c r="BC9" s="128" t="s">
        <v>90</v>
      </c>
      <c r="BD9" s="127">
        <v>0.33600000000000002</v>
      </c>
      <c r="BE9" s="127">
        <v>0.57569999999999999</v>
      </c>
      <c r="BF9" s="127">
        <v>6.3E-2</v>
      </c>
      <c r="BG9" s="127">
        <v>0.27189999999999998</v>
      </c>
      <c r="BH9" s="12" t="s">
        <v>91</v>
      </c>
      <c r="BI9" s="12" t="s">
        <v>92</v>
      </c>
      <c r="BJ9" s="12" t="s">
        <v>95</v>
      </c>
      <c r="BK9" s="12" t="s">
        <v>87</v>
      </c>
      <c r="BL9" s="13">
        <v>44927</v>
      </c>
      <c r="BM9" s="8" t="s">
        <v>193</v>
      </c>
      <c r="BN9" s="152" t="s">
        <v>178</v>
      </c>
      <c r="BO9" s="155" t="s">
        <v>179</v>
      </c>
    </row>
    <row r="10" spans="1:67" s="4" customFormat="1" ht="74.25" customHeight="1" thickBot="1" x14ac:dyDescent="0.3">
      <c r="A10" s="225"/>
      <c r="B10" s="128"/>
      <c r="C10" s="128"/>
      <c r="D10" s="128"/>
      <c r="E10" s="128"/>
      <c r="F10" s="128"/>
      <c r="G10" s="219"/>
      <c r="H10" s="128"/>
      <c r="I10" s="219"/>
      <c r="J10" s="128"/>
      <c r="K10" s="128"/>
      <c r="L10" s="128"/>
      <c r="M10" s="128"/>
      <c r="N10" s="294"/>
      <c r="O10" s="128"/>
      <c r="P10" s="128"/>
      <c r="Q10" s="128"/>
      <c r="R10" s="223"/>
      <c r="S10" s="140"/>
      <c r="T10" s="140"/>
      <c r="U10" s="296"/>
      <c r="V10" s="140"/>
      <c r="W10" s="298">
        <f>V9/S9</f>
        <v>0.56168224299065417</v>
      </c>
      <c r="X10" s="94">
        <f>100%</f>
        <v>1</v>
      </c>
      <c r="Y10" s="43"/>
      <c r="Z10" s="218"/>
      <c r="AA10" s="218"/>
      <c r="AB10" s="220"/>
      <c r="AC10" s="221"/>
      <c r="AD10" s="216"/>
      <c r="AE10" s="174"/>
      <c r="AF10" s="216"/>
      <c r="AG10" s="14" t="s">
        <v>82</v>
      </c>
      <c r="AH10" s="5" t="s">
        <v>171</v>
      </c>
      <c r="AI10" s="5">
        <v>25</v>
      </c>
      <c r="AJ10" s="5">
        <v>14</v>
      </c>
      <c r="AK10" s="96">
        <f t="shared" ref="AK10:AK36" si="0">AJ10/AI10</f>
        <v>0.56000000000000005</v>
      </c>
      <c r="AL10" s="97"/>
      <c r="AM10" s="97"/>
      <c r="AN10" s="97"/>
      <c r="AO10" s="97"/>
      <c r="AP10" s="97"/>
      <c r="AQ10" s="39">
        <v>0.4</v>
      </c>
      <c r="AR10" s="15">
        <v>44958</v>
      </c>
      <c r="AS10" s="16">
        <v>45291</v>
      </c>
      <c r="AT10" s="17">
        <f t="shared" ref="AT10:AT12" si="1">+AS10-AR10</f>
        <v>333</v>
      </c>
      <c r="AU10" s="217"/>
      <c r="AV10" s="172"/>
      <c r="AW10" s="172"/>
      <c r="AX10" s="172"/>
      <c r="AY10" s="128"/>
      <c r="AZ10" s="173"/>
      <c r="BA10" s="128"/>
      <c r="BB10" s="128"/>
      <c r="BC10" s="128"/>
      <c r="BD10" s="144"/>
      <c r="BE10" s="144"/>
      <c r="BF10" s="128"/>
      <c r="BG10" s="128"/>
      <c r="BH10" s="5" t="s">
        <v>91</v>
      </c>
      <c r="BI10" s="5" t="s">
        <v>93</v>
      </c>
      <c r="BJ10" s="5" t="s">
        <v>95</v>
      </c>
      <c r="BK10" s="5" t="s">
        <v>87</v>
      </c>
      <c r="BL10" s="18">
        <v>44986</v>
      </c>
      <c r="BM10" s="14" t="s">
        <v>194</v>
      </c>
      <c r="BN10" s="153"/>
      <c r="BO10" s="156"/>
    </row>
    <row r="11" spans="1:67" s="4" customFormat="1" ht="61.5" customHeight="1" thickBot="1" x14ac:dyDescent="0.3">
      <c r="A11" s="225"/>
      <c r="B11" s="128"/>
      <c r="C11" s="128"/>
      <c r="D11" s="128"/>
      <c r="E11" s="128"/>
      <c r="F11" s="128"/>
      <c r="G11" s="219"/>
      <c r="H11" s="128"/>
      <c r="I11" s="219"/>
      <c r="J11" s="128"/>
      <c r="K11" s="128"/>
      <c r="L11" s="128"/>
      <c r="M11" s="128"/>
      <c r="N11" s="294"/>
      <c r="O11" s="128"/>
      <c r="P11" s="128"/>
      <c r="Q11" s="128"/>
      <c r="R11" s="223"/>
      <c r="S11" s="140"/>
      <c r="T11" s="140"/>
      <c r="U11" s="296"/>
      <c r="V11" s="140"/>
      <c r="W11" s="43"/>
      <c r="X11" s="43"/>
      <c r="Y11" s="43"/>
      <c r="Z11" s="218"/>
      <c r="AA11" s="218"/>
      <c r="AB11" s="220"/>
      <c r="AC11" s="221"/>
      <c r="AD11" s="216"/>
      <c r="AE11" s="174"/>
      <c r="AF11" s="216"/>
      <c r="AG11" s="14" t="s">
        <v>83</v>
      </c>
      <c r="AH11" s="5" t="s">
        <v>172</v>
      </c>
      <c r="AI11" s="5">
        <v>1</v>
      </c>
      <c r="AJ11" s="5">
        <v>1</v>
      </c>
      <c r="AK11" s="96">
        <f t="shared" si="0"/>
        <v>1</v>
      </c>
      <c r="AL11" s="97"/>
      <c r="AM11" s="97"/>
      <c r="AN11" s="97"/>
      <c r="AO11" s="97"/>
      <c r="AP11" s="97"/>
      <c r="AQ11" s="39">
        <v>0.2</v>
      </c>
      <c r="AR11" s="15">
        <v>45017</v>
      </c>
      <c r="AS11" s="16">
        <v>45291</v>
      </c>
      <c r="AT11" s="17">
        <f t="shared" si="1"/>
        <v>274</v>
      </c>
      <c r="AU11" s="217"/>
      <c r="AV11" s="172"/>
      <c r="AW11" s="172"/>
      <c r="AX11" s="172"/>
      <c r="AY11" s="128"/>
      <c r="AZ11" s="173"/>
      <c r="BA11" s="128"/>
      <c r="BB11" s="128"/>
      <c r="BC11" s="128"/>
      <c r="BD11" s="144"/>
      <c r="BE11" s="144"/>
      <c r="BF11" s="128"/>
      <c r="BG11" s="128"/>
      <c r="BH11" s="5" t="s">
        <v>91</v>
      </c>
      <c r="BI11" s="5" t="s">
        <v>94</v>
      </c>
      <c r="BJ11" s="5" t="s">
        <v>96</v>
      </c>
      <c r="BK11" s="5" t="s">
        <v>87</v>
      </c>
      <c r="BL11" s="18">
        <v>44986</v>
      </c>
      <c r="BM11" s="14" t="s">
        <v>195</v>
      </c>
      <c r="BN11" s="153"/>
      <c r="BO11" s="156"/>
    </row>
    <row r="12" spans="1:67" s="4" customFormat="1" ht="47.25" customHeight="1" thickBot="1" x14ac:dyDescent="0.3">
      <c r="A12" s="176"/>
      <c r="B12" s="129"/>
      <c r="C12" s="129"/>
      <c r="D12" s="129"/>
      <c r="E12" s="129"/>
      <c r="F12" s="129"/>
      <c r="G12" s="178"/>
      <c r="H12" s="129"/>
      <c r="I12" s="178"/>
      <c r="J12" s="129"/>
      <c r="K12" s="129"/>
      <c r="L12" s="129"/>
      <c r="M12" s="129"/>
      <c r="N12" s="295"/>
      <c r="O12" s="129"/>
      <c r="P12" s="129"/>
      <c r="Q12" s="129"/>
      <c r="R12" s="224"/>
      <c r="S12" s="141"/>
      <c r="T12" s="141"/>
      <c r="U12" s="297"/>
      <c r="V12" s="141"/>
      <c r="W12" s="44"/>
      <c r="X12" s="44"/>
      <c r="Y12" s="44"/>
      <c r="Z12" s="147"/>
      <c r="AA12" s="147"/>
      <c r="AB12" s="149"/>
      <c r="AC12" s="151"/>
      <c r="AD12" s="117"/>
      <c r="AE12" s="164"/>
      <c r="AF12" s="117"/>
      <c r="AG12" s="20" t="s">
        <v>84</v>
      </c>
      <c r="AH12" s="24" t="s">
        <v>157</v>
      </c>
      <c r="AI12" s="24">
        <v>1</v>
      </c>
      <c r="AJ12" s="24">
        <v>0</v>
      </c>
      <c r="AK12" s="96">
        <f t="shared" si="0"/>
        <v>0</v>
      </c>
      <c r="AL12" s="98"/>
      <c r="AM12" s="98"/>
      <c r="AN12" s="98"/>
      <c r="AO12" s="98"/>
      <c r="AP12" s="98"/>
      <c r="AQ12" s="40">
        <v>0.1</v>
      </c>
      <c r="AR12" s="21">
        <v>45078</v>
      </c>
      <c r="AS12" s="22">
        <v>45291</v>
      </c>
      <c r="AT12" s="23">
        <f t="shared" si="1"/>
        <v>213</v>
      </c>
      <c r="AU12" s="166"/>
      <c r="AV12" s="160"/>
      <c r="AW12" s="160"/>
      <c r="AX12" s="160"/>
      <c r="AY12" s="129"/>
      <c r="AZ12" s="162"/>
      <c r="BA12" s="129"/>
      <c r="BB12" s="129"/>
      <c r="BC12" s="129"/>
      <c r="BD12" s="145"/>
      <c r="BE12" s="145"/>
      <c r="BF12" s="129"/>
      <c r="BG12" s="129"/>
      <c r="BH12" s="24" t="s">
        <v>91</v>
      </c>
      <c r="BI12" s="24" t="s">
        <v>93</v>
      </c>
      <c r="BJ12" s="24" t="s">
        <v>95</v>
      </c>
      <c r="BK12" s="24" t="s">
        <v>87</v>
      </c>
      <c r="BL12" s="25">
        <v>44986</v>
      </c>
      <c r="BM12" s="20" t="s">
        <v>186</v>
      </c>
      <c r="BN12" s="153"/>
      <c r="BO12" s="156"/>
    </row>
    <row r="13" spans="1:67" s="4" customFormat="1" ht="47.25" customHeight="1" thickBot="1" x14ac:dyDescent="0.3">
      <c r="A13" s="54"/>
      <c r="B13" s="46"/>
      <c r="C13" s="46"/>
      <c r="D13" s="46"/>
      <c r="E13" s="46"/>
      <c r="F13" s="46"/>
      <c r="G13" s="53"/>
      <c r="H13" s="46"/>
      <c r="I13" s="53"/>
      <c r="J13" s="230" t="s">
        <v>226</v>
      </c>
      <c r="K13" s="231"/>
      <c r="L13" s="231"/>
      <c r="M13" s="231"/>
      <c r="N13" s="231"/>
      <c r="O13" s="231"/>
      <c r="P13" s="231"/>
      <c r="Q13" s="231"/>
      <c r="R13" s="231"/>
      <c r="S13" s="231"/>
      <c r="T13" s="231"/>
      <c r="U13" s="231"/>
      <c r="V13" s="232"/>
      <c r="W13" s="104">
        <f>W10</f>
        <v>0.56168224299065417</v>
      </c>
      <c r="X13" s="104">
        <f>X10</f>
        <v>1</v>
      </c>
      <c r="Y13" s="43"/>
      <c r="Z13" s="56"/>
      <c r="AA13" s="56"/>
      <c r="AB13" s="50"/>
      <c r="AC13" s="51"/>
      <c r="AD13" s="276" t="s">
        <v>227</v>
      </c>
      <c r="AE13" s="277"/>
      <c r="AF13" s="277"/>
      <c r="AG13" s="277"/>
      <c r="AH13" s="277"/>
      <c r="AI13" s="277"/>
      <c r="AJ13" s="278"/>
      <c r="AK13" s="105">
        <f>SUM(AK9:AK12)/(4)</f>
        <v>0.51500000000000001</v>
      </c>
      <c r="AL13" s="279" t="s">
        <v>228</v>
      </c>
      <c r="AM13" s="280"/>
      <c r="AN13" s="112">
        <v>200000000</v>
      </c>
      <c r="AO13" s="112">
        <v>54375000</v>
      </c>
      <c r="AP13" s="98">
        <v>0.27187499999999998</v>
      </c>
      <c r="AQ13" s="53"/>
      <c r="AR13" s="101"/>
      <c r="AS13" s="102"/>
      <c r="AT13" s="103"/>
      <c r="AU13" s="52"/>
      <c r="AV13" s="46"/>
      <c r="AW13" s="46"/>
      <c r="AX13" s="46"/>
      <c r="AY13" s="46"/>
      <c r="AZ13" s="55"/>
      <c r="BA13" s="46"/>
      <c r="BB13" s="46"/>
      <c r="BC13" s="46"/>
      <c r="BD13" s="45"/>
      <c r="BE13" s="45"/>
      <c r="BF13" s="46"/>
      <c r="BG13" s="46"/>
      <c r="BH13" s="46"/>
      <c r="BI13" s="46"/>
      <c r="BJ13" s="46"/>
      <c r="BK13" s="46"/>
      <c r="BL13" s="59"/>
      <c r="BM13" s="60"/>
      <c r="BN13" s="153"/>
      <c r="BO13" s="156"/>
    </row>
    <row r="14" spans="1:67" s="69" customFormat="1" ht="51" customHeight="1" thickBot="1" x14ac:dyDescent="0.3">
      <c r="A14" s="210" t="s">
        <v>155</v>
      </c>
      <c r="B14" s="179" t="s">
        <v>67</v>
      </c>
      <c r="C14" s="179" t="s">
        <v>68</v>
      </c>
      <c r="D14" s="179" t="s">
        <v>70</v>
      </c>
      <c r="E14" s="179">
        <v>0</v>
      </c>
      <c r="F14" s="179" t="s">
        <v>71</v>
      </c>
      <c r="G14" s="213">
        <v>1</v>
      </c>
      <c r="H14" s="179" t="s">
        <v>72</v>
      </c>
      <c r="I14" s="213">
        <v>0.25</v>
      </c>
      <c r="J14" s="179" t="s">
        <v>97</v>
      </c>
      <c r="K14" s="179" t="s">
        <v>99</v>
      </c>
      <c r="L14" s="179" t="s">
        <v>100</v>
      </c>
      <c r="M14" s="179" t="s">
        <v>101</v>
      </c>
      <c r="N14" s="293" t="s">
        <v>102</v>
      </c>
      <c r="O14" s="179"/>
      <c r="P14" s="179" t="s">
        <v>76</v>
      </c>
      <c r="Q14" s="179" t="s">
        <v>103</v>
      </c>
      <c r="R14" s="204">
        <v>128</v>
      </c>
      <c r="S14" s="133">
        <v>32</v>
      </c>
      <c r="T14" s="133">
        <v>133</v>
      </c>
      <c r="U14" s="303">
        <v>3</v>
      </c>
      <c r="V14" s="133">
        <v>3</v>
      </c>
      <c r="W14" s="61"/>
      <c r="X14" s="61"/>
      <c r="Y14" s="61"/>
      <c r="Z14" s="195" t="s">
        <v>175</v>
      </c>
      <c r="AA14" s="195"/>
      <c r="AB14" s="198" t="s">
        <v>78</v>
      </c>
      <c r="AC14" s="201" t="s">
        <v>177</v>
      </c>
      <c r="AD14" s="189" t="s">
        <v>104</v>
      </c>
      <c r="AE14" s="186">
        <v>2021130010231</v>
      </c>
      <c r="AF14" s="189" t="s">
        <v>105</v>
      </c>
      <c r="AG14" s="62" t="s">
        <v>106</v>
      </c>
      <c r="AH14" s="63" t="s">
        <v>156</v>
      </c>
      <c r="AI14" s="63">
        <v>12</v>
      </c>
      <c r="AJ14" s="63">
        <v>6</v>
      </c>
      <c r="AK14" s="96">
        <f t="shared" si="0"/>
        <v>0.5</v>
      </c>
      <c r="AL14" s="96"/>
      <c r="AM14" s="96" t="s">
        <v>221</v>
      </c>
      <c r="AN14" s="99">
        <v>200000000</v>
      </c>
      <c r="AO14" s="99">
        <v>11500000</v>
      </c>
      <c r="AP14" s="96">
        <f>AO14/AN14</f>
        <v>5.7500000000000002E-2</v>
      </c>
      <c r="AQ14" s="64">
        <v>0.2</v>
      </c>
      <c r="AR14" s="65">
        <v>44927</v>
      </c>
      <c r="AS14" s="66">
        <v>45291</v>
      </c>
      <c r="AT14" s="67">
        <f>+AS14-AR14</f>
        <v>364</v>
      </c>
      <c r="AU14" s="192">
        <v>130000</v>
      </c>
      <c r="AV14" s="180"/>
      <c r="AW14" s="180" t="s">
        <v>85</v>
      </c>
      <c r="AX14" s="180" t="s">
        <v>86</v>
      </c>
      <c r="AY14" s="179" t="s">
        <v>88</v>
      </c>
      <c r="AZ14" s="183">
        <v>200000000</v>
      </c>
      <c r="BA14" s="179" t="s">
        <v>87</v>
      </c>
      <c r="BB14" s="179" t="s">
        <v>110</v>
      </c>
      <c r="BC14" s="179" t="s">
        <v>111</v>
      </c>
      <c r="BD14" s="130">
        <v>9.1999999999999998E-2</v>
      </c>
      <c r="BE14" s="130">
        <v>0.9718</v>
      </c>
      <c r="BF14" s="130">
        <v>1.15E-2</v>
      </c>
      <c r="BG14" s="130">
        <v>4.5999999999999999E-2</v>
      </c>
      <c r="BH14" s="63" t="s">
        <v>91</v>
      </c>
      <c r="BI14" s="63" t="s">
        <v>92</v>
      </c>
      <c r="BJ14" s="63" t="s">
        <v>95</v>
      </c>
      <c r="BK14" s="63" t="s">
        <v>87</v>
      </c>
      <c r="BL14" s="68">
        <v>44927</v>
      </c>
      <c r="BM14" s="62" t="s">
        <v>210</v>
      </c>
      <c r="BN14" s="153"/>
      <c r="BO14" s="156"/>
    </row>
    <row r="15" spans="1:67" s="69" customFormat="1" ht="65.25" customHeight="1" thickBot="1" x14ac:dyDescent="0.3">
      <c r="A15" s="211"/>
      <c r="B15" s="131"/>
      <c r="C15" s="131"/>
      <c r="D15" s="131"/>
      <c r="E15" s="131"/>
      <c r="F15" s="131"/>
      <c r="G15" s="214"/>
      <c r="H15" s="131"/>
      <c r="I15" s="214"/>
      <c r="J15" s="131"/>
      <c r="K15" s="131"/>
      <c r="L15" s="131"/>
      <c r="M15" s="131"/>
      <c r="N15" s="294"/>
      <c r="O15" s="131"/>
      <c r="P15" s="131"/>
      <c r="Q15" s="131"/>
      <c r="R15" s="205"/>
      <c r="S15" s="134"/>
      <c r="T15" s="134"/>
      <c r="U15" s="296"/>
      <c r="V15" s="134"/>
      <c r="W15" s="74"/>
      <c r="X15" s="74"/>
      <c r="Y15" s="74"/>
      <c r="Z15" s="196"/>
      <c r="AA15" s="196"/>
      <c r="AB15" s="199"/>
      <c r="AC15" s="202"/>
      <c r="AD15" s="190"/>
      <c r="AE15" s="187"/>
      <c r="AF15" s="190"/>
      <c r="AG15" s="78" t="s">
        <v>107</v>
      </c>
      <c r="AH15" s="79" t="s">
        <v>157</v>
      </c>
      <c r="AI15" s="79">
        <v>1</v>
      </c>
      <c r="AJ15" s="79">
        <v>0.15</v>
      </c>
      <c r="AK15" s="96">
        <f t="shared" si="0"/>
        <v>0.15</v>
      </c>
      <c r="AL15" s="97"/>
      <c r="AM15" s="97"/>
      <c r="AN15" s="97"/>
      <c r="AO15" s="97"/>
      <c r="AP15" s="97"/>
      <c r="AQ15" s="80">
        <v>0.2</v>
      </c>
      <c r="AR15" s="81">
        <v>44958</v>
      </c>
      <c r="AS15" s="82">
        <v>45291</v>
      </c>
      <c r="AT15" s="83">
        <f t="shared" ref="AT15:AT17" si="2">+AS15-AR15</f>
        <v>333</v>
      </c>
      <c r="AU15" s="193"/>
      <c r="AV15" s="181"/>
      <c r="AW15" s="181"/>
      <c r="AX15" s="181"/>
      <c r="AY15" s="131"/>
      <c r="AZ15" s="184"/>
      <c r="BA15" s="131"/>
      <c r="BB15" s="131"/>
      <c r="BC15" s="131"/>
      <c r="BD15" s="131"/>
      <c r="BE15" s="131"/>
      <c r="BF15" s="131"/>
      <c r="BG15" s="131"/>
      <c r="BH15" s="170" t="s">
        <v>91</v>
      </c>
      <c r="BI15" s="170" t="s">
        <v>93</v>
      </c>
      <c r="BJ15" s="170" t="s">
        <v>95</v>
      </c>
      <c r="BK15" s="170" t="s">
        <v>87</v>
      </c>
      <c r="BL15" s="167">
        <v>44986</v>
      </c>
      <c r="BM15" s="78" t="s">
        <v>211</v>
      </c>
      <c r="BN15" s="153"/>
      <c r="BO15" s="156"/>
    </row>
    <row r="16" spans="1:67" s="69" customFormat="1" ht="65.25" customHeight="1" thickBot="1" x14ac:dyDescent="0.3">
      <c r="A16" s="211"/>
      <c r="B16" s="131"/>
      <c r="C16" s="131"/>
      <c r="D16" s="131"/>
      <c r="E16" s="131"/>
      <c r="F16" s="131"/>
      <c r="G16" s="214"/>
      <c r="H16" s="131"/>
      <c r="I16" s="214"/>
      <c r="J16" s="131"/>
      <c r="K16" s="131"/>
      <c r="L16" s="131"/>
      <c r="M16" s="131"/>
      <c r="N16" s="294"/>
      <c r="O16" s="131"/>
      <c r="P16" s="131"/>
      <c r="Q16" s="131"/>
      <c r="R16" s="205"/>
      <c r="S16" s="134"/>
      <c r="T16" s="134"/>
      <c r="U16" s="296"/>
      <c r="V16" s="134"/>
      <c r="W16" s="298">
        <f>V14/S14</f>
        <v>9.375E-2</v>
      </c>
      <c r="X16" s="298">
        <f>100%</f>
        <v>1</v>
      </c>
      <c r="Y16" s="74"/>
      <c r="Z16" s="196"/>
      <c r="AA16" s="196"/>
      <c r="AB16" s="199"/>
      <c r="AC16" s="202"/>
      <c r="AD16" s="190"/>
      <c r="AE16" s="187"/>
      <c r="AF16" s="190"/>
      <c r="AG16" s="78" t="s">
        <v>108</v>
      </c>
      <c r="AH16" s="79" t="s">
        <v>158</v>
      </c>
      <c r="AI16" s="79">
        <v>3</v>
      </c>
      <c r="AJ16" s="79">
        <v>0.8</v>
      </c>
      <c r="AK16" s="96">
        <f t="shared" si="0"/>
        <v>0.26666666666666666</v>
      </c>
      <c r="AL16" s="97"/>
      <c r="AM16" s="97"/>
      <c r="AN16" s="97"/>
      <c r="AO16" s="97"/>
      <c r="AP16" s="97"/>
      <c r="AQ16" s="80">
        <v>0.3</v>
      </c>
      <c r="AR16" s="81">
        <v>44958</v>
      </c>
      <c r="AS16" s="82">
        <v>45291</v>
      </c>
      <c r="AT16" s="83">
        <f t="shared" si="2"/>
        <v>333</v>
      </c>
      <c r="AU16" s="193"/>
      <c r="AV16" s="181"/>
      <c r="AW16" s="181"/>
      <c r="AX16" s="181"/>
      <c r="AY16" s="131"/>
      <c r="AZ16" s="184"/>
      <c r="BA16" s="131"/>
      <c r="BB16" s="131"/>
      <c r="BC16" s="131"/>
      <c r="BD16" s="131"/>
      <c r="BE16" s="131"/>
      <c r="BF16" s="131"/>
      <c r="BG16" s="131"/>
      <c r="BH16" s="131"/>
      <c r="BI16" s="131"/>
      <c r="BJ16" s="131"/>
      <c r="BK16" s="131"/>
      <c r="BL16" s="168"/>
      <c r="BM16" s="78" t="s">
        <v>187</v>
      </c>
      <c r="BN16" s="153"/>
      <c r="BO16" s="156"/>
    </row>
    <row r="17" spans="1:67" s="69" customFormat="1" ht="66" customHeight="1" thickBot="1" x14ac:dyDescent="0.3">
      <c r="A17" s="212"/>
      <c r="B17" s="132"/>
      <c r="C17" s="132"/>
      <c r="D17" s="132"/>
      <c r="E17" s="132"/>
      <c r="F17" s="132"/>
      <c r="G17" s="215"/>
      <c r="H17" s="132"/>
      <c r="I17" s="215"/>
      <c r="J17" s="132"/>
      <c r="K17" s="132"/>
      <c r="L17" s="132"/>
      <c r="M17" s="132"/>
      <c r="N17" s="295"/>
      <c r="O17" s="132"/>
      <c r="P17" s="132"/>
      <c r="Q17" s="132"/>
      <c r="R17" s="206"/>
      <c r="S17" s="135"/>
      <c r="T17" s="135"/>
      <c r="U17" s="297"/>
      <c r="V17" s="135"/>
      <c r="W17" s="86"/>
      <c r="X17" s="86"/>
      <c r="Y17" s="86"/>
      <c r="Z17" s="197"/>
      <c r="AA17" s="197"/>
      <c r="AB17" s="200"/>
      <c r="AC17" s="203"/>
      <c r="AD17" s="191"/>
      <c r="AE17" s="188"/>
      <c r="AF17" s="191"/>
      <c r="AG17" s="87" t="s">
        <v>109</v>
      </c>
      <c r="AH17" s="88" t="s">
        <v>159</v>
      </c>
      <c r="AI17" s="88">
        <v>1</v>
      </c>
      <c r="AJ17" s="88">
        <v>0</v>
      </c>
      <c r="AK17" s="96">
        <f t="shared" si="0"/>
        <v>0</v>
      </c>
      <c r="AL17" s="98"/>
      <c r="AM17" s="98"/>
      <c r="AN17" s="98"/>
      <c r="AO17" s="98"/>
      <c r="AP17" s="98"/>
      <c r="AQ17" s="89">
        <v>0.3</v>
      </c>
      <c r="AR17" s="90">
        <v>44958</v>
      </c>
      <c r="AS17" s="91">
        <v>45291</v>
      </c>
      <c r="AT17" s="92">
        <f t="shared" si="2"/>
        <v>333</v>
      </c>
      <c r="AU17" s="194"/>
      <c r="AV17" s="182"/>
      <c r="AW17" s="182"/>
      <c r="AX17" s="182"/>
      <c r="AY17" s="132"/>
      <c r="AZ17" s="185"/>
      <c r="BA17" s="132"/>
      <c r="BB17" s="132"/>
      <c r="BC17" s="132"/>
      <c r="BD17" s="132"/>
      <c r="BE17" s="132"/>
      <c r="BF17" s="132"/>
      <c r="BG17" s="132"/>
      <c r="BH17" s="132"/>
      <c r="BI17" s="132"/>
      <c r="BJ17" s="132"/>
      <c r="BK17" s="132"/>
      <c r="BL17" s="169"/>
      <c r="BM17" s="78" t="s">
        <v>211</v>
      </c>
      <c r="BN17" s="153"/>
      <c r="BO17" s="156"/>
    </row>
    <row r="18" spans="1:67" s="69" customFormat="1" ht="66" customHeight="1" thickBot="1" x14ac:dyDescent="0.3">
      <c r="A18" s="70"/>
      <c r="B18" s="71"/>
      <c r="C18" s="71"/>
      <c r="D18" s="71"/>
      <c r="E18" s="71"/>
      <c r="F18" s="71"/>
      <c r="G18" s="72"/>
      <c r="H18" s="71"/>
      <c r="I18" s="72"/>
      <c r="J18" s="230" t="s">
        <v>229</v>
      </c>
      <c r="K18" s="231"/>
      <c r="L18" s="231"/>
      <c r="M18" s="231"/>
      <c r="N18" s="231"/>
      <c r="O18" s="231"/>
      <c r="P18" s="231"/>
      <c r="Q18" s="231"/>
      <c r="R18" s="231"/>
      <c r="S18" s="231"/>
      <c r="T18" s="231"/>
      <c r="U18" s="232"/>
      <c r="V18" s="74"/>
      <c r="W18" s="111">
        <v>9.375E-2</v>
      </c>
      <c r="X18" s="111">
        <v>1</v>
      </c>
      <c r="Y18" s="74"/>
      <c r="Z18" s="75"/>
      <c r="AA18" s="75"/>
      <c r="AB18" s="76"/>
      <c r="AC18" s="77"/>
      <c r="AD18" s="276" t="s">
        <v>230</v>
      </c>
      <c r="AE18" s="277"/>
      <c r="AF18" s="277"/>
      <c r="AG18" s="277"/>
      <c r="AH18" s="277"/>
      <c r="AI18" s="277"/>
      <c r="AJ18" s="278"/>
      <c r="AK18" s="105">
        <f>SUM(AK14:AK17)/(4)</f>
        <v>0.22916666666666669</v>
      </c>
      <c r="AL18" s="279" t="s">
        <v>231</v>
      </c>
      <c r="AM18" s="280"/>
      <c r="AN18" s="112">
        <v>200000000</v>
      </c>
      <c r="AO18" s="112">
        <v>11500000</v>
      </c>
      <c r="AP18" s="113">
        <v>5.7500000000000002E-2</v>
      </c>
      <c r="AQ18" s="72"/>
      <c r="AR18" s="107"/>
      <c r="AS18" s="108"/>
      <c r="AT18" s="109"/>
      <c r="AU18" s="73"/>
      <c r="AV18" s="71"/>
      <c r="AW18" s="71"/>
      <c r="AX18" s="71"/>
      <c r="AY18" s="71"/>
      <c r="AZ18" s="84"/>
      <c r="BA18" s="71"/>
      <c r="BB18" s="71"/>
      <c r="BC18" s="71"/>
      <c r="BD18" s="71"/>
      <c r="BE18" s="71"/>
      <c r="BF18" s="71"/>
      <c r="BG18" s="71"/>
      <c r="BH18" s="71"/>
      <c r="BI18" s="71"/>
      <c r="BJ18" s="71"/>
      <c r="BK18" s="71"/>
      <c r="BL18" s="85"/>
      <c r="BM18" s="110"/>
      <c r="BN18" s="153"/>
      <c r="BO18" s="156"/>
    </row>
    <row r="19" spans="1:67" s="4" customFormat="1" ht="104.1" customHeight="1" thickBot="1" x14ac:dyDescent="0.3">
      <c r="A19" s="175" t="s">
        <v>164</v>
      </c>
      <c r="B19" s="158" t="s">
        <v>67</v>
      </c>
      <c r="C19" s="158" t="s">
        <v>68</v>
      </c>
      <c r="D19" s="158" t="s">
        <v>70</v>
      </c>
      <c r="E19" s="158">
        <v>0</v>
      </c>
      <c r="F19" s="158" t="s">
        <v>71</v>
      </c>
      <c r="G19" s="177">
        <v>1</v>
      </c>
      <c r="H19" s="158" t="s">
        <v>72</v>
      </c>
      <c r="I19" s="177">
        <v>0.25</v>
      </c>
      <c r="J19" s="158" t="s">
        <v>112</v>
      </c>
      <c r="K19" s="158" t="s">
        <v>113</v>
      </c>
      <c r="L19" s="158" t="s">
        <v>73</v>
      </c>
      <c r="M19" s="158">
        <v>0</v>
      </c>
      <c r="N19" s="293" t="s">
        <v>114</v>
      </c>
      <c r="O19" s="158"/>
      <c r="P19" s="158" t="s">
        <v>76</v>
      </c>
      <c r="Q19" s="158" t="s">
        <v>115</v>
      </c>
      <c r="R19" s="222">
        <v>1</v>
      </c>
      <c r="S19" s="142">
        <v>0.25</v>
      </c>
      <c r="T19" s="142">
        <v>0.75</v>
      </c>
      <c r="U19" s="299">
        <v>6.25E-2</v>
      </c>
      <c r="V19" s="136">
        <v>0.125</v>
      </c>
      <c r="W19" s="47"/>
      <c r="X19" s="47"/>
      <c r="Y19" s="47"/>
      <c r="Z19" s="146" t="s">
        <v>175</v>
      </c>
      <c r="AA19" s="146"/>
      <c r="AB19" s="148" t="s">
        <v>78</v>
      </c>
      <c r="AC19" s="150" t="s">
        <v>176</v>
      </c>
      <c r="AD19" s="116" t="s">
        <v>116</v>
      </c>
      <c r="AE19" s="163">
        <v>2021130010239</v>
      </c>
      <c r="AF19" s="116" t="s">
        <v>117</v>
      </c>
      <c r="AG19" s="8" t="s">
        <v>106</v>
      </c>
      <c r="AH19" s="12" t="s">
        <v>156</v>
      </c>
      <c r="AI19" s="12">
        <v>12</v>
      </c>
      <c r="AJ19" s="12">
        <v>6</v>
      </c>
      <c r="AK19" s="96">
        <f t="shared" si="0"/>
        <v>0.5</v>
      </c>
      <c r="AL19" s="96"/>
      <c r="AM19" s="96" t="s">
        <v>222</v>
      </c>
      <c r="AN19" s="99">
        <v>1500000000</v>
      </c>
      <c r="AO19" s="99">
        <v>509230000</v>
      </c>
      <c r="AP19" s="96">
        <f>AO19/AN19</f>
        <v>0.33948666666666666</v>
      </c>
      <c r="AQ19" s="38">
        <v>0.1</v>
      </c>
      <c r="AR19" s="9">
        <v>44927</v>
      </c>
      <c r="AS19" s="10">
        <v>45291</v>
      </c>
      <c r="AT19" s="11">
        <f>+AS19-AR19</f>
        <v>364</v>
      </c>
      <c r="AU19" s="165">
        <v>1055035</v>
      </c>
      <c r="AV19" s="159"/>
      <c r="AW19" s="159" t="s">
        <v>85</v>
      </c>
      <c r="AX19" s="159" t="s">
        <v>86</v>
      </c>
      <c r="AY19" s="158" t="s">
        <v>88</v>
      </c>
      <c r="AZ19" s="161">
        <v>1500000000</v>
      </c>
      <c r="BA19" s="158" t="s">
        <v>87</v>
      </c>
      <c r="BB19" s="158" t="s">
        <v>122</v>
      </c>
      <c r="BC19" s="158" t="s">
        <v>123</v>
      </c>
      <c r="BD19" s="127">
        <v>0.26640000000000003</v>
      </c>
      <c r="BE19" s="127">
        <v>0.98350000000000004</v>
      </c>
      <c r="BF19" s="127">
        <v>4.99E-2</v>
      </c>
      <c r="BG19" s="127">
        <v>0.33950000000000002</v>
      </c>
      <c r="BH19" s="12" t="s">
        <v>91</v>
      </c>
      <c r="BI19" s="12" t="s">
        <v>92</v>
      </c>
      <c r="BJ19" s="12" t="s">
        <v>95</v>
      </c>
      <c r="BK19" s="12" t="s">
        <v>87</v>
      </c>
      <c r="BL19" s="13">
        <v>44927</v>
      </c>
      <c r="BM19" s="8" t="s">
        <v>197</v>
      </c>
      <c r="BN19" s="153"/>
      <c r="BO19" s="156"/>
    </row>
    <row r="20" spans="1:67" s="4" customFormat="1" ht="63" customHeight="1" thickBot="1" x14ac:dyDescent="0.3">
      <c r="A20" s="225"/>
      <c r="B20" s="128"/>
      <c r="C20" s="128"/>
      <c r="D20" s="128"/>
      <c r="E20" s="128"/>
      <c r="F20" s="128"/>
      <c r="G20" s="219"/>
      <c r="H20" s="128"/>
      <c r="I20" s="219"/>
      <c r="J20" s="128"/>
      <c r="K20" s="128"/>
      <c r="L20" s="128"/>
      <c r="M20" s="128"/>
      <c r="N20" s="294"/>
      <c r="O20" s="128"/>
      <c r="P20" s="128"/>
      <c r="Q20" s="128"/>
      <c r="R20" s="223"/>
      <c r="S20" s="226"/>
      <c r="T20" s="226"/>
      <c r="U20" s="300"/>
      <c r="V20" s="137"/>
      <c r="W20" s="302">
        <f>V19/S19</f>
        <v>0.5</v>
      </c>
      <c r="X20" s="302">
        <f>(V19+T19)/(R19)</f>
        <v>0.875</v>
      </c>
      <c r="Y20" s="48"/>
      <c r="Z20" s="218"/>
      <c r="AA20" s="218"/>
      <c r="AB20" s="220"/>
      <c r="AC20" s="221"/>
      <c r="AD20" s="216"/>
      <c r="AE20" s="174"/>
      <c r="AF20" s="216"/>
      <c r="AG20" s="14" t="s">
        <v>118</v>
      </c>
      <c r="AH20" s="5" t="s">
        <v>165</v>
      </c>
      <c r="AI20" s="5">
        <v>3</v>
      </c>
      <c r="AJ20" s="5">
        <v>1.5</v>
      </c>
      <c r="AK20" s="96">
        <f t="shared" si="0"/>
        <v>0.5</v>
      </c>
      <c r="AL20" s="97"/>
      <c r="AM20" s="97"/>
      <c r="AN20" s="97"/>
      <c r="AO20" s="97"/>
      <c r="AP20" s="97"/>
      <c r="AQ20" s="39">
        <v>0.3</v>
      </c>
      <c r="AR20" s="15">
        <v>44958</v>
      </c>
      <c r="AS20" s="16">
        <v>45291</v>
      </c>
      <c r="AT20" s="17">
        <f t="shared" ref="AT20:AT23" si="3">+AS20-AR20</f>
        <v>333</v>
      </c>
      <c r="AU20" s="217"/>
      <c r="AV20" s="172"/>
      <c r="AW20" s="172"/>
      <c r="AX20" s="172"/>
      <c r="AY20" s="128"/>
      <c r="AZ20" s="173"/>
      <c r="BA20" s="128"/>
      <c r="BB20" s="128"/>
      <c r="BC20" s="128"/>
      <c r="BD20" s="128"/>
      <c r="BE20" s="128"/>
      <c r="BF20" s="128"/>
      <c r="BG20" s="128"/>
      <c r="BH20" s="171" t="s">
        <v>91</v>
      </c>
      <c r="BI20" s="171" t="s">
        <v>93</v>
      </c>
      <c r="BJ20" s="171" t="s">
        <v>95</v>
      </c>
      <c r="BK20" s="171" t="s">
        <v>87</v>
      </c>
      <c r="BL20" s="207">
        <v>44986</v>
      </c>
      <c r="BM20" s="14" t="s">
        <v>198</v>
      </c>
      <c r="BN20" s="153"/>
      <c r="BO20" s="156"/>
    </row>
    <row r="21" spans="1:67" s="4" customFormat="1" ht="60" customHeight="1" thickBot="1" x14ac:dyDescent="0.3">
      <c r="A21" s="225"/>
      <c r="B21" s="128"/>
      <c r="C21" s="128"/>
      <c r="D21" s="128"/>
      <c r="E21" s="128"/>
      <c r="F21" s="128"/>
      <c r="G21" s="219"/>
      <c r="H21" s="128"/>
      <c r="I21" s="219"/>
      <c r="J21" s="128"/>
      <c r="K21" s="128"/>
      <c r="L21" s="128"/>
      <c r="M21" s="128"/>
      <c r="N21" s="294"/>
      <c r="O21" s="128"/>
      <c r="P21" s="128"/>
      <c r="Q21" s="128"/>
      <c r="R21" s="223"/>
      <c r="S21" s="226"/>
      <c r="T21" s="226"/>
      <c r="U21" s="300"/>
      <c r="V21" s="137"/>
      <c r="W21" s="302"/>
      <c r="X21" s="302"/>
      <c r="Y21" s="48"/>
      <c r="Z21" s="218"/>
      <c r="AA21" s="218"/>
      <c r="AB21" s="220"/>
      <c r="AC21" s="221"/>
      <c r="AD21" s="216"/>
      <c r="AE21" s="174"/>
      <c r="AF21" s="216"/>
      <c r="AG21" s="14" t="s">
        <v>119</v>
      </c>
      <c r="AH21" s="5" t="s">
        <v>167</v>
      </c>
      <c r="AI21" s="5">
        <v>3</v>
      </c>
      <c r="AJ21" s="5">
        <v>0.4</v>
      </c>
      <c r="AK21" s="96">
        <f t="shared" si="0"/>
        <v>0.13333333333333333</v>
      </c>
      <c r="AL21" s="97"/>
      <c r="AM21" s="97"/>
      <c r="AN21" s="97"/>
      <c r="AO21" s="97"/>
      <c r="AP21" s="97"/>
      <c r="AQ21" s="39">
        <v>0.2</v>
      </c>
      <c r="AR21" s="15">
        <v>44958</v>
      </c>
      <c r="AS21" s="16">
        <v>45291</v>
      </c>
      <c r="AT21" s="17">
        <f t="shared" si="3"/>
        <v>333</v>
      </c>
      <c r="AU21" s="217"/>
      <c r="AV21" s="172"/>
      <c r="AW21" s="172"/>
      <c r="AX21" s="172"/>
      <c r="AY21" s="128"/>
      <c r="AZ21" s="173"/>
      <c r="BA21" s="128"/>
      <c r="BB21" s="128"/>
      <c r="BC21" s="128"/>
      <c r="BD21" s="128"/>
      <c r="BE21" s="128"/>
      <c r="BF21" s="128"/>
      <c r="BG21" s="128"/>
      <c r="BH21" s="128"/>
      <c r="BI21" s="128"/>
      <c r="BJ21" s="128"/>
      <c r="BK21" s="128"/>
      <c r="BL21" s="208"/>
      <c r="BM21" s="14" t="s">
        <v>199</v>
      </c>
      <c r="BN21" s="153"/>
      <c r="BO21" s="156"/>
    </row>
    <row r="22" spans="1:67" s="4" customFormat="1" ht="61.5" customHeight="1" thickBot="1" x14ac:dyDescent="0.3">
      <c r="A22" s="225"/>
      <c r="B22" s="128"/>
      <c r="C22" s="128"/>
      <c r="D22" s="128"/>
      <c r="E22" s="128"/>
      <c r="F22" s="128"/>
      <c r="G22" s="219"/>
      <c r="H22" s="128"/>
      <c r="I22" s="219"/>
      <c r="J22" s="128"/>
      <c r="K22" s="128"/>
      <c r="L22" s="128"/>
      <c r="M22" s="128"/>
      <c r="N22" s="294"/>
      <c r="O22" s="128"/>
      <c r="P22" s="128"/>
      <c r="Q22" s="128"/>
      <c r="R22" s="223"/>
      <c r="S22" s="226"/>
      <c r="T22" s="226"/>
      <c r="U22" s="300"/>
      <c r="V22" s="137"/>
      <c r="W22" s="48"/>
      <c r="X22" s="48"/>
      <c r="Y22" s="48"/>
      <c r="Z22" s="218"/>
      <c r="AA22" s="218"/>
      <c r="AB22" s="220"/>
      <c r="AC22" s="221"/>
      <c r="AD22" s="216"/>
      <c r="AE22" s="174"/>
      <c r="AF22" s="216"/>
      <c r="AG22" s="14" t="s">
        <v>120</v>
      </c>
      <c r="AH22" s="5" t="s">
        <v>166</v>
      </c>
      <c r="AI22" s="5">
        <v>3</v>
      </c>
      <c r="AJ22" s="5">
        <v>0.4</v>
      </c>
      <c r="AK22" s="96">
        <f t="shared" si="0"/>
        <v>0.13333333333333333</v>
      </c>
      <c r="AL22" s="97"/>
      <c r="AM22" s="97"/>
      <c r="AN22" s="97"/>
      <c r="AO22" s="97"/>
      <c r="AP22" s="97"/>
      <c r="AQ22" s="39">
        <v>0.2</v>
      </c>
      <c r="AR22" s="15">
        <v>44958</v>
      </c>
      <c r="AS22" s="16">
        <v>45291</v>
      </c>
      <c r="AT22" s="17">
        <f t="shared" si="3"/>
        <v>333</v>
      </c>
      <c r="AU22" s="217"/>
      <c r="AV22" s="172"/>
      <c r="AW22" s="172"/>
      <c r="AX22" s="172"/>
      <c r="AY22" s="128"/>
      <c r="AZ22" s="173"/>
      <c r="BA22" s="128"/>
      <c r="BB22" s="128"/>
      <c r="BC22" s="128"/>
      <c r="BD22" s="128"/>
      <c r="BE22" s="128"/>
      <c r="BF22" s="128"/>
      <c r="BG22" s="128"/>
      <c r="BH22" s="128"/>
      <c r="BI22" s="128"/>
      <c r="BJ22" s="128"/>
      <c r="BK22" s="128"/>
      <c r="BL22" s="208"/>
      <c r="BM22" s="14" t="s">
        <v>200</v>
      </c>
      <c r="BN22" s="153"/>
      <c r="BO22" s="156"/>
    </row>
    <row r="23" spans="1:67" s="4" customFormat="1" ht="75.75" customHeight="1" thickBot="1" x14ac:dyDescent="0.3">
      <c r="A23" s="176"/>
      <c r="B23" s="129"/>
      <c r="C23" s="129"/>
      <c r="D23" s="129"/>
      <c r="E23" s="129"/>
      <c r="F23" s="129"/>
      <c r="G23" s="178"/>
      <c r="H23" s="129"/>
      <c r="I23" s="178"/>
      <c r="J23" s="129"/>
      <c r="K23" s="129"/>
      <c r="L23" s="129"/>
      <c r="M23" s="129"/>
      <c r="N23" s="295"/>
      <c r="O23" s="129"/>
      <c r="P23" s="129"/>
      <c r="Q23" s="129"/>
      <c r="R23" s="224"/>
      <c r="S23" s="143"/>
      <c r="T23" s="143"/>
      <c r="U23" s="301"/>
      <c r="V23" s="138"/>
      <c r="W23" s="49"/>
      <c r="X23" s="49"/>
      <c r="Y23" s="49"/>
      <c r="Z23" s="147"/>
      <c r="AA23" s="147"/>
      <c r="AB23" s="149"/>
      <c r="AC23" s="151"/>
      <c r="AD23" s="117"/>
      <c r="AE23" s="164"/>
      <c r="AF23" s="117"/>
      <c r="AG23" s="20" t="s">
        <v>121</v>
      </c>
      <c r="AH23" s="24" t="s">
        <v>168</v>
      </c>
      <c r="AI23" s="24">
        <v>3</v>
      </c>
      <c r="AJ23" s="24">
        <v>1</v>
      </c>
      <c r="AK23" s="96">
        <f t="shared" si="0"/>
        <v>0.33333333333333331</v>
      </c>
      <c r="AL23" s="98"/>
      <c r="AM23" s="98"/>
      <c r="AN23" s="98"/>
      <c r="AO23" s="98"/>
      <c r="AP23" s="98"/>
      <c r="AQ23" s="40">
        <v>0.2</v>
      </c>
      <c r="AR23" s="21">
        <v>44958</v>
      </c>
      <c r="AS23" s="22">
        <v>45291</v>
      </c>
      <c r="AT23" s="23">
        <f t="shared" si="3"/>
        <v>333</v>
      </c>
      <c r="AU23" s="166"/>
      <c r="AV23" s="160"/>
      <c r="AW23" s="160"/>
      <c r="AX23" s="160"/>
      <c r="AY23" s="129"/>
      <c r="AZ23" s="162"/>
      <c r="BA23" s="129"/>
      <c r="BB23" s="129"/>
      <c r="BC23" s="129"/>
      <c r="BD23" s="129"/>
      <c r="BE23" s="129"/>
      <c r="BF23" s="129"/>
      <c r="BG23" s="129"/>
      <c r="BH23" s="129"/>
      <c r="BI23" s="129"/>
      <c r="BJ23" s="129"/>
      <c r="BK23" s="129"/>
      <c r="BL23" s="209"/>
      <c r="BM23" s="20" t="s">
        <v>201</v>
      </c>
      <c r="BN23" s="153"/>
      <c r="BO23" s="156"/>
    </row>
    <row r="24" spans="1:67" s="4" customFormat="1" ht="75.75" customHeight="1" thickBot="1" x14ac:dyDescent="0.3">
      <c r="A24" s="54"/>
      <c r="B24" s="46"/>
      <c r="C24" s="46"/>
      <c r="D24" s="46"/>
      <c r="E24" s="46"/>
      <c r="F24" s="46"/>
      <c r="G24" s="53"/>
      <c r="H24" s="46"/>
      <c r="I24" s="53"/>
      <c r="J24" s="230" t="s">
        <v>232</v>
      </c>
      <c r="K24" s="231"/>
      <c r="L24" s="231"/>
      <c r="M24" s="231"/>
      <c r="N24" s="231"/>
      <c r="O24" s="231"/>
      <c r="P24" s="231"/>
      <c r="Q24" s="231"/>
      <c r="R24" s="231"/>
      <c r="S24" s="231"/>
      <c r="T24" s="231"/>
      <c r="U24" s="232"/>
      <c r="V24" s="48"/>
      <c r="W24" s="94">
        <v>0.5</v>
      </c>
      <c r="X24" s="94">
        <v>0.875</v>
      </c>
      <c r="Y24" s="48"/>
      <c r="Z24" s="56"/>
      <c r="AA24" s="56"/>
      <c r="AB24" s="50"/>
      <c r="AC24" s="51"/>
      <c r="AD24" s="276" t="s">
        <v>233</v>
      </c>
      <c r="AE24" s="277"/>
      <c r="AF24" s="277"/>
      <c r="AG24" s="277"/>
      <c r="AH24" s="277"/>
      <c r="AI24" s="277"/>
      <c r="AJ24" s="278"/>
      <c r="AK24" s="114">
        <f>SUM(AK19:AK23)/(5)</f>
        <v>0.31999999999999995</v>
      </c>
      <c r="AL24" s="279" t="s">
        <v>234</v>
      </c>
      <c r="AM24" s="280"/>
      <c r="AN24" s="112">
        <v>1500000000</v>
      </c>
      <c r="AO24" s="112">
        <v>509230000</v>
      </c>
      <c r="AP24" s="98">
        <v>0.33948666666666666</v>
      </c>
      <c r="AQ24" s="53"/>
      <c r="AR24" s="101"/>
      <c r="AS24" s="102"/>
      <c r="AT24" s="103"/>
      <c r="AU24" s="52"/>
      <c r="AV24" s="46"/>
      <c r="AW24" s="46"/>
      <c r="AX24" s="46"/>
      <c r="AY24" s="46"/>
      <c r="AZ24" s="55"/>
      <c r="BA24" s="46"/>
      <c r="BB24" s="46"/>
      <c r="BC24" s="46"/>
      <c r="BD24" s="46"/>
      <c r="BE24" s="46"/>
      <c r="BF24" s="46"/>
      <c r="BG24" s="46"/>
      <c r="BH24" s="46"/>
      <c r="BI24" s="46"/>
      <c r="BJ24" s="46"/>
      <c r="BK24" s="46"/>
      <c r="BL24" s="59"/>
      <c r="BM24" s="60"/>
      <c r="BN24" s="153"/>
      <c r="BO24" s="156"/>
    </row>
    <row r="25" spans="1:67" s="4" customFormat="1" ht="65.25" customHeight="1" thickBot="1" x14ac:dyDescent="0.3">
      <c r="A25" s="175" t="s">
        <v>164</v>
      </c>
      <c r="B25" s="158" t="s">
        <v>67</v>
      </c>
      <c r="C25" s="158" t="s">
        <v>68</v>
      </c>
      <c r="D25" s="158" t="s">
        <v>70</v>
      </c>
      <c r="E25" s="158">
        <v>0</v>
      </c>
      <c r="F25" s="158" t="s">
        <v>71</v>
      </c>
      <c r="G25" s="177">
        <v>1</v>
      </c>
      <c r="H25" s="158" t="s">
        <v>72</v>
      </c>
      <c r="I25" s="177">
        <v>0.25</v>
      </c>
      <c r="J25" s="158" t="s">
        <v>124</v>
      </c>
      <c r="K25" s="158" t="s">
        <v>125</v>
      </c>
      <c r="L25" s="158" t="s">
        <v>74</v>
      </c>
      <c r="M25" s="158" t="s">
        <v>126</v>
      </c>
      <c r="N25" s="283" t="s">
        <v>127</v>
      </c>
      <c r="O25" s="158"/>
      <c r="P25" s="158" t="s">
        <v>76</v>
      </c>
      <c r="Q25" s="158" t="s">
        <v>139</v>
      </c>
      <c r="R25" s="222">
        <v>230437</v>
      </c>
      <c r="S25" s="139">
        <v>2000</v>
      </c>
      <c r="T25" s="139">
        <v>248129</v>
      </c>
      <c r="U25" s="139">
        <v>9082</v>
      </c>
      <c r="V25" s="139">
        <v>152916</v>
      </c>
      <c r="W25" s="42"/>
      <c r="X25" s="42"/>
      <c r="Y25" s="42"/>
      <c r="Z25" s="146" t="s">
        <v>175</v>
      </c>
      <c r="AA25" s="146"/>
      <c r="AB25" s="148" t="s">
        <v>78</v>
      </c>
      <c r="AC25" s="150" t="s">
        <v>177</v>
      </c>
      <c r="AD25" s="116" t="s">
        <v>128</v>
      </c>
      <c r="AE25" s="163">
        <v>2021130010242</v>
      </c>
      <c r="AF25" s="116" t="s">
        <v>129</v>
      </c>
      <c r="AG25" s="8" t="s">
        <v>130</v>
      </c>
      <c r="AH25" s="12" t="s">
        <v>156</v>
      </c>
      <c r="AI25" s="12">
        <v>12</v>
      </c>
      <c r="AJ25" s="12">
        <v>6</v>
      </c>
      <c r="AK25" s="96">
        <f t="shared" si="0"/>
        <v>0.5</v>
      </c>
      <c r="AL25" s="96"/>
      <c r="AM25" s="96" t="s">
        <v>223</v>
      </c>
      <c r="AN25" s="99">
        <v>150000000</v>
      </c>
      <c r="AO25" s="99">
        <v>20600000</v>
      </c>
      <c r="AP25" s="96">
        <f>AO25/AN25</f>
        <v>0.13733333333333334</v>
      </c>
      <c r="AQ25" s="38">
        <v>0.1</v>
      </c>
      <c r="AR25" s="9">
        <v>44927</v>
      </c>
      <c r="AS25" s="10">
        <v>45291</v>
      </c>
      <c r="AT25" s="11">
        <f>+AS25-AR25</f>
        <v>364</v>
      </c>
      <c r="AU25" s="165">
        <v>1024882</v>
      </c>
      <c r="AV25" s="159"/>
      <c r="AW25" s="159" t="s">
        <v>85</v>
      </c>
      <c r="AX25" s="159" t="s">
        <v>86</v>
      </c>
      <c r="AY25" s="158" t="s">
        <v>88</v>
      </c>
      <c r="AZ25" s="161">
        <v>150000000</v>
      </c>
      <c r="BA25" s="158" t="s">
        <v>87</v>
      </c>
      <c r="BB25" s="158" t="s">
        <v>133</v>
      </c>
      <c r="BC25" s="158" t="s">
        <v>134</v>
      </c>
      <c r="BD25" s="127">
        <v>0.1067</v>
      </c>
      <c r="BE25" s="127">
        <v>0.23899999999999999</v>
      </c>
      <c r="BF25" s="127">
        <v>2.6700000000000002E-2</v>
      </c>
      <c r="BG25" s="127">
        <v>0.13730000000000001</v>
      </c>
      <c r="BH25" s="12" t="s">
        <v>91</v>
      </c>
      <c r="BI25" s="12" t="s">
        <v>92</v>
      </c>
      <c r="BJ25" s="12" t="s">
        <v>95</v>
      </c>
      <c r="BK25" s="12" t="s">
        <v>87</v>
      </c>
      <c r="BL25" s="13">
        <v>44927</v>
      </c>
      <c r="BM25" s="8" t="s">
        <v>202</v>
      </c>
      <c r="BN25" s="153"/>
      <c r="BO25" s="156"/>
    </row>
    <row r="26" spans="1:67" s="4" customFormat="1" ht="75.75" customHeight="1" thickBot="1" x14ac:dyDescent="0.3">
      <c r="A26" s="225"/>
      <c r="B26" s="128"/>
      <c r="C26" s="128"/>
      <c r="D26" s="128"/>
      <c r="E26" s="128"/>
      <c r="F26" s="128"/>
      <c r="G26" s="219"/>
      <c r="H26" s="128"/>
      <c r="I26" s="219"/>
      <c r="J26" s="128"/>
      <c r="K26" s="128"/>
      <c r="L26" s="128"/>
      <c r="M26" s="128"/>
      <c r="N26" s="284"/>
      <c r="O26" s="128"/>
      <c r="P26" s="128"/>
      <c r="Q26" s="128"/>
      <c r="R26" s="223"/>
      <c r="S26" s="140"/>
      <c r="T26" s="140"/>
      <c r="U26" s="140"/>
      <c r="V26" s="140"/>
      <c r="W26" s="43"/>
      <c r="X26" s="43"/>
      <c r="Y26" s="43"/>
      <c r="Z26" s="218"/>
      <c r="AA26" s="218"/>
      <c r="AB26" s="220"/>
      <c r="AC26" s="221"/>
      <c r="AD26" s="216"/>
      <c r="AE26" s="174"/>
      <c r="AF26" s="216"/>
      <c r="AG26" s="14" t="s">
        <v>131</v>
      </c>
      <c r="AH26" s="5" t="s">
        <v>169</v>
      </c>
      <c r="AI26" s="5">
        <v>4</v>
      </c>
      <c r="AJ26" s="5">
        <v>2</v>
      </c>
      <c r="AK26" s="96">
        <f t="shared" si="0"/>
        <v>0.5</v>
      </c>
      <c r="AL26" s="97"/>
      <c r="AM26" s="97"/>
      <c r="AN26" s="97"/>
      <c r="AO26" s="97"/>
      <c r="AP26" s="97"/>
      <c r="AQ26" s="39">
        <v>0.2</v>
      </c>
      <c r="AR26" s="15">
        <v>44958</v>
      </c>
      <c r="AS26" s="16">
        <v>45291</v>
      </c>
      <c r="AT26" s="17">
        <f t="shared" ref="AT26:AT28" si="4">+AS26-AR26</f>
        <v>333</v>
      </c>
      <c r="AU26" s="217"/>
      <c r="AV26" s="172"/>
      <c r="AW26" s="172"/>
      <c r="AX26" s="172"/>
      <c r="AY26" s="128"/>
      <c r="AZ26" s="173"/>
      <c r="BA26" s="128"/>
      <c r="BB26" s="128"/>
      <c r="BC26" s="128"/>
      <c r="BD26" s="128"/>
      <c r="BE26" s="128"/>
      <c r="BF26" s="128"/>
      <c r="BG26" s="128"/>
      <c r="BH26" s="171" t="s">
        <v>91</v>
      </c>
      <c r="BI26" s="171" t="s">
        <v>135</v>
      </c>
      <c r="BJ26" s="171" t="s">
        <v>96</v>
      </c>
      <c r="BK26" s="171" t="s">
        <v>87</v>
      </c>
      <c r="BL26" s="207">
        <v>44986</v>
      </c>
      <c r="BM26" s="14" t="s">
        <v>203</v>
      </c>
      <c r="BN26" s="153"/>
      <c r="BO26" s="156"/>
    </row>
    <row r="27" spans="1:67" s="4" customFormat="1" ht="76.5" customHeight="1" thickBot="1" x14ac:dyDescent="0.3">
      <c r="A27" s="225"/>
      <c r="B27" s="128"/>
      <c r="C27" s="128"/>
      <c r="D27" s="128"/>
      <c r="E27" s="128"/>
      <c r="F27" s="128"/>
      <c r="G27" s="219"/>
      <c r="H27" s="128"/>
      <c r="I27" s="219"/>
      <c r="J27" s="128"/>
      <c r="K27" s="128"/>
      <c r="L27" s="128"/>
      <c r="M27" s="128"/>
      <c r="N27" s="284"/>
      <c r="O27" s="128"/>
      <c r="P27" s="128"/>
      <c r="Q27" s="128"/>
      <c r="R27" s="223"/>
      <c r="S27" s="140"/>
      <c r="T27" s="140"/>
      <c r="U27" s="140"/>
      <c r="V27" s="140"/>
      <c r="W27" s="94">
        <f>100%</f>
        <v>1</v>
      </c>
      <c r="X27" s="94">
        <f>100%</f>
        <v>1</v>
      </c>
      <c r="Y27" s="43"/>
      <c r="Z27" s="218"/>
      <c r="AA27" s="218"/>
      <c r="AB27" s="220"/>
      <c r="AC27" s="221"/>
      <c r="AD27" s="216"/>
      <c r="AE27" s="174"/>
      <c r="AF27" s="216"/>
      <c r="AG27" s="14" t="s">
        <v>132</v>
      </c>
      <c r="AH27" s="5" t="s">
        <v>170</v>
      </c>
      <c r="AI27" s="5">
        <v>3</v>
      </c>
      <c r="AJ27" s="5">
        <v>0.5</v>
      </c>
      <c r="AK27" s="96">
        <f t="shared" si="0"/>
        <v>0.16666666666666666</v>
      </c>
      <c r="AL27" s="97"/>
      <c r="AM27" s="97"/>
      <c r="AN27" s="97"/>
      <c r="AO27" s="97"/>
      <c r="AP27" s="97"/>
      <c r="AQ27" s="39">
        <v>0.3</v>
      </c>
      <c r="AR27" s="15">
        <v>44958</v>
      </c>
      <c r="AS27" s="16">
        <v>45291</v>
      </c>
      <c r="AT27" s="17">
        <f t="shared" si="4"/>
        <v>333</v>
      </c>
      <c r="AU27" s="217"/>
      <c r="AV27" s="172"/>
      <c r="AW27" s="172"/>
      <c r="AX27" s="172"/>
      <c r="AY27" s="128"/>
      <c r="AZ27" s="173"/>
      <c r="BA27" s="128"/>
      <c r="BB27" s="128"/>
      <c r="BC27" s="128"/>
      <c r="BD27" s="128"/>
      <c r="BE27" s="128"/>
      <c r="BF27" s="128"/>
      <c r="BG27" s="128"/>
      <c r="BH27" s="128"/>
      <c r="BI27" s="128"/>
      <c r="BJ27" s="128"/>
      <c r="BK27" s="128"/>
      <c r="BL27" s="208"/>
      <c r="BM27" s="14" t="s">
        <v>188</v>
      </c>
      <c r="BN27" s="153"/>
      <c r="BO27" s="156"/>
    </row>
    <row r="28" spans="1:67" s="4" customFormat="1" ht="80.25" customHeight="1" thickBot="1" x14ac:dyDescent="0.3">
      <c r="A28" s="176"/>
      <c r="B28" s="129"/>
      <c r="C28" s="129"/>
      <c r="D28" s="129"/>
      <c r="E28" s="129"/>
      <c r="F28" s="129"/>
      <c r="G28" s="178"/>
      <c r="H28" s="129"/>
      <c r="I28" s="178"/>
      <c r="J28" s="129"/>
      <c r="K28" s="129"/>
      <c r="L28" s="129"/>
      <c r="M28" s="129"/>
      <c r="N28" s="285"/>
      <c r="O28" s="129"/>
      <c r="P28" s="129"/>
      <c r="Q28" s="129"/>
      <c r="R28" s="224"/>
      <c r="S28" s="141"/>
      <c r="T28" s="141"/>
      <c r="U28" s="141"/>
      <c r="V28" s="141"/>
      <c r="W28" s="44"/>
      <c r="X28" s="44"/>
      <c r="Y28" s="44"/>
      <c r="Z28" s="147"/>
      <c r="AA28" s="147"/>
      <c r="AB28" s="149"/>
      <c r="AC28" s="151"/>
      <c r="AD28" s="117"/>
      <c r="AE28" s="164"/>
      <c r="AF28" s="117"/>
      <c r="AG28" s="20" t="s">
        <v>180</v>
      </c>
      <c r="AH28" s="24" t="s">
        <v>168</v>
      </c>
      <c r="AI28" s="24">
        <v>3</v>
      </c>
      <c r="AJ28" s="24">
        <v>0.5</v>
      </c>
      <c r="AK28" s="96">
        <f t="shared" si="0"/>
        <v>0.16666666666666666</v>
      </c>
      <c r="AL28" s="98"/>
      <c r="AM28" s="98"/>
      <c r="AN28" s="98"/>
      <c r="AO28" s="98"/>
      <c r="AP28" s="98"/>
      <c r="AQ28" s="40">
        <v>0.4</v>
      </c>
      <c r="AR28" s="21">
        <v>44958</v>
      </c>
      <c r="AS28" s="22">
        <v>45291</v>
      </c>
      <c r="AT28" s="23">
        <f t="shared" si="4"/>
        <v>333</v>
      </c>
      <c r="AU28" s="166"/>
      <c r="AV28" s="160"/>
      <c r="AW28" s="160"/>
      <c r="AX28" s="160"/>
      <c r="AY28" s="129"/>
      <c r="AZ28" s="162"/>
      <c r="BA28" s="129"/>
      <c r="BB28" s="129"/>
      <c r="BC28" s="129"/>
      <c r="BD28" s="129"/>
      <c r="BE28" s="129"/>
      <c r="BF28" s="129"/>
      <c r="BG28" s="129"/>
      <c r="BH28" s="129"/>
      <c r="BI28" s="129"/>
      <c r="BJ28" s="129"/>
      <c r="BK28" s="129"/>
      <c r="BL28" s="209"/>
      <c r="BM28" s="20" t="s">
        <v>204</v>
      </c>
      <c r="BN28" s="153"/>
      <c r="BO28" s="156"/>
    </row>
    <row r="29" spans="1:67" s="4" customFormat="1" ht="80.25" customHeight="1" thickBot="1" x14ac:dyDescent="0.3">
      <c r="A29" s="54"/>
      <c r="B29" s="46"/>
      <c r="C29" s="46"/>
      <c r="D29" s="46"/>
      <c r="E29" s="46"/>
      <c r="F29" s="46"/>
      <c r="G29" s="53"/>
      <c r="H29" s="46"/>
      <c r="I29" s="53"/>
      <c r="J29" s="230" t="s">
        <v>235</v>
      </c>
      <c r="K29" s="231"/>
      <c r="L29" s="231"/>
      <c r="M29" s="231"/>
      <c r="N29" s="231"/>
      <c r="O29" s="231"/>
      <c r="P29" s="231"/>
      <c r="Q29" s="231"/>
      <c r="R29" s="231"/>
      <c r="S29" s="231"/>
      <c r="T29" s="231"/>
      <c r="U29" s="232"/>
      <c r="V29" s="43"/>
      <c r="W29" s="94">
        <v>1</v>
      </c>
      <c r="X29" s="94">
        <v>1</v>
      </c>
      <c r="Y29" s="43"/>
      <c r="Z29" s="56"/>
      <c r="AA29" s="56"/>
      <c r="AB29" s="50"/>
      <c r="AC29" s="51"/>
      <c r="AD29" s="276" t="s">
        <v>236</v>
      </c>
      <c r="AE29" s="277"/>
      <c r="AF29" s="277"/>
      <c r="AG29" s="277"/>
      <c r="AH29" s="277"/>
      <c r="AI29" s="277"/>
      <c r="AJ29" s="278"/>
      <c r="AK29" s="96">
        <f>SUM(AK25:AK28)/(4)</f>
        <v>0.33333333333333337</v>
      </c>
      <c r="AL29" s="279" t="s">
        <v>231</v>
      </c>
      <c r="AM29" s="280"/>
      <c r="AN29" s="112">
        <v>150000000</v>
      </c>
      <c r="AO29" s="112">
        <v>20600000</v>
      </c>
      <c r="AP29" s="98">
        <v>0.13733333333333334</v>
      </c>
      <c r="AQ29" s="53"/>
      <c r="AR29" s="101"/>
      <c r="AS29" s="102"/>
      <c r="AT29" s="103"/>
      <c r="AU29" s="52"/>
      <c r="AV29" s="46"/>
      <c r="AW29" s="46"/>
      <c r="AX29" s="46"/>
      <c r="AY29" s="46"/>
      <c r="AZ29" s="55"/>
      <c r="BA29" s="46"/>
      <c r="BB29" s="46"/>
      <c r="BC29" s="46"/>
      <c r="BD29" s="46"/>
      <c r="BE29" s="46"/>
      <c r="BF29" s="46"/>
      <c r="BG29" s="46"/>
      <c r="BH29" s="46"/>
      <c r="BI29" s="46"/>
      <c r="BJ29" s="46"/>
      <c r="BK29" s="46"/>
      <c r="BL29" s="59"/>
      <c r="BM29" s="60"/>
      <c r="BN29" s="153"/>
      <c r="BO29" s="156"/>
    </row>
    <row r="30" spans="1:67" s="69" customFormat="1" ht="51" customHeight="1" thickBot="1" x14ac:dyDescent="0.3">
      <c r="A30" s="210" t="s">
        <v>161</v>
      </c>
      <c r="B30" s="179" t="s">
        <v>67</v>
      </c>
      <c r="C30" s="179" t="s">
        <v>68</v>
      </c>
      <c r="D30" s="179" t="s">
        <v>70</v>
      </c>
      <c r="E30" s="179">
        <v>0</v>
      </c>
      <c r="F30" s="179" t="s">
        <v>71</v>
      </c>
      <c r="G30" s="213">
        <v>1</v>
      </c>
      <c r="H30" s="179" t="s">
        <v>72</v>
      </c>
      <c r="I30" s="213">
        <v>0.25</v>
      </c>
      <c r="J30" s="179" t="s">
        <v>136</v>
      </c>
      <c r="K30" s="179" t="s">
        <v>137</v>
      </c>
      <c r="L30" s="179" t="s">
        <v>74</v>
      </c>
      <c r="M30" s="179" t="s">
        <v>101</v>
      </c>
      <c r="N30" s="293" t="s">
        <v>138</v>
      </c>
      <c r="O30" s="179"/>
      <c r="P30" s="179" t="s">
        <v>76</v>
      </c>
      <c r="Q30" s="179" t="s">
        <v>140</v>
      </c>
      <c r="R30" s="204">
        <v>102837</v>
      </c>
      <c r="S30" s="133">
        <v>8500</v>
      </c>
      <c r="T30" s="133">
        <v>94721</v>
      </c>
      <c r="U30" s="303">
        <v>271</v>
      </c>
      <c r="V30" s="133">
        <v>1019</v>
      </c>
      <c r="W30" s="61"/>
      <c r="X30" s="61"/>
      <c r="Y30" s="61"/>
      <c r="Z30" s="195" t="s">
        <v>175</v>
      </c>
      <c r="AA30" s="195"/>
      <c r="AB30" s="198" t="s">
        <v>78</v>
      </c>
      <c r="AC30" s="201" t="s">
        <v>177</v>
      </c>
      <c r="AD30" s="189" t="s">
        <v>141</v>
      </c>
      <c r="AE30" s="186">
        <v>2021130010238</v>
      </c>
      <c r="AF30" s="189" t="s">
        <v>142</v>
      </c>
      <c r="AG30" s="62" t="s">
        <v>106</v>
      </c>
      <c r="AH30" s="63" t="s">
        <v>156</v>
      </c>
      <c r="AI30" s="63">
        <v>12</v>
      </c>
      <c r="AJ30" s="63">
        <v>6</v>
      </c>
      <c r="AK30" s="96">
        <f t="shared" si="0"/>
        <v>0.5</v>
      </c>
      <c r="AL30" s="96"/>
      <c r="AM30" s="96"/>
      <c r="AN30" s="96"/>
      <c r="AO30" s="96"/>
      <c r="AP30" s="96"/>
      <c r="AQ30" s="64">
        <v>0.2</v>
      </c>
      <c r="AR30" s="65">
        <v>44927</v>
      </c>
      <c r="AS30" s="66">
        <v>45291</v>
      </c>
      <c r="AT30" s="67">
        <f>+AS30-AR30</f>
        <v>364</v>
      </c>
      <c r="AU30" s="192">
        <v>1000</v>
      </c>
      <c r="AV30" s="180">
        <v>520</v>
      </c>
      <c r="AW30" s="180" t="s">
        <v>85</v>
      </c>
      <c r="AX30" s="180" t="s">
        <v>86</v>
      </c>
      <c r="AY30" s="179" t="s">
        <v>88</v>
      </c>
      <c r="AZ30" s="183">
        <v>620000000</v>
      </c>
      <c r="BA30" s="179" t="s">
        <v>87</v>
      </c>
      <c r="BB30" s="179" t="s">
        <v>146</v>
      </c>
      <c r="BC30" s="179" t="s">
        <v>147</v>
      </c>
      <c r="BD30" s="130">
        <v>0.21240000000000001</v>
      </c>
      <c r="BE30" s="130">
        <v>0.3664</v>
      </c>
      <c r="BF30" s="130">
        <v>3.61E-2</v>
      </c>
      <c r="BG30" s="130">
        <v>0.1406</v>
      </c>
      <c r="BH30" s="63" t="s">
        <v>91</v>
      </c>
      <c r="BI30" s="63" t="s">
        <v>92</v>
      </c>
      <c r="BJ30" s="63" t="s">
        <v>95</v>
      </c>
      <c r="BK30" s="63" t="s">
        <v>87</v>
      </c>
      <c r="BL30" s="68">
        <v>44927</v>
      </c>
      <c r="BM30" s="62" t="s">
        <v>207</v>
      </c>
      <c r="BN30" s="153"/>
      <c r="BO30" s="156"/>
    </row>
    <row r="31" spans="1:67" s="69" customFormat="1" ht="105" customHeight="1" thickBot="1" x14ac:dyDescent="0.3">
      <c r="A31" s="211"/>
      <c r="B31" s="131"/>
      <c r="C31" s="131"/>
      <c r="D31" s="131"/>
      <c r="E31" s="131"/>
      <c r="F31" s="131"/>
      <c r="G31" s="214"/>
      <c r="H31" s="131"/>
      <c r="I31" s="214"/>
      <c r="J31" s="131"/>
      <c r="K31" s="131"/>
      <c r="L31" s="131"/>
      <c r="M31" s="131"/>
      <c r="N31" s="294"/>
      <c r="O31" s="131"/>
      <c r="P31" s="131"/>
      <c r="Q31" s="131"/>
      <c r="R31" s="205"/>
      <c r="S31" s="134"/>
      <c r="T31" s="134"/>
      <c r="U31" s="296"/>
      <c r="V31" s="134"/>
      <c r="W31" s="304">
        <f>V30/S30</f>
        <v>0.11988235294117647</v>
      </c>
      <c r="X31" s="305">
        <f>(V30+T30)/(R30)</f>
        <v>0.93098787401421668</v>
      </c>
      <c r="Y31" s="74"/>
      <c r="Z31" s="196"/>
      <c r="AA31" s="196"/>
      <c r="AB31" s="199"/>
      <c r="AC31" s="202"/>
      <c r="AD31" s="190"/>
      <c r="AE31" s="187"/>
      <c r="AF31" s="190"/>
      <c r="AG31" s="78" t="s">
        <v>143</v>
      </c>
      <c r="AH31" s="79" t="s">
        <v>162</v>
      </c>
      <c r="AI31" s="79">
        <v>1</v>
      </c>
      <c r="AJ31" s="79">
        <v>0.2</v>
      </c>
      <c r="AK31" s="96">
        <f t="shared" si="0"/>
        <v>0.2</v>
      </c>
      <c r="AL31" s="97"/>
      <c r="AM31" s="97" t="s">
        <v>224</v>
      </c>
      <c r="AN31" s="100">
        <v>620000000</v>
      </c>
      <c r="AO31" s="100">
        <v>87200000</v>
      </c>
      <c r="AP31" s="97">
        <f>AO31/AN31</f>
        <v>0.14064516129032259</v>
      </c>
      <c r="AQ31" s="80">
        <v>0.3</v>
      </c>
      <c r="AR31" s="81">
        <v>44986</v>
      </c>
      <c r="AS31" s="82">
        <v>45291</v>
      </c>
      <c r="AT31" s="83">
        <f t="shared" ref="AT31:AT33" si="5">+AS31-AR31</f>
        <v>305</v>
      </c>
      <c r="AU31" s="193"/>
      <c r="AV31" s="181"/>
      <c r="AW31" s="181"/>
      <c r="AX31" s="181"/>
      <c r="AY31" s="131"/>
      <c r="AZ31" s="184"/>
      <c r="BA31" s="131"/>
      <c r="BB31" s="131"/>
      <c r="BC31" s="131"/>
      <c r="BD31" s="131"/>
      <c r="BE31" s="131"/>
      <c r="BF31" s="131"/>
      <c r="BG31" s="131"/>
      <c r="BH31" s="170" t="s">
        <v>91</v>
      </c>
      <c r="BI31" s="170" t="s">
        <v>93</v>
      </c>
      <c r="BJ31" s="170" t="s">
        <v>95</v>
      </c>
      <c r="BK31" s="170" t="s">
        <v>87</v>
      </c>
      <c r="BL31" s="167">
        <v>44986</v>
      </c>
      <c r="BM31" s="78" t="s">
        <v>208</v>
      </c>
      <c r="BN31" s="153"/>
      <c r="BO31" s="156"/>
    </row>
    <row r="32" spans="1:67" s="69" customFormat="1" ht="65.25" customHeight="1" thickBot="1" x14ac:dyDescent="0.3">
      <c r="A32" s="211"/>
      <c r="B32" s="131"/>
      <c r="C32" s="131"/>
      <c r="D32" s="131"/>
      <c r="E32" s="131"/>
      <c r="F32" s="131"/>
      <c r="G32" s="214"/>
      <c r="H32" s="131"/>
      <c r="I32" s="214"/>
      <c r="J32" s="131"/>
      <c r="K32" s="131"/>
      <c r="L32" s="131"/>
      <c r="M32" s="131"/>
      <c r="N32" s="294"/>
      <c r="O32" s="131"/>
      <c r="P32" s="131"/>
      <c r="Q32" s="131"/>
      <c r="R32" s="205"/>
      <c r="S32" s="134"/>
      <c r="T32" s="134"/>
      <c r="U32" s="296"/>
      <c r="V32" s="134"/>
      <c r="W32" s="74"/>
      <c r="X32" s="74"/>
      <c r="Y32" s="74"/>
      <c r="Z32" s="196"/>
      <c r="AA32" s="196"/>
      <c r="AB32" s="199"/>
      <c r="AC32" s="202"/>
      <c r="AD32" s="190"/>
      <c r="AE32" s="187"/>
      <c r="AF32" s="190"/>
      <c r="AG32" s="78" t="s">
        <v>144</v>
      </c>
      <c r="AH32" s="79" t="s">
        <v>157</v>
      </c>
      <c r="AI32" s="79">
        <v>1</v>
      </c>
      <c r="AJ32" s="79">
        <v>0.2</v>
      </c>
      <c r="AK32" s="96">
        <f t="shared" si="0"/>
        <v>0.2</v>
      </c>
      <c r="AL32" s="97"/>
      <c r="AM32" s="97"/>
      <c r="AN32" s="97"/>
      <c r="AO32" s="97"/>
      <c r="AP32" s="97"/>
      <c r="AQ32" s="80">
        <v>0.2</v>
      </c>
      <c r="AR32" s="81">
        <v>44986</v>
      </c>
      <c r="AS32" s="82">
        <v>45291</v>
      </c>
      <c r="AT32" s="83">
        <f t="shared" si="5"/>
        <v>305</v>
      </c>
      <c r="AU32" s="193"/>
      <c r="AV32" s="181"/>
      <c r="AW32" s="181"/>
      <c r="AX32" s="181"/>
      <c r="AY32" s="131"/>
      <c r="AZ32" s="184"/>
      <c r="BA32" s="131"/>
      <c r="BB32" s="131"/>
      <c r="BC32" s="131"/>
      <c r="BD32" s="131"/>
      <c r="BE32" s="131"/>
      <c r="BF32" s="131"/>
      <c r="BG32" s="131"/>
      <c r="BH32" s="131"/>
      <c r="BI32" s="131"/>
      <c r="BJ32" s="131"/>
      <c r="BK32" s="131"/>
      <c r="BL32" s="168"/>
      <c r="BM32" s="78" t="s">
        <v>209</v>
      </c>
      <c r="BN32" s="153"/>
      <c r="BO32" s="156"/>
    </row>
    <row r="33" spans="1:67" s="69" customFormat="1" ht="54" customHeight="1" thickBot="1" x14ac:dyDescent="0.3">
      <c r="A33" s="212"/>
      <c r="B33" s="132"/>
      <c r="C33" s="132"/>
      <c r="D33" s="132"/>
      <c r="E33" s="132"/>
      <c r="F33" s="132"/>
      <c r="G33" s="215"/>
      <c r="H33" s="132"/>
      <c r="I33" s="215"/>
      <c r="J33" s="132"/>
      <c r="K33" s="132"/>
      <c r="L33" s="132"/>
      <c r="M33" s="132"/>
      <c r="N33" s="295"/>
      <c r="O33" s="132"/>
      <c r="P33" s="132"/>
      <c r="Q33" s="132"/>
      <c r="R33" s="206"/>
      <c r="S33" s="135"/>
      <c r="T33" s="135"/>
      <c r="U33" s="297"/>
      <c r="V33" s="135"/>
      <c r="W33" s="86"/>
      <c r="X33" s="86"/>
      <c r="Y33" s="86"/>
      <c r="Z33" s="197"/>
      <c r="AA33" s="197"/>
      <c r="AB33" s="200"/>
      <c r="AC33" s="203"/>
      <c r="AD33" s="191"/>
      <c r="AE33" s="188"/>
      <c r="AF33" s="191"/>
      <c r="AG33" s="87" t="s">
        <v>145</v>
      </c>
      <c r="AH33" s="88" t="s">
        <v>163</v>
      </c>
      <c r="AI33" s="88">
        <v>3</v>
      </c>
      <c r="AJ33" s="88">
        <v>0.3</v>
      </c>
      <c r="AK33" s="96">
        <f t="shared" si="0"/>
        <v>9.9999999999999992E-2</v>
      </c>
      <c r="AL33" s="98"/>
      <c r="AM33" s="98"/>
      <c r="AN33" s="98"/>
      <c r="AO33" s="98"/>
      <c r="AP33" s="98"/>
      <c r="AQ33" s="89">
        <v>0.3</v>
      </c>
      <c r="AR33" s="90">
        <v>44986</v>
      </c>
      <c r="AS33" s="91">
        <v>45291</v>
      </c>
      <c r="AT33" s="92">
        <f t="shared" si="5"/>
        <v>305</v>
      </c>
      <c r="AU33" s="194"/>
      <c r="AV33" s="182"/>
      <c r="AW33" s="182"/>
      <c r="AX33" s="182"/>
      <c r="AY33" s="132"/>
      <c r="AZ33" s="185"/>
      <c r="BA33" s="132"/>
      <c r="BB33" s="132"/>
      <c r="BC33" s="132"/>
      <c r="BD33" s="132"/>
      <c r="BE33" s="132"/>
      <c r="BF33" s="132"/>
      <c r="BG33" s="132"/>
      <c r="BH33" s="132"/>
      <c r="BI33" s="132"/>
      <c r="BJ33" s="132"/>
      <c r="BK33" s="132"/>
      <c r="BL33" s="169"/>
      <c r="BM33" s="87" t="s">
        <v>189</v>
      </c>
      <c r="BN33" s="153"/>
      <c r="BO33" s="156"/>
    </row>
    <row r="34" spans="1:67" s="69" customFormat="1" ht="54" customHeight="1" thickBot="1" x14ac:dyDescent="0.3">
      <c r="A34" s="70"/>
      <c r="B34" s="71"/>
      <c r="C34" s="71"/>
      <c r="D34" s="71"/>
      <c r="E34" s="71"/>
      <c r="F34" s="71"/>
      <c r="G34" s="72"/>
      <c r="H34" s="71"/>
      <c r="I34" s="72"/>
      <c r="J34" s="230" t="s">
        <v>237</v>
      </c>
      <c r="K34" s="231"/>
      <c r="L34" s="231"/>
      <c r="M34" s="231"/>
      <c r="N34" s="231"/>
      <c r="O34" s="231"/>
      <c r="P34" s="231"/>
      <c r="Q34" s="231"/>
      <c r="R34" s="231"/>
      <c r="S34" s="231"/>
      <c r="T34" s="231"/>
      <c r="U34" s="232"/>
      <c r="V34" s="74"/>
      <c r="W34" s="95">
        <v>6.1176470588235297E-2</v>
      </c>
      <c r="X34" s="95">
        <v>0.92613553487557976</v>
      </c>
      <c r="Y34" s="74"/>
      <c r="Z34" s="75"/>
      <c r="AA34" s="75"/>
      <c r="AB34" s="76"/>
      <c r="AC34" s="77"/>
      <c r="AD34" s="276" t="s">
        <v>238</v>
      </c>
      <c r="AE34" s="277"/>
      <c r="AF34" s="277"/>
      <c r="AG34" s="277"/>
      <c r="AH34" s="277"/>
      <c r="AI34" s="277"/>
      <c r="AJ34" s="278"/>
      <c r="AK34" s="96">
        <f>SUM(AK30)/(4)</f>
        <v>0.125</v>
      </c>
      <c r="AL34" s="279" t="s">
        <v>239</v>
      </c>
      <c r="AM34" s="280"/>
      <c r="AN34" s="112">
        <v>620000000</v>
      </c>
      <c r="AO34" s="112">
        <v>87200000</v>
      </c>
      <c r="AP34" s="98">
        <v>0.14064516129032259</v>
      </c>
      <c r="AQ34" s="72"/>
      <c r="AR34" s="107"/>
      <c r="AS34" s="108"/>
      <c r="AT34" s="109"/>
      <c r="AU34" s="73"/>
      <c r="AV34" s="71"/>
      <c r="AW34" s="71"/>
      <c r="AX34" s="71"/>
      <c r="AY34" s="71"/>
      <c r="AZ34" s="84"/>
      <c r="BA34" s="71"/>
      <c r="BB34" s="71"/>
      <c r="BC34" s="71"/>
      <c r="BD34" s="71"/>
      <c r="BE34" s="71"/>
      <c r="BF34" s="71"/>
      <c r="BG34" s="71"/>
      <c r="BH34" s="71"/>
      <c r="BI34" s="71"/>
      <c r="BJ34" s="71"/>
      <c r="BK34" s="71"/>
      <c r="BL34" s="85"/>
      <c r="BM34" s="106"/>
      <c r="BN34" s="153"/>
      <c r="BO34" s="156"/>
    </row>
    <row r="35" spans="1:67" s="4" customFormat="1" ht="106.5" customHeight="1" thickBot="1" x14ac:dyDescent="0.3">
      <c r="A35" s="175" t="s">
        <v>173</v>
      </c>
      <c r="B35" s="158" t="s">
        <v>67</v>
      </c>
      <c r="C35" s="158" t="s">
        <v>68</v>
      </c>
      <c r="D35" s="158" t="s">
        <v>70</v>
      </c>
      <c r="E35" s="158">
        <v>0</v>
      </c>
      <c r="F35" s="158" t="s">
        <v>71</v>
      </c>
      <c r="G35" s="177">
        <v>1</v>
      </c>
      <c r="H35" s="158" t="s">
        <v>72</v>
      </c>
      <c r="I35" s="177">
        <v>0.25</v>
      </c>
      <c r="J35" s="158" t="s">
        <v>181</v>
      </c>
      <c r="K35" s="158" t="s">
        <v>148</v>
      </c>
      <c r="L35" s="158" t="s">
        <v>72</v>
      </c>
      <c r="M35" s="158" t="s">
        <v>101</v>
      </c>
      <c r="N35" s="293" t="s">
        <v>149</v>
      </c>
      <c r="O35" s="158"/>
      <c r="P35" s="158" t="s">
        <v>76</v>
      </c>
      <c r="Q35" s="158" t="s">
        <v>140</v>
      </c>
      <c r="R35" s="222">
        <v>4</v>
      </c>
      <c r="S35" s="139">
        <v>1</v>
      </c>
      <c r="T35" s="139">
        <v>3</v>
      </c>
      <c r="U35" s="306">
        <v>0.2</v>
      </c>
      <c r="V35" s="142">
        <v>0.45</v>
      </c>
      <c r="W35" s="308">
        <f>V35/S35</f>
        <v>0.45</v>
      </c>
      <c r="X35" s="308">
        <f>(V35+T35)/(R35)</f>
        <v>0.86250000000000004</v>
      </c>
      <c r="Y35" s="57"/>
      <c r="Z35" s="146" t="s">
        <v>175</v>
      </c>
      <c r="AA35" s="146"/>
      <c r="AB35" s="148" t="s">
        <v>78</v>
      </c>
      <c r="AC35" s="150" t="s">
        <v>177</v>
      </c>
      <c r="AD35" s="116" t="s">
        <v>150</v>
      </c>
      <c r="AE35" s="163">
        <v>2021130010241</v>
      </c>
      <c r="AF35" s="116" t="s">
        <v>151</v>
      </c>
      <c r="AG35" s="8" t="s">
        <v>106</v>
      </c>
      <c r="AH35" s="12" t="s">
        <v>156</v>
      </c>
      <c r="AI35" s="12">
        <v>12</v>
      </c>
      <c r="AJ35" s="12">
        <v>6</v>
      </c>
      <c r="AK35" s="96">
        <f t="shared" si="0"/>
        <v>0.5</v>
      </c>
      <c r="AL35" s="96"/>
      <c r="AM35" s="96" t="s">
        <v>225</v>
      </c>
      <c r="AN35" s="99">
        <v>100000000</v>
      </c>
      <c r="AO35" s="99">
        <v>8800000</v>
      </c>
      <c r="AP35" s="96">
        <f>AO35/AN35</f>
        <v>8.7999999999999995E-2</v>
      </c>
      <c r="AQ35" s="38">
        <v>0.3</v>
      </c>
      <c r="AR35" s="9">
        <v>44927</v>
      </c>
      <c r="AS35" s="10">
        <v>45291</v>
      </c>
      <c r="AT35" s="11">
        <f>+AS35-AR35</f>
        <v>364</v>
      </c>
      <c r="AU35" s="165">
        <v>2000</v>
      </c>
      <c r="AV35" s="159"/>
      <c r="AW35" s="159" t="s">
        <v>85</v>
      </c>
      <c r="AX35" s="159" t="s">
        <v>86</v>
      </c>
      <c r="AY35" s="158" t="s">
        <v>88</v>
      </c>
      <c r="AZ35" s="161">
        <v>100000000</v>
      </c>
      <c r="BA35" s="158" t="s">
        <v>87</v>
      </c>
      <c r="BB35" s="158" t="s">
        <v>153</v>
      </c>
      <c r="BC35" s="158" t="s">
        <v>154</v>
      </c>
      <c r="BD35" s="127">
        <v>0.17599999999999999</v>
      </c>
      <c r="BE35" s="127">
        <v>0.432</v>
      </c>
      <c r="BF35" s="127">
        <v>2.1999999999999999E-2</v>
      </c>
      <c r="BG35" s="127">
        <v>8.7999999999999995E-2</v>
      </c>
      <c r="BH35" s="12" t="s">
        <v>91</v>
      </c>
      <c r="BI35" s="12" t="s">
        <v>92</v>
      </c>
      <c r="BJ35" s="12" t="s">
        <v>95</v>
      </c>
      <c r="BK35" s="12" t="s">
        <v>87</v>
      </c>
      <c r="BL35" s="13">
        <v>44927</v>
      </c>
      <c r="BM35" s="8" t="s">
        <v>205</v>
      </c>
      <c r="BN35" s="153"/>
      <c r="BO35" s="156"/>
    </row>
    <row r="36" spans="1:67" s="4" customFormat="1" ht="87" customHeight="1" thickBot="1" x14ac:dyDescent="0.3">
      <c r="A36" s="176"/>
      <c r="B36" s="129"/>
      <c r="C36" s="129"/>
      <c r="D36" s="129"/>
      <c r="E36" s="129"/>
      <c r="F36" s="129"/>
      <c r="G36" s="178"/>
      <c r="H36" s="129"/>
      <c r="I36" s="178"/>
      <c r="J36" s="129"/>
      <c r="K36" s="129"/>
      <c r="L36" s="129"/>
      <c r="M36" s="129"/>
      <c r="N36" s="295"/>
      <c r="O36" s="129"/>
      <c r="P36" s="129"/>
      <c r="Q36" s="129"/>
      <c r="R36" s="224"/>
      <c r="S36" s="141"/>
      <c r="T36" s="141"/>
      <c r="U36" s="307"/>
      <c r="V36" s="143"/>
      <c r="W36" s="58"/>
      <c r="X36" s="58"/>
      <c r="Y36" s="58"/>
      <c r="Z36" s="147"/>
      <c r="AA36" s="147"/>
      <c r="AB36" s="149"/>
      <c r="AC36" s="151"/>
      <c r="AD36" s="117"/>
      <c r="AE36" s="164"/>
      <c r="AF36" s="117"/>
      <c r="AG36" s="20" t="s">
        <v>152</v>
      </c>
      <c r="AH36" s="24" t="s">
        <v>174</v>
      </c>
      <c r="AI36" s="24">
        <v>1</v>
      </c>
      <c r="AJ36" s="24">
        <v>0.4</v>
      </c>
      <c r="AK36" s="96">
        <f t="shared" si="0"/>
        <v>0.4</v>
      </c>
      <c r="AL36" s="98"/>
      <c r="AM36" s="98"/>
      <c r="AN36" s="98"/>
      <c r="AO36" s="98"/>
      <c r="AP36" s="98"/>
      <c r="AQ36" s="40">
        <v>0.7</v>
      </c>
      <c r="AR36" s="21">
        <v>44958</v>
      </c>
      <c r="AS36" s="22">
        <v>45291</v>
      </c>
      <c r="AT36" s="23">
        <f t="shared" ref="AT36" si="6">+AS36-AR36</f>
        <v>333</v>
      </c>
      <c r="AU36" s="166"/>
      <c r="AV36" s="160"/>
      <c r="AW36" s="160"/>
      <c r="AX36" s="160"/>
      <c r="AY36" s="129"/>
      <c r="AZ36" s="162"/>
      <c r="BA36" s="129"/>
      <c r="BB36" s="129"/>
      <c r="BC36" s="129"/>
      <c r="BD36" s="129"/>
      <c r="BE36" s="129"/>
      <c r="BF36" s="129"/>
      <c r="BG36" s="129"/>
      <c r="BH36" s="19" t="s">
        <v>91</v>
      </c>
      <c r="BI36" s="19" t="s">
        <v>93</v>
      </c>
      <c r="BJ36" s="19" t="s">
        <v>95</v>
      </c>
      <c r="BK36" s="19" t="s">
        <v>87</v>
      </c>
      <c r="BL36" s="26">
        <v>44986</v>
      </c>
      <c r="BM36" s="20" t="s">
        <v>206</v>
      </c>
      <c r="BN36" s="154"/>
      <c r="BO36" s="157"/>
    </row>
    <row r="37" spans="1:67" s="4" customFormat="1" x14ac:dyDescent="0.25">
      <c r="I37" s="286"/>
      <c r="J37" s="288" t="s">
        <v>240</v>
      </c>
      <c r="K37" s="288"/>
      <c r="L37" s="288"/>
      <c r="M37" s="288"/>
      <c r="N37" s="288"/>
      <c r="O37" s="288"/>
      <c r="P37" s="288"/>
      <c r="Q37" s="288"/>
      <c r="R37" s="288"/>
      <c r="S37" s="288"/>
      <c r="T37" s="288"/>
      <c r="U37" s="27"/>
      <c r="V37" s="27"/>
      <c r="W37" s="290">
        <f>W35</f>
        <v>0.45</v>
      </c>
      <c r="X37" s="290">
        <f>X35</f>
        <v>0.86250000000000004</v>
      </c>
      <c r="Y37" s="27"/>
      <c r="Z37" s="2"/>
      <c r="AA37" s="2"/>
      <c r="AB37" s="6"/>
      <c r="AC37" s="28"/>
      <c r="AD37" s="291" t="s">
        <v>241</v>
      </c>
      <c r="AE37" s="291"/>
      <c r="AF37" s="291"/>
      <c r="AG37" s="291"/>
      <c r="AH37" s="291"/>
      <c r="AI37" s="291"/>
      <c r="AJ37" s="291"/>
      <c r="AK37" s="290">
        <f>SUM(AK35)/(2)</f>
        <v>0.25</v>
      </c>
      <c r="AL37" s="124" t="s">
        <v>239</v>
      </c>
      <c r="AM37" s="124"/>
      <c r="AN37" s="123">
        <f>AN35</f>
        <v>100000000</v>
      </c>
      <c r="AO37" s="123">
        <f>AO35</f>
        <v>8800000</v>
      </c>
      <c r="AP37" s="124">
        <f>AP35</f>
        <v>8.7999999999999995E-2</v>
      </c>
      <c r="AR37" s="30"/>
    </row>
    <row r="38" spans="1:67" s="4" customFormat="1" x14ac:dyDescent="0.25">
      <c r="I38" s="287"/>
      <c r="J38" s="289"/>
      <c r="K38" s="289"/>
      <c r="L38" s="289"/>
      <c r="M38" s="289"/>
      <c r="N38" s="289"/>
      <c r="O38" s="289"/>
      <c r="P38" s="289"/>
      <c r="Q38" s="289"/>
      <c r="R38" s="289"/>
      <c r="S38" s="289"/>
      <c r="T38" s="289"/>
      <c r="U38" s="27"/>
      <c r="V38" s="27"/>
      <c r="W38" s="120"/>
      <c r="X38" s="120"/>
      <c r="Y38" s="27"/>
      <c r="Z38" s="2"/>
      <c r="AA38" s="2"/>
      <c r="AB38" s="6"/>
      <c r="AC38" s="28"/>
      <c r="AD38" s="292"/>
      <c r="AE38" s="292"/>
      <c r="AF38" s="292"/>
      <c r="AG38" s="292"/>
      <c r="AH38" s="292"/>
      <c r="AI38" s="292"/>
      <c r="AJ38" s="292"/>
      <c r="AK38" s="124"/>
      <c r="AL38" s="124"/>
      <c r="AM38" s="124"/>
      <c r="AN38" s="123"/>
      <c r="AO38" s="123"/>
      <c r="AP38" s="124"/>
      <c r="AR38" s="30"/>
    </row>
    <row r="39" spans="1:67" s="4" customFormat="1" x14ac:dyDescent="0.25">
      <c r="S39" s="2"/>
      <c r="T39" s="27"/>
      <c r="U39" s="27"/>
      <c r="V39" s="27"/>
      <c r="W39" s="27"/>
      <c r="X39" s="27"/>
      <c r="Y39" s="27"/>
      <c r="Z39" s="2"/>
      <c r="AA39" s="2"/>
      <c r="AB39" s="6"/>
      <c r="AC39" s="28"/>
      <c r="AD39" s="292"/>
      <c r="AE39" s="292"/>
      <c r="AF39" s="292"/>
      <c r="AG39" s="292"/>
      <c r="AH39" s="292"/>
      <c r="AI39" s="292"/>
      <c r="AJ39" s="292"/>
      <c r="AK39" s="124"/>
      <c r="AL39" s="124"/>
      <c r="AM39" s="124"/>
      <c r="AO39" s="123"/>
      <c r="AP39" s="124"/>
      <c r="AR39" s="30"/>
    </row>
    <row r="40" spans="1:67" s="4" customFormat="1" x14ac:dyDescent="0.25">
      <c r="S40" s="2"/>
      <c r="T40" s="118" t="s">
        <v>242</v>
      </c>
      <c r="U40" s="118"/>
      <c r="V40" s="118"/>
      <c r="W40" s="115">
        <f>SUM(W13+W18+W24+W29+W34+W37)/(6)</f>
        <v>0.44443478559648159</v>
      </c>
      <c r="X40" s="115">
        <f>SUM(X13+X18+X24+X29+X34+X37)/(6)</f>
        <v>0.94393925581259663</v>
      </c>
      <c r="Y40" s="27"/>
      <c r="Z40" s="2"/>
      <c r="AA40" s="2"/>
      <c r="AB40" s="6"/>
      <c r="AC40" s="28"/>
      <c r="AD40" s="28"/>
      <c r="AE40" s="28"/>
      <c r="AF40" s="28"/>
      <c r="AG40" s="29"/>
      <c r="AR40" s="30"/>
    </row>
    <row r="41" spans="1:67" s="4" customFormat="1" x14ac:dyDescent="0.25">
      <c r="S41" s="2"/>
      <c r="T41" s="118"/>
      <c r="U41" s="118"/>
      <c r="V41" s="118"/>
      <c r="W41" s="115"/>
      <c r="X41" s="115"/>
      <c r="Y41" s="27"/>
      <c r="Z41" s="2"/>
      <c r="AA41" s="2"/>
      <c r="AB41" s="6"/>
      <c r="AC41" s="28"/>
      <c r="AD41" s="28"/>
      <c r="AE41" s="28"/>
      <c r="AF41" s="28"/>
      <c r="AG41" s="29"/>
      <c r="AR41" s="30"/>
    </row>
    <row r="42" spans="1:67" s="4" customFormat="1" x14ac:dyDescent="0.25">
      <c r="S42" s="2"/>
      <c r="T42" s="118"/>
      <c r="U42" s="118"/>
      <c r="V42" s="118"/>
      <c r="W42" s="115"/>
      <c r="X42" s="115"/>
      <c r="Y42" s="27"/>
      <c r="Z42" s="2"/>
      <c r="AA42" s="2"/>
      <c r="AB42" s="6"/>
      <c r="AC42" s="28"/>
      <c r="AD42" s="28"/>
      <c r="AE42" s="28"/>
      <c r="AF42" s="28"/>
      <c r="AG42" s="29"/>
      <c r="AI42" s="119" t="s">
        <v>243</v>
      </c>
      <c r="AJ42" s="119"/>
      <c r="AK42" s="120">
        <f>SUM(AK13+AK18+AK24+AK29+AK34+AK37)/(6)</f>
        <v>0.29541666666666666</v>
      </c>
      <c r="AL42" s="121" t="s">
        <v>244</v>
      </c>
      <c r="AM42" s="121"/>
      <c r="AN42" s="122">
        <f>SUM(AN13+AN18+AN24+AN29+AN34+AN37)</f>
        <v>2770000000</v>
      </c>
      <c r="AO42" s="122">
        <f>SUM(AO37+AO34+AO29+AO24+AO18+AO13)</f>
        <v>691705000</v>
      </c>
      <c r="AP42" s="115">
        <f>AO42/AN42</f>
        <v>0.24971299638989169</v>
      </c>
      <c r="AR42" s="30"/>
    </row>
    <row r="43" spans="1:67" s="4" customFormat="1" x14ac:dyDescent="0.25">
      <c r="S43" s="2"/>
      <c r="T43" s="118"/>
      <c r="U43" s="118"/>
      <c r="V43" s="118"/>
      <c r="W43" s="115"/>
      <c r="X43" s="115"/>
      <c r="Y43" s="27"/>
      <c r="Z43" s="2"/>
      <c r="AA43" s="2"/>
      <c r="AB43" s="6"/>
      <c r="AC43" s="28"/>
      <c r="AD43" s="28"/>
      <c r="AE43" s="28"/>
      <c r="AF43" s="28"/>
      <c r="AG43" s="29"/>
      <c r="AI43" s="119"/>
      <c r="AJ43" s="119"/>
      <c r="AK43" s="120"/>
      <c r="AL43" s="121"/>
      <c r="AM43" s="121"/>
      <c r="AN43" s="121"/>
      <c r="AO43" s="121"/>
      <c r="AP43" s="115"/>
      <c r="AR43" s="30"/>
    </row>
    <row r="44" spans="1:67" s="4" customFormat="1" x14ac:dyDescent="0.25">
      <c r="S44" s="2"/>
      <c r="T44" s="118"/>
      <c r="U44" s="118"/>
      <c r="V44" s="118"/>
      <c r="W44" s="115"/>
      <c r="X44" s="115"/>
      <c r="Y44" s="27"/>
      <c r="Z44" s="2"/>
      <c r="AA44" s="2"/>
      <c r="AB44" s="6"/>
      <c r="AC44" s="28"/>
      <c r="AD44" s="28"/>
      <c r="AE44" s="28"/>
      <c r="AF44" s="28"/>
      <c r="AG44" s="29"/>
      <c r="AI44" s="119"/>
      <c r="AJ44" s="119"/>
      <c r="AK44" s="120"/>
      <c r="AL44" s="121"/>
      <c r="AM44" s="121"/>
      <c r="AN44" s="121"/>
      <c r="AO44" s="121"/>
      <c r="AP44" s="115"/>
      <c r="AR44" s="30"/>
    </row>
    <row r="45" spans="1:67" s="4" customFormat="1" x14ac:dyDescent="0.25">
      <c r="S45" s="2"/>
      <c r="T45" s="118"/>
      <c r="U45" s="118"/>
      <c r="V45" s="118"/>
      <c r="W45" s="115"/>
      <c r="X45" s="115"/>
      <c r="Y45" s="27"/>
      <c r="Z45" s="2"/>
      <c r="AA45" s="2"/>
      <c r="AB45" s="6"/>
      <c r="AC45" s="28"/>
      <c r="AD45" s="28"/>
      <c r="AE45" s="28"/>
      <c r="AF45" s="28"/>
      <c r="AG45" s="29"/>
      <c r="AI45" s="119"/>
      <c r="AJ45" s="119"/>
      <c r="AK45" s="120"/>
      <c r="AL45" s="121"/>
      <c r="AM45" s="121"/>
      <c r="AN45" s="121"/>
      <c r="AO45" s="121"/>
      <c r="AP45" s="115"/>
      <c r="AR45" s="30"/>
    </row>
    <row r="46" spans="1:67" s="4" customFormat="1" x14ac:dyDescent="0.25">
      <c r="S46" s="2"/>
      <c r="T46" s="27"/>
      <c r="U46" s="27"/>
      <c r="V46" s="27"/>
      <c r="W46" s="27"/>
      <c r="X46" s="27"/>
      <c r="Y46" s="27"/>
      <c r="Z46" s="2"/>
      <c r="AA46" s="2"/>
      <c r="AB46" s="6"/>
      <c r="AC46" s="28"/>
      <c r="AD46" s="28"/>
      <c r="AE46" s="28"/>
      <c r="AF46" s="28"/>
      <c r="AG46" s="29"/>
      <c r="AI46" s="119"/>
      <c r="AJ46" s="119"/>
      <c r="AK46" s="120"/>
      <c r="AL46" s="121"/>
      <c r="AM46" s="121"/>
      <c r="AN46" s="121"/>
      <c r="AO46" s="121"/>
      <c r="AP46" s="115"/>
      <c r="AR46" s="30"/>
    </row>
    <row r="47" spans="1:67" s="4" customFormat="1" x14ac:dyDescent="0.25">
      <c r="S47" s="2"/>
      <c r="T47" s="27"/>
      <c r="U47" s="27"/>
      <c r="V47" s="27"/>
      <c r="W47" s="27"/>
      <c r="X47" s="27"/>
      <c r="Y47" s="27"/>
      <c r="Z47" s="2"/>
      <c r="AA47" s="2"/>
      <c r="AB47" s="6"/>
      <c r="AC47" s="28"/>
      <c r="AD47" s="28"/>
      <c r="AE47" s="28"/>
      <c r="AF47" s="28"/>
      <c r="AG47" s="29"/>
      <c r="AI47" s="119"/>
      <c r="AJ47" s="119"/>
      <c r="AK47" s="120"/>
      <c r="AL47" s="121"/>
      <c r="AM47" s="121"/>
      <c r="AN47" s="121"/>
      <c r="AO47" s="121"/>
      <c r="AP47" s="115"/>
      <c r="AR47" s="30"/>
    </row>
    <row r="48" spans="1:67" s="4" customFormat="1" x14ac:dyDescent="0.25">
      <c r="S48" s="2"/>
      <c r="T48" s="27"/>
      <c r="U48" s="27"/>
      <c r="V48" s="27"/>
      <c r="W48" s="27"/>
      <c r="X48" s="27"/>
      <c r="Y48" s="27"/>
      <c r="Z48" s="2"/>
      <c r="AA48" s="2"/>
      <c r="AB48" s="6"/>
      <c r="AC48" s="28"/>
      <c r="AD48" s="28"/>
      <c r="AE48" s="28"/>
      <c r="AF48" s="28"/>
      <c r="AG48" s="29"/>
      <c r="AR48" s="30"/>
    </row>
    <row r="49" spans="19:44" s="4" customFormat="1" x14ac:dyDescent="0.25">
      <c r="S49" s="2"/>
      <c r="T49" s="27"/>
      <c r="U49" s="27"/>
      <c r="V49" s="27"/>
      <c r="W49" s="27"/>
      <c r="X49" s="27"/>
      <c r="Y49" s="27"/>
      <c r="Z49" s="2"/>
      <c r="AA49" s="2"/>
      <c r="AB49" s="6"/>
      <c r="AC49" s="28"/>
      <c r="AD49" s="28"/>
      <c r="AE49" s="28"/>
      <c r="AF49" s="28"/>
      <c r="AG49" s="29"/>
      <c r="AR49" s="30"/>
    </row>
    <row r="50" spans="19:44" s="4" customFormat="1" x14ac:dyDescent="0.25">
      <c r="S50" s="2"/>
      <c r="T50" s="27"/>
      <c r="U50" s="27"/>
      <c r="V50" s="27"/>
      <c r="W50" s="27"/>
      <c r="X50" s="27"/>
      <c r="Y50" s="27"/>
      <c r="Z50" s="2"/>
      <c r="AA50" s="2"/>
      <c r="AB50" s="6"/>
      <c r="AC50" s="28"/>
      <c r="AD50" s="28"/>
      <c r="AE50" s="28"/>
      <c r="AF50" s="28"/>
      <c r="AG50" s="29"/>
      <c r="AR50" s="30"/>
    </row>
    <row r="51" spans="19:44" s="4" customFormat="1" x14ac:dyDescent="0.25">
      <c r="S51" s="2"/>
      <c r="T51" s="27"/>
      <c r="U51" s="27"/>
      <c r="V51" s="27"/>
      <c r="W51" s="27"/>
      <c r="X51" s="27"/>
      <c r="Y51" s="27"/>
      <c r="Z51" s="2"/>
      <c r="AA51" s="2"/>
      <c r="AB51" s="6"/>
      <c r="AC51" s="28"/>
      <c r="AD51" s="28"/>
      <c r="AE51" s="28"/>
      <c r="AF51" s="28"/>
      <c r="AG51" s="29"/>
      <c r="AR51" s="30"/>
    </row>
    <row r="52" spans="19:44" s="4" customFormat="1" x14ac:dyDescent="0.25">
      <c r="S52" s="2"/>
      <c r="T52" s="27"/>
      <c r="U52" s="27"/>
      <c r="V52" s="27"/>
      <c r="W52" s="27"/>
      <c r="X52" s="27"/>
      <c r="Y52" s="27"/>
      <c r="Z52" s="2"/>
      <c r="AA52" s="2"/>
      <c r="AB52" s="6"/>
      <c r="AC52" s="28"/>
      <c r="AD52" s="28"/>
      <c r="AE52" s="28"/>
      <c r="AF52" s="28"/>
      <c r="AG52" s="29"/>
      <c r="AR52" s="30"/>
    </row>
    <row r="53" spans="19:44" s="4" customFormat="1" x14ac:dyDescent="0.25">
      <c r="S53" s="2"/>
      <c r="T53" s="27"/>
      <c r="U53" s="27"/>
      <c r="V53" s="27"/>
      <c r="W53" s="27"/>
      <c r="X53" s="27"/>
      <c r="Y53" s="27"/>
      <c r="Z53" s="2"/>
      <c r="AA53" s="2"/>
      <c r="AB53" s="6"/>
      <c r="AC53" s="28"/>
      <c r="AD53" s="28"/>
      <c r="AE53" s="28"/>
      <c r="AF53" s="28"/>
      <c r="AG53" s="29"/>
      <c r="AR53" s="30"/>
    </row>
    <row r="54" spans="19:44" s="4" customFormat="1" x14ac:dyDescent="0.25">
      <c r="S54" s="2"/>
      <c r="T54" s="27"/>
      <c r="U54" s="27"/>
      <c r="V54" s="27"/>
      <c r="W54" s="27"/>
      <c r="X54" s="27"/>
      <c r="Y54" s="27"/>
      <c r="Z54" s="2"/>
      <c r="AA54" s="2"/>
      <c r="AB54" s="6"/>
      <c r="AC54" s="28"/>
      <c r="AD54" s="28"/>
      <c r="AE54" s="28"/>
      <c r="AF54" s="28"/>
      <c r="AG54" s="29"/>
      <c r="AR54" s="30"/>
    </row>
    <row r="55" spans="19:44" s="4" customFormat="1" x14ac:dyDescent="0.25">
      <c r="S55" s="2"/>
      <c r="T55" s="27"/>
      <c r="U55" s="27"/>
      <c r="V55" s="27"/>
      <c r="W55" s="27"/>
      <c r="X55" s="27"/>
      <c r="Y55" s="27"/>
      <c r="Z55" s="2"/>
      <c r="AA55" s="2"/>
      <c r="AB55" s="6"/>
      <c r="AC55" s="28"/>
      <c r="AD55" s="28"/>
      <c r="AE55" s="28"/>
      <c r="AF55" s="28"/>
      <c r="AG55" s="29"/>
      <c r="AR55" s="30"/>
    </row>
    <row r="56" spans="19:44" s="4" customFormat="1" x14ac:dyDescent="0.25">
      <c r="S56" s="2"/>
      <c r="T56" s="27"/>
      <c r="U56" s="27"/>
      <c r="V56" s="27"/>
      <c r="W56" s="27"/>
      <c r="X56" s="27"/>
      <c r="Y56" s="27"/>
      <c r="Z56" s="2"/>
      <c r="AA56" s="2"/>
      <c r="AB56" s="6"/>
      <c r="AC56" s="28"/>
      <c r="AD56" s="28"/>
      <c r="AE56" s="28"/>
      <c r="AF56" s="28"/>
      <c r="AG56" s="29"/>
      <c r="AR56" s="30"/>
    </row>
    <row r="57" spans="19:44" s="4" customFormat="1" x14ac:dyDescent="0.25">
      <c r="S57" s="2"/>
      <c r="T57" s="27"/>
      <c r="U57" s="27"/>
      <c r="V57" s="27"/>
      <c r="W57" s="27"/>
      <c r="X57" s="27"/>
      <c r="Y57" s="27"/>
      <c r="Z57" s="2"/>
      <c r="AA57" s="2"/>
      <c r="AB57" s="6"/>
      <c r="AC57" s="28"/>
      <c r="AD57" s="28"/>
      <c r="AE57" s="28"/>
      <c r="AF57" s="28"/>
      <c r="AG57" s="29"/>
      <c r="AR57" s="30"/>
    </row>
    <row r="58" spans="19:44" s="4" customFormat="1" x14ac:dyDescent="0.25">
      <c r="S58" s="2"/>
      <c r="T58" s="27"/>
      <c r="U58" s="27"/>
      <c r="V58" s="27"/>
      <c r="W58" s="27"/>
      <c r="X58" s="27"/>
      <c r="Y58" s="27"/>
      <c r="Z58" s="2"/>
      <c r="AA58" s="2"/>
      <c r="AB58" s="6"/>
      <c r="AC58" s="28"/>
      <c r="AD58" s="28"/>
      <c r="AE58" s="28"/>
      <c r="AF58" s="28"/>
      <c r="AG58" s="29"/>
      <c r="AR58" s="30"/>
    </row>
    <row r="59" spans="19:44" s="4" customFormat="1" x14ac:dyDescent="0.25">
      <c r="S59" s="2"/>
      <c r="T59" s="27"/>
      <c r="U59" s="27"/>
      <c r="V59" s="27"/>
      <c r="W59" s="27"/>
      <c r="X59" s="27"/>
      <c r="Y59" s="27"/>
      <c r="Z59" s="2"/>
      <c r="AA59" s="2"/>
      <c r="AB59" s="6"/>
      <c r="AC59" s="28"/>
      <c r="AD59" s="28"/>
      <c r="AE59" s="28"/>
      <c r="AF59" s="28"/>
      <c r="AG59" s="29"/>
      <c r="AR59" s="30"/>
    </row>
  </sheetData>
  <mergeCells count="389">
    <mergeCell ref="J34:U34"/>
    <mergeCell ref="AD34:AJ34"/>
    <mergeCell ref="AL34:AM34"/>
    <mergeCell ref="I37:I38"/>
    <mergeCell ref="J37:T38"/>
    <mergeCell ref="W37:W38"/>
    <mergeCell ref="X37:X38"/>
    <mergeCell ref="AD37:AJ39"/>
    <mergeCell ref="AK37:AK39"/>
    <mergeCell ref="AL37:AM39"/>
    <mergeCell ref="U35:U36"/>
    <mergeCell ref="P35:P36"/>
    <mergeCell ref="Q35:Q36"/>
    <mergeCell ref="R35:R36"/>
    <mergeCell ref="S35:S36"/>
    <mergeCell ref="T35:T36"/>
    <mergeCell ref="J35:J36"/>
    <mergeCell ref="K35:K36"/>
    <mergeCell ref="L35:L36"/>
    <mergeCell ref="M35:M36"/>
    <mergeCell ref="N35:N36"/>
    <mergeCell ref="O35:O36"/>
    <mergeCell ref="J18:U18"/>
    <mergeCell ref="AD18:AJ18"/>
    <mergeCell ref="AL18:AM18"/>
    <mergeCell ref="J24:U24"/>
    <mergeCell ref="W20:W21"/>
    <mergeCell ref="X20:X21"/>
    <mergeCell ref="AD24:AJ24"/>
    <mergeCell ref="AL24:AM24"/>
    <mergeCell ref="J29:U29"/>
    <mergeCell ref="AD29:AJ29"/>
    <mergeCell ref="AL29:AM29"/>
    <mergeCell ref="M19:M23"/>
    <mergeCell ref="N19:N23"/>
    <mergeCell ref="O19:O23"/>
    <mergeCell ref="P19:P23"/>
    <mergeCell ref="Q19:Q23"/>
    <mergeCell ref="J19:J23"/>
    <mergeCell ref="K19:K23"/>
    <mergeCell ref="L19:L23"/>
    <mergeCell ref="K25:K28"/>
    <mergeCell ref="L25:L28"/>
    <mergeCell ref="M25:M28"/>
    <mergeCell ref="N25:N28"/>
    <mergeCell ref="O25:O28"/>
    <mergeCell ref="BD9:BD12"/>
    <mergeCell ref="BF9:BF12"/>
    <mergeCell ref="BD14:BD17"/>
    <mergeCell ref="BF14:BF17"/>
    <mergeCell ref="BD19:BD23"/>
    <mergeCell ref="BF19:BF23"/>
    <mergeCell ref="BD25:BD28"/>
    <mergeCell ref="BF25:BF28"/>
    <mergeCell ref="Y7:Y8"/>
    <mergeCell ref="AK7:AK8"/>
    <mergeCell ref="AL7:AL8"/>
    <mergeCell ref="AM7:AM8"/>
    <mergeCell ref="AN7:AN8"/>
    <mergeCell ref="AO7:AO8"/>
    <mergeCell ref="AP7:AP8"/>
    <mergeCell ref="AD13:AJ13"/>
    <mergeCell ref="AL13:AM13"/>
    <mergeCell ref="AJ7:AJ8"/>
    <mergeCell ref="AE7:AE8"/>
    <mergeCell ref="AU9:AU12"/>
    <mergeCell ref="AV9:AV12"/>
    <mergeCell ref="AW9:AW12"/>
    <mergeCell ref="AX9:AX12"/>
    <mergeCell ref="BA14:BA17"/>
    <mergeCell ref="BD35:BD36"/>
    <mergeCell ref="BF35:BF36"/>
    <mergeCell ref="U7:U8"/>
    <mergeCell ref="U9:U12"/>
    <mergeCell ref="U14:U17"/>
    <mergeCell ref="U19:U23"/>
    <mergeCell ref="BC9:BC12"/>
    <mergeCell ref="AF9:AF12"/>
    <mergeCell ref="W7:W8"/>
    <mergeCell ref="X7:X8"/>
    <mergeCell ref="AD7:AD8"/>
    <mergeCell ref="AB7:AB8"/>
    <mergeCell ref="AB9:AB12"/>
    <mergeCell ref="AC9:AC12"/>
    <mergeCell ref="AD9:AD12"/>
    <mergeCell ref="AE9:AE12"/>
    <mergeCell ref="AY9:AY12"/>
    <mergeCell ref="AZ9:AZ12"/>
    <mergeCell ref="BA9:BA12"/>
    <mergeCell ref="BB9:BB12"/>
    <mergeCell ref="Z9:Z12"/>
    <mergeCell ref="AA9:AA12"/>
    <mergeCell ref="BD7:BD8"/>
    <mergeCell ref="BF7:BF8"/>
    <mergeCell ref="BN7:BN8"/>
    <mergeCell ref="BO7:BO8"/>
    <mergeCell ref="BN6:BO6"/>
    <mergeCell ref="A7:A8"/>
    <mergeCell ref="Z7:Z8"/>
    <mergeCell ref="AA7:AA8"/>
    <mergeCell ref="A6:T6"/>
    <mergeCell ref="Z6:AC6"/>
    <mergeCell ref="AU6:AY6"/>
    <mergeCell ref="AD6:AT6"/>
    <mergeCell ref="AZ6:BM6"/>
    <mergeCell ref="BI7:BI8"/>
    <mergeCell ref="BJ7:BJ8"/>
    <mergeCell ref="BK7:BK8"/>
    <mergeCell ref="BL7:BL8"/>
    <mergeCell ref="BM7:BM8"/>
    <mergeCell ref="AF7:AF8"/>
    <mergeCell ref="AG7:AG8"/>
    <mergeCell ref="AH7:AH8"/>
    <mergeCell ref="AI7:AI8"/>
    <mergeCell ref="AQ7:AQ8"/>
    <mergeCell ref="AR7:AR8"/>
    <mergeCell ref="Q7:Q8"/>
    <mergeCell ref="R7:R8"/>
    <mergeCell ref="B5:C5"/>
    <mergeCell ref="D5:BI5"/>
    <mergeCell ref="D1:BH1"/>
    <mergeCell ref="D2:BH2"/>
    <mergeCell ref="D3:BH3"/>
    <mergeCell ref="D4:BH4"/>
    <mergeCell ref="B1:C4"/>
    <mergeCell ref="B7:B8"/>
    <mergeCell ref="C7:C8"/>
    <mergeCell ref="D7:D8"/>
    <mergeCell ref="E7:E8"/>
    <mergeCell ref="F7:F8"/>
    <mergeCell ref="BC7:BC8"/>
    <mergeCell ref="BH7:BH8"/>
    <mergeCell ref="AS7:AS8"/>
    <mergeCell ref="AT7:AT8"/>
    <mergeCell ref="AU7:AU8"/>
    <mergeCell ref="AV7:AV8"/>
    <mergeCell ref="AW7:AW8"/>
    <mergeCell ref="AX7:AX8"/>
    <mergeCell ref="AY7:AY8"/>
    <mergeCell ref="AZ7:AZ8"/>
    <mergeCell ref="BA7:BA8"/>
    <mergeCell ref="BB7:BB8"/>
    <mergeCell ref="J7:J8"/>
    <mergeCell ref="K7:K8"/>
    <mergeCell ref="L7:L8"/>
    <mergeCell ref="M7:M8"/>
    <mergeCell ref="N7:N8"/>
    <mergeCell ref="O7:P7"/>
    <mergeCell ref="H7:H8"/>
    <mergeCell ref="AC7:AC8"/>
    <mergeCell ref="V7:V8"/>
    <mergeCell ref="T7:T8"/>
    <mergeCell ref="F9:F12"/>
    <mergeCell ref="G9:G12"/>
    <mergeCell ref="H9:H12"/>
    <mergeCell ref="I9:I12"/>
    <mergeCell ref="J9:J12"/>
    <mergeCell ref="L14:L17"/>
    <mergeCell ref="M14:M17"/>
    <mergeCell ref="N14:N17"/>
    <mergeCell ref="S7:S8"/>
    <mergeCell ref="O14:O17"/>
    <mergeCell ref="F14:F17"/>
    <mergeCell ref="G14:G17"/>
    <mergeCell ref="H14:H17"/>
    <mergeCell ref="I14:I17"/>
    <mergeCell ref="J14:J17"/>
    <mergeCell ref="M9:M12"/>
    <mergeCell ref="N9:N12"/>
    <mergeCell ref="O9:O12"/>
    <mergeCell ref="P9:P12"/>
    <mergeCell ref="Q9:Q12"/>
    <mergeCell ref="G7:G8"/>
    <mergeCell ref="I7:I8"/>
    <mergeCell ref="J13:V13"/>
    <mergeCell ref="K9:K12"/>
    <mergeCell ref="A14:A17"/>
    <mergeCell ref="B14:B17"/>
    <mergeCell ref="C14:C17"/>
    <mergeCell ref="D14:D17"/>
    <mergeCell ref="E14:E17"/>
    <mergeCell ref="A9:A12"/>
    <mergeCell ref="B9:B12"/>
    <mergeCell ref="C9:C12"/>
    <mergeCell ref="D9:D12"/>
    <mergeCell ref="E9:E12"/>
    <mergeCell ref="V9:V12"/>
    <mergeCell ref="K14:K17"/>
    <mergeCell ref="AX14:AX17"/>
    <mergeCell ref="AY14:AY17"/>
    <mergeCell ref="AZ14:AZ17"/>
    <mergeCell ref="P14:P17"/>
    <mergeCell ref="Q14:Q17"/>
    <mergeCell ref="R14:R17"/>
    <mergeCell ref="S14:S17"/>
    <mergeCell ref="T14:T17"/>
    <mergeCell ref="L9:L12"/>
    <mergeCell ref="R9:R12"/>
    <mergeCell ref="S9:S12"/>
    <mergeCell ref="T9:T12"/>
    <mergeCell ref="BB14:BB17"/>
    <mergeCell ref="AE14:AE17"/>
    <mergeCell ref="AF14:AF17"/>
    <mergeCell ref="AU14:AU17"/>
    <mergeCell ref="AV14:AV17"/>
    <mergeCell ref="AW14:AW17"/>
    <mergeCell ref="Z14:Z17"/>
    <mergeCell ref="AA14:AA17"/>
    <mergeCell ref="AB14:AB17"/>
    <mergeCell ref="AC14:AC17"/>
    <mergeCell ref="AD14:AD17"/>
    <mergeCell ref="A19:A23"/>
    <mergeCell ref="B19:B23"/>
    <mergeCell ref="C19:C23"/>
    <mergeCell ref="D19:D23"/>
    <mergeCell ref="E19:E23"/>
    <mergeCell ref="F19:F23"/>
    <mergeCell ref="G19:G23"/>
    <mergeCell ref="H19:H23"/>
    <mergeCell ref="I19:I23"/>
    <mergeCell ref="AY19:AY23"/>
    <mergeCell ref="AB19:AB23"/>
    <mergeCell ref="AC19:AC23"/>
    <mergeCell ref="AD19:AD23"/>
    <mergeCell ref="AE19:AE23"/>
    <mergeCell ref="AF19:AF23"/>
    <mergeCell ref="R19:R23"/>
    <mergeCell ref="S19:S23"/>
    <mergeCell ref="T19:T23"/>
    <mergeCell ref="Z19:Z23"/>
    <mergeCell ref="AA19:AA23"/>
    <mergeCell ref="A25:A28"/>
    <mergeCell ref="B25:B28"/>
    <mergeCell ref="C25:C28"/>
    <mergeCell ref="D25:D28"/>
    <mergeCell ref="E25:E28"/>
    <mergeCell ref="BI20:BI23"/>
    <mergeCell ref="BJ20:BJ23"/>
    <mergeCell ref="BK15:BK17"/>
    <mergeCell ref="BL15:BL17"/>
    <mergeCell ref="BK20:BK23"/>
    <mergeCell ref="BL20:BL23"/>
    <mergeCell ref="AZ19:AZ23"/>
    <mergeCell ref="BA19:BA23"/>
    <mergeCell ref="BB19:BB23"/>
    <mergeCell ref="BC19:BC23"/>
    <mergeCell ref="BH20:BH23"/>
    <mergeCell ref="BC14:BC17"/>
    <mergeCell ref="BI15:BI17"/>
    <mergeCell ref="BH15:BH17"/>
    <mergeCell ref="BJ15:BJ17"/>
    <mergeCell ref="AU19:AU23"/>
    <mergeCell ref="AV19:AV23"/>
    <mergeCell ref="AW19:AW23"/>
    <mergeCell ref="AX19:AX23"/>
    <mergeCell ref="F25:F28"/>
    <mergeCell ref="G25:G28"/>
    <mergeCell ref="H25:H28"/>
    <mergeCell ref="I25:I28"/>
    <mergeCell ref="J25:J28"/>
    <mergeCell ref="AA25:AA28"/>
    <mergeCell ref="AB25:AB28"/>
    <mergeCell ref="AC25:AC28"/>
    <mergeCell ref="AD25:AD28"/>
    <mergeCell ref="P25:P28"/>
    <mergeCell ref="Q25:Q28"/>
    <mergeCell ref="R25:R28"/>
    <mergeCell ref="S25:S28"/>
    <mergeCell ref="T25:T28"/>
    <mergeCell ref="U25:U28"/>
    <mergeCell ref="BL26:BL28"/>
    <mergeCell ref="A30:A33"/>
    <mergeCell ref="B30:B33"/>
    <mergeCell ref="C30:C33"/>
    <mergeCell ref="D30:D33"/>
    <mergeCell ref="E30:E33"/>
    <mergeCell ref="F30:F33"/>
    <mergeCell ref="G30:G33"/>
    <mergeCell ref="H30:H33"/>
    <mergeCell ref="I30:I33"/>
    <mergeCell ref="J30:J33"/>
    <mergeCell ref="K30:K33"/>
    <mergeCell ref="L30:L33"/>
    <mergeCell ref="M30:M33"/>
    <mergeCell ref="N30:N33"/>
    <mergeCell ref="O30:O33"/>
    <mergeCell ref="BC25:BC28"/>
    <mergeCell ref="BI26:BI28"/>
    <mergeCell ref="BH26:BH28"/>
    <mergeCell ref="AF25:AF28"/>
    <mergeCell ref="AU25:AU28"/>
    <mergeCell ref="AV25:AV28"/>
    <mergeCell ref="AW25:AW28"/>
    <mergeCell ref="Z25:Z28"/>
    <mergeCell ref="Z30:Z33"/>
    <mergeCell ref="AA30:AA33"/>
    <mergeCell ref="AB30:AB33"/>
    <mergeCell ref="AC30:AC33"/>
    <mergeCell ref="AD30:AD33"/>
    <mergeCell ref="P30:P33"/>
    <mergeCell ref="Q30:Q33"/>
    <mergeCell ref="R30:R33"/>
    <mergeCell ref="S30:S33"/>
    <mergeCell ref="T30:T33"/>
    <mergeCell ref="U30:U33"/>
    <mergeCell ref="BH31:BH33"/>
    <mergeCell ref="BI31:BI33"/>
    <mergeCell ref="AX30:AX33"/>
    <mergeCell ref="AY30:AY33"/>
    <mergeCell ref="AZ30:AZ33"/>
    <mergeCell ref="BA30:BA33"/>
    <mergeCell ref="BB30:BB33"/>
    <mergeCell ref="AE30:AE33"/>
    <mergeCell ref="AF30:AF33"/>
    <mergeCell ref="AU30:AU33"/>
    <mergeCell ref="AV30:AV33"/>
    <mergeCell ref="AW30:AW33"/>
    <mergeCell ref="BD30:BD33"/>
    <mergeCell ref="BF30:BF33"/>
    <mergeCell ref="A35:A36"/>
    <mergeCell ref="B35:B36"/>
    <mergeCell ref="C35:C36"/>
    <mergeCell ref="D35:D36"/>
    <mergeCell ref="E35:E36"/>
    <mergeCell ref="F35:F36"/>
    <mergeCell ref="G35:G36"/>
    <mergeCell ref="H35:H36"/>
    <mergeCell ref="I35:I36"/>
    <mergeCell ref="BN9:BN36"/>
    <mergeCell ref="BO9:BO36"/>
    <mergeCell ref="BC35:BC36"/>
    <mergeCell ref="AX35:AX36"/>
    <mergeCell ref="AY35:AY36"/>
    <mergeCell ref="AZ35:AZ36"/>
    <mergeCell ref="BA35:BA36"/>
    <mergeCell ref="BB35:BB36"/>
    <mergeCell ref="AE35:AE36"/>
    <mergeCell ref="AF35:AF36"/>
    <mergeCell ref="AU35:AU36"/>
    <mergeCell ref="AV35:AV36"/>
    <mergeCell ref="AW35:AW36"/>
    <mergeCell ref="BL31:BL33"/>
    <mergeCell ref="BJ31:BJ33"/>
    <mergeCell ref="BK31:BK33"/>
    <mergeCell ref="BJ26:BJ28"/>
    <mergeCell ref="BK26:BK28"/>
    <mergeCell ref="AX25:AX28"/>
    <mergeCell ref="AY25:AY28"/>
    <mergeCell ref="AZ25:AZ28"/>
    <mergeCell ref="BA25:BA28"/>
    <mergeCell ref="BB25:BB28"/>
    <mergeCell ref="AE25:AE28"/>
    <mergeCell ref="BG7:BG8"/>
    <mergeCell ref="BG9:BG12"/>
    <mergeCell ref="BG14:BG17"/>
    <mergeCell ref="BG19:BG23"/>
    <mergeCell ref="BG25:BG28"/>
    <mergeCell ref="BG30:BG33"/>
    <mergeCell ref="BG35:BG36"/>
    <mergeCell ref="V14:V17"/>
    <mergeCell ref="V19:V23"/>
    <mergeCell ref="V25:V28"/>
    <mergeCell ref="V30:V33"/>
    <mergeCell ref="V35:V36"/>
    <mergeCell ref="BE7:BE8"/>
    <mergeCell ref="BE9:BE12"/>
    <mergeCell ref="BE14:BE17"/>
    <mergeCell ref="BE19:BE23"/>
    <mergeCell ref="BE25:BE28"/>
    <mergeCell ref="BE30:BE33"/>
    <mergeCell ref="BE35:BE36"/>
    <mergeCell ref="Z35:Z36"/>
    <mergeCell ref="AA35:AA36"/>
    <mergeCell ref="AB35:AB36"/>
    <mergeCell ref="AC35:AC36"/>
    <mergeCell ref="BC30:BC33"/>
    <mergeCell ref="AP42:AP47"/>
    <mergeCell ref="AD35:AD36"/>
    <mergeCell ref="T40:V45"/>
    <mergeCell ref="W40:W45"/>
    <mergeCell ref="X40:X45"/>
    <mergeCell ref="AI42:AJ47"/>
    <mergeCell ref="AK42:AK47"/>
    <mergeCell ref="AL42:AM47"/>
    <mergeCell ref="AN42:AN47"/>
    <mergeCell ref="AO42:AO47"/>
    <mergeCell ref="AN37:AN38"/>
    <mergeCell ref="AO37:AO39"/>
    <mergeCell ref="AP37:AP39"/>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ACCIÓN EGL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dcterms:created xsi:type="dcterms:W3CDTF">2022-12-26T20:23:47Z</dcterms:created>
  <dcterms:modified xsi:type="dcterms:W3CDTF">2023-07-27T00:18:57Z</dcterms:modified>
</cp:coreProperties>
</file>