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HP\Desktop\SEGUIMIENTO PDD JUNIO 2023\PLANES DE ACCIÓN EVALUADOS\"/>
    </mc:Choice>
  </mc:AlternateContent>
  <bookViews>
    <workbookView xWindow="0" yWindow="0" windowWidth="20490" windowHeight="7650" activeTab="1"/>
  </bookViews>
  <sheets>
    <sheet name="INSTRUCTIVO" sheetId="3" r:id="rId1"/>
    <sheet name="PLAN DE ACCIÓN" sheetId="1" r:id="rId2"/>
    <sheet name="Hoja1" sheetId="4" r:id="rId3"/>
    <sheet name="CONTROL DE CAMBIOS " sheetId="2" r:id="rId4"/>
  </sheets>
  <definedNames>
    <definedName name="_xlnm._FilterDatabase" localSheetId="1" hidden="1">'PLAN DE ACCIÓN'!$A$7:$BI$58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Y58" i="1" l="1"/>
  <c r="AX58" i="1"/>
  <c r="AT58" i="1"/>
  <c r="AZ45" i="1" s="1"/>
  <c r="AY44" i="1"/>
  <c r="AZ44" i="1" s="1"/>
  <c r="AX44" i="1"/>
  <c r="AT35" i="1"/>
  <c r="AT44" i="1"/>
  <c r="AZ58" i="1" l="1"/>
  <c r="AZ34" i="1"/>
  <c r="AY34" i="1"/>
  <c r="AX34" i="1"/>
  <c r="AT34" i="1"/>
  <c r="AY24" i="1"/>
  <c r="AX24" i="1"/>
  <c r="AT24" i="1"/>
  <c r="AT59" i="1" s="1"/>
  <c r="AT61" i="1" s="1"/>
  <c r="W53" i="1"/>
  <c r="W48" i="1"/>
  <c r="W47" i="1"/>
  <c r="W44" i="1"/>
  <c r="W39" i="1"/>
  <c r="W36" i="1"/>
  <c r="W35" i="1"/>
  <c r="W31" i="1"/>
  <c r="X31" i="1" s="1"/>
  <c r="Y31" i="1" s="1"/>
  <c r="W29" i="1"/>
  <c r="W28" i="1"/>
  <c r="X28" i="1" s="1"/>
  <c r="X34" i="1" s="1"/>
  <c r="W25" i="1"/>
  <c r="W18" i="1"/>
  <c r="X18" i="1" s="1"/>
  <c r="W13" i="1"/>
  <c r="X13" i="1" s="1"/>
  <c r="Y13" i="1" s="1"/>
  <c r="W9" i="1"/>
  <c r="X9" i="1" s="1"/>
  <c r="AK58" i="1"/>
  <c r="AK34" i="1"/>
  <c r="AK24" i="1"/>
  <c r="Y43" i="1"/>
  <c r="X43" i="1"/>
  <c r="Y34" i="1"/>
  <c r="H20" i="4"/>
  <c r="K5" i="4"/>
  <c r="K6" i="4"/>
  <c r="K7" i="4"/>
  <c r="K8" i="4"/>
  <c r="K9" i="4"/>
  <c r="K10" i="4"/>
  <c r="K11" i="4"/>
  <c r="K12" i="4"/>
  <c r="K13" i="4"/>
  <c r="K14" i="4"/>
  <c r="K15" i="4"/>
  <c r="K16" i="4"/>
  <c r="K17" i="4"/>
  <c r="K18" i="4"/>
  <c r="K19" i="4"/>
  <c r="K4" i="4"/>
  <c r="K20" i="4"/>
  <c r="AZ24" i="1" l="1"/>
  <c r="AY59" i="1"/>
  <c r="AZ59" i="1" s="1"/>
  <c r="AK59" i="1"/>
  <c r="AX59" i="1"/>
  <c r="X24" i="1"/>
  <c r="Y9" i="1"/>
  <c r="Y24" i="1" s="1"/>
  <c r="Y44" i="1"/>
  <c r="X44" i="1"/>
  <c r="Y48" i="1"/>
  <c r="X48" i="1"/>
  <c r="Y53" i="1"/>
  <c r="X53" i="1"/>
  <c r="X58" i="1" l="1"/>
  <c r="X59" i="1" s="1"/>
  <c r="Y58" i="1"/>
  <c r="Y59" i="1" s="1"/>
</calcChain>
</file>

<file path=xl/comments1.xml><?xml version="1.0" encoding="utf-8"?>
<comments xmlns="http://schemas.openxmlformats.org/spreadsheetml/2006/main">
  <authors>
    <author>USUARIO</author>
  </authors>
  <commentList>
    <comment ref="A35" authorId="0" shapeId="0">
      <text>
        <r>
          <rPr>
            <b/>
            <sz val="9"/>
            <color indexed="81"/>
            <rFont val="Tahoma"/>
            <family val="2"/>
          </rPr>
          <t xml:space="preserve">USUARIO:
</t>
        </r>
        <r>
          <rPr>
            <sz val="9"/>
            <color indexed="81"/>
            <rFont val="Tahoma"/>
            <family val="2"/>
          </rPr>
          <t>Hitos intermedios que evidencian el avance en la generacion de un producto en el tiempo
PRODUCTO TANGIBLE DE LA ACTIVIDAD</t>
        </r>
      </text>
    </comment>
    <comment ref="A37" authorId="0" shapeId="0">
      <text>
        <r>
          <rPr>
            <b/>
            <sz val="9"/>
            <color indexed="81"/>
            <rFont val="Tahoma"/>
            <family val="2"/>
          </rPr>
          <t xml:space="preserve">USUARIO:
</t>
        </r>
        <r>
          <rPr>
            <sz val="9"/>
            <color indexed="81"/>
            <rFont val="Tahoma"/>
            <family val="2"/>
          </rPr>
          <t xml:space="preserve">La dependencia determinará el valor porcentual asignado a la actividad dentro del proyecto
</t>
        </r>
      </text>
    </comment>
  </commentList>
</comments>
</file>

<file path=xl/comments2.xml><?xml version="1.0" encoding="utf-8"?>
<comments xmlns="http://schemas.openxmlformats.org/spreadsheetml/2006/main">
  <authors>
    <author>USUARIO</author>
    <author>Luz Marlene Andrade</author>
    <author>JOHANA VIELLAR</author>
  </authors>
  <commentList>
    <comment ref="O7" authorId="0" shapeId="0">
      <text>
        <r>
          <rPr>
            <b/>
            <sz val="9"/>
            <color indexed="81"/>
            <rFont val="Tahoma"/>
            <family val="2"/>
          </rPr>
          <t>USUARIO:
1. BIEN
2. SERVICIO</t>
        </r>
        <r>
          <rPr>
            <sz val="9"/>
            <color indexed="81"/>
            <rFont val="Tahoma"/>
            <family val="2"/>
          </rPr>
          <t xml:space="preserve">
</t>
        </r>
      </text>
    </comment>
    <comment ref="AH7" authorId="0" shapeId="0">
      <text>
        <r>
          <rPr>
            <b/>
            <sz val="9"/>
            <color indexed="81"/>
            <rFont val="Tahoma"/>
            <family val="2"/>
          </rPr>
          <t xml:space="preserve">USUARIO:
</t>
        </r>
        <r>
          <rPr>
            <sz val="9"/>
            <color indexed="81"/>
            <rFont val="Tahoma"/>
            <family val="2"/>
          </rPr>
          <t>Hitos intermedios que evidencian el avance en la generacion de un producto en el tiempo
PRODUCTO TANGIBLE DE LA ACTIVIDAD</t>
        </r>
      </text>
    </comment>
    <comment ref="AI7" authorId="0" shapeId="0">
      <text>
        <r>
          <rPr>
            <b/>
            <sz val="9"/>
            <color indexed="81"/>
            <rFont val="Tahoma"/>
            <family val="2"/>
          </rPr>
          <t xml:space="preserve">USUARIO:
</t>
        </r>
        <r>
          <rPr>
            <sz val="9"/>
            <color indexed="81"/>
            <rFont val="Tahoma"/>
            <family val="2"/>
          </rPr>
          <t xml:space="preserve">La dependencia determinará el valor porcentual asignado a la actividad dentro del proyecto
</t>
        </r>
      </text>
    </comment>
    <comment ref="AU7" authorId="1" shapeId="0">
      <text>
        <r>
          <rPr>
            <b/>
            <sz val="9"/>
            <color indexed="81"/>
            <rFont val="Tahoma"/>
            <family val="2"/>
          </rPr>
          <t>Luz Marlene Andrade:</t>
        </r>
        <r>
          <rPr>
            <sz val="9"/>
            <color indexed="81"/>
            <rFont val="Tahoma"/>
            <family val="2"/>
          </rPr>
          <t xml:space="preserve">
1. Recursos Propios - ICLD
2. SGP
3. Donaciones
</t>
        </r>
      </text>
    </comment>
    <comment ref="BC7" authorId="2" shapeId="0">
      <text>
        <r>
          <rPr>
            <sz val="9"/>
            <color indexed="81"/>
            <rFont val="Tahoma"/>
            <family val="2"/>
          </rPr>
          <t xml:space="preserve">VER ANEXO 1
</t>
        </r>
      </text>
    </comment>
    <comment ref="BD7" authorId="2" shapeId="0">
      <text>
        <r>
          <rPr>
            <b/>
            <sz val="9"/>
            <color indexed="81"/>
            <rFont val="Tahoma"/>
            <family val="2"/>
          </rPr>
          <t>VER ANEXO 1</t>
        </r>
        <r>
          <rPr>
            <sz val="9"/>
            <color indexed="81"/>
            <rFont val="Tahoma"/>
            <family val="2"/>
          </rPr>
          <t xml:space="preserve">
</t>
        </r>
      </text>
    </comment>
  </commentList>
</comments>
</file>

<file path=xl/sharedStrings.xml><?xml version="1.0" encoding="utf-8"?>
<sst xmlns="http://schemas.openxmlformats.org/spreadsheetml/2006/main" count="438" uniqueCount="310">
  <si>
    <t xml:space="preserve">DEPENDENCIA : </t>
  </si>
  <si>
    <t>PLAN GENERAL DE COMPRAS</t>
  </si>
  <si>
    <t>PILAR</t>
  </si>
  <si>
    <t>LINEA ESTRATEGICA</t>
  </si>
  <si>
    <t>INDICADOR DE BIENESTAR</t>
  </si>
  <si>
    <t>LINEA BASE INDICADOR DE BIENESTAR A 2019</t>
  </si>
  <si>
    <t>PROGRAMACION META BIENESTAR 2023</t>
  </si>
  <si>
    <t xml:space="preserve">PROGRAMA </t>
  </si>
  <si>
    <t>INDICADOR DE PRODUCTO SEGÚN PDD</t>
  </si>
  <si>
    <t>UNIDAD DE MEDIDA DEL INDICADOR DE PRODUCTO</t>
  </si>
  <si>
    <t>LINEA BASE 2019 
SEGUN PDD</t>
  </si>
  <si>
    <t>DESCRIPCION DE LA META PRODUCTO 2020-2023</t>
  </si>
  <si>
    <t xml:space="preserve">DENOMINACION DEL PRODUCTO
</t>
  </si>
  <si>
    <t>ENTREGABLE
INDICADOR DE PRODUCTO SEGÚN CATALOGO DE PRODUCTO</t>
  </si>
  <si>
    <t>VALOR DE LA META PRODUCTO 2020-2023</t>
  </si>
  <si>
    <t>PROGRAMACIÓN META PRODUCTO A 2023</t>
  </si>
  <si>
    <t>ACUMULADO DE META PRODUCTO 2020- 2022</t>
  </si>
  <si>
    <t>PROYECTO DE INVERSIÓN</t>
  </si>
  <si>
    <t>CÓDIGO DE PROYECTO BPIN</t>
  </si>
  <si>
    <t>OBJETIVO DEL PROYECTO</t>
  </si>
  <si>
    <t>ACTIVIDADES DE PROYECTO DE INVERSION VIABILIZADAS EN SUIFP
( HITOS )</t>
  </si>
  <si>
    <t>ENTREGABLE</t>
  </si>
  <si>
    <t xml:space="preserve">PROGRAMACION NUMERICA DE LA ACTIVIDAD PROYECTO 2023
</t>
  </si>
  <si>
    <t>FECHA DE INICIO DE LA ACTIVIDAD O ENTREGABLE</t>
  </si>
  <si>
    <t>FECHA DE TERMINACIÓN DEL ENTREGABLE</t>
  </si>
  <si>
    <t>TIEMPO DE EJECUCIÓN
(número de días)</t>
  </si>
  <si>
    <t>BENEFICIARIOS PROGRAMADOS</t>
  </si>
  <si>
    <t>BENEFICIARIOS CUBIERTOS</t>
  </si>
  <si>
    <t>DEPENDENCIA RESPONSABLE</t>
  </si>
  <si>
    <t>NOMBRE DEL RESPONSABLE</t>
  </si>
  <si>
    <t>FUENTE DE FINANCIACIÓN</t>
  </si>
  <si>
    <t>APROPIACIÓN INICIAL
(en pesos)</t>
  </si>
  <si>
    <t>FUENTE PRESUPUESTAL</t>
  </si>
  <si>
    <t>RUBRO PRESUPUESTAL</t>
  </si>
  <si>
    <t>CODIGO RUBRO PRESUPUESTAL</t>
  </si>
  <si>
    <t>¿REQUIERE CONTRATACIÓN?</t>
  </si>
  <si>
    <t>DESCRIPCION DE PROCESO DE CONTRATACIÓN</t>
  </si>
  <si>
    <t>MODALIDAD DE SELECCIÓN</t>
  </si>
  <si>
    <t>FUENTE DE RECURSOS</t>
  </si>
  <si>
    <t>FECHA DE INICIO DE CONTRATACIÓN</t>
  </si>
  <si>
    <t>OBSERVACION O RELACIÓN DE EVIDENCIA</t>
  </si>
  <si>
    <t>1. BIEN</t>
  </si>
  <si>
    <t>2- SERVICIO</t>
  </si>
  <si>
    <t>DESCRIPCION META DE BIENESTAR 2020-2023</t>
  </si>
  <si>
    <t>UNIDAD DE MEDIDA META DE BIENESTAR</t>
  </si>
  <si>
    <t xml:space="preserve"> META DE BIENESTAR 2020-2023</t>
  </si>
  <si>
    <t>PLANTEAMIENTO ESTRATÉGICO PLAN DE DESARROLLO</t>
  </si>
  <si>
    <t>PROGRAMACIÓN PRESUPUESTAL</t>
  </si>
  <si>
    <t>PONDERACION DE LAS ACTIVIDADES (HITOS) DE PROYECTO</t>
  </si>
  <si>
    <t xml:space="preserve">
</t>
  </si>
  <si>
    <t>ALCALDIA DISTRITAL DE CARTAGENA DE INDIAS</t>
  </si>
  <si>
    <t>MACROPROCESO: PLANEACIÓN TERRITORIAL Y DIRECCIONAMIENTO ESTRATEGICO</t>
  </si>
  <si>
    <t>PROCESO / SUBPROCESO: GESTIÓN DE LA INVERSIÓN PUBLICA / GESTIÓN DEL PLAN DE DESARROLLO Y SUS INSTRUMENTOS DE EJECUCIÓN</t>
  </si>
  <si>
    <t xml:space="preserve">FORMATO PLAN DE ACCIÓN </t>
  </si>
  <si>
    <t>Versión: 1.0</t>
  </si>
  <si>
    <t>Página: 1 de 1</t>
  </si>
  <si>
    <t>Código:PTDGI01-F001</t>
  </si>
  <si>
    <t>Fecha: 29-12-2022</t>
  </si>
  <si>
    <t>CONTROL DE CAMBIOS</t>
  </si>
  <si>
    <t>FECHA</t>
  </si>
  <si>
    <t>DESCRIPCIÓN DEL CAMBIO</t>
  </si>
  <si>
    <t>VERSIÓN</t>
  </si>
  <si>
    <t>CARGO</t>
  </si>
  <si>
    <t>NOMBRE</t>
  </si>
  <si>
    <t>FIRMA</t>
  </si>
  <si>
    <t>ELABORÓ</t>
  </si>
  <si>
    <t>REVISÓ</t>
  </si>
  <si>
    <t>APROBÓ</t>
  </si>
  <si>
    <t>Objetivo de Desarrollo Sostenible</t>
  </si>
  <si>
    <t>Dimensiones del MIPG</t>
  </si>
  <si>
    <t>Políticas de Gestión y Desempeño Institucional</t>
  </si>
  <si>
    <t>Proceso asociado</t>
  </si>
  <si>
    <t>Objetivo Institucional</t>
  </si>
  <si>
    <t xml:space="preserve">ARTICULACION </t>
  </si>
  <si>
    <t>PLAN DE ACCION -INFORMACION DE ACTIVIDADES</t>
  </si>
  <si>
    <t xml:space="preserve">RIESGOS ASOCIADOS AL PROCESO </t>
  </si>
  <si>
    <t>CONTROLES ESTABLECIDOS PARA LOS RIESGOS</t>
  </si>
  <si>
    <t>POLICA DE ADMINISTRACION DE RIESGOS</t>
  </si>
  <si>
    <t>Colocar en esta casilla el ODS con que se articula el programa de su competencia, lo encuentra en el acuerdo 027 PDD Salvemos Juntos a Cartagena</t>
  </si>
  <si>
    <t xml:space="preserve">Colocar en esta casilla el Pilar con el que se articula el programa de su competencia en el PDD Salvemos juntos a Cartagena. </t>
  </si>
  <si>
    <t>Colocar en esta casilla la linea estrategica  con el que se articula el programa de su competencia en el PDD Salvemos juntos a Cartagena.  Cada producto formulado en el plan de accion debera asociasrse a un objetivo institucional.</t>
  </si>
  <si>
    <t>Colocar en esta casilla es el indicador definido para cumplir la meta de bienestar en el plan de desarrollo, acuerdo 027 Salvemos Juntos a Cartagena</t>
  </si>
  <si>
    <t>Colocar en esta casilla el valor que se encuentra en el acuerdo 027 como punto de partida para definir el alcance de la meta de bienestar .</t>
  </si>
  <si>
    <t xml:space="preserve">Colocar en esta casilla  lo que persigue el indicador en el cuatrenio, se encuentra plasmado en el acuerdo 027 salvemos junstos a Cartagena. </t>
  </si>
  <si>
    <t>Colocar en esta casilla la  cuantificación numérica o porcentual de la meta de bienestar.</t>
  </si>
  <si>
    <t>Colocar en esta casilla la  cifra numérica o porcentual nominativo de la meta.</t>
  </si>
  <si>
    <t>Colocar en esta casilla  la programación de la meta de bienestar según Plan indicativo.</t>
  </si>
  <si>
    <t>PROGRAMA</t>
  </si>
  <si>
    <t xml:space="preserve">Colocar en esta casilla el nombre de los programas de su competencia articulados con el ODS, Pilar, Linea estrategica, meta de bienestar, en ralacion al acuerdo 027 PDD Salvemos Juntos a Cartagena </t>
  </si>
  <si>
    <t>Colocar en este casilla  el indicador definido para cumplir la meta en el plan de desarrollo según el acuerdo 027 PDD Salvemos juntos a Cartagena.</t>
  </si>
  <si>
    <t>Colocar en esta casilla la expresion fisica con que se mostrara el resultado de la meta propuesta ejemplo, numero, porcentaje, kilometro.</t>
  </si>
  <si>
    <t xml:space="preserve">Colocar en esta casilla el valor que se encuentra en el acuerdo 027 como punto de partida para definir el alcance de la meta producto.  </t>
  </si>
  <si>
    <t xml:space="preserve">Colocar en esta casilla  lo que persigue el indicador en el cuatrenio, se encuentra plasmado en el acuerdo 027 salvemos juntos a Cartagena. </t>
  </si>
  <si>
    <t>DENOMINACION DEL PRODUCTO (bien o servicio)</t>
  </si>
  <si>
    <t>Identificar con una x el  nombre que caracteriza la categoría del producto Bien o servicio y determina puntualmente el tema que se va a desarrollar. Por su esencia misma, los ¿bienes difieren de los servicios en su comportamiento y consecuente formulación.</t>
  </si>
  <si>
    <t>Colocar en esta casilla el producto que se pretende alcanzar identificado en el PDD, homologado al catalogo de productos del DNP.</t>
  </si>
  <si>
    <t>Colocar en esta casilla el numero de la meta a alcanzar al finalizar el cuatrienio, este se encuentra inmerso en la descripcion de la meta producto  identificado en el PDD.</t>
  </si>
  <si>
    <t>Colocar en esta casilla , la cantidad de la meta propuesta para la actual vigencia, relacionada con el plan indicativo.</t>
  </si>
  <si>
    <t>Colocar en esta casilla la cantidad de producto alcanzado en lo que va corrido del cuatrienio.</t>
  </si>
  <si>
    <t>ARTICULACION CON EL MODELO INTEGRADO DE PLANEACION Y GESTION MIPG</t>
  </si>
  <si>
    <t>Colocar en esta casilla la dimension identificada.
Articular desde la competencia de la dependencia con que dimension se  identifican de las 7 que componen el modelo. Como son:
1. Telento humano.
2. Direccionamiento estrategico.
3. Gestion con valores por resultados.
4. Evaluacion de resultados.
5. Informacion y comunicacion 
6. Gestion del conocimiento.
7. Control interno.</t>
  </si>
  <si>
    <t>Cada politica de gestion y desempeño institucional se desarrolla en la dimension escogida mediante un proceso que ha sido documentado de acuerdo al trabajo misional de la dependencia. Por lo que se requiere colocar en esta casilla la descripcion del proceso a partir del cual se desarrolla la politica que su vez pone en funcionamiento la dimension.</t>
  </si>
  <si>
    <t>Colocar en esta casilla el nombre del proyecto a partir del cual se desarrollara el programa con el que se articula.</t>
  </si>
  <si>
    <t>Colocar en esta casilla el numero BPIN del proyecto a partir del cual se desarrollara el programa con el que se articula.</t>
  </si>
  <si>
    <t>Colocar en esta casilla el listado de actividades  del proyecto a partir del cual se desarrollara el programa con el que se articula. Es importante que este listado de actividades coincida al 100% con las viabilizadas en SUIFP</t>
  </si>
  <si>
    <t>Colocar en esta casilla el producto resultante de cada actividad de proyecto a relizar</t>
  </si>
  <si>
    <t>Colocar en esta casilla el fin  del proyecto a partir del cual se desarrollara el programa con el que se articula.</t>
  </si>
  <si>
    <t>Colocar en esta casilla el numero o pocentaje que se pretende alcanzar con cada actividad del proyecto durante la vigencia.</t>
  </si>
  <si>
    <t>Colocar en esta casilla el valor porcentual de cada actividad que llevara a conseguir el 100% de la meta propuesta.</t>
  </si>
  <si>
    <t>Colocar en esta casilla la fecha de inicio de la actividad en la vigencia 2023</t>
  </si>
  <si>
    <t>Colocar en esta casilla la fecha de terminacion  de la actividad en la vigencia 2023</t>
  </si>
  <si>
    <t>Colocar en esta casilla el numero de dias que requiere el desarrollo de la actividad en la vigencia 2023</t>
  </si>
  <si>
    <t xml:space="preserve">Nombre de la dependencian responsable </t>
  </si>
  <si>
    <t>Nombre de la personaa encargada de supervisar las actividades del proyecto encaminadas a conseguir la meta propuesta.</t>
  </si>
  <si>
    <t>Nombre de la fuente de recursos con lo que financiara la actividad</t>
  </si>
  <si>
    <t>INSTRUCTIVO PARA EL DILIGENCIAMIENTO DEL PLAN DE ACCION VIGENCIA 2023</t>
  </si>
  <si>
    <t>En esta casilla colocar si es necesaria la contratacion</t>
  </si>
  <si>
    <t>Si es necesario la contrtacion descripcion el medio por el cual se hará</t>
  </si>
  <si>
    <t>Fecha tentativa de incio del proceso de contratacion.</t>
  </si>
  <si>
    <t>Colocar en esta casilla cada uno de los controles formulados para cada riesgo identificado en el proceso definido asociado a las actividades del proyecto.</t>
  </si>
  <si>
    <t xml:space="preserve">POLITICA DE ADMINISTRACION DE RIESGOS.
“Función Pública se compromete a administrar adecuadamente los riesgos de
gestión, de corrupción y de seguridad digital, asociados a los objetivos
estratégicos, planes, proyectos y procesos institucionales, acatando la
metodología propia para su gestión, determinando las acciones de control
detectives y preventivas oportunas para evitar la materialización y la actuación
correctiva inmediata ante las eventualidades para mitigar las posibles
consecuencias a fin de mantener los niveles de riesgo aceptables” </t>
  </si>
  <si>
    <t>Mencionar la modalidad de contratacion selecionada. Licitacion Publica, concurso de meritos, selección abreviada, minima cuatia, contrtacion directa.</t>
  </si>
  <si>
    <t>Mencionar el rubro del presupuesto que abarca el sector de su competencia.</t>
  </si>
  <si>
    <t>Mencionar el Código numérico que identifica el concepto del Gasto (Funcionamiento, Deuda Inversión) y el cual es definido en el Decreto de Liquidación.</t>
  </si>
  <si>
    <t>Valor numerico en pesos  del Plan Operativo anual de inversion asignado al rubro presupuestal.</t>
  </si>
  <si>
    <t>La operación del MIPG se desarrolla mediante el lineamiento de 16 políticas, categorizadas en siete (7) dimensiones soportadas en los principios de la integridad y la legalidad. Por lo que se necesita articular desde la competencia la politica que se desarrollara con la dimension identificada. si no esta inmerso en una de las dimensiones y politicas especificas.  coloca aqui la dimension y la politica institucional con la que te alineastes el proceso cuando lo diseñastes, en el marco de la GESTION POR PROCESO</t>
  </si>
  <si>
    <t>CADA FUENTE ASIGNADA POR EL ACUERDO DE PRESUPUESTO</t>
  </si>
  <si>
    <t xml:space="preserve"> El objetivo principal del Modelo Integrado de Planeación y Gestión - MIPG es dinamizar la gestión de las organizaciones públicas para generar bienes y servicios que resuelvan efectivamente las necesidades de la ciudadanía en el marco de la integralidad y la legalidad y la promoción de acciones que contribuyan a la  lucha contra la corrupcion. Por lo que el  principal beneficio del actual Modelo Integrado de Planeación y Gestión - MIPG es su contribución al fortalecimiento de las capacidades de las organizaciones, ya que se focaliza en las prácticas y procesos clave que ellas adelantan para convertir insumos en resultados, apuntando a transformar el Estado Colombiano, de un Estado legislativo a un Estado prestador de servicios.   
En relacion a lo anterior pretendemos que se identifique desde su dependencia como se relaciona el trabajo que se efectua para lograr lo propuesto.</t>
  </si>
  <si>
    <t>Coloca aquí el objetivo colocado  en el proceso con el que te articulas. En la gestion por proceso</t>
  </si>
  <si>
    <t xml:space="preserve">Nombre de la fuente origen de los recursos
1. Recursos Propios - ICLD
2. SGP
3. Donaciones
</t>
  </si>
  <si>
    <t>Indicar el avance cualitativo de la meta y relación de la evidencia aportada para la verificación de cada reporte</t>
  </si>
  <si>
    <t xml:space="preserve">Colocar en esta casilla cada uno de los riesgos identificados en el proceso definido, COLOCADO EN LA  COLUMNA W y desarrollado en la caracterizacion de la gestion por proceso.  asociado a las actividades del proyecto. </t>
  </si>
  <si>
    <t>Colocar en esta casilla el numero de personas en la ciudad programadas para recibir beneficio de la actividad programada en el proyecto</t>
  </si>
  <si>
    <t>Colocar en esta casilla el numero de personas en la ciudad que realmente recibieron el beneficio de la actividad programada en el proyecto.  Esta casilla se diligencia con el reporte del trimestre</t>
  </si>
  <si>
    <t>Profesional Especializado codigo 222 grado 41</t>
  </si>
  <si>
    <t>María Bernarda Pérez Carmona</t>
  </si>
  <si>
    <t>Diciembre 29-2022</t>
  </si>
  <si>
    <t>Secretario de Planeación Distrital</t>
  </si>
  <si>
    <t>Franklin Amador Hawkins</t>
  </si>
  <si>
    <t>Diseño y Elaboración del formato de captura de información para reporte de avance de plan de desarrollo vigencia 2023</t>
  </si>
  <si>
    <t>1.0</t>
  </si>
  <si>
    <t>Cartagena Resiliente</t>
  </si>
  <si>
    <t>Espacio Público, Movilidad y Transporte Resiliente</t>
  </si>
  <si>
    <t>M2 de Espacio Público Efectivo por Habitante</t>
  </si>
  <si>
    <t>8.14 m2/h</t>
  </si>
  <si>
    <t>Movilidad en Cartagena</t>
  </si>
  <si>
    <t>Sostenibilidad del Espacio Público</t>
  </si>
  <si>
    <t>Recuperación del Espacio Público</t>
  </si>
  <si>
    <t>Generación del Espacio Público</t>
  </si>
  <si>
    <t>Plan Maestro de Movilidad formulado y adaptado</t>
  </si>
  <si>
    <t>Plan de Adaptación de Cruces Viales Elaborados</t>
  </si>
  <si>
    <t>Medios de Movilidad Alternativa Diseñados</t>
  </si>
  <si>
    <t>Número de campañas ejecutadas para la transición de los vendedores informales a la formalidad</t>
  </si>
  <si>
    <t>Número de convenios de adopción de parques</t>
  </si>
  <si>
    <t>M2 de espacio público para aprovechamiento económico reglamentado</t>
  </si>
  <si>
    <t>Política pública de espacio público (Ley 1968 de 2019)</t>
  </si>
  <si>
    <t>Número de M2 de revitalización de parques y zonas verdes de la ciudad de Cartagena</t>
  </si>
  <si>
    <t>Número de campañas a la ciudadanía cartagenara y visitantes sobe el uso adecuado y sostenible del espacio público</t>
  </si>
  <si>
    <t>Número de operativos para la defensa y control de los M2 de espacio público</t>
  </si>
  <si>
    <t>Número de puntos a intervenir con Acupuntura Urbana y Urbanismo Táctico implementado en espacio público</t>
  </si>
  <si>
    <t>M2 de espacio público renaturalizado</t>
  </si>
  <si>
    <t>Número de M2 de espacio público recuperado</t>
  </si>
  <si>
    <t>Número de M2 de espacio público destinado al goce y disfrute de las personas con discapacidad</t>
  </si>
  <si>
    <t>Documento sigma titulado "Informe final - V1: Formulación del Plan de Movilidad del Distrito de Cartagena" del 28 de Septiembre de 2011</t>
  </si>
  <si>
    <t>20.000 M2</t>
  </si>
  <si>
    <t>9 Campañas</t>
  </si>
  <si>
    <t>3 Operativos</t>
  </si>
  <si>
    <t xml:space="preserve">Formular un Plan Maestro de Movilidad </t>
  </si>
  <si>
    <t>Diseñar medios de movilidad alternativa</t>
  </si>
  <si>
    <t>Realizar campañas de formación para los vendedores informales inscritos en el RUV</t>
  </si>
  <si>
    <t>Realizar nuevos convenios para la adopción de parques</t>
  </si>
  <si>
    <t>Reglamentar M2 de espacio público para aprovechamiento económico</t>
  </si>
  <si>
    <t>Formular e implementar una Política Pública de espacio público</t>
  </si>
  <si>
    <t>Aumentar en 100.000 M2 de revitalización de parques, parques para la primera infancia y zonas verdes</t>
  </si>
  <si>
    <t>Efectuar 9 campañas de concientización al millon de habitantes de la ciudad de Cartagena</t>
  </si>
  <si>
    <t>Efectuar 200 operativos para la defensa y control del espacio público</t>
  </si>
  <si>
    <t>Intervenir 45 puntos en espacio público a través de acupuntura urbana e intervenir 14 puntos a través del urbanismo táctico</t>
  </si>
  <si>
    <t>Renaturalizar 50.000 M2 de espacio público en la ciudad de Cartagena</t>
  </si>
  <si>
    <t>Aumentar a 100.000 M2 el espacio público recuperado</t>
  </si>
  <si>
    <t>Aumentar en 98.640 M2 el espacio público destinado al goce y disfrute de las personas con discapacidad de la ciudad de Cartagena</t>
  </si>
  <si>
    <t>8.39 m2/h</t>
  </si>
  <si>
    <t>x</t>
  </si>
  <si>
    <t>Documentos de lineamientos técnicos realizados (450303100)</t>
  </si>
  <si>
    <t>Servicio de educación informal (4503002)</t>
  </si>
  <si>
    <t xml:space="preserve"> </t>
  </si>
  <si>
    <t>X</t>
  </si>
  <si>
    <t>plan maestro formulado y adoptado</t>
  </si>
  <si>
    <t xml:space="preserve"> Plan de Adaptación de Cruces Viales adoptado</t>
  </si>
  <si>
    <t>2 medios d emovilidad adoptados</t>
  </si>
  <si>
    <t>1 campaña</t>
  </si>
  <si>
    <t>politica publica implementada</t>
  </si>
  <si>
    <t xml:space="preserve"> Diseño de Plan Integral para Mejorar la Movilidad en la ciudad de Cartagena</t>
  </si>
  <si>
    <t>Conservación Integral del Espacio Público Cartagena</t>
  </si>
  <si>
    <t>Recuperación del Espacio Público Cartagena</t>
  </si>
  <si>
    <t>Generación del Espacio Público Cartagena</t>
  </si>
  <si>
    <t>Consolidad los mecanismos que generan políticas de movilidad integrales y sostenibles</t>
  </si>
  <si>
    <t>Consolidad la sostenibilidad del espacio público en la ciudad de Cartagena</t>
  </si>
  <si>
    <t>Aumentar el espacio público y las estrategias de recuperación integrales</t>
  </si>
  <si>
    <t>Aumentar la generación de nuevos espacios públicos en la ciudad de Cartagena</t>
  </si>
  <si>
    <t>GEPM</t>
  </si>
  <si>
    <t>CAMILO BLANCO</t>
  </si>
  <si>
    <t>1. Gestión con valores para resultado.
2. Direccionamiento estrategico.</t>
  </si>
  <si>
    <t>1. Fortalecimiento de organizacional y simplificación de procesos.
2. Planeación Institucional</t>
  </si>
  <si>
    <t>Movilidad</t>
  </si>
  <si>
    <t>1. Gestión con valores para resultado.
2. Direccionamiento estrategico.
3. Información y Comunicación</t>
  </si>
  <si>
    <t>1. Fortalecimiento de organizacional y simplificación de procesos.
2. Planeación Institucional
3. Servicio al ciudadano.
4. Transparencia, acceso a la información pública y lucha contra la corrupción.</t>
  </si>
  <si>
    <t>Defensa y recuperación del Espacio Público</t>
  </si>
  <si>
    <t>Procurar el buen uso del espacio público en todo el distrito de Cartagena, a través de operativos de seguimiento, monitoreo y control en los espacios públicos afectados por los ocupantes indebidos, con el fin de recuperar, adecuar y generar los espacios públicos de manera permanente</t>
  </si>
  <si>
    <t>1. Defensa y recuperación del espacio publico.
2. Generación, sostenibilidad, regulación y revitalización del espacio público.</t>
  </si>
  <si>
    <t>1. Inventario de espacio público.
2. Generación, sostenibilidad, regulación y revitalización del espacio público</t>
  </si>
  <si>
    <t>RECUSOS PROPIOS</t>
  </si>
  <si>
    <t>SI</t>
  </si>
  <si>
    <t xml:space="preserve">CONTRATO  INTERADMINISTRATIVO PARA LA CREACIÓN DE PARQUES PARA LA CIUDAD DE CARTAGENA                                                                          CONTRATAR LA ADQUISICIÓN DE EQUIPOS Y/ O MOBILIARIO INFANTIL PARA ADECUACIÓN Y REVITALIZACIÓN DE PARQUES DENTRO DEL PROYECTO DE GENERACIÓN DEL ESPACIO                                                                                                  COMPRA DE TAPAS PARA REPARAR EL ESPACIO PUBLICO DEL CENTRO DE LA CIUDAD                                                                           MAQUINARIA AMARILLA (DEMOLICIÓN ) (DINERO QUE SE DA A SEC. DE INFRAESTRUCTURA ) </t>
  </si>
  <si>
    <t xml:space="preserve">IMPLEMENTACIÓN DE SISTEMA DE CICLORUTA                                                 SEGUIMIENTO AL PLAN MAESTRO DE MOVILIDAD </t>
  </si>
  <si>
    <t>CONVENIO DE ASOCIACIÓN  (CAMPAÑAS DE FORMALIZACIÓN PARA LOS VENDEDORES ESTACIONARIOS INFORMALES EN ESPACIO PÚBLICO)</t>
  </si>
  <si>
    <t>•	CONTRATAR LA ADQUISICIÓN DE VIDEOPROYECTOR Y TELÓN PARA VIDEO PROYECCIÓN PARA EL CUMPLIMIENTO DE METAS ESTABLECIDAS POR LA GERENCIA DE ESPACIO PÚBLICO Y MOVILIDAD URBANA EN EL DISTRITO DE CARTAGENA (PANTALLAS O DESPLEGADORES PARA PROYECCIÓN Y PROYECTORES DE VIDEO) .
•	  BICICLETAS ELECTRICAS Y PATINETAS-BICICLETERO                                                       CONTRATO DE SUMINISTRO (Carpas, Cabina de sonido, Dummies, Personaje, Pendones Kit taller de bici, Kit de juegos lúdicos, Paletas publicitarias, vinilo adhesivo,  gorras, Libretas, canecas, Refrigerios, Almuerzos)             
•	 ALQUILER DE VEHICULOS (transporte de pasajeros por carretera) PARA CUMPLIR CON LA MISIONALIDAD DE LA GERENCIA DE ESPACIO PÚBLICO             
•	contratar un    OPERADOR LOGISTICO</t>
  </si>
  <si>
    <t>recursos de inversion</t>
  </si>
  <si>
    <t>selección abreviada</t>
  </si>
  <si>
    <t>contratacion directa</t>
  </si>
  <si>
    <t>INFORMACION NO ACTUALIZADA,</t>
  </si>
  <si>
    <t>poca aceptacion de los vendedores</t>
  </si>
  <si>
    <t>seguimiento AL CUMPLIMIENTO DE ACTIVIDADES  DEL PROCESOS</t>
  </si>
  <si>
    <t>Adelantar la sensibilizacion y convocatoria</t>
  </si>
  <si>
    <t>AUSENCIA DE RECUERSOS FINANCIERO PARA LA COMPRA DE INSUMOS Y ELEMENTOS</t>
  </si>
  <si>
    <t>POCA COORDINACION CON LAS DEMAS DEPENDENCIAS</t>
  </si>
  <si>
    <t>GESTIONAR RECURSOS NECESARIOS PARA LA COMPRA DE MATERIALES E INSUMOS</t>
  </si>
  <si>
    <t>REALIZAR MESAS DE TRABAJO PARA LA ARTICULACION DE LAS ACTIVIDADES</t>
  </si>
  <si>
    <t>ICLD</t>
  </si>
  <si>
    <t xml:space="preserve"> APROVECHAMIENTO ECONÓMICO DEL ESPACIO PUBLICO </t>
  </si>
  <si>
    <t xml:space="preserve"> ICLD</t>
  </si>
  <si>
    <t xml:space="preserve"> OCUPACION DE VIAS</t>
  </si>
  <si>
    <t>RECUPERACIÓN DEL ESPACIO PÚBLICO
CARTAGENA DE INDIAS</t>
  </si>
  <si>
    <t>DISEÑO DE PLAN INTEGRAL PARA MEJORAR LA
MOVILIDAD EN CARTAGENA DE INDIAS</t>
  </si>
  <si>
    <t>CONSERVACIÓN INTEGRAL DEL ESPACIO
PÚBLICO CARTAGENA DE INDIAS</t>
  </si>
  <si>
    <t>GENERACIÓN DEL ESPACIO PÚBLICO
CARTAGENA DE INDIAS</t>
  </si>
  <si>
    <t>2.3.4002.1400.2021130010266</t>
  </si>
  <si>
    <t>2.3.3299.0900.2020130010211</t>
  </si>
  <si>
    <t>2.3.4599.1000.2021130010267</t>
  </si>
  <si>
    <t>34 puntos en espacio público INTERVENIDO a través de acupuntura urbana e intervenir 14 puntos a través del urbanismo táctico</t>
  </si>
  <si>
    <t>Impulsar el plan maestro de movilidad y parqueadero para la ciudad de cartagena.</t>
  </si>
  <si>
    <t>Diseño de plan de adaptación de cruces viales</t>
  </si>
  <si>
    <t>Campañas de formación para los vendedores informales inscritos en el RUV.</t>
  </si>
  <si>
    <t>Realizar convenios de adopción de parques.</t>
  </si>
  <si>
    <t>Reglamentar 3.500 M2 de espacio público para el aprovechamiento económico.</t>
  </si>
  <si>
    <t>intervenir con acupuntura urbana y urbanismo táctico</t>
  </si>
  <si>
    <t>Aumentar los M2 de espacio público renaturalizado.</t>
  </si>
  <si>
    <t>Aumentar el espacio público para el goce y disfrute de las personas con discapacidad y con enfoque de genero.</t>
  </si>
  <si>
    <t>Adecuar M2 de espacio público, revitalizando parques, parques para laprimera infancia y zonas verdes.</t>
  </si>
  <si>
    <t>M2</t>
  </si>
  <si>
    <t xml:space="preserve">Personas capacitadas </t>
  </si>
  <si>
    <t>Documento actualizado</t>
  </si>
  <si>
    <t>convenios</t>
  </si>
  <si>
    <t>m2 intervenidos</t>
  </si>
  <si>
    <t>obras entregadas</t>
  </si>
  <si>
    <t>numero de actividades</t>
  </si>
  <si>
    <r>
      <t xml:space="preserve">NO ES PERTINENTE COLOCAR ITEM </t>
    </r>
    <r>
      <rPr>
        <b/>
        <i/>
        <u/>
        <sz val="14"/>
        <color rgb="FFFF0000"/>
        <rFont val="Calibri"/>
        <family val="2"/>
        <scheme val="minor"/>
      </rPr>
      <t>DEPENDENCIA</t>
    </r>
    <r>
      <rPr>
        <b/>
        <sz val="14"/>
        <color rgb="FFFF0000"/>
        <rFont val="Calibri"/>
        <family val="2"/>
        <scheme val="minor"/>
      </rPr>
      <t xml:space="preserve">, TENIENDO EN CUENTA QUE EXISTEN LAS COLUMNAS </t>
    </r>
    <r>
      <rPr>
        <b/>
        <u/>
        <sz val="14"/>
        <color rgb="FFFF0000"/>
        <rFont val="Calibri"/>
        <family val="2"/>
        <scheme val="minor"/>
      </rPr>
      <t>AF, AG</t>
    </r>
    <r>
      <rPr>
        <b/>
        <sz val="14"/>
        <color rgb="FFFF0000"/>
        <rFont val="Calibri"/>
        <family val="2"/>
        <scheme val="minor"/>
      </rPr>
      <t xml:space="preserve"> QUE DEFINE LA DEPENDENCIA Y EL NOMBRE RESPONSABLE.</t>
    </r>
  </si>
  <si>
    <t>Formular un Plan De Adaptacion de Cruces</t>
  </si>
  <si>
    <t>Reporte Meta Producto Ejecutada Enero 1 a Marzo 31 de 2023</t>
  </si>
  <si>
    <t>Reporte Meta Producto Ejecutada Abril 1 a junio 30 de 2023</t>
  </si>
  <si>
    <t>PROFESION</t>
  </si>
  <si>
    <t>UNIDAD</t>
  </si>
  <si>
    <t>VALOR</t>
  </si>
  <si>
    <t>MES</t>
  </si>
  <si>
    <t>TOTAL</t>
  </si>
  <si>
    <t>PROFESIONAL ABOGADO</t>
  </si>
  <si>
    <t>ABOGADO ESPECIALISTA</t>
  </si>
  <si>
    <t>ARQUITECTO</t>
  </si>
  <si>
    <r>
      <t>APOYO A LA GESTI</t>
    </r>
    <r>
      <rPr>
        <sz val="7"/>
        <color rgb="FF000000"/>
        <rFont val="Arial"/>
        <family val="2"/>
      </rPr>
      <t>Ó</t>
    </r>
    <r>
      <rPr>
        <sz val="7"/>
        <color rgb="FF000000"/>
        <rFont val="Times New Roman"/>
        <family val="1"/>
      </rPr>
      <t xml:space="preserve">N </t>
    </r>
  </si>
  <si>
    <t xml:space="preserve"> PROFESIONAL PUBLICISTA</t>
  </si>
  <si>
    <r>
      <t>PROFESIONAL DISE</t>
    </r>
    <r>
      <rPr>
        <sz val="7"/>
        <color rgb="FF000000"/>
        <rFont val="Arial"/>
        <family val="2"/>
      </rPr>
      <t>Ñ</t>
    </r>
    <r>
      <rPr>
        <sz val="7"/>
        <color rgb="FF000000"/>
        <rFont val="Times New Roman"/>
        <family val="1"/>
      </rPr>
      <t>ADOR</t>
    </r>
  </si>
  <si>
    <t xml:space="preserve">TECNICO </t>
  </si>
  <si>
    <t>TECNICO</t>
  </si>
  <si>
    <t>TECNICO-ABOGADO</t>
  </si>
  <si>
    <t>ADMINISTRADOR FINANCIERO ESPECIALISTA</t>
  </si>
  <si>
    <t>ADMINISTRADOR-ESPECIALISTA</t>
  </si>
  <si>
    <t>&lt;</t>
  </si>
  <si>
    <t>RB APROVECHAMIENTO ECONOMICO DEL ESPACIO PUBLICO</t>
  </si>
  <si>
    <t>RB OCUPACION DE VIAS ESPACIO PUBLICO</t>
  </si>
  <si>
    <t>1,3,3,4,16-95-080 RB OCUPACION DE VIAS ESPACIO PUBLICO</t>
  </si>
  <si>
    <t>1,3,3,4,16-95-147 RB RF AMOBLAMIENTO URBANO</t>
  </si>
  <si>
    <t>1,2,1,0,00-001 - ICLD</t>
  </si>
  <si>
    <t>1,2,3,2,22-008  - AMOBLAMIENTO URBANO</t>
  </si>
  <si>
    <t>1,2,3,2,22-080 - OCUPACION DE VIAS</t>
  </si>
  <si>
    <t>1,3,2,3,11-147 - RF AMOBLAMIENTO URBANO</t>
  </si>
  <si>
    <t>1,3,3,4,16-95-008 RB AMOBLAMIENTO URBANO</t>
  </si>
  <si>
    <t>1,3,3,11,03-93-062 RB DIVIDENDOS ACUACAR</t>
  </si>
  <si>
    <t>1,3,3,4,16-93-080 RB OCUPACION DE VIAS ESPACIO PUBLICO</t>
  </si>
  <si>
    <t>1,3,3,11,03-93-138 RB DIVIDENDOS SOCIEDAD PORTUARIA</t>
  </si>
  <si>
    <t>,3,3,11,03-93-062 RB DIVIDENDOS ACUACAR</t>
  </si>
  <si>
    <t>AVANCE META PROYECTOS</t>
  </si>
  <si>
    <t>AVANCE METAS JUNIO</t>
  </si>
  <si>
    <t>AVANCE METAS CUATRENIO</t>
  </si>
  <si>
    <t>Avance proyecto Diseño de Plan Integral para Mejorar la Movilidad en la ciudad de Cartagena</t>
  </si>
  <si>
    <t>Avance proyecto Conservación Integral del Espacio Público Cartagena</t>
  </si>
  <si>
    <t>Avance proyecto Recuperación del Espacio Público Cartagena</t>
  </si>
  <si>
    <t>EJECUCION PRESUESTAL COMPROMISOS</t>
  </si>
  <si>
    <t>EJECUCION PRESUPUESTAL GIROS</t>
  </si>
  <si>
    <t>EJECUCION FINANCIEA PROYECTOS</t>
  </si>
  <si>
    <t>ACUMULADO AVANCE METAS JUNIO</t>
  </si>
  <si>
    <t>AVANCE DE LAS ACTIVIDADES  DE PROYECTO JUNIO 2023</t>
  </si>
  <si>
    <t>Avance proyecto generación de nuevos espacios públicos en la ciudad de Cartagena</t>
  </si>
  <si>
    <t>AVANCE PROGRAMA MOVILIDAD EN CARTAGENA</t>
  </si>
  <si>
    <t>AVANCE PRESUPUESTAL DEL PROYECTO A JUNIO 2023</t>
  </si>
  <si>
    <t>EJECUCION FINACIERA DEL PROYECTO</t>
  </si>
  <si>
    <t>AVANCE PROGRAMA SOSTENIBILIDAD DEL ESPACIO PUBLICO</t>
  </si>
  <si>
    <t>AVANCE DEL PROGRAMA RECUPERACION DEL ESPACIO PUBLICO</t>
  </si>
  <si>
    <t>EJECUCION FINANCIERA DEL PROYECTO</t>
  </si>
  <si>
    <t>AVANCE DEL PROGRAMA GENERACION  DEL ESPACIO PUBLICO</t>
  </si>
  <si>
    <t>AVANCE DEL  PLAN DE DESARROLLO GEPM A JUNIO 2023</t>
  </si>
  <si>
    <t>AVANCE PLAN DE ACCION GEPM JUNIO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</si>
</sst>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6" formatCode="&quot;$&quot;\ #,##0;[Red]\-&quot;$&quot;\ #,##0"/>
    <numFmt numFmtId="42" formatCode="_-&quot;$&quot;\ * #,##0_-;\-&quot;$&quot;\ * #,##0_-;_-&quot;$&quot;\ * &quot;-&quot;_-;_-@_-"/>
    <numFmt numFmtId="44" formatCode="_-&quot;$&quot;\ * #,##0.00_-;\-&quot;$&quot;\ * #,##0.00_-;_-&quot;$&quot;\ * &quot;-&quot;??_-;_-@_-"/>
    <numFmt numFmtId="43" formatCode="_-* #,##0.00_-;\-* #,##0.00_-;_-* &quot;-&quot;??_-;_-@_-"/>
    <numFmt numFmtId="164" formatCode="_-&quot;$&quot;* #,##0.00_-;\-&quot;$&quot;* #,##0.00_-;_-&quot;$&quot;* &quot;-&quot;??_-;_-@_-"/>
    <numFmt numFmtId="165" formatCode="0;[Red]0"/>
    <numFmt numFmtId="166" formatCode="0.0%"/>
    <numFmt numFmtId="167" formatCode="_-&quot;$&quot;\ * #,##0_-;\-&quot;$&quot;\ * #,##0_-;_-&quot;$&quot;\ * &quot;-&quot;??_-;_-@_-"/>
  </numFmts>
  <fonts count="61" x14ac:knownFonts="1">
    <font>
      <sz val="11"/>
      <color theme="1"/>
      <name val="Calibri"/>
      <family val="2"/>
      <scheme val="minor"/>
    </font>
    <font>
      <b/>
      <sz val="16"/>
      <color theme="1"/>
      <name val="Calibri"/>
      <family val="2"/>
      <scheme val="minor"/>
    </font>
    <font>
      <b/>
      <sz val="11"/>
      <color theme="1"/>
      <name val="Arial"/>
      <family val="2"/>
    </font>
    <font>
      <b/>
      <sz val="12"/>
      <color theme="1" tint="4.9989318521683403E-2"/>
      <name val="Arial"/>
      <family val="2"/>
    </font>
    <font>
      <b/>
      <sz val="11"/>
      <name val="Arial"/>
      <family val="2"/>
    </font>
    <font>
      <sz val="11"/>
      <color theme="1"/>
      <name val="Arial"/>
      <family val="2"/>
    </font>
    <font>
      <sz val="14"/>
      <color theme="1"/>
      <name val="Calibri"/>
      <family val="2"/>
      <scheme val="minor"/>
    </font>
    <font>
      <sz val="11"/>
      <color theme="1" tint="4.9989318521683403E-2"/>
      <name val="Calibri"/>
      <family val="2"/>
      <scheme val="minor"/>
    </font>
    <font>
      <sz val="12"/>
      <color theme="1" tint="4.9989318521683403E-2"/>
      <name val="Calibri"/>
      <family val="2"/>
      <scheme val="minor"/>
    </font>
    <font>
      <sz val="11"/>
      <color theme="1" tint="4.9989318521683403E-2"/>
      <name val="Arial"/>
      <family val="2"/>
    </font>
    <font>
      <sz val="11"/>
      <name val="Calibri"/>
      <family val="2"/>
      <scheme val="minor"/>
    </font>
    <font>
      <b/>
      <sz val="9"/>
      <color indexed="81"/>
      <name val="Tahoma"/>
      <family val="2"/>
    </font>
    <font>
      <sz val="9"/>
      <color indexed="81"/>
      <name val="Tahoma"/>
      <family val="2"/>
    </font>
    <font>
      <b/>
      <sz val="10"/>
      <color theme="1"/>
      <name val="Verdana"/>
      <family val="2"/>
    </font>
    <font>
      <sz val="10"/>
      <color theme="1"/>
      <name val="Verdana"/>
      <family val="2"/>
    </font>
    <font>
      <sz val="10"/>
      <name val="Arial"/>
      <family val="2"/>
    </font>
    <font>
      <b/>
      <sz val="12"/>
      <name val="Arial"/>
      <family val="2"/>
    </font>
    <font>
      <sz val="12"/>
      <name val="Arial"/>
      <family val="2"/>
    </font>
    <font>
      <b/>
      <sz val="14"/>
      <name val="Arial"/>
      <family val="2"/>
    </font>
    <font>
      <b/>
      <sz val="15"/>
      <color theme="1"/>
      <name val="Arial"/>
      <family val="2"/>
    </font>
    <font>
      <b/>
      <sz val="11"/>
      <color theme="1"/>
      <name val="Calibri"/>
      <family val="2"/>
      <scheme val="minor"/>
    </font>
    <font>
      <b/>
      <sz val="12"/>
      <color theme="1"/>
      <name val="Calibri"/>
      <family val="2"/>
      <scheme val="minor"/>
    </font>
    <font>
      <b/>
      <sz val="14"/>
      <color theme="1"/>
      <name val="Calibri"/>
      <family val="2"/>
      <scheme val="minor"/>
    </font>
    <font>
      <sz val="15"/>
      <color theme="1"/>
      <name val="Arial"/>
      <family val="2"/>
    </font>
    <font>
      <sz val="11"/>
      <color theme="1"/>
      <name val="Calibri"/>
      <family val="2"/>
      <scheme val="minor"/>
    </font>
    <font>
      <b/>
      <sz val="14"/>
      <color rgb="FFFF0000"/>
      <name val="Calibri"/>
      <family val="2"/>
      <scheme val="minor"/>
    </font>
    <font>
      <b/>
      <i/>
      <u/>
      <sz val="14"/>
      <color rgb="FFFF0000"/>
      <name val="Calibri"/>
      <family val="2"/>
      <scheme val="minor"/>
    </font>
    <font>
      <b/>
      <u/>
      <sz val="14"/>
      <color rgb="FFFF0000"/>
      <name val="Calibri"/>
      <family val="2"/>
      <scheme val="minor"/>
    </font>
    <font>
      <b/>
      <sz val="16"/>
      <color theme="1"/>
      <name val="Arial"/>
      <family val="2"/>
    </font>
    <font>
      <sz val="16"/>
      <color theme="1"/>
      <name val="Calibri"/>
      <family val="2"/>
      <scheme val="minor"/>
    </font>
    <font>
      <b/>
      <sz val="18"/>
      <color theme="1"/>
      <name val="Arial"/>
      <family val="2"/>
    </font>
    <font>
      <sz val="18"/>
      <color theme="1"/>
      <name val="Arial"/>
      <family val="2"/>
    </font>
    <font>
      <sz val="18"/>
      <color theme="1"/>
      <name val="Calibri"/>
      <family val="2"/>
      <scheme val="minor"/>
    </font>
    <font>
      <b/>
      <sz val="18"/>
      <name val="Arial"/>
      <family val="2"/>
    </font>
    <font>
      <b/>
      <sz val="18"/>
      <color theme="1" tint="4.9989318521683403E-2"/>
      <name val="Arial"/>
      <family val="2"/>
    </font>
    <font>
      <sz val="18"/>
      <color theme="1" tint="4.9989318521683403E-2"/>
      <name val="Calibri"/>
      <family val="2"/>
      <scheme val="minor"/>
    </font>
    <font>
      <sz val="18"/>
      <color theme="1" tint="4.9989318521683403E-2"/>
      <name val="Arial"/>
      <family val="2"/>
    </font>
    <font>
      <b/>
      <sz val="18"/>
      <color theme="1"/>
      <name val="Calibri"/>
      <family val="2"/>
      <scheme val="minor"/>
    </font>
    <font>
      <sz val="18"/>
      <name val="Calibri"/>
      <family val="2"/>
      <scheme val="minor"/>
    </font>
    <font>
      <sz val="18"/>
      <color rgb="FF000000"/>
      <name val="Times New Roman"/>
      <family val="1"/>
    </font>
    <font>
      <sz val="22"/>
      <color theme="1"/>
      <name val="Calibri"/>
      <family val="2"/>
      <scheme val="minor"/>
    </font>
    <font>
      <b/>
      <sz val="26"/>
      <color theme="1" tint="4.9989318521683403E-2"/>
      <name val="Arial"/>
      <family val="2"/>
    </font>
    <font>
      <sz val="26"/>
      <color theme="1"/>
      <name val="Calibri"/>
      <family val="2"/>
      <scheme val="minor"/>
    </font>
    <font>
      <sz val="26"/>
      <color rgb="FF000000"/>
      <name val="Tahoma"/>
      <family val="2"/>
    </font>
    <font>
      <b/>
      <sz val="22"/>
      <color theme="1"/>
      <name val="Calibri"/>
      <family val="2"/>
      <scheme val="minor"/>
    </font>
    <font>
      <sz val="7"/>
      <color rgb="FF000000"/>
      <name val="Times New Roman"/>
      <family val="1"/>
    </font>
    <font>
      <sz val="7"/>
      <color rgb="FF000000"/>
      <name val="Arial"/>
      <family val="2"/>
    </font>
    <font>
      <sz val="24"/>
      <color theme="1"/>
      <name val="Calibri"/>
      <family val="2"/>
      <scheme val="minor"/>
    </font>
    <font>
      <sz val="11"/>
      <color rgb="FFFF0000"/>
      <name val="Calibri"/>
      <family val="2"/>
      <scheme val="minor"/>
    </font>
    <font>
      <sz val="18"/>
      <color rgb="FFFF0000"/>
      <name val="Calibri"/>
      <family val="2"/>
      <scheme val="minor"/>
    </font>
    <font>
      <b/>
      <sz val="18"/>
      <color rgb="FF0D0D0D"/>
      <name val="Arial"/>
      <family val="2"/>
    </font>
    <font>
      <sz val="18"/>
      <color rgb="FF000000"/>
      <name val="Calibri"/>
      <family val="2"/>
      <scheme val="minor"/>
    </font>
    <font>
      <b/>
      <sz val="18"/>
      <color rgb="FFFF0000"/>
      <name val="Calibri"/>
      <family val="2"/>
      <scheme val="minor"/>
    </font>
    <font>
      <sz val="26"/>
      <color rgb="FFFF0000"/>
      <name val="Calibri"/>
      <family val="2"/>
      <scheme val="minor"/>
    </font>
    <font>
      <b/>
      <sz val="20"/>
      <color rgb="FFFF0000"/>
      <name val="Calibri"/>
      <family val="2"/>
      <scheme val="minor"/>
    </font>
    <font>
      <b/>
      <sz val="22"/>
      <color rgb="FFFF0000"/>
      <name val="Calibri"/>
      <family val="2"/>
      <scheme val="minor"/>
    </font>
    <font>
      <b/>
      <sz val="24"/>
      <color rgb="FFFF0000"/>
      <name val="Calibri"/>
      <family val="2"/>
      <scheme val="minor"/>
    </font>
    <font>
      <b/>
      <sz val="26"/>
      <color rgb="FFFF0000"/>
      <name val="Calibri"/>
      <family val="2"/>
      <scheme val="minor"/>
    </font>
    <font>
      <b/>
      <sz val="18"/>
      <color rgb="FFFF0000"/>
      <name val="Times New Roman"/>
      <family val="1"/>
    </font>
    <font>
      <sz val="20"/>
      <color theme="1"/>
      <name val="Calibri"/>
      <family val="2"/>
      <scheme val="minor"/>
    </font>
    <font>
      <b/>
      <sz val="22"/>
      <name val="Calibri"/>
      <family val="2"/>
      <scheme val="minor"/>
    </font>
  </fonts>
  <fills count="7">
    <fill>
      <patternFill patternType="none"/>
    </fill>
    <fill>
      <patternFill patternType="gray125"/>
    </fill>
    <fill>
      <patternFill patternType="solid">
        <fgColor rgb="FFDBE5F1"/>
        <bgColor indexed="64"/>
      </patternFill>
    </fill>
    <fill>
      <patternFill patternType="solid">
        <fgColor theme="9" tint="0.79998168889431442"/>
        <bgColor indexed="64"/>
      </patternFill>
    </fill>
    <fill>
      <patternFill patternType="solid">
        <fgColor rgb="FFE2EFDA"/>
        <bgColor indexed="64"/>
      </patternFill>
    </fill>
    <fill>
      <patternFill patternType="solid">
        <fgColor rgb="FF6699FF"/>
        <bgColor indexed="64"/>
      </patternFill>
    </fill>
    <fill>
      <patternFill patternType="solid">
        <fgColor theme="0"/>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diagonal/>
    </border>
    <border>
      <left/>
      <right/>
      <top/>
      <bottom style="medium">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right/>
      <top/>
      <bottom style="thin">
        <color indexed="64"/>
      </bottom>
      <diagonal/>
    </border>
    <border>
      <left/>
      <right style="medium">
        <color indexed="64"/>
      </right>
      <top/>
      <bottom style="thin">
        <color indexed="64"/>
      </bottom>
      <diagonal/>
    </border>
    <border>
      <left style="hair">
        <color auto="1"/>
      </left>
      <right style="hair">
        <color auto="1"/>
      </right>
      <top/>
      <bottom style="hair">
        <color auto="1"/>
      </bottom>
      <diagonal/>
    </border>
    <border>
      <left style="hair">
        <color auto="1"/>
      </left>
      <right style="hair">
        <color auto="1"/>
      </right>
      <top style="hair">
        <color auto="1"/>
      </top>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style="thin">
        <color indexed="64"/>
      </right>
      <top/>
      <bottom/>
      <diagonal/>
    </border>
    <border>
      <left/>
      <right style="thin">
        <color indexed="64"/>
      </right>
      <top/>
      <bottom style="thin">
        <color indexed="64"/>
      </bottom>
      <diagonal/>
    </border>
  </borders>
  <cellStyleXfs count="8">
    <xf numFmtId="0" fontId="0" fillId="0" borderId="0"/>
    <xf numFmtId="0" fontId="13" fillId="2" borderId="0" applyNumberFormat="0" applyBorder="0" applyProtection="0">
      <alignment horizontal="center" vertical="center"/>
    </xf>
    <xf numFmtId="49" fontId="14" fillId="0" borderId="0" applyFill="0" applyBorder="0" applyProtection="0">
      <alignment horizontal="left" vertical="center"/>
    </xf>
    <xf numFmtId="3" fontId="14" fillId="0" borderId="0" applyFill="0" applyBorder="0" applyProtection="0">
      <alignment horizontal="right" vertical="center"/>
    </xf>
    <xf numFmtId="0" fontId="15" fillId="0" borderId="0"/>
    <xf numFmtId="43" fontId="24" fillId="0" borderId="0" applyFont="0" applyFill="0" applyBorder="0" applyAlignment="0" applyProtection="0"/>
    <xf numFmtId="9" fontId="24" fillId="0" borderId="0" applyFont="0" applyFill="0" applyBorder="0" applyAlignment="0" applyProtection="0"/>
    <xf numFmtId="44" fontId="24" fillId="0" borderId="0" applyFont="0" applyFill="0" applyBorder="0" applyAlignment="0" applyProtection="0"/>
  </cellStyleXfs>
  <cellXfs count="439">
    <xf numFmtId="0" fontId="0" fillId="0" borderId="0" xfId="0"/>
    <xf numFmtId="0" fontId="5" fillId="0" borderId="0" xfId="0" applyFont="1"/>
    <xf numFmtId="0" fontId="0" fillId="0" borderId="0" xfId="0" applyAlignment="1">
      <alignment horizontal="center" vertical="center"/>
    </xf>
    <xf numFmtId="0" fontId="6" fillId="0" borderId="0" xfId="0" applyFont="1" applyAlignment="1">
      <alignment horizontal="center" vertical="center"/>
    </xf>
    <xf numFmtId="0" fontId="7" fillId="0" borderId="0" xfId="0" applyFont="1" applyAlignment="1">
      <alignment horizontal="center"/>
    </xf>
    <xf numFmtId="1" fontId="0" fillId="0" borderId="0" xfId="0" applyNumberFormat="1" applyAlignment="1">
      <alignment horizontal="center" vertical="center"/>
    </xf>
    <xf numFmtId="0" fontId="8" fillId="0" borderId="0" xfId="0" applyFont="1" applyAlignment="1">
      <alignment horizontal="center"/>
    </xf>
    <xf numFmtId="0" fontId="9" fillId="0" borderId="0" xfId="0" applyFont="1" applyAlignment="1">
      <alignment horizontal="center" vertical="center" wrapText="1"/>
    </xf>
    <xf numFmtId="165" fontId="5" fillId="0" borderId="0" xfId="0" applyNumberFormat="1" applyFont="1" applyAlignment="1">
      <alignment horizontal="center" vertical="center"/>
    </xf>
    <xf numFmtId="0" fontId="10" fillId="0" borderId="0" xfId="0" applyFont="1" applyAlignment="1">
      <alignment horizontal="center"/>
    </xf>
    <xf numFmtId="0" fontId="10" fillId="0" borderId="0" xfId="0" applyFont="1" applyAlignment="1">
      <alignment horizontal="center" vertical="center"/>
    </xf>
    <xf numFmtId="0" fontId="0" fillId="0" borderId="0" xfId="0" applyAlignment="1">
      <alignment horizontal="center" vertical="center" wrapText="1"/>
    </xf>
    <xf numFmtId="42" fontId="0" fillId="0" borderId="0" xfId="0" applyNumberFormat="1" applyAlignment="1">
      <alignment horizontal="center" vertical="center" wrapText="1"/>
    </xf>
    <xf numFmtId="0" fontId="0" fillId="0" borderId="0" xfId="0" applyAlignment="1">
      <alignment horizontal="center"/>
    </xf>
    <xf numFmtId="0" fontId="17" fillId="0" borderId="16" xfId="4" applyFont="1" applyBorder="1" applyAlignment="1">
      <alignment horizontal="center" vertical="center"/>
    </xf>
    <xf numFmtId="14" fontId="17" fillId="0" borderId="2" xfId="4" applyNumberFormat="1" applyFont="1" applyBorder="1"/>
    <xf numFmtId="0" fontId="17" fillId="0" borderId="21" xfId="4" applyFont="1" applyBorder="1" applyAlignment="1">
      <alignment horizontal="center" vertical="center"/>
    </xf>
    <xf numFmtId="14" fontId="17" fillId="0" borderId="22" xfId="4" applyNumberFormat="1" applyFont="1" applyBorder="1"/>
    <xf numFmtId="0" fontId="17" fillId="0" borderId="17" xfId="4" applyFont="1" applyBorder="1" applyAlignment="1">
      <alignment horizontal="center" vertical="center"/>
    </xf>
    <xf numFmtId="14" fontId="0" fillId="0" borderId="1" xfId="0" applyNumberFormat="1" applyBorder="1" applyAlignment="1">
      <alignment horizontal="center" vertical="center"/>
    </xf>
    <xf numFmtId="0" fontId="17" fillId="0" borderId="16" xfId="4" applyFont="1" applyBorder="1"/>
    <xf numFmtId="0" fontId="17" fillId="0" borderId="17" xfId="4" applyFont="1" applyBorder="1"/>
    <xf numFmtId="0" fontId="16" fillId="4" borderId="18" xfId="4" applyFont="1" applyFill="1" applyBorder="1" applyAlignment="1">
      <alignment horizontal="center" vertical="center"/>
    </xf>
    <xf numFmtId="0" fontId="16" fillId="4" borderId="15" xfId="4" applyFont="1" applyFill="1" applyBorder="1" applyAlignment="1">
      <alignment horizontal="center" vertical="center"/>
    </xf>
    <xf numFmtId="0" fontId="0" fillId="0" borderId="0" xfId="0" applyAlignment="1">
      <alignment vertical="center"/>
    </xf>
    <xf numFmtId="0" fontId="16" fillId="4" borderId="20" xfId="4" applyFont="1" applyFill="1" applyBorder="1" applyAlignment="1">
      <alignment vertical="center"/>
    </xf>
    <xf numFmtId="0" fontId="16" fillId="4" borderId="16" xfId="4" applyFont="1" applyFill="1" applyBorder="1" applyAlignment="1">
      <alignment horizontal="center" vertical="center"/>
    </xf>
    <xf numFmtId="0" fontId="5" fillId="0" borderId="0" xfId="0" applyFont="1" applyAlignment="1">
      <alignment horizontal="center" vertical="center" wrapText="1"/>
    </xf>
    <xf numFmtId="0" fontId="2" fillId="3" borderId="0" xfId="0" applyFont="1" applyFill="1" applyAlignment="1">
      <alignment horizontal="center" vertical="center" wrapText="1"/>
    </xf>
    <xf numFmtId="0" fontId="19" fillId="5" borderId="0" xfId="0" applyFont="1" applyFill="1" applyAlignment="1">
      <alignment horizontal="center" vertical="center" wrapText="1"/>
    </xf>
    <xf numFmtId="0" fontId="2" fillId="0" borderId="0" xfId="0" applyFont="1" applyAlignment="1">
      <alignment horizontal="center" vertical="center" wrapText="1"/>
    </xf>
    <xf numFmtId="0" fontId="3" fillId="3" borderId="0" xfId="0" applyFont="1" applyFill="1" applyAlignment="1">
      <alignment horizontal="center" vertical="center" wrapText="1"/>
    </xf>
    <xf numFmtId="0" fontId="4" fillId="0" borderId="0" xfId="0" applyFont="1" applyAlignment="1">
      <alignment horizontal="center" vertical="center" wrapText="1"/>
    </xf>
    <xf numFmtId="0" fontId="0" fillId="0" borderId="1" xfId="0" applyBorder="1"/>
    <xf numFmtId="0" fontId="20" fillId="0" borderId="1" xfId="0" applyFont="1" applyBorder="1" applyAlignment="1">
      <alignment horizontal="left" vertical="center"/>
    </xf>
    <xf numFmtId="0" fontId="16" fillId="4" borderId="19" xfId="4" applyFont="1" applyFill="1" applyBorder="1" applyAlignment="1">
      <alignment horizontal="center" vertical="center"/>
    </xf>
    <xf numFmtId="0" fontId="20" fillId="0" borderId="1" xfId="0" applyFont="1" applyBorder="1" applyAlignment="1">
      <alignment vertical="center" wrapText="1"/>
    </xf>
    <xf numFmtId="0" fontId="20" fillId="0" borderId="1" xfId="0" applyFont="1" applyBorder="1" applyAlignment="1">
      <alignment horizontal="center" vertical="center" wrapText="1"/>
    </xf>
    <xf numFmtId="0" fontId="16" fillId="4" borderId="22" xfId="4" applyFont="1" applyFill="1" applyBorder="1" applyAlignment="1">
      <alignment vertical="center"/>
    </xf>
    <xf numFmtId="0" fontId="16" fillId="4" borderId="20" xfId="4" applyFont="1" applyFill="1" applyBorder="1" applyAlignment="1">
      <alignment horizontal="center" vertical="center"/>
    </xf>
    <xf numFmtId="0" fontId="1" fillId="0" borderId="1" xfId="0" applyFont="1" applyBorder="1" applyAlignment="1">
      <alignment horizontal="center" vertical="center" wrapText="1"/>
    </xf>
    <xf numFmtId="0" fontId="0" fillId="0" borderId="0" xfId="0" applyAlignment="1">
      <alignment wrapText="1"/>
    </xf>
    <xf numFmtId="0" fontId="0" fillId="0" borderId="0" xfId="0" applyAlignment="1">
      <alignment horizontal="center" wrapText="1"/>
    </xf>
    <xf numFmtId="0" fontId="22" fillId="0" borderId="9" xfId="0" applyFont="1" applyBorder="1" applyAlignment="1">
      <alignment horizontal="center" vertical="center" wrapText="1"/>
    </xf>
    <xf numFmtId="0" fontId="6" fillId="0" borderId="0" xfId="0" applyFont="1" applyAlignment="1">
      <alignment horizontal="center" vertical="center" wrapText="1"/>
    </xf>
    <xf numFmtId="0" fontId="6" fillId="0" borderId="0" xfId="0" applyFont="1" applyAlignment="1">
      <alignment wrapText="1"/>
    </xf>
    <xf numFmtId="0" fontId="5" fillId="0" borderId="0" xfId="0" applyFont="1" applyAlignment="1">
      <alignment wrapText="1"/>
    </xf>
    <xf numFmtId="0" fontId="7" fillId="0" borderId="0" xfId="0" applyFont="1" applyAlignment="1">
      <alignment horizontal="center" wrapText="1"/>
    </xf>
    <xf numFmtId="1" fontId="0" fillId="0" borderId="0" xfId="0" applyNumberFormat="1" applyAlignment="1">
      <alignment horizontal="center" vertical="center" wrapText="1"/>
    </xf>
    <xf numFmtId="0" fontId="8" fillId="0" borderId="0" xfId="0" applyFont="1" applyAlignment="1">
      <alignment horizontal="center" wrapText="1"/>
    </xf>
    <xf numFmtId="165" fontId="5" fillId="0" borderId="0" xfId="0" applyNumberFormat="1" applyFont="1" applyAlignment="1">
      <alignment horizontal="center" vertical="center" wrapText="1"/>
    </xf>
    <xf numFmtId="0" fontId="10" fillId="0" borderId="0" xfId="0" applyFont="1" applyAlignment="1">
      <alignment horizontal="center" wrapText="1"/>
    </xf>
    <xf numFmtId="0" fontId="10" fillId="0" borderId="0" xfId="0" applyFont="1" applyAlignment="1">
      <alignment horizontal="center" vertical="center" wrapText="1"/>
    </xf>
    <xf numFmtId="0" fontId="29" fillId="0" borderId="1" xfId="0" applyFont="1" applyBorder="1" applyAlignment="1">
      <alignment horizontal="center" vertical="center" wrapText="1"/>
    </xf>
    <xf numFmtId="0" fontId="32" fillId="0" borderId="1" xfId="0" applyFont="1" applyBorder="1" applyAlignment="1">
      <alignment horizontal="center" vertical="center" wrapText="1"/>
    </xf>
    <xf numFmtId="14" fontId="32" fillId="0" borderId="1" xfId="0" applyNumberFormat="1" applyFont="1" applyBorder="1" applyAlignment="1">
      <alignment horizontal="center" vertical="center" wrapText="1"/>
    </xf>
    <xf numFmtId="0" fontId="29" fillId="0" borderId="1" xfId="0" applyFont="1" applyBorder="1" applyAlignment="1">
      <alignment horizontal="center" wrapText="1"/>
    </xf>
    <xf numFmtId="0" fontId="32" fillId="0" borderId="1" xfId="0" applyFont="1" applyBorder="1" applyAlignment="1">
      <alignment wrapText="1"/>
    </xf>
    <xf numFmtId="0" fontId="32" fillId="0" borderId="0" xfId="0" applyFont="1" applyAlignment="1">
      <alignment wrapText="1"/>
    </xf>
    <xf numFmtId="0" fontId="32" fillId="0" borderId="0" xfId="0" applyFont="1" applyAlignment="1">
      <alignment horizontal="center" vertical="center" wrapText="1"/>
    </xf>
    <xf numFmtId="0" fontId="28" fillId="3" borderId="1" xfId="0" applyFont="1" applyFill="1" applyBorder="1" applyAlignment="1">
      <alignment horizontal="center" wrapText="1"/>
    </xf>
    <xf numFmtId="0" fontId="28" fillId="3" borderId="1" xfId="0" applyFont="1" applyFill="1" applyBorder="1" applyAlignment="1">
      <alignment horizontal="center" vertical="center" wrapText="1"/>
    </xf>
    <xf numFmtId="0" fontId="29" fillId="0" borderId="0" xfId="0" applyFont="1" applyAlignment="1">
      <alignment horizontal="center" wrapText="1"/>
    </xf>
    <xf numFmtId="9" fontId="32" fillId="6" borderId="1" xfId="6" applyFont="1" applyFill="1" applyBorder="1" applyAlignment="1">
      <alignment horizontal="center" vertical="center" wrapText="1"/>
    </xf>
    <xf numFmtId="0" fontId="32" fillId="0" borderId="1" xfId="0" applyFont="1" applyBorder="1" applyAlignment="1">
      <alignment vertical="center" wrapText="1"/>
    </xf>
    <xf numFmtId="166" fontId="39" fillId="6" borderId="1" xfId="6" applyNumberFormat="1" applyFont="1" applyFill="1" applyBorder="1" applyAlignment="1">
      <alignment horizontal="center" vertical="center" wrapText="1"/>
    </xf>
    <xf numFmtId="0" fontId="30" fillId="0" borderId="1" xfId="4" applyFont="1" applyBorder="1" applyAlignment="1">
      <alignment horizontal="left" vertical="center" wrapText="1"/>
    </xf>
    <xf numFmtId="0" fontId="32" fillId="0" borderId="0" xfId="0" applyFont="1"/>
    <xf numFmtId="0" fontId="42" fillId="0" borderId="1" xfId="0" applyFont="1" applyBorder="1" applyAlignment="1">
      <alignment wrapText="1"/>
    </xf>
    <xf numFmtId="0" fontId="42" fillId="0" borderId="1" xfId="0" applyFont="1" applyBorder="1" applyAlignment="1">
      <alignment horizontal="center" wrapText="1"/>
    </xf>
    <xf numFmtId="0" fontId="42" fillId="0" borderId="0" xfId="0" applyFont="1" applyAlignment="1">
      <alignment wrapText="1"/>
    </xf>
    <xf numFmtId="0" fontId="42" fillId="0" borderId="0" xfId="0" applyFont="1"/>
    <xf numFmtId="0" fontId="45" fillId="0" borderId="36" xfId="0" applyFont="1" applyBorder="1" applyAlignment="1">
      <alignment vertical="center"/>
    </xf>
    <xf numFmtId="0" fontId="45" fillId="0" borderId="37" xfId="0" applyFont="1" applyBorder="1" applyAlignment="1">
      <alignment horizontal="center" vertical="center"/>
    </xf>
    <xf numFmtId="0" fontId="45" fillId="0" borderId="38" xfId="0" applyFont="1" applyBorder="1" applyAlignment="1">
      <alignment vertical="center"/>
    </xf>
    <xf numFmtId="0" fontId="45" fillId="0" borderId="39" xfId="0" applyFont="1" applyBorder="1" applyAlignment="1">
      <alignment horizontal="center" vertical="center"/>
    </xf>
    <xf numFmtId="6" fontId="45" fillId="0" borderId="39" xfId="0" applyNumberFormat="1" applyFont="1" applyBorder="1" applyAlignment="1">
      <alignment horizontal="center" vertical="center"/>
    </xf>
    <xf numFmtId="0" fontId="45" fillId="0" borderId="38" xfId="0" applyFont="1" applyBorder="1" applyAlignment="1">
      <alignment vertical="center" wrapText="1"/>
    </xf>
    <xf numFmtId="0" fontId="46" fillId="0" borderId="38" xfId="0" applyFont="1" applyBorder="1" applyAlignment="1">
      <alignment vertical="center"/>
    </xf>
    <xf numFmtId="0" fontId="46" fillId="0" borderId="39" xfId="0" applyFont="1" applyBorder="1" applyAlignment="1">
      <alignment horizontal="center" vertical="center"/>
    </xf>
    <xf numFmtId="0" fontId="22" fillId="6" borderId="9" xfId="0" applyFont="1" applyFill="1" applyBorder="1" applyAlignment="1">
      <alignment horizontal="center" vertical="center" wrapText="1"/>
    </xf>
    <xf numFmtId="1" fontId="32" fillId="6" borderId="1" xfId="6" applyNumberFormat="1" applyFont="1" applyFill="1" applyBorder="1" applyAlignment="1">
      <alignment horizontal="center" vertical="center" wrapText="1"/>
    </xf>
    <xf numFmtId="1" fontId="39" fillId="6" borderId="1" xfId="6" applyNumberFormat="1" applyFont="1" applyFill="1" applyBorder="1" applyAlignment="1">
      <alignment horizontal="center" vertical="center" wrapText="1"/>
    </xf>
    <xf numFmtId="1" fontId="32" fillId="6" borderId="1" xfId="0" applyNumberFormat="1" applyFont="1" applyFill="1" applyBorder="1" applyAlignment="1">
      <alignment horizontal="center" vertical="center" wrapText="1"/>
    </xf>
    <xf numFmtId="1" fontId="0" fillId="6" borderId="0" xfId="0" applyNumberFormat="1" applyFill="1" applyAlignment="1">
      <alignment horizontal="center" vertical="center" wrapText="1"/>
    </xf>
    <xf numFmtId="1" fontId="0" fillId="6" borderId="0" xfId="0" applyNumberFormat="1" applyFill="1" applyAlignment="1">
      <alignment horizontal="center" vertical="center"/>
    </xf>
    <xf numFmtId="44" fontId="32" fillId="6" borderId="1" xfId="7" applyFont="1" applyFill="1" applyBorder="1" applyAlignment="1">
      <alignment vertical="center" wrapText="1"/>
    </xf>
    <xf numFmtId="0" fontId="0" fillId="6" borderId="0" xfId="0" applyFill="1" applyAlignment="1">
      <alignment wrapText="1"/>
    </xf>
    <xf numFmtId="0" fontId="0" fillId="6" borderId="0" xfId="0" applyFill="1"/>
    <xf numFmtId="44" fontId="47" fillId="0" borderId="1" xfId="7" applyFont="1" applyBorder="1" applyAlignment="1">
      <alignment horizontal="center" vertical="center"/>
    </xf>
    <xf numFmtId="44" fontId="47" fillId="6" borderId="1" xfId="7" applyFont="1" applyFill="1" applyBorder="1" applyAlignment="1">
      <alignment horizontal="center" vertical="center"/>
    </xf>
    <xf numFmtId="44" fontId="0" fillId="0" borderId="0" xfId="0" applyNumberFormat="1" applyAlignment="1">
      <alignment wrapText="1"/>
    </xf>
    <xf numFmtId="9" fontId="39" fillId="6" borderId="1" xfId="6" applyFont="1" applyFill="1" applyBorder="1" applyAlignment="1">
      <alignment horizontal="center" vertical="center" wrapText="1"/>
    </xf>
    <xf numFmtId="1" fontId="32" fillId="6" borderId="32" xfId="6" applyNumberFormat="1" applyFont="1" applyFill="1" applyBorder="1" applyAlignment="1">
      <alignment horizontal="center" vertical="center" wrapText="1"/>
    </xf>
    <xf numFmtId="1" fontId="32" fillId="6" borderId="4" xfId="6" applyNumberFormat="1" applyFont="1" applyFill="1" applyBorder="1" applyAlignment="1">
      <alignment horizontal="center" vertical="center" wrapText="1"/>
    </xf>
    <xf numFmtId="9" fontId="32" fillId="6" borderId="3" xfId="6" applyFont="1" applyFill="1" applyBorder="1" applyAlignment="1">
      <alignment horizontal="center" vertical="center" wrapText="1"/>
    </xf>
    <xf numFmtId="0" fontId="32" fillId="0" borderId="32" xfId="0" applyFont="1" applyBorder="1" applyAlignment="1">
      <alignment horizontal="center" vertical="center" wrapText="1"/>
    </xf>
    <xf numFmtId="0" fontId="32" fillId="0" borderId="3" xfId="0" applyFont="1" applyBorder="1" applyAlignment="1">
      <alignment horizontal="center" vertical="center" wrapText="1"/>
    </xf>
    <xf numFmtId="0" fontId="32" fillId="0" borderId="4" xfId="0" applyFont="1" applyBorder="1" applyAlignment="1">
      <alignment horizontal="center" vertical="center" wrapText="1"/>
    </xf>
    <xf numFmtId="44" fontId="32" fillId="6" borderId="1" xfId="7" applyFont="1" applyFill="1" applyBorder="1" applyAlignment="1">
      <alignment horizontal="center" vertical="center" wrapText="1"/>
    </xf>
    <xf numFmtId="14" fontId="32" fillId="0" borderId="3" xfId="0" applyNumberFormat="1" applyFont="1" applyBorder="1" applyAlignment="1">
      <alignment horizontal="center" vertical="center" wrapText="1"/>
    </xf>
    <xf numFmtId="0" fontId="32" fillId="0" borderId="4" xfId="0" applyFont="1" applyBorder="1" applyAlignment="1">
      <alignment horizontal="center" wrapText="1"/>
    </xf>
    <xf numFmtId="14" fontId="32" fillId="0" borderId="4" xfId="0" applyNumberFormat="1" applyFont="1" applyBorder="1" applyAlignment="1">
      <alignment horizontal="center" vertical="center" wrapText="1"/>
    </xf>
    <xf numFmtId="0" fontId="35" fillId="6" borderId="3" xfId="0" applyFont="1" applyFill="1" applyBorder="1" applyAlignment="1">
      <alignment horizontal="center" vertical="center" wrapText="1"/>
    </xf>
    <xf numFmtId="0" fontId="35" fillId="6" borderId="1" xfId="0" applyFont="1" applyFill="1" applyBorder="1" applyAlignment="1">
      <alignment horizontal="center" vertical="center" wrapText="1"/>
    </xf>
    <xf numFmtId="0" fontId="36" fillId="6" borderId="3" xfId="0" applyFont="1" applyFill="1" applyBorder="1" applyAlignment="1">
      <alignment horizontal="center" vertical="center" wrapText="1"/>
    </xf>
    <xf numFmtId="0" fontId="36" fillId="6" borderId="1" xfId="0" applyFont="1" applyFill="1" applyBorder="1" applyAlignment="1">
      <alignment horizontal="center" vertical="center" wrapText="1"/>
    </xf>
    <xf numFmtId="165" fontId="31" fillId="6" borderId="1" xfId="0" applyNumberFormat="1" applyFont="1" applyFill="1" applyBorder="1" applyAlignment="1">
      <alignment horizontal="center" vertical="center" wrapText="1"/>
    </xf>
    <xf numFmtId="0" fontId="38" fillId="6" borderId="1" xfId="0" applyFont="1" applyFill="1" applyBorder="1" applyAlignment="1">
      <alignment horizontal="center" vertical="center" wrapText="1"/>
    </xf>
    <xf numFmtId="165" fontId="31" fillId="6" borderId="3" xfId="0" applyNumberFormat="1" applyFont="1" applyFill="1" applyBorder="1" applyAlignment="1">
      <alignment horizontal="center" vertical="center" wrapText="1"/>
    </xf>
    <xf numFmtId="0" fontId="38" fillId="6" borderId="3" xfId="0" applyFont="1" applyFill="1" applyBorder="1" applyAlignment="1">
      <alignment horizontal="center" vertical="center" wrapText="1"/>
    </xf>
    <xf numFmtId="0" fontId="29" fillId="6" borderId="4" xfId="0" applyFont="1" applyFill="1" applyBorder="1" applyAlignment="1">
      <alignment horizontal="center" vertical="center" wrapText="1"/>
    </xf>
    <xf numFmtId="0" fontId="32" fillId="0" borderId="7" xfId="0" applyFont="1" applyBorder="1" applyAlignment="1">
      <alignment horizontal="center" vertical="center" wrapText="1"/>
    </xf>
    <xf numFmtId="42" fontId="32" fillId="0" borderId="1" xfId="0" applyNumberFormat="1" applyFont="1" applyBorder="1" applyAlignment="1">
      <alignment horizontal="center" vertical="center" wrapText="1"/>
    </xf>
    <xf numFmtId="0" fontId="32" fillId="0" borderId="1" xfId="0" applyFont="1" applyBorder="1" applyAlignment="1">
      <alignment horizontal="center" wrapText="1"/>
    </xf>
    <xf numFmtId="9" fontId="52" fillId="0" borderId="4" xfId="6" applyFont="1" applyFill="1" applyBorder="1" applyAlignment="1">
      <alignment horizontal="center" vertical="center" wrapText="1"/>
    </xf>
    <xf numFmtId="9" fontId="49" fillId="0" borderId="1" xfId="6" applyFont="1" applyFill="1" applyBorder="1" applyAlignment="1">
      <alignment horizontal="center" vertical="center" wrapText="1"/>
    </xf>
    <xf numFmtId="9" fontId="51" fillId="0" borderId="1" xfId="6" applyFont="1" applyFill="1" applyBorder="1" applyAlignment="1">
      <alignment horizontal="center" wrapText="1"/>
    </xf>
    <xf numFmtId="9" fontId="32" fillId="0" borderId="1" xfId="6" applyFont="1" applyFill="1" applyBorder="1" applyAlignment="1">
      <alignment horizontal="center" vertical="center" wrapText="1"/>
    </xf>
    <xf numFmtId="9" fontId="32" fillId="0" borderId="1" xfId="0" applyNumberFormat="1" applyFont="1" applyBorder="1" applyAlignment="1">
      <alignment horizontal="center" vertical="center" wrapText="1"/>
    </xf>
    <xf numFmtId="0" fontId="48" fillId="0" borderId="0" xfId="0" applyFont="1" applyAlignment="1">
      <alignment wrapText="1"/>
    </xf>
    <xf numFmtId="0" fontId="48" fillId="0" borderId="0" xfId="0" applyFont="1"/>
    <xf numFmtId="0" fontId="32" fillId="0" borderId="32" xfId="0" applyFont="1" applyBorder="1" applyAlignment="1">
      <alignment vertical="center" wrapText="1"/>
    </xf>
    <xf numFmtId="0" fontId="32" fillId="0" borderId="4" xfId="0" applyFont="1" applyBorder="1" applyAlignment="1">
      <alignment vertical="center" wrapText="1"/>
    </xf>
    <xf numFmtId="0" fontId="32" fillId="0" borderId="3" xfId="0" applyFont="1" applyBorder="1" applyAlignment="1">
      <alignment vertical="center" wrapText="1"/>
    </xf>
    <xf numFmtId="9" fontId="49" fillId="0" borderId="3" xfId="6" applyFont="1" applyFill="1" applyBorder="1" applyAlignment="1">
      <alignment vertical="center" wrapText="1"/>
    </xf>
    <xf numFmtId="1" fontId="37" fillId="0" borderId="3" xfId="0" applyNumberFormat="1" applyFont="1" applyBorder="1" applyAlignment="1">
      <alignment vertical="center" wrapText="1"/>
    </xf>
    <xf numFmtId="14" fontId="32" fillId="0" borderId="3" xfId="0" applyNumberFormat="1" applyFont="1" applyBorder="1" applyAlignment="1">
      <alignment vertical="center" wrapText="1"/>
    </xf>
    <xf numFmtId="14" fontId="32" fillId="0" borderId="4" xfId="0" applyNumberFormat="1" applyFont="1" applyBorder="1" applyAlignment="1">
      <alignment vertical="center" wrapText="1"/>
    </xf>
    <xf numFmtId="9" fontId="49" fillId="0" borderId="1" xfId="6" applyFont="1" applyFill="1" applyBorder="1" applyAlignment="1">
      <alignment vertical="center" wrapText="1"/>
    </xf>
    <xf numFmtId="0" fontId="43" fillId="0" borderId="3" xfId="0" applyFont="1" applyBorder="1" applyAlignment="1">
      <alignment vertical="center" wrapText="1"/>
    </xf>
    <xf numFmtId="9" fontId="49" fillId="0" borderId="1" xfId="6" applyFont="1" applyBorder="1" applyAlignment="1">
      <alignment horizontal="center" vertical="center" wrapText="1"/>
    </xf>
    <xf numFmtId="9" fontId="52" fillId="0" borderId="1" xfId="6" applyFont="1" applyBorder="1" applyAlignment="1">
      <alignment horizontal="center" vertical="center" wrapText="1"/>
    </xf>
    <xf numFmtId="0" fontId="32" fillId="0" borderId="1" xfId="0" applyFont="1" applyBorder="1"/>
    <xf numFmtId="0" fontId="35" fillId="0" borderId="1" xfId="0" applyFont="1" applyBorder="1" applyAlignment="1">
      <alignment horizontal="center" wrapText="1"/>
    </xf>
    <xf numFmtId="0" fontId="36" fillId="0" borderId="1" xfId="0" applyFont="1" applyBorder="1" applyAlignment="1">
      <alignment horizontal="center" vertical="center" wrapText="1"/>
    </xf>
    <xf numFmtId="165" fontId="31" fillId="0" borderId="1" xfId="0" applyNumberFormat="1" applyFont="1" applyBorder="1" applyAlignment="1">
      <alignment horizontal="center" vertical="center" wrapText="1"/>
    </xf>
    <xf numFmtId="0" fontId="38" fillId="0" borderId="1" xfId="0" applyFont="1" applyBorder="1" applyAlignment="1">
      <alignment horizontal="center" wrapText="1"/>
    </xf>
    <xf numFmtId="0" fontId="52" fillId="0" borderId="11" xfId="0" applyFont="1" applyBorder="1" applyAlignment="1">
      <alignment wrapText="1"/>
    </xf>
    <xf numFmtId="0" fontId="52" fillId="0" borderId="12" xfId="0" applyFont="1" applyBorder="1" applyAlignment="1">
      <alignment wrapText="1"/>
    </xf>
    <xf numFmtId="0" fontId="38" fillId="0" borderId="1" xfId="0" applyFont="1" applyBorder="1" applyAlignment="1">
      <alignment horizontal="center" vertical="center" wrapText="1"/>
    </xf>
    <xf numFmtId="44" fontId="32" fillId="0" borderId="4" xfId="7" applyFont="1" applyBorder="1" applyAlignment="1">
      <alignment horizontal="center" vertical="center" wrapText="1"/>
    </xf>
    <xf numFmtId="44" fontId="32" fillId="6" borderId="32" xfId="7" applyFont="1" applyFill="1" applyBorder="1" applyAlignment="1">
      <alignment vertical="center" wrapText="1"/>
    </xf>
    <xf numFmtId="1" fontId="52" fillId="0" borderId="1" xfId="0" applyNumberFormat="1" applyFont="1" applyBorder="1" applyAlignment="1">
      <alignment horizontal="center" vertical="center" wrapText="1"/>
    </xf>
    <xf numFmtId="9" fontId="49" fillId="0" borderId="1" xfId="6" applyFont="1" applyFill="1" applyBorder="1" applyAlignment="1">
      <alignment horizontal="center" vertical="center" wrapText="1"/>
    </xf>
    <xf numFmtId="0" fontId="39" fillId="6" borderId="1" xfId="6" applyNumberFormat="1" applyFont="1" applyFill="1" applyBorder="1" applyAlignment="1">
      <alignment horizontal="center" vertical="center" wrapText="1"/>
    </xf>
    <xf numFmtId="2" fontId="32" fillId="6" borderId="1" xfId="0" applyNumberFormat="1" applyFont="1" applyFill="1" applyBorder="1" applyAlignment="1">
      <alignment horizontal="center" vertical="center" wrapText="1"/>
    </xf>
    <xf numFmtId="0" fontId="32" fillId="6" borderId="1" xfId="6" applyNumberFormat="1" applyFont="1" applyFill="1" applyBorder="1" applyAlignment="1">
      <alignment horizontal="center" vertical="center" wrapText="1"/>
    </xf>
    <xf numFmtId="0" fontId="52" fillId="0" borderId="1" xfId="0" applyFont="1" applyBorder="1" applyAlignment="1">
      <alignment vertical="center" wrapText="1"/>
    </xf>
    <xf numFmtId="9" fontId="55" fillId="6" borderId="3" xfId="6" applyFont="1" applyFill="1" applyBorder="1" applyAlignment="1">
      <alignment horizontal="center" vertical="center" wrapText="1"/>
    </xf>
    <xf numFmtId="9" fontId="54" fillId="6" borderId="32" xfId="6" applyFont="1" applyFill="1" applyBorder="1" applyAlignment="1">
      <alignment horizontal="center" vertical="center" wrapText="1"/>
    </xf>
    <xf numFmtId="9" fontId="56" fillId="0" borderId="3" xfId="6" applyFont="1" applyFill="1" applyBorder="1" applyAlignment="1">
      <alignment horizontal="center" vertical="center" wrapText="1"/>
    </xf>
    <xf numFmtId="0" fontId="53" fillId="0" borderId="1" xfId="0" applyFont="1" applyBorder="1" applyAlignment="1">
      <alignment wrapText="1"/>
    </xf>
    <xf numFmtId="9" fontId="58" fillId="6" borderId="4" xfId="6" applyFont="1" applyFill="1" applyBorder="1" applyAlignment="1">
      <alignment horizontal="center" vertical="center" wrapText="1"/>
    </xf>
    <xf numFmtId="9" fontId="52" fillId="0" borderId="1" xfId="6" applyFont="1" applyFill="1" applyBorder="1" applyAlignment="1">
      <alignment horizontal="center" vertical="center" wrapText="1"/>
    </xf>
    <xf numFmtId="0" fontId="59" fillId="0" borderId="3" xfId="0" applyFont="1" applyBorder="1" applyAlignment="1">
      <alignment horizontal="center" vertical="center" wrapText="1"/>
    </xf>
    <xf numFmtId="0" fontId="59" fillId="0" borderId="1" xfId="0" applyFont="1" applyBorder="1" applyAlignment="1">
      <alignment horizontal="center" vertical="center" wrapText="1"/>
    </xf>
    <xf numFmtId="0" fontId="59" fillId="6" borderId="1" xfId="0" applyFont="1" applyFill="1" applyBorder="1" applyAlignment="1">
      <alignment horizontal="center" vertical="center" wrapText="1"/>
    </xf>
    <xf numFmtId="44" fontId="32" fillId="0" borderId="32" xfId="7" applyFont="1" applyBorder="1" applyAlignment="1">
      <alignment vertical="center" wrapText="1"/>
    </xf>
    <xf numFmtId="44" fontId="32" fillId="0" borderId="4" xfId="7" applyFont="1" applyBorder="1" applyAlignment="1">
      <alignment vertical="center" wrapText="1"/>
    </xf>
    <xf numFmtId="9" fontId="49" fillId="0" borderId="4" xfId="6" applyFont="1" applyBorder="1" applyAlignment="1">
      <alignment horizontal="center" vertical="center" wrapText="1"/>
    </xf>
    <xf numFmtId="0" fontId="52" fillId="6" borderId="12" xfId="0" applyFont="1" applyFill="1" applyBorder="1" applyAlignment="1">
      <alignment wrapText="1"/>
    </xf>
    <xf numFmtId="167" fontId="42" fillId="0" borderId="32" xfId="7" applyNumberFormat="1" applyFont="1" applyFill="1" applyBorder="1" applyAlignment="1">
      <alignment horizontal="center" vertical="center"/>
    </xf>
    <xf numFmtId="44" fontId="60" fillId="6" borderId="11" xfId="0" applyNumberFormat="1" applyFont="1" applyFill="1" applyBorder="1" applyAlignment="1">
      <alignment wrapText="1"/>
    </xf>
    <xf numFmtId="10" fontId="52" fillId="0" borderId="1" xfId="6" applyNumberFormat="1" applyFont="1" applyBorder="1" applyAlignment="1">
      <alignment horizontal="center" vertical="center" wrapText="1"/>
    </xf>
    <xf numFmtId="0" fontId="52" fillId="6" borderId="1" xfId="0" applyFont="1" applyFill="1" applyBorder="1" applyAlignment="1">
      <alignment wrapText="1"/>
    </xf>
    <xf numFmtId="164" fontId="42" fillId="6" borderId="0" xfId="0" applyNumberFormat="1" applyFont="1" applyFill="1" applyAlignment="1">
      <alignment wrapText="1"/>
    </xf>
    <xf numFmtId="44" fontId="37" fillId="6" borderId="1" xfId="7" applyFont="1" applyFill="1" applyBorder="1" applyAlignment="1">
      <alignment horizontal="center" vertical="center" wrapText="1"/>
    </xf>
    <xf numFmtId="1" fontId="35" fillId="6" borderId="13" xfId="0" applyNumberFormat="1" applyFont="1" applyFill="1" applyBorder="1" applyAlignment="1">
      <alignment vertical="center" wrapText="1"/>
    </xf>
    <xf numFmtId="0" fontId="38" fillId="0" borderId="13" xfId="0" applyFont="1" applyBorder="1" applyAlignment="1">
      <alignment horizontal="center" vertical="center" wrapText="1"/>
    </xf>
    <xf numFmtId="0" fontId="0" fillId="0" borderId="11" xfId="0" applyBorder="1" applyAlignment="1">
      <alignment horizontal="left" vertical="center"/>
    </xf>
    <xf numFmtId="0" fontId="0" fillId="0" borderId="12" xfId="0" applyBorder="1" applyAlignment="1">
      <alignment horizontal="left" vertical="center"/>
    </xf>
    <xf numFmtId="0" fontId="0" fillId="0" borderId="13" xfId="0" applyBorder="1" applyAlignment="1">
      <alignment horizontal="left" vertical="center"/>
    </xf>
    <xf numFmtId="0" fontId="0" fillId="0" borderId="11" xfId="0" applyBorder="1" applyAlignment="1">
      <alignment horizontal="left" vertical="center" wrapText="1"/>
    </xf>
    <xf numFmtId="0" fontId="0" fillId="0" borderId="12" xfId="0" applyBorder="1" applyAlignment="1">
      <alignment horizontal="left" vertical="center" wrapText="1"/>
    </xf>
    <xf numFmtId="0" fontId="0" fillId="0" borderId="13" xfId="0" applyBorder="1" applyAlignment="1">
      <alignment horizontal="left" vertical="center" wrapText="1"/>
    </xf>
    <xf numFmtId="0" fontId="23" fillId="0" borderId="1" xfId="0" applyFont="1" applyBorder="1" applyAlignment="1">
      <alignment horizontal="left" vertical="center" wrapText="1"/>
    </xf>
    <xf numFmtId="0" fontId="19" fillId="0" borderId="11" xfId="0" applyFont="1" applyBorder="1" applyAlignment="1">
      <alignment horizontal="justify" vertical="center" wrapText="1"/>
    </xf>
    <xf numFmtId="0" fontId="19" fillId="0" borderId="12" xfId="0" applyFont="1" applyBorder="1" applyAlignment="1">
      <alignment horizontal="justify" vertical="center" wrapText="1"/>
    </xf>
    <xf numFmtId="0" fontId="19" fillId="0" borderId="13" xfId="0" applyFont="1" applyBorder="1" applyAlignment="1">
      <alignment horizontal="justify" vertical="center" wrapText="1"/>
    </xf>
    <xf numFmtId="0" fontId="0" fillId="0" borderId="11" xfId="0" applyBorder="1" applyAlignment="1">
      <alignment horizontal="center"/>
    </xf>
    <xf numFmtId="0" fontId="0" fillId="0" borderId="12" xfId="0" applyBorder="1" applyAlignment="1">
      <alignment horizontal="center"/>
    </xf>
    <xf numFmtId="0" fontId="0" fillId="0" borderId="13" xfId="0" applyBorder="1" applyAlignment="1">
      <alignment horizontal="center"/>
    </xf>
    <xf numFmtId="0" fontId="0" fillId="0" borderId="12" xfId="0" applyBorder="1" applyAlignment="1">
      <alignment horizontal="center" vertical="center"/>
    </xf>
    <xf numFmtId="0" fontId="2" fillId="0" borderId="1" xfId="0" applyFont="1" applyBorder="1" applyAlignment="1">
      <alignment horizontal="center" vertical="center" wrapText="1"/>
    </xf>
    <xf numFmtId="0" fontId="22" fillId="0" borderId="1" xfId="0" applyFont="1" applyBorder="1" applyAlignment="1">
      <alignment horizontal="center" vertical="center" wrapText="1"/>
    </xf>
    <xf numFmtId="0" fontId="22" fillId="0" borderId="1" xfId="0" applyFont="1" applyBorder="1" applyAlignment="1">
      <alignment horizontal="center" vertical="center"/>
    </xf>
    <xf numFmtId="0" fontId="3" fillId="3" borderId="1" xfId="0" applyFont="1" applyFill="1" applyBorder="1" applyAlignment="1">
      <alignment vertical="center" wrapText="1"/>
    </xf>
    <xf numFmtId="0" fontId="1" fillId="0" borderId="1" xfId="0" applyFont="1" applyBorder="1" applyAlignment="1">
      <alignment horizontal="center" vertical="center" wrapText="1"/>
    </xf>
    <xf numFmtId="0" fontId="2" fillId="0" borderId="1" xfId="0" applyFont="1" applyBorder="1" applyAlignment="1">
      <alignment vertical="center" wrapText="1"/>
    </xf>
    <xf numFmtId="0" fontId="2" fillId="3" borderId="1" xfId="0" applyFont="1" applyFill="1" applyBorder="1" applyAlignment="1">
      <alignment horizontal="left" vertical="center" wrapText="1"/>
    </xf>
    <xf numFmtId="0" fontId="4" fillId="0" borderId="1" xfId="0" applyFont="1" applyBorder="1" applyAlignment="1">
      <alignment horizontal="left" vertical="center" wrapText="1"/>
    </xf>
    <xf numFmtId="0" fontId="21" fillId="0" borderId="1" xfId="0" applyFont="1" applyBorder="1" applyAlignment="1">
      <alignment horizontal="center" vertical="center"/>
    </xf>
    <xf numFmtId="0" fontId="0" fillId="0" borderId="9" xfId="0" applyBorder="1" applyAlignment="1">
      <alignment horizontal="center"/>
    </xf>
    <xf numFmtId="0" fontId="19" fillId="0" borderId="1" xfId="0" applyFont="1" applyBorder="1" applyAlignment="1">
      <alignment horizontal="center" vertical="center" wrapText="1"/>
    </xf>
    <xf numFmtId="0" fontId="4" fillId="0" borderId="1" xfId="0" applyFont="1" applyBorder="1" applyAlignment="1">
      <alignment vertical="center" wrapText="1"/>
    </xf>
    <xf numFmtId="0" fontId="20" fillId="0" borderId="0" xfId="0" applyFont="1" applyAlignment="1">
      <alignment horizontal="center" vertical="center"/>
    </xf>
    <xf numFmtId="0" fontId="2" fillId="0" borderId="1" xfId="0" applyFont="1" applyBorder="1" applyAlignment="1">
      <alignment horizontal="left" vertical="center" wrapText="1"/>
    </xf>
    <xf numFmtId="1" fontId="52" fillId="0" borderId="1" xfId="0" applyNumberFormat="1" applyFont="1" applyBorder="1" applyAlignment="1">
      <alignment horizontal="center" vertical="center" wrapText="1"/>
    </xf>
    <xf numFmtId="9" fontId="39" fillId="6" borderId="32" xfId="6" applyFont="1" applyFill="1" applyBorder="1" applyAlignment="1">
      <alignment horizontal="center" vertical="center" wrapText="1"/>
    </xf>
    <xf numFmtId="9" fontId="39" fillId="6" borderId="4" xfId="6" applyFont="1" applyFill="1" applyBorder="1" applyAlignment="1">
      <alignment horizontal="center" vertical="center" wrapText="1"/>
    </xf>
    <xf numFmtId="9" fontId="39" fillId="6" borderId="3" xfId="6" applyFont="1" applyFill="1" applyBorder="1" applyAlignment="1">
      <alignment horizontal="center" vertical="center" wrapText="1"/>
    </xf>
    <xf numFmtId="1" fontId="32" fillId="0" borderId="1" xfId="0" applyNumberFormat="1" applyFont="1" applyBorder="1" applyAlignment="1">
      <alignment horizontal="center" vertical="center" wrapText="1"/>
    </xf>
    <xf numFmtId="2" fontId="32" fillId="0" borderId="1" xfId="0" applyNumberFormat="1" applyFont="1" applyBorder="1" applyAlignment="1">
      <alignment horizontal="center" vertical="center" wrapText="1"/>
    </xf>
    <xf numFmtId="0" fontId="57" fillId="0" borderId="12" xfId="0" applyFont="1" applyBorder="1" applyAlignment="1">
      <alignment horizontal="center" vertical="center" wrapText="1"/>
    </xf>
    <xf numFmtId="0" fontId="57" fillId="0" borderId="13" xfId="0" applyFont="1" applyBorder="1" applyAlignment="1">
      <alignment horizontal="center" vertical="center" wrapText="1"/>
    </xf>
    <xf numFmtId="10" fontId="32" fillId="0" borderId="32" xfId="6" applyNumberFormat="1" applyFont="1" applyBorder="1" applyAlignment="1">
      <alignment horizontal="center" vertical="center" wrapText="1"/>
    </xf>
    <xf numFmtId="10" fontId="32" fillId="0" borderId="4" xfId="6" applyNumberFormat="1" applyFont="1" applyBorder="1" applyAlignment="1">
      <alignment horizontal="center" vertical="center" wrapText="1"/>
    </xf>
    <xf numFmtId="10" fontId="32" fillId="0" borderId="3" xfId="6" applyNumberFormat="1" applyFont="1" applyBorder="1" applyAlignment="1">
      <alignment horizontal="center" vertical="center" wrapText="1"/>
    </xf>
    <xf numFmtId="0" fontId="1" fillId="0" borderId="3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3" xfId="0" applyFont="1" applyBorder="1" applyAlignment="1">
      <alignment horizontal="center" vertical="center" wrapText="1"/>
    </xf>
    <xf numFmtId="0" fontId="54" fillId="0" borderId="11" xfId="0" applyFont="1" applyBorder="1" applyAlignment="1">
      <alignment horizontal="center" vertical="center" wrapText="1"/>
    </xf>
    <xf numFmtId="0" fontId="54" fillId="0" borderId="12" xfId="0" applyFont="1" applyBorder="1" applyAlignment="1">
      <alignment horizontal="center" vertical="center" wrapText="1"/>
    </xf>
    <xf numFmtId="0" fontId="54" fillId="0" borderId="13" xfId="0" applyFont="1" applyBorder="1" applyAlignment="1">
      <alignment horizontal="center" vertical="center" wrapText="1"/>
    </xf>
    <xf numFmtId="0" fontId="35" fillId="6" borderId="32" xfId="0" applyFont="1" applyFill="1" applyBorder="1" applyAlignment="1">
      <alignment horizontal="center" vertical="center" wrapText="1"/>
    </xf>
    <xf numFmtId="0" fontId="35" fillId="6" borderId="4" xfId="0" applyFont="1" applyFill="1" applyBorder="1" applyAlignment="1">
      <alignment horizontal="center" vertical="center" wrapText="1"/>
    </xf>
    <xf numFmtId="0" fontId="35" fillId="6" borderId="3" xfId="0" applyFont="1" applyFill="1" applyBorder="1" applyAlignment="1">
      <alignment horizontal="center" vertical="center" wrapText="1"/>
    </xf>
    <xf numFmtId="0" fontId="32" fillId="0" borderId="32" xfId="0" applyFont="1" applyBorder="1" applyAlignment="1">
      <alignment horizontal="center" vertical="center" wrapText="1"/>
    </xf>
    <xf numFmtId="0" fontId="32" fillId="0" borderId="4" xfId="0" applyFont="1" applyBorder="1" applyAlignment="1">
      <alignment horizontal="center" vertical="center" wrapText="1"/>
    </xf>
    <xf numFmtId="0" fontId="32" fillId="0" borderId="3" xfId="0" applyFont="1" applyBorder="1" applyAlignment="1">
      <alignment horizontal="center" vertical="center" wrapText="1"/>
    </xf>
    <xf numFmtId="44" fontId="47" fillId="0" borderId="32" xfId="7" applyFont="1" applyBorder="1" applyAlignment="1">
      <alignment horizontal="center" vertical="center"/>
    </xf>
    <xf numFmtId="44" fontId="47" fillId="0" borderId="4" xfId="7" applyFont="1" applyBorder="1" applyAlignment="1">
      <alignment horizontal="center" vertical="center"/>
    </xf>
    <xf numFmtId="44" fontId="47" fillId="0" borderId="3" xfId="7" applyFont="1" applyBorder="1" applyAlignment="1">
      <alignment horizontal="center" vertical="center"/>
    </xf>
    <xf numFmtId="1" fontId="32" fillId="6" borderId="32" xfId="6" applyNumberFormat="1" applyFont="1" applyFill="1" applyBorder="1" applyAlignment="1">
      <alignment horizontal="center" vertical="center" wrapText="1"/>
    </xf>
    <xf numFmtId="1" fontId="32" fillId="6" borderId="4" xfId="6" applyNumberFormat="1" applyFont="1" applyFill="1" applyBorder="1" applyAlignment="1">
      <alignment horizontal="center" vertical="center" wrapText="1"/>
    </xf>
    <xf numFmtId="1" fontId="32" fillId="6" borderId="3" xfId="6" applyNumberFormat="1" applyFont="1" applyFill="1" applyBorder="1" applyAlignment="1">
      <alignment horizontal="center" vertical="center" wrapText="1"/>
    </xf>
    <xf numFmtId="9" fontId="49" fillId="0" borderId="1" xfId="6" applyFont="1" applyFill="1" applyBorder="1" applyAlignment="1">
      <alignment horizontal="center" vertical="center" wrapText="1"/>
    </xf>
    <xf numFmtId="14" fontId="32" fillId="0" borderId="32" xfId="0" applyNumberFormat="1" applyFont="1" applyBorder="1" applyAlignment="1">
      <alignment horizontal="center" vertical="center" wrapText="1"/>
    </xf>
    <xf numFmtId="14" fontId="32" fillId="0" borderId="3" xfId="0" applyNumberFormat="1" applyFont="1" applyBorder="1" applyAlignment="1">
      <alignment horizontal="center" vertical="center" wrapText="1"/>
    </xf>
    <xf numFmtId="9" fontId="32" fillId="0" borderId="32" xfId="6" applyFont="1" applyFill="1" applyBorder="1" applyAlignment="1">
      <alignment horizontal="center" vertical="center" wrapText="1"/>
    </xf>
    <xf numFmtId="9" fontId="32" fillId="0" borderId="3" xfId="6" applyFont="1" applyFill="1" applyBorder="1" applyAlignment="1">
      <alignment horizontal="center" vertical="center" wrapText="1"/>
    </xf>
    <xf numFmtId="9" fontId="32" fillId="0" borderId="4" xfId="6" applyFont="1" applyFill="1" applyBorder="1" applyAlignment="1">
      <alignment horizontal="center" vertical="center" wrapText="1"/>
    </xf>
    <xf numFmtId="9" fontId="32" fillId="6" borderId="32" xfId="6" applyFont="1" applyFill="1" applyBorder="1" applyAlignment="1">
      <alignment horizontal="center" vertical="center" wrapText="1"/>
    </xf>
    <xf numFmtId="9" fontId="32" fillId="6" borderId="4" xfId="6" applyFont="1" applyFill="1" applyBorder="1" applyAlignment="1">
      <alignment horizontal="center" vertical="center" wrapText="1"/>
    </xf>
    <xf numFmtId="9" fontId="32" fillId="6" borderId="3" xfId="6" applyFont="1" applyFill="1" applyBorder="1" applyAlignment="1">
      <alignment horizontal="center" vertical="center" wrapText="1"/>
    </xf>
    <xf numFmtId="0" fontId="32" fillId="6" borderId="32" xfId="6" applyNumberFormat="1" applyFont="1" applyFill="1" applyBorder="1" applyAlignment="1">
      <alignment horizontal="center" vertical="center" wrapText="1"/>
    </xf>
    <xf numFmtId="0" fontId="32" fillId="6" borderId="4" xfId="6" applyNumberFormat="1" applyFont="1" applyFill="1" applyBorder="1" applyAlignment="1">
      <alignment horizontal="center" vertical="center" wrapText="1"/>
    </xf>
    <xf numFmtId="0" fontId="32" fillId="6" borderId="3" xfId="6" applyNumberFormat="1" applyFont="1" applyFill="1" applyBorder="1" applyAlignment="1">
      <alignment horizontal="center" vertical="center" wrapText="1"/>
    </xf>
    <xf numFmtId="1" fontId="32" fillId="6" borderId="32" xfId="0" applyNumberFormat="1" applyFont="1" applyFill="1" applyBorder="1" applyAlignment="1">
      <alignment horizontal="center" vertical="center" wrapText="1"/>
    </xf>
    <xf numFmtId="1" fontId="32" fillId="6" borderId="4" xfId="0" applyNumberFormat="1" applyFont="1" applyFill="1" applyBorder="1" applyAlignment="1">
      <alignment horizontal="center" vertical="center" wrapText="1"/>
    </xf>
    <xf numFmtId="1" fontId="32" fillId="6" borderId="3" xfId="0" applyNumberFormat="1" applyFont="1" applyFill="1" applyBorder="1" applyAlignment="1">
      <alignment horizontal="center" vertical="center" wrapText="1"/>
    </xf>
    <xf numFmtId="0" fontId="29" fillId="0" borderId="32" xfId="0" applyFont="1" applyBorder="1" applyAlignment="1">
      <alignment horizontal="center" vertical="center" wrapText="1"/>
    </xf>
    <xf numFmtId="0" fontId="29" fillId="0" borderId="4" xfId="0" applyFont="1" applyBorder="1" applyAlignment="1">
      <alignment horizontal="center" vertical="center" wrapText="1"/>
    </xf>
    <xf numFmtId="0" fontId="29" fillId="0" borderId="3" xfId="0" applyFont="1" applyBorder="1" applyAlignment="1">
      <alignment horizontal="center" vertical="center" wrapText="1"/>
    </xf>
    <xf numFmtId="0" fontId="29" fillId="0" borderId="32" xfId="0" applyFont="1" applyBorder="1" applyAlignment="1">
      <alignment horizontal="center" wrapText="1"/>
    </xf>
    <xf numFmtId="0" fontId="29" fillId="0" borderId="4" xfId="0" applyFont="1" applyBorder="1" applyAlignment="1">
      <alignment horizontal="center" wrapText="1"/>
    </xf>
    <xf numFmtId="0" fontId="29" fillId="0" borderId="3" xfId="0" applyFont="1" applyBorder="1" applyAlignment="1">
      <alignment horizontal="center" wrapText="1"/>
    </xf>
    <xf numFmtId="166" fontId="39" fillId="6" borderId="32" xfId="6" applyNumberFormat="1" applyFont="1" applyFill="1" applyBorder="1" applyAlignment="1">
      <alignment horizontal="center" vertical="center" wrapText="1"/>
    </xf>
    <xf numFmtId="166" fontId="39" fillId="6" borderId="4" xfId="6" applyNumberFormat="1" applyFont="1" applyFill="1" applyBorder="1" applyAlignment="1">
      <alignment horizontal="center" vertical="center" wrapText="1"/>
    </xf>
    <xf numFmtId="166" fontId="39" fillId="6" borderId="3" xfId="6" applyNumberFormat="1" applyFont="1" applyFill="1" applyBorder="1" applyAlignment="1">
      <alignment horizontal="center" vertical="center" wrapText="1"/>
    </xf>
    <xf numFmtId="14" fontId="32" fillId="0" borderId="4" xfId="0" applyNumberFormat="1" applyFont="1" applyBorder="1" applyAlignment="1">
      <alignment horizontal="center" vertical="center" wrapText="1"/>
    </xf>
    <xf numFmtId="44" fontId="32" fillId="6" borderId="32" xfId="7" applyFont="1" applyFill="1" applyBorder="1" applyAlignment="1">
      <alignment horizontal="center" vertical="center" wrapText="1"/>
    </xf>
    <xf numFmtId="44" fontId="32" fillId="6" borderId="4" xfId="7" applyFont="1" applyFill="1" applyBorder="1" applyAlignment="1">
      <alignment horizontal="center" vertical="center" wrapText="1"/>
    </xf>
    <xf numFmtId="44" fontId="32" fillId="6" borderId="3" xfId="7" applyFont="1" applyFill="1" applyBorder="1" applyAlignment="1">
      <alignment horizontal="center" vertical="center" wrapText="1"/>
    </xf>
    <xf numFmtId="44" fontId="32" fillId="6" borderId="32" xfId="7" applyFont="1" applyFill="1" applyBorder="1" applyAlignment="1">
      <alignment vertical="center" wrapText="1"/>
    </xf>
    <xf numFmtId="44" fontId="32" fillId="6" borderId="4" xfId="7" applyFont="1" applyFill="1" applyBorder="1" applyAlignment="1">
      <alignment vertical="center" wrapText="1"/>
    </xf>
    <xf numFmtId="44" fontId="32" fillId="6" borderId="3" xfId="7" applyFont="1" applyFill="1" applyBorder="1" applyAlignment="1">
      <alignment vertical="center" wrapText="1"/>
    </xf>
    <xf numFmtId="44" fontId="32" fillId="0" borderId="32" xfId="7" applyFont="1" applyFill="1" applyBorder="1" applyAlignment="1">
      <alignment horizontal="center" vertical="center" wrapText="1"/>
    </xf>
    <xf numFmtId="44" fontId="32" fillId="0" borderId="3" xfId="7" applyFont="1" applyFill="1" applyBorder="1" applyAlignment="1">
      <alignment horizontal="center" vertical="center" wrapText="1"/>
    </xf>
    <xf numFmtId="0" fontId="32" fillId="0" borderId="32" xfId="0" applyFont="1" applyBorder="1" applyAlignment="1">
      <alignment horizontal="center" wrapText="1"/>
    </xf>
    <xf numFmtId="0" fontId="32" fillId="0" borderId="4" xfId="0" applyFont="1" applyBorder="1" applyAlignment="1">
      <alignment horizontal="center" wrapText="1"/>
    </xf>
    <xf numFmtId="0" fontId="32" fillId="0" borderId="3" xfId="0" applyFont="1" applyBorder="1" applyAlignment="1">
      <alignment horizontal="center" wrapText="1"/>
    </xf>
    <xf numFmtId="0" fontId="42" fillId="0" borderId="32" xfId="0" applyFont="1" applyBorder="1" applyAlignment="1">
      <alignment horizontal="center" wrapText="1"/>
    </xf>
    <xf numFmtId="0" fontId="42" fillId="0" borderId="4" xfId="0" applyFont="1" applyBorder="1" applyAlignment="1">
      <alignment horizontal="center" wrapText="1"/>
    </xf>
    <xf numFmtId="0" fontId="6" fillId="0" borderId="32" xfId="0" applyFont="1" applyBorder="1" applyAlignment="1">
      <alignment horizontal="center" vertical="center" wrapText="1"/>
    </xf>
    <xf numFmtId="0" fontId="6" fillId="0" borderId="4" xfId="0" applyFont="1" applyBorder="1" applyAlignment="1">
      <alignment horizontal="center" vertical="center" wrapText="1"/>
    </xf>
    <xf numFmtId="0" fontId="6" fillId="0" borderId="3" xfId="0" applyFont="1" applyBorder="1" applyAlignment="1">
      <alignment horizontal="center" vertical="center" wrapText="1"/>
    </xf>
    <xf numFmtId="167" fontId="47" fillId="0" borderId="32" xfId="7" applyNumberFormat="1" applyFont="1" applyBorder="1" applyAlignment="1">
      <alignment horizontal="center" vertical="center"/>
    </xf>
    <xf numFmtId="167" fontId="47" fillId="0" borderId="4" xfId="7" applyNumberFormat="1" applyFont="1" applyBorder="1" applyAlignment="1">
      <alignment horizontal="center" vertical="center"/>
    </xf>
    <xf numFmtId="167" fontId="47" fillId="0" borderId="3" xfId="7" applyNumberFormat="1" applyFont="1" applyBorder="1" applyAlignment="1">
      <alignment horizontal="center" vertical="center"/>
    </xf>
    <xf numFmtId="9" fontId="49" fillId="0" borderId="32" xfId="6" applyFont="1" applyFill="1" applyBorder="1" applyAlignment="1">
      <alignment horizontal="center" vertical="center" wrapText="1"/>
    </xf>
    <xf numFmtId="9" fontId="49" fillId="0" borderId="4" xfId="6" applyFont="1" applyFill="1" applyBorder="1" applyAlignment="1">
      <alignment horizontal="center" vertical="center" wrapText="1"/>
    </xf>
    <xf numFmtId="9" fontId="49" fillId="0" borderId="3" xfId="6" applyFont="1" applyFill="1" applyBorder="1" applyAlignment="1">
      <alignment horizontal="center" vertical="center" wrapText="1"/>
    </xf>
    <xf numFmtId="9" fontId="51" fillId="0" borderId="32" xfId="6" applyFont="1" applyFill="1" applyBorder="1" applyAlignment="1">
      <alignment horizontal="center" vertical="center" wrapText="1"/>
    </xf>
    <xf numFmtId="9" fontId="51" fillId="0" borderId="4" xfId="6" applyFont="1" applyFill="1" applyBorder="1" applyAlignment="1">
      <alignment horizontal="center" vertical="center" wrapText="1"/>
    </xf>
    <xf numFmtId="9" fontId="51" fillId="0" borderId="3" xfId="6" applyFont="1" applyFill="1" applyBorder="1" applyAlignment="1">
      <alignment horizontal="center" vertical="center" wrapText="1"/>
    </xf>
    <xf numFmtId="0" fontId="49" fillId="0" borderId="32" xfId="0" applyFont="1" applyBorder="1" applyAlignment="1">
      <alignment horizontal="center" vertical="center" wrapText="1"/>
    </xf>
    <xf numFmtId="0" fontId="49" fillId="0" borderId="4" xfId="0" applyFont="1" applyBorder="1" applyAlignment="1">
      <alignment horizontal="center" vertical="center" wrapText="1"/>
    </xf>
    <xf numFmtId="0" fontId="49" fillId="0" borderId="3" xfId="0" applyFont="1" applyBorder="1" applyAlignment="1">
      <alignment horizontal="center" vertical="center" wrapText="1"/>
    </xf>
    <xf numFmtId="0" fontId="49" fillId="0" borderId="1" xfId="0" applyFont="1" applyBorder="1" applyAlignment="1">
      <alignment horizontal="center" vertical="center" wrapText="1"/>
    </xf>
    <xf numFmtId="9" fontId="32" fillId="0" borderId="1" xfId="6" applyFont="1" applyFill="1" applyBorder="1" applyAlignment="1">
      <alignment horizontal="center" vertical="center" wrapText="1"/>
    </xf>
    <xf numFmtId="0" fontId="39" fillId="6" borderId="32" xfId="6" applyNumberFormat="1" applyFont="1" applyFill="1" applyBorder="1" applyAlignment="1">
      <alignment horizontal="center" vertical="center" wrapText="1"/>
    </xf>
    <xf numFmtId="0" fontId="39" fillId="6" borderId="4" xfId="6" applyNumberFormat="1" applyFont="1" applyFill="1" applyBorder="1" applyAlignment="1">
      <alignment horizontal="center" vertical="center" wrapText="1"/>
    </xf>
    <xf numFmtId="0" fontId="39" fillId="6" borderId="3" xfId="6" applyNumberFormat="1" applyFont="1" applyFill="1" applyBorder="1" applyAlignment="1">
      <alignment horizontal="center" vertical="center" wrapText="1"/>
    </xf>
    <xf numFmtId="0" fontId="36" fillId="6" borderId="32" xfId="0" applyFont="1" applyFill="1" applyBorder="1" applyAlignment="1">
      <alignment horizontal="center" vertical="center" wrapText="1"/>
    </xf>
    <xf numFmtId="0" fontId="36" fillId="6" borderId="4" xfId="0" applyFont="1" applyFill="1" applyBorder="1" applyAlignment="1">
      <alignment horizontal="center" vertical="center" wrapText="1"/>
    </xf>
    <xf numFmtId="0" fontId="36" fillId="6" borderId="3" xfId="0" applyFont="1" applyFill="1" applyBorder="1" applyAlignment="1">
      <alignment horizontal="center" vertical="center" wrapText="1"/>
    </xf>
    <xf numFmtId="165" fontId="31" fillId="6" borderId="32" xfId="0" applyNumberFormat="1" applyFont="1" applyFill="1" applyBorder="1" applyAlignment="1">
      <alignment horizontal="center" vertical="center" wrapText="1"/>
    </xf>
    <xf numFmtId="165" fontId="31" fillId="6" borderId="4" xfId="0" applyNumberFormat="1" applyFont="1" applyFill="1" applyBorder="1" applyAlignment="1">
      <alignment horizontal="center" vertical="center" wrapText="1"/>
    </xf>
    <xf numFmtId="165" fontId="31" fillId="6" borderId="3" xfId="0" applyNumberFormat="1" applyFont="1" applyFill="1" applyBorder="1" applyAlignment="1">
      <alignment horizontal="center" vertical="center" wrapText="1"/>
    </xf>
    <xf numFmtId="0" fontId="38" fillId="6" borderId="32" xfId="0" applyFont="1" applyFill="1" applyBorder="1" applyAlignment="1">
      <alignment horizontal="center" vertical="center" wrapText="1"/>
    </xf>
    <xf numFmtId="0" fontId="38" fillId="6" borderId="4" xfId="0" applyFont="1" applyFill="1" applyBorder="1" applyAlignment="1">
      <alignment horizontal="center" vertical="center" wrapText="1"/>
    </xf>
    <xf numFmtId="0" fontId="38" fillId="6" borderId="3" xfId="0" applyFont="1" applyFill="1" applyBorder="1" applyAlignment="1">
      <alignment horizontal="center" vertical="center" wrapText="1"/>
    </xf>
    <xf numFmtId="9" fontId="51" fillId="0" borderId="1" xfId="6" applyFont="1" applyFill="1" applyBorder="1" applyAlignment="1">
      <alignment horizontal="center" vertical="center" wrapText="1"/>
    </xf>
    <xf numFmtId="1" fontId="39" fillId="6" borderId="32" xfId="6" applyNumberFormat="1" applyFont="1" applyFill="1" applyBorder="1" applyAlignment="1">
      <alignment horizontal="center" vertical="center" wrapText="1"/>
    </xf>
    <xf numFmtId="1" fontId="39" fillId="6" borderId="4" xfId="6" applyNumberFormat="1" applyFont="1" applyFill="1" applyBorder="1" applyAlignment="1">
      <alignment horizontal="center" vertical="center" wrapText="1"/>
    </xf>
    <xf numFmtId="1" fontId="39" fillId="6" borderId="3" xfId="6" applyNumberFormat="1" applyFont="1" applyFill="1" applyBorder="1" applyAlignment="1">
      <alignment horizontal="center" vertical="center" wrapText="1"/>
    </xf>
    <xf numFmtId="0" fontId="42" fillId="0" borderId="32" xfId="0" applyFont="1" applyBorder="1" applyAlignment="1">
      <alignment horizontal="center" vertical="center" wrapText="1"/>
    </xf>
    <xf numFmtId="0" fontId="42" fillId="0" borderId="4" xfId="0" applyFont="1" applyBorder="1" applyAlignment="1">
      <alignment horizontal="center" vertical="center" wrapText="1"/>
    </xf>
    <xf numFmtId="0" fontId="42" fillId="0" borderId="3" xfId="0" applyFont="1" applyBorder="1" applyAlignment="1">
      <alignment horizontal="center" vertical="center" wrapText="1"/>
    </xf>
    <xf numFmtId="9" fontId="32" fillId="6" borderId="32" xfId="0" applyNumberFormat="1" applyFont="1" applyFill="1" applyBorder="1" applyAlignment="1">
      <alignment horizontal="center" vertical="center" wrapText="1"/>
    </xf>
    <xf numFmtId="9" fontId="32" fillId="6" borderId="4" xfId="0" applyNumberFormat="1" applyFont="1" applyFill="1" applyBorder="1" applyAlignment="1">
      <alignment horizontal="center" vertical="center" wrapText="1"/>
    </xf>
    <xf numFmtId="9" fontId="32" fillId="6" borderId="3" xfId="0" applyNumberFormat="1" applyFont="1" applyFill="1" applyBorder="1" applyAlignment="1">
      <alignment horizontal="center" vertical="center" wrapText="1"/>
    </xf>
    <xf numFmtId="166" fontId="32" fillId="6" borderId="32" xfId="6" applyNumberFormat="1" applyFont="1" applyFill="1" applyBorder="1" applyAlignment="1">
      <alignment horizontal="center" vertical="center" wrapText="1"/>
    </xf>
    <xf numFmtId="166" fontId="32" fillId="6" borderId="4" xfId="6" applyNumberFormat="1" applyFont="1" applyFill="1" applyBorder="1" applyAlignment="1">
      <alignment horizontal="center" vertical="center" wrapText="1"/>
    </xf>
    <xf numFmtId="166" fontId="32" fillId="6" borderId="3" xfId="6" applyNumberFormat="1" applyFont="1" applyFill="1" applyBorder="1" applyAlignment="1">
      <alignment horizontal="center" vertical="center" wrapText="1"/>
    </xf>
    <xf numFmtId="0" fontId="29" fillId="0" borderId="32" xfId="0" applyFont="1" applyBorder="1" applyAlignment="1">
      <alignment wrapText="1"/>
    </xf>
    <xf numFmtId="0" fontId="29" fillId="0" borderId="4" xfId="0" applyFont="1" applyBorder="1" applyAlignment="1">
      <alignment wrapText="1"/>
    </xf>
    <xf numFmtId="0" fontId="29" fillId="0" borderId="3" xfId="0" applyFont="1" applyBorder="1" applyAlignment="1">
      <alignment wrapText="1"/>
    </xf>
    <xf numFmtId="10" fontId="32" fillId="6" borderId="32" xfId="6" applyNumberFormat="1" applyFont="1" applyFill="1" applyBorder="1" applyAlignment="1">
      <alignment horizontal="center" vertical="center" wrapText="1"/>
    </xf>
    <xf numFmtId="10" fontId="32" fillId="6" borderId="4" xfId="6" applyNumberFormat="1" applyFont="1" applyFill="1" applyBorder="1" applyAlignment="1">
      <alignment horizontal="center" vertical="center" wrapText="1"/>
    </xf>
    <xf numFmtId="10" fontId="32" fillId="6" borderId="3" xfId="6" applyNumberFormat="1" applyFont="1" applyFill="1" applyBorder="1" applyAlignment="1">
      <alignment horizontal="center" vertical="center" wrapText="1"/>
    </xf>
    <xf numFmtId="0" fontId="29" fillId="0" borderId="32" xfId="0" applyFont="1" applyBorder="1" applyAlignment="1">
      <alignment vertical="center" wrapText="1"/>
    </xf>
    <xf numFmtId="0" fontId="29" fillId="0" borderId="4" xfId="0" applyFont="1" applyBorder="1" applyAlignment="1">
      <alignment vertical="center" wrapText="1"/>
    </xf>
    <xf numFmtId="0" fontId="29" fillId="0" borderId="3" xfId="0" applyFont="1" applyBorder="1" applyAlignment="1">
      <alignment vertical="center" wrapText="1"/>
    </xf>
    <xf numFmtId="0" fontId="57" fillId="0" borderId="40" xfId="0" applyFont="1" applyBorder="1" applyAlignment="1">
      <alignment horizontal="center" vertical="center" wrapText="1"/>
    </xf>
    <xf numFmtId="0" fontId="57" fillId="0" borderId="9" xfId="0" applyFont="1" applyBorder="1" applyAlignment="1">
      <alignment horizontal="center" vertical="center" wrapText="1"/>
    </xf>
    <xf numFmtId="0" fontId="57" fillId="0" borderId="10" xfId="0" applyFont="1" applyBorder="1" applyAlignment="1">
      <alignment horizontal="center" vertical="center" wrapText="1"/>
    </xf>
    <xf numFmtId="0" fontId="40" fillId="0" borderId="32" xfId="0" applyFont="1" applyBorder="1" applyAlignment="1">
      <alignment horizontal="center" wrapText="1"/>
    </xf>
    <xf numFmtId="0" fontId="40" fillId="0" borderId="4" xfId="0" applyFont="1" applyBorder="1" applyAlignment="1">
      <alignment horizontal="center" wrapText="1"/>
    </xf>
    <xf numFmtId="0" fontId="40" fillId="0" borderId="3" xfId="0" applyFont="1" applyBorder="1" applyAlignment="1">
      <alignment horizontal="center" wrapText="1"/>
    </xf>
    <xf numFmtId="0" fontId="44" fillId="0" borderId="32" xfId="0" applyFont="1" applyBorder="1" applyAlignment="1">
      <alignment horizontal="center" vertical="center" wrapText="1"/>
    </xf>
    <xf numFmtId="0" fontId="44" fillId="0" borderId="4" xfId="0" applyFont="1" applyBorder="1" applyAlignment="1">
      <alignment horizontal="center" vertical="center" wrapText="1"/>
    </xf>
    <xf numFmtId="0" fontId="44" fillId="0" borderId="3" xfId="0" applyFont="1" applyBorder="1" applyAlignment="1">
      <alignment horizontal="center" vertical="center" wrapText="1"/>
    </xf>
    <xf numFmtId="0" fontId="29" fillId="6" borderId="32" xfId="0" applyFont="1" applyFill="1" applyBorder="1" applyAlignment="1">
      <alignment horizontal="center" vertical="center" wrapText="1"/>
    </xf>
    <xf numFmtId="0" fontId="29" fillId="6" borderId="4" xfId="0" applyFont="1" applyFill="1" applyBorder="1" applyAlignment="1">
      <alignment horizontal="center" vertical="center" wrapText="1"/>
    </xf>
    <xf numFmtId="0" fontId="29" fillId="6" borderId="3" xfId="0" applyFont="1" applyFill="1" applyBorder="1" applyAlignment="1">
      <alignment horizontal="center" vertical="center" wrapText="1"/>
    </xf>
    <xf numFmtId="0" fontId="30" fillId="0" borderId="4" xfId="0" applyFont="1" applyBorder="1" applyAlignment="1">
      <alignment horizontal="center" vertical="center" wrapText="1"/>
    </xf>
    <xf numFmtId="0" fontId="30" fillId="0" borderId="3" xfId="0" applyFont="1" applyBorder="1" applyAlignment="1">
      <alignment horizontal="center" vertical="center" wrapText="1"/>
    </xf>
    <xf numFmtId="0" fontId="30" fillId="5" borderId="1" xfId="0" applyFont="1" applyFill="1" applyBorder="1" applyAlignment="1">
      <alignment horizontal="center" vertical="center" wrapText="1"/>
    </xf>
    <xf numFmtId="0" fontId="28" fillId="3" borderId="3" xfId="0" applyFont="1" applyFill="1" applyBorder="1" applyAlignment="1">
      <alignment horizontal="center" vertical="center" wrapText="1"/>
    </xf>
    <xf numFmtId="0" fontId="28" fillId="3" borderId="1" xfId="0" applyFont="1" applyFill="1" applyBorder="1" applyAlignment="1">
      <alignment horizontal="center" vertical="center" wrapText="1"/>
    </xf>
    <xf numFmtId="0" fontId="28" fillId="0" borderId="3" xfId="0" applyFont="1" applyBorder="1" applyAlignment="1">
      <alignment horizontal="center" vertical="center" wrapText="1"/>
    </xf>
    <xf numFmtId="0" fontId="28" fillId="0" borderId="1" xfId="0" applyFont="1" applyBorder="1" applyAlignment="1">
      <alignment horizontal="center" vertical="center" wrapText="1"/>
    </xf>
    <xf numFmtId="0" fontId="28" fillId="0" borderId="3" xfId="0" applyFont="1" applyBorder="1" applyAlignment="1">
      <alignment horizontal="center" wrapText="1"/>
    </xf>
    <xf numFmtId="0" fontId="28" fillId="0" borderId="1" xfId="0" applyFont="1" applyBorder="1" applyAlignment="1">
      <alignment horizontal="center" wrapText="1"/>
    </xf>
    <xf numFmtId="0" fontId="30" fillId="6" borderId="1" xfId="0" applyFont="1" applyFill="1" applyBorder="1" applyAlignment="1">
      <alignment horizontal="center" vertical="center" wrapText="1"/>
    </xf>
    <xf numFmtId="0" fontId="30" fillId="0" borderId="1" xfId="0" applyFont="1" applyBorder="1" applyAlignment="1">
      <alignment horizontal="center" vertical="center" wrapText="1"/>
    </xf>
    <xf numFmtId="0" fontId="30" fillId="0" borderId="32" xfId="0" applyFont="1" applyBorder="1" applyAlignment="1">
      <alignment horizontal="center" vertical="center" wrapText="1"/>
    </xf>
    <xf numFmtId="0" fontId="22" fillId="0" borderId="1" xfId="0" applyFont="1" applyBorder="1" applyAlignment="1">
      <alignment horizontal="left" vertical="center" wrapText="1"/>
    </xf>
    <xf numFmtId="0" fontId="25" fillId="0" borderId="1" xfId="0" applyFont="1" applyBorder="1" applyAlignment="1">
      <alignment horizontal="left" vertical="center" wrapText="1"/>
    </xf>
    <xf numFmtId="0" fontId="25" fillId="0" borderId="3" xfId="0" applyFont="1" applyBorder="1" applyAlignment="1">
      <alignment horizontal="left" vertical="center" wrapText="1"/>
    </xf>
    <xf numFmtId="0" fontId="22" fillId="0" borderId="11" xfId="0" applyFont="1" applyBorder="1" applyAlignment="1">
      <alignment horizontal="center" vertical="center" wrapText="1"/>
    </xf>
    <xf numFmtId="0" fontId="22" fillId="0" borderId="12" xfId="0" applyFont="1" applyBorder="1" applyAlignment="1">
      <alignment horizontal="center" vertical="center" wrapText="1"/>
    </xf>
    <xf numFmtId="0" fontId="22" fillId="0" borderId="13" xfId="0" applyFont="1" applyBorder="1" applyAlignment="1">
      <alignment horizontal="center" vertical="center" wrapText="1"/>
    </xf>
    <xf numFmtId="0" fontId="33" fillId="0" borderId="1" xfId="0" applyFont="1" applyBorder="1" applyAlignment="1">
      <alignment horizontal="center" vertical="center" wrapText="1"/>
    </xf>
    <xf numFmtId="0" fontId="30" fillId="3" borderId="1" xfId="0" applyFont="1" applyFill="1" applyBorder="1" applyAlignment="1">
      <alignment horizontal="center" vertical="center" wrapText="1"/>
    </xf>
    <xf numFmtId="0" fontId="34" fillId="3" borderId="4" xfId="0" applyFont="1" applyFill="1" applyBorder="1" applyAlignment="1">
      <alignment horizontal="center" vertical="center" wrapText="1"/>
    </xf>
    <xf numFmtId="0" fontId="34" fillId="3" borderId="3" xfId="0" applyFont="1" applyFill="1" applyBorder="1" applyAlignment="1">
      <alignment horizontal="center" vertical="center" wrapText="1"/>
    </xf>
    <xf numFmtId="0" fontId="33" fillId="0" borderId="4" xfId="0" applyFont="1" applyBorder="1" applyAlignment="1">
      <alignment horizontal="center" vertical="center" wrapText="1"/>
    </xf>
    <xf numFmtId="0" fontId="33" fillId="0" borderId="3" xfId="0" applyFont="1" applyBorder="1" applyAlignment="1">
      <alignment horizontal="center" vertical="center" wrapText="1"/>
    </xf>
    <xf numFmtId="0" fontId="33" fillId="0" borderId="4" xfId="0" applyFont="1" applyBorder="1" applyAlignment="1">
      <alignment vertical="center" wrapText="1"/>
    </xf>
    <xf numFmtId="0" fontId="33" fillId="0" borderId="3" xfId="0" applyFont="1" applyBorder="1" applyAlignment="1">
      <alignment vertical="center" wrapText="1"/>
    </xf>
    <xf numFmtId="0" fontId="18" fillId="0" borderId="4" xfId="0" applyFont="1" applyBorder="1" applyAlignment="1">
      <alignment horizontal="center" vertical="center" wrapText="1"/>
    </xf>
    <xf numFmtId="0" fontId="18" fillId="0" borderId="3" xfId="0" applyFont="1" applyBorder="1" applyAlignment="1">
      <alignment horizontal="center" vertical="center" wrapText="1"/>
    </xf>
    <xf numFmtId="0" fontId="33" fillId="6" borderId="4" xfId="0" applyFont="1" applyFill="1" applyBorder="1" applyAlignment="1">
      <alignment horizontal="center" vertical="center" wrapText="1"/>
    </xf>
    <xf numFmtId="0" fontId="33" fillId="6" borderId="3" xfId="0" applyFont="1" applyFill="1" applyBorder="1" applyAlignment="1">
      <alignment horizontal="center" vertical="center" wrapText="1"/>
    </xf>
    <xf numFmtId="0" fontId="31" fillId="0" borderId="1" xfId="0" applyFont="1" applyBorder="1" applyAlignment="1">
      <alignment horizontal="center" vertical="center" wrapText="1"/>
    </xf>
    <xf numFmtId="0" fontId="30" fillId="0" borderId="1" xfId="0" applyFont="1" applyBorder="1" applyAlignment="1">
      <alignment horizontal="center" wrapText="1"/>
    </xf>
    <xf numFmtId="0" fontId="30" fillId="5" borderId="30" xfId="0" applyFont="1" applyFill="1" applyBorder="1" applyAlignment="1">
      <alignment horizontal="center" vertical="center" wrapText="1"/>
    </xf>
    <xf numFmtId="0" fontId="30" fillId="5" borderId="31" xfId="0" applyFont="1" applyFill="1" applyBorder="1" applyAlignment="1">
      <alignment horizontal="center" vertical="center" wrapText="1"/>
    </xf>
    <xf numFmtId="0" fontId="22" fillId="0" borderId="9" xfId="0" applyFont="1" applyBorder="1" applyAlignment="1">
      <alignment horizontal="center" vertical="center" wrapText="1"/>
    </xf>
    <xf numFmtId="0" fontId="22" fillId="0" borderId="10" xfId="0" applyFont="1" applyBorder="1" applyAlignment="1">
      <alignment horizontal="center" vertical="center" wrapText="1"/>
    </xf>
    <xf numFmtId="0" fontId="22" fillId="0" borderId="14" xfId="0" applyFont="1" applyBorder="1" applyAlignment="1">
      <alignment horizontal="center" vertical="center" wrapText="1"/>
    </xf>
    <xf numFmtId="0" fontId="22" fillId="0" borderId="8" xfId="0" applyFont="1" applyBorder="1" applyAlignment="1">
      <alignment horizontal="center" vertical="center" wrapText="1"/>
    </xf>
    <xf numFmtId="0" fontId="22" fillId="0" borderId="24" xfId="0" applyFont="1" applyBorder="1" applyAlignment="1">
      <alignment horizontal="center" vertical="center" wrapText="1"/>
    </xf>
    <xf numFmtId="0" fontId="22" fillId="0" borderId="5" xfId="0" applyFont="1" applyBorder="1" applyAlignment="1">
      <alignment horizontal="center" vertical="center" wrapText="1"/>
    </xf>
    <xf numFmtId="0" fontId="22" fillId="0" borderId="6" xfId="0" applyFont="1" applyBorder="1" applyAlignment="1">
      <alignment horizontal="center" vertical="center" wrapText="1"/>
    </xf>
    <xf numFmtId="0" fontId="30" fillId="3" borderId="29" xfId="0" applyFont="1" applyFill="1" applyBorder="1" applyAlignment="1">
      <alignment horizontal="center" vertical="center" wrapText="1"/>
    </xf>
    <xf numFmtId="0" fontId="30" fillId="3" borderId="35" xfId="0" applyFont="1" applyFill="1" applyBorder="1" applyAlignment="1">
      <alignment horizontal="center" vertical="center" wrapText="1"/>
    </xf>
    <xf numFmtId="0" fontId="30" fillId="3" borderId="28" xfId="0" applyFont="1" applyFill="1" applyBorder="1" applyAlignment="1">
      <alignment horizontal="center" vertical="center" wrapText="1"/>
    </xf>
    <xf numFmtId="0" fontId="30" fillId="3" borderId="9" xfId="0" applyFont="1" applyFill="1" applyBorder="1" applyAlignment="1">
      <alignment horizontal="center" vertical="center" wrapText="1"/>
    </xf>
    <xf numFmtId="0" fontId="30" fillId="3" borderId="27" xfId="0" applyFont="1" applyFill="1" applyBorder="1" applyAlignment="1">
      <alignment horizontal="center" vertical="center" wrapText="1"/>
    </xf>
    <xf numFmtId="0" fontId="30" fillId="3" borderId="34" xfId="0" applyFont="1" applyFill="1" applyBorder="1" applyAlignment="1">
      <alignment horizontal="center" vertical="center" wrapText="1"/>
    </xf>
    <xf numFmtId="0" fontId="30" fillId="0" borderId="25" xfId="0" applyFont="1" applyBorder="1" applyAlignment="1">
      <alignment horizontal="center" vertical="center" wrapText="1"/>
    </xf>
    <xf numFmtId="0" fontId="30" fillId="0" borderId="26" xfId="0" applyFont="1" applyBorder="1" applyAlignment="1">
      <alignment horizontal="center" vertical="center" wrapText="1"/>
    </xf>
    <xf numFmtId="0" fontId="41" fillId="3" borderId="33" xfId="0" applyFont="1" applyFill="1" applyBorder="1" applyAlignment="1">
      <alignment horizontal="center" vertical="center" wrapText="1"/>
    </xf>
    <xf numFmtId="0" fontId="41" fillId="3" borderId="3" xfId="0" applyFont="1" applyFill="1" applyBorder="1" applyAlignment="1">
      <alignment horizontal="center" vertical="center" wrapText="1"/>
    </xf>
    <xf numFmtId="0" fontId="34" fillId="0" borderId="4" xfId="0" applyFont="1" applyBorder="1" applyAlignment="1">
      <alignment horizontal="center" vertical="center" wrapText="1"/>
    </xf>
    <xf numFmtId="0" fontId="34" fillId="0" borderId="3" xfId="0" applyFont="1" applyBorder="1" applyAlignment="1">
      <alignment horizontal="center" vertical="center" wrapText="1"/>
    </xf>
    <xf numFmtId="0" fontId="30" fillId="3" borderId="4" xfId="0" applyFont="1" applyFill="1" applyBorder="1" applyAlignment="1">
      <alignment horizontal="center" vertical="center" wrapText="1"/>
    </xf>
    <xf numFmtId="0" fontId="30" fillId="3" borderId="3" xfId="0" applyFont="1" applyFill="1" applyBorder="1" applyAlignment="1">
      <alignment horizontal="center" vertical="center" wrapText="1"/>
    </xf>
    <xf numFmtId="0" fontId="42" fillId="0" borderId="3" xfId="0" applyFont="1" applyBorder="1" applyAlignment="1">
      <alignment horizontal="center" wrapText="1"/>
    </xf>
    <xf numFmtId="0" fontId="50" fillId="0" borderId="33" xfId="0" applyFont="1" applyBorder="1" applyAlignment="1">
      <alignment horizontal="center" vertical="center" wrapText="1"/>
    </xf>
    <xf numFmtId="0" fontId="50" fillId="0" borderId="3" xfId="0" applyFont="1" applyBorder="1" applyAlignment="1">
      <alignment horizontal="center" vertical="center" wrapText="1"/>
    </xf>
    <xf numFmtId="0" fontId="34" fillId="0" borderId="33" xfId="0" applyFont="1" applyBorder="1" applyAlignment="1">
      <alignment horizontal="center" vertical="center" wrapText="1"/>
    </xf>
    <xf numFmtId="0" fontId="57" fillId="6" borderId="11" xfId="0" applyFont="1" applyFill="1" applyBorder="1" applyAlignment="1">
      <alignment horizontal="center" vertical="center" wrapText="1"/>
    </xf>
    <xf numFmtId="0" fontId="57" fillId="6" borderId="12" xfId="0" applyFont="1" applyFill="1" applyBorder="1" applyAlignment="1">
      <alignment horizontal="center" vertical="center" wrapText="1"/>
    </xf>
    <xf numFmtId="0" fontId="57" fillId="6" borderId="13" xfId="0" applyFont="1" applyFill="1" applyBorder="1" applyAlignment="1">
      <alignment horizontal="center" vertical="center" wrapText="1"/>
    </xf>
    <xf numFmtId="1" fontId="35" fillId="6" borderId="10" xfId="0" applyNumberFormat="1" applyFont="1" applyFill="1" applyBorder="1" applyAlignment="1">
      <alignment horizontal="center" vertical="center" wrapText="1"/>
    </xf>
    <xf numFmtId="1" fontId="35" fillId="6" borderId="41" xfId="0" applyNumberFormat="1" applyFont="1" applyFill="1" applyBorder="1" applyAlignment="1">
      <alignment horizontal="center" vertical="center" wrapText="1"/>
    </xf>
    <xf numFmtId="1" fontId="35" fillId="6" borderId="42" xfId="0" applyNumberFormat="1" applyFont="1" applyFill="1" applyBorder="1" applyAlignment="1">
      <alignment horizontal="center" vertical="center" wrapText="1"/>
    </xf>
    <xf numFmtId="0" fontId="37" fillId="0" borderId="32" xfId="0" applyFont="1" applyBorder="1" applyAlignment="1">
      <alignment horizontal="center" vertical="center" wrapText="1"/>
    </xf>
    <xf numFmtId="0" fontId="37" fillId="0" borderId="4" xfId="0" applyFont="1" applyBorder="1" applyAlignment="1">
      <alignment horizontal="center" vertical="center" wrapText="1"/>
    </xf>
    <xf numFmtId="0" fontId="37" fillId="0" borderId="3" xfId="0" applyFont="1" applyBorder="1" applyAlignment="1">
      <alignment horizontal="center" vertical="center" wrapText="1"/>
    </xf>
    <xf numFmtId="0" fontId="43" fillId="0" borderId="32" xfId="0" applyFont="1" applyBorder="1" applyAlignment="1">
      <alignment horizontal="center" vertical="center" wrapText="1"/>
    </xf>
    <xf numFmtId="0" fontId="43" fillId="0" borderId="4" xfId="0" applyFont="1" applyBorder="1" applyAlignment="1">
      <alignment horizontal="center" vertical="center" wrapText="1"/>
    </xf>
    <xf numFmtId="0" fontId="43" fillId="0" borderId="3" xfId="0" applyFont="1" applyBorder="1" applyAlignment="1">
      <alignment horizontal="center" vertical="center" wrapText="1"/>
    </xf>
    <xf numFmtId="0" fontId="56" fillId="0" borderId="1" xfId="0" applyFont="1" applyBorder="1" applyAlignment="1">
      <alignment horizontal="center" vertical="center" wrapText="1"/>
    </xf>
    <xf numFmtId="0" fontId="33" fillId="3" borderId="1" xfId="0" applyFont="1" applyFill="1" applyBorder="1" applyAlignment="1">
      <alignment horizontal="center" vertical="center" wrapText="1"/>
    </xf>
    <xf numFmtId="44" fontId="32" fillId="0" borderId="32" xfId="7" applyFont="1" applyBorder="1" applyAlignment="1">
      <alignment horizontal="center" vertical="center" wrapText="1"/>
    </xf>
    <xf numFmtId="44" fontId="32" fillId="0" borderId="4" xfId="7" applyFont="1" applyBorder="1" applyAlignment="1">
      <alignment horizontal="center" vertical="center" wrapText="1"/>
    </xf>
    <xf numFmtId="44" fontId="32" fillId="0" borderId="3" xfId="7" applyFont="1" applyBorder="1" applyAlignment="1">
      <alignment horizontal="center" vertical="center" wrapText="1"/>
    </xf>
    <xf numFmtId="1" fontId="35" fillId="6" borderId="32" xfId="0" applyNumberFormat="1" applyFont="1" applyFill="1" applyBorder="1" applyAlignment="1">
      <alignment horizontal="center" vertical="center" wrapText="1"/>
    </xf>
    <xf numFmtId="1" fontId="35" fillId="6" borderId="4" xfId="0" applyNumberFormat="1" applyFont="1" applyFill="1" applyBorder="1" applyAlignment="1">
      <alignment horizontal="center" vertical="center" wrapText="1"/>
    </xf>
    <xf numFmtId="1" fontId="35" fillId="6" borderId="3" xfId="0" applyNumberFormat="1" applyFont="1" applyFill="1" applyBorder="1" applyAlignment="1">
      <alignment horizontal="center" vertical="center" wrapText="1"/>
    </xf>
    <xf numFmtId="1" fontId="37" fillId="0" borderId="32" xfId="0" applyNumberFormat="1" applyFont="1" applyBorder="1" applyAlignment="1">
      <alignment horizontal="center" vertical="center" wrapText="1"/>
    </xf>
    <xf numFmtId="1" fontId="37" fillId="0" borderId="4" xfId="0" applyNumberFormat="1" applyFont="1" applyBorder="1" applyAlignment="1">
      <alignment horizontal="center" vertical="center" wrapText="1"/>
    </xf>
    <xf numFmtId="1" fontId="37" fillId="0" borderId="3" xfId="0" applyNumberFormat="1" applyFont="1" applyBorder="1" applyAlignment="1">
      <alignment horizontal="center" vertical="center" wrapText="1"/>
    </xf>
    <xf numFmtId="44" fontId="32" fillId="6" borderId="1" xfId="7" applyFont="1" applyFill="1" applyBorder="1" applyAlignment="1">
      <alignment horizontal="center" vertical="center" wrapText="1"/>
    </xf>
    <xf numFmtId="44" fontId="32" fillId="0" borderId="1" xfId="7" applyFont="1" applyBorder="1" applyAlignment="1">
      <alignment horizontal="center" vertical="center" wrapText="1"/>
    </xf>
    <xf numFmtId="1" fontId="36" fillId="6" borderId="32" xfId="0" applyNumberFormat="1" applyFont="1" applyFill="1" applyBorder="1" applyAlignment="1">
      <alignment horizontal="center" vertical="center" wrapText="1"/>
    </xf>
    <xf numFmtId="1" fontId="36" fillId="6" borderId="4" xfId="0" applyNumberFormat="1" applyFont="1" applyFill="1" applyBorder="1" applyAlignment="1">
      <alignment horizontal="center" vertical="center" wrapText="1"/>
    </xf>
    <xf numFmtId="1" fontId="36" fillId="6" borderId="3" xfId="0" applyNumberFormat="1" applyFont="1" applyFill="1" applyBorder="1" applyAlignment="1">
      <alignment horizontal="center" vertical="center" wrapText="1"/>
    </xf>
    <xf numFmtId="1" fontId="37" fillId="0" borderId="32" xfId="5" applyNumberFormat="1" applyFont="1" applyFill="1" applyBorder="1" applyAlignment="1">
      <alignment horizontal="center" vertical="center" wrapText="1"/>
    </xf>
    <xf numFmtId="1" fontId="37" fillId="0" borderId="4" xfId="5" applyNumberFormat="1" applyFont="1" applyFill="1" applyBorder="1" applyAlignment="1">
      <alignment horizontal="center" vertical="center" wrapText="1"/>
    </xf>
    <xf numFmtId="1" fontId="37" fillId="0" borderId="3" xfId="5" applyNumberFormat="1" applyFont="1" applyFill="1" applyBorder="1" applyAlignment="1">
      <alignment horizontal="center" vertical="center" wrapText="1"/>
    </xf>
    <xf numFmtId="0" fontId="56" fillId="0" borderId="11" xfId="0" applyFont="1" applyBorder="1" applyAlignment="1">
      <alignment horizontal="center" vertical="center" wrapText="1"/>
    </xf>
    <xf numFmtId="0" fontId="56" fillId="0" borderId="12" xfId="0" applyFont="1" applyBorder="1" applyAlignment="1">
      <alignment horizontal="center" vertical="center" wrapText="1"/>
    </xf>
    <xf numFmtId="0" fontId="56" fillId="0" borderId="13" xfId="0" applyFont="1" applyBorder="1" applyAlignment="1">
      <alignment horizontal="center" vertical="center" wrapText="1"/>
    </xf>
    <xf numFmtId="0" fontId="56" fillId="6" borderId="11" xfId="0" applyFont="1" applyFill="1" applyBorder="1" applyAlignment="1">
      <alignment horizontal="center" vertical="center" wrapText="1"/>
    </xf>
    <xf numFmtId="0" fontId="56" fillId="6" borderId="12" xfId="0" applyFont="1" applyFill="1" applyBorder="1" applyAlignment="1">
      <alignment horizontal="center" vertical="center" wrapText="1"/>
    </xf>
    <xf numFmtId="0" fontId="56" fillId="6" borderId="13" xfId="0" applyFont="1" applyFill="1" applyBorder="1" applyAlignment="1">
      <alignment horizontal="center" vertical="center" wrapText="1"/>
    </xf>
    <xf numFmtId="0" fontId="18" fillId="4" borderId="18" xfId="4" applyFont="1" applyFill="1" applyBorder="1" applyAlignment="1">
      <alignment horizontal="center" vertical="center"/>
    </xf>
    <xf numFmtId="0" fontId="18" fillId="4" borderId="19" xfId="4" applyFont="1" applyFill="1" applyBorder="1" applyAlignment="1">
      <alignment horizontal="center" vertical="center"/>
    </xf>
    <xf numFmtId="0" fontId="18" fillId="4" borderId="15" xfId="4" applyFont="1" applyFill="1" applyBorder="1" applyAlignment="1">
      <alignment horizontal="center" vertical="center"/>
    </xf>
    <xf numFmtId="0" fontId="16" fillId="4" borderId="1" xfId="4" applyFont="1" applyFill="1" applyBorder="1" applyAlignment="1">
      <alignment horizontal="center" vertical="center"/>
    </xf>
    <xf numFmtId="0" fontId="17" fillId="0" borderId="11" xfId="4" applyFont="1" applyBorder="1" applyAlignment="1">
      <alignment horizontal="center" vertical="center" wrapText="1"/>
    </xf>
    <xf numFmtId="0" fontId="17" fillId="0" borderId="12" xfId="4" applyFont="1" applyBorder="1" applyAlignment="1">
      <alignment horizontal="center" vertical="center" wrapText="1"/>
    </xf>
    <xf numFmtId="0" fontId="17" fillId="0" borderId="13" xfId="4" applyFont="1" applyBorder="1" applyAlignment="1">
      <alignment horizontal="center" vertical="center" wrapText="1"/>
    </xf>
    <xf numFmtId="0" fontId="17" fillId="0" borderId="11" xfId="4" applyFont="1" applyBorder="1" applyAlignment="1">
      <alignment horizontal="center"/>
    </xf>
    <xf numFmtId="0" fontId="17" fillId="0" borderId="12" xfId="4" applyFont="1" applyBorder="1" applyAlignment="1">
      <alignment horizontal="center"/>
    </xf>
    <xf numFmtId="0" fontId="17" fillId="0" borderId="13" xfId="4" applyFont="1" applyBorder="1" applyAlignment="1">
      <alignment horizontal="center"/>
    </xf>
    <xf numFmtId="0" fontId="17" fillId="0" borderId="1" xfId="4" applyFont="1" applyBorder="1" applyAlignment="1">
      <alignment horizontal="center" vertical="center"/>
    </xf>
    <xf numFmtId="0" fontId="17" fillId="0" borderId="23" xfId="4" applyFont="1" applyBorder="1" applyAlignment="1">
      <alignment horizontal="center"/>
    </xf>
    <xf numFmtId="0" fontId="17" fillId="0" borderId="0" xfId="4" applyFont="1" applyAlignment="1">
      <alignment horizontal="center"/>
    </xf>
    <xf numFmtId="0" fontId="16" fillId="4" borderId="19" xfId="4" applyFont="1" applyFill="1" applyBorder="1" applyAlignment="1">
      <alignment horizontal="center" vertical="center"/>
    </xf>
    <xf numFmtId="0" fontId="17" fillId="0" borderId="1" xfId="4" applyFont="1" applyBorder="1" applyAlignment="1">
      <alignment horizontal="center" vertical="center" wrapText="1"/>
    </xf>
  </cellXfs>
  <cellStyles count="8">
    <cellStyle name="BodyStyle" xfId="2"/>
    <cellStyle name="HeaderStyle" xfId="1"/>
    <cellStyle name="Millares" xfId="5" builtinId="3"/>
    <cellStyle name="Moneda" xfId="7" builtinId="4"/>
    <cellStyle name="Normal" xfId="0" builtinId="0"/>
    <cellStyle name="Normal 2" xfId="4"/>
    <cellStyle name="Numeric" xfId="3"/>
    <cellStyle name="Porcentaje" xfId="6"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349251</xdr:colOff>
      <xdr:row>0</xdr:row>
      <xdr:rowOff>31750</xdr:rowOff>
    </xdr:from>
    <xdr:to>
      <xdr:col>2</xdr:col>
      <xdr:colOff>116418</xdr:colOff>
      <xdr:row>6</xdr:row>
      <xdr:rowOff>94745</xdr:rowOff>
    </xdr:to>
    <xdr:pic>
      <xdr:nvPicPr>
        <xdr:cNvPr id="2" name="Imagen 1">
          <a:extLst>
            <a:ext uri="{FF2B5EF4-FFF2-40B4-BE49-F238E27FC236}">
              <a16:creationId xmlns:a16="http://schemas.microsoft.com/office/drawing/2014/main" id="{BDA6D7F6-3F37-4BF6-A1C2-00F1C420504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49251" y="31750"/>
          <a:ext cx="1502833" cy="12948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Y63"/>
  <sheetViews>
    <sheetView zoomScale="60" zoomScaleNormal="60" workbookViewId="0">
      <selection activeCell="C46" sqref="C46:H46"/>
    </sheetView>
  </sheetViews>
  <sheetFormatPr baseColWidth="10" defaultRowHeight="15" x14ac:dyDescent="0.25"/>
  <cols>
    <col min="1" max="1" width="24.5703125" customWidth="1"/>
    <col min="3" max="3" width="28.5703125" customWidth="1"/>
    <col min="4" max="4" width="21.5703125" customWidth="1"/>
    <col min="5" max="5" width="19.42578125" customWidth="1"/>
    <col min="6" max="6" width="27.5703125" customWidth="1"/>
    <col min="7" max="7" width="17.140625" customWidth="1"/>
    <col min="8" max="8" width="43.7109375" customWidth="1"/>
    <col min="9" max="9" width="23.28515625" customWidth="1"/>
    <col min="10" max="10" width="15.7109375" customWidth="1"/>
    <col min="11" max="11" width="17.7109375" customWidth="1"/>
    <col min="12" max="12" width="19.42578125" customWidth="1"/>
    <col min="13" max="13" width="25.42578125" customWidth="1"/>
    <col min="14" max="14" width="20.7109375" customWidth="1"/>
    <col min="17" max="17" width="16.7109375" customWidth="1"/>
    <col min="18" max="18" width="20.5703125" customWidth="1"/>
    <col min="19" max="19" width="18.7109375" customWidth="1"/>
    <col min="20" max="20" width="22.85546875" customWidth="1"/>
    <col min="21" max="21" width="22.140625" customWidth="1"/>
    <col min="22" max="22" width="25.5703125" customWidth="1"/>
    <col min="23" max="23" width="21.140625" customWidth="1"/>
    <col min="24" max="24" width="19.140625" customWidth="1"/>
    <col min="25" max="25" width="17.42578125" customWidth="1"/>
    <col min="26" max="26" width="16.5703125" customWidth="1"/>
    <col min="27" max="27" width="16.42578125" customWidth="1"/>
    <col min="28" max="28" width="28.7109375" customWidth="1"/>
    <col min="29" max="29" width="19.5703125" customWidth="1"/>
    <col min="30" max="30" width="21.140625" customWidth="1"/>
    <col min="31" max="31" width="21.7109375" customWidth="1"/>
    <col min="32" max="32" width="25.5703125" customWidth="1"/>
    <col min="33" max="33" width="22.28515625" customWidth="1"/>
    <col min="34" max="34" width="29.7109375" customWidth="1"/>
    <col min="35" max="35" width="18.7109375" customWidth="1"/>
    <col min="36" max="36" width="18.28515625" customWidth="1"/>
    <col min="37" max="37" width="22.28515625" customWidth="1"/>
  </cols>
  <sheetData>
    <row r="1" spans="1:51" ht="54.75" customHeight="1" x14ac:dyDescent="0.25">
      <c r="A1" s="194" t="s">
        <v>115</v>
      </c>
      <c r="B1" s="194"/>
      <c r="C1" s="194"/>
      <c r="D1" s="194"/>
      <c r="E1" s="194"/>
      <c r="F1" s="194"/>
      <c r="G1" s="194"/>
      <c r="H1" s="194"/>
      <c r="I1" s="194"/>
    </row>
    <row r="2" spans="1:51" ht="36.75" customHeight="1" x14ac:dyDescent="0.25">
      <c r="A2" s="194" t="s">
        <v>46</v>
      </c>
      <c r="B2" s="194"/>
      <c r="C2" s="194"/>
      <c r="D2" s="194"/>
      <c r="E2" s="194"/>
      <c r="F2" s="194"/>
      <c r="G2" s="194"/>
      <c r="H2" s="194"/>
      <c r="I2" s="194"/>
      <c r="J2" s="30"/>
      <c r="K2" s="30"/>
      <c r="L2" s="30"/>
      <c r="M2" s="30"/>
      <c r="N2" s="30"/>
      <c r="O2" s="28"/>
      <c r="P2" s="28"/>
      <c r="Q2" s="28"/>
      <c r="R2" s="30"/>
      <c r="S2" s="30"/>
      <c r="T2" s="30"/>
      <c r="U2" s="29"/>
      <c r="V2" s="29"/>
      <c r="W2" s="29"/>
      <c r="X2" s="29"/>
      <c r="Y2" s="30"/>
      <c r="Z2" s="30"/>
      <c r="AA2" s="30"/>
      <c r="AB2" s="31"/>
      <c r="AC2" s="31"/>
      <c r="AD2" s="31"/>
      <c r="AE2" s="31"/>
      <c r="AF2" s="31"/>
      <c r="AG2" s="31"/>
      <c r="AH2" s="32"/>
      <c r="AI2" s="32"/>
      <c r="AJ2" s="32"/>
      <c r="AK2" s="32"/>
      <c r="AL2" s="32"/>
      <c r="AM2" s="32"/>
      <c r="AN2" s="32"/>
      <c r="AO2" s="32"/>
      <c r="AP2" s="32"/>
      <c r="AQ2" s="32"/>
      <c r="AR2" s="28"/>
      <c r="AS2" s="28"/>
      <c r="AT2" s="28"/>
      <c r="AU2" s="28"/>
      <c r="AV2" s="28"/>
      <c r="AW2" s="30"/>
      <c r="AX2" s="27"/>
      <c r="AY2" s="27"/>
    </row>
    <row r="3" spans="1:51" ht="48" customHeight="1" x14ac:dyDescent="0.25">
      <c r="A3" s="36" t="s">
        <v>68</v>
      </c>
      <c r="B3" s="173" t="s">
        <v>78</v>
      </c>
      <c r="C3" s="174"/>
      <c r="D3" s="174"/>
      <c r="E3" s="174"/>
      <c r="F3" s="174"/>
      <c r="G3" s="174"/>
      <c r="H3" s="175"/>
      <c r="I3" s="34"/>
    </row>
    <row r="4" spans="1:51" ht="31.5" customHeight="1" x14ac:dyDescent="0.25">
      <c r="A4" s="36" t="s">
        <v>2</v>
      </c>
      <c r="B4" s="173" t="s">
        <v>79</v>
      </c>
      <c r="C4" s="174"/>
      <c r="D4" s="174"/>
      <c r="E4" s="174"/>
      <c r="F4" s="174"/>
      <c r="G4" s="174"/>
      <c r="H4" s="175"/>
      <c r="I4" s="34"/>
    </row>
    <row r="5" spans="1:51" ht="40.5" customHeight="1" x14ac:dyDescent="0.25">
      <c r="A5" s="36" t="s">
        <v>3</v>
      </c>
      <c r="B5" s="173" t="s">
        <v>80</v>
      </c>
      <c r="C5" s="174"/>
      <c r="D5" s="174"/>
      <c r="E5" s="174"/>
      <c r="F5" s="174"/>
      <c r="G5" s="174"/>
      <c r="H5" s="175"/>
      <c r="I5" s="34"/>
    </row>
    <row r="6" spans="1:51" ht="56.25" customHeight="1" x14ac:dyDescent="0.25">
      <c r="A6" s="36" t="s">
        <v>4</v>
      </c>
      <c r="B6" s="173" t="s">
        <v>81</v>
      </c>
      <c r="C6" s="174"/>
      <c r="D6" s="174"/>
      <c r="E6" s="174"/>
      <c r="F6" s="174"/>
      <c r="G6" s="174"/>
      <c r="H6" s="175"/>
      <c r="I6" s="34"/>
    </row>
    <row r="7" spans="1:51" ht="30" x14ac:dyDescent="0.25">
      <c r="A7" s="36" t="s">
        <v>5</v>
      </c>
      <c r="B7" s="173" t="s">
        <v>82</v>
      </c>
      <c r="C7" s="174"/>
      <c r="D7" s="174"/>
      <c r="E7" s="174"/>
      <c r="F7" s="174"/>
      <c r="G7" s="174"/>
      <c r="H7" s="175"/>
      <c r="I7" s="34"/>
    </row>
    <row r="8" spans="1:51" ht="30" x14ac:dyDescent="0.25">
      <c r="A8" s="36" t="s">
        <v>43</v>
      </c>
      <c r="B8" s="173" t="s">
        <v>83</v>
      </c>
      <c r="C8" s="174"/>
      <c r="D8" s="174"/>
      <c r="E8" s="174"/>
      <c r="F8" s="174"/>
      <c r="G8" s="174"/>
      <c r="H8" s="175"/>
      <c r="I8" s="34"/>
    </row>
    <row r="9" spans="1:51" ht="30" x14ac:dyDescent="0.25">
      <c r="A9" s="36" t="s">
        <v>45</v>
      </c>
      <c r="B9" s="173" t="s">
        <v>84</v>
      </c>
      <c r="C9" s="174"/>
      <c r="D9" s="174"/>
      <c r="E9" s="174"/>
      <c r="F9" s="174"/>
      <c r="G9" s="174"/>
      <c r="H9" s="175"/>
      <c r="I9" s="34"/>
    </row>
    <row r="10" spans="1:51" ht="30" x14ac:dyDescent="0.25">
      <c r="A10" s="36" t="s">
        <v>44</v>
      </c>
      <c r="B10" s="173" t="s">
        <v>85</v>
      </c>
      <c r="C10" s="174"/>
      <c r="D10" s="174"/>
      <c r="E10" s="174"/>
      <c r="F10" s="174"/>
      <c r="G10" s="174"/>
      <c r="H10" s="175"/>
      <c r="I10" s="34"/>
    </row>
    <row r="11" spans="1:51" ht="30" x14ac:dyDescent="0.25">
      <c r="A11" s="36" t="s">
        <v>6</v>
      </c>
      <c r="B11" s="173" t="s">
        <v>86</v>
      </c>
      <c r="C11" s="174"/>
      <c r="D11" s="174"/>
      <c r="E11" s="174"/>
      <c r="F11" s="174"/>
      <c r="G11" s="174"/>
      <c r="H11" s="175"/>
      <c r="I11" s="34"/>
    </row>
    <row r="12" spans="1:51" ht="58.5" customHeight="1" x14ac:dyDescent="0.25">
      <c r="A12" s="36" t="s">
        <v>87</v>
      </c>
      <c r="B12" s="173" t="s">
        <v>88</v>
      </c>
      <c r="C12" s="174"/>
      <c r="D12" s="174"/>
      <c r="E12" s="174"/>
      <c r="F12" s="174"/>
      <c r="G12" s="174"/>
      <c r="H12" s="175"/>
      <c r="I12" s="34"/>
    </row>
    <row r="13" spans="1:51" ht="30" x14ac:dyDescent="0.25">
      <c r="A13" s="36" t="s">
        <v>8</v>
      </c>
      <c r="B13" s="173" t="s">
        <v>89</v>
      </c>
      <c r="C13" s="174"/>
      <c r="D13" s="174"/>
      <c r="E13" s="174"/>
      <c r="F13" s="174"/>
      <c r="G13" s="174"/>
      <c r="H13" s="175"/>
      <c r="I13" s="34"/>
    </row>
    <row r="14" spans="1:51" ht="30" x14ac:dyDescent="0.25">
      <c r="A14" s="36" t="s">
        <v>9</v>
      </c>
      <c r="B14" s="173" t="s">
        <v>90</v>
      </c>
      <c r="C14" s="174"/>
      <c r="D14" s="174"/>
      <c r="E14" s="174"/>
      <c r="F14" s="174"/>
      <c r="G14" s="174"/>
      <c r="H14" s="175"/>
      <c r="I14" s="34"/>
    </row>
    <row r="15" spans="1:51" ht="30" x14ac:dyDescent="0.25">
      <c r="A15" s="36" t="s">
        <v>10</v>
      </c>
      <c r="B15" s="173" t="s">
        <v>91</v>
      </c>
      <c r="C15" s="174"/>
      <c r="D15" s="174"/>
      <c r="E15" s="174"/>
      <c r="F15" s="174"/>
      <c r="G15" s="174"/>
      <c r="H15" s="175"/>
      <c r="I15" s="34"/>
    </row>
    <row r="16" spans="1:51" ht="30" x14ac:dyDescent="0.25">
      <c r="A16" s="36" t="s">
        <v>11</v>
      </c>
      <c r="B16" s="173" t="s">
        <v>92</v>
      </c>
      <c r="C16" s="174"/>
      <c r="D16" s="174"/>
      <c r="E16" s="174"/>
      <c r="F16" s="174"/>
      <c r="G16" s="174"/>
      <c r="H16" s="175"/>
      <c r="I16" s="34"/>
    </row>
    <row r="17" spans="1:9" ht="45" x14ac:dyDescent="0.25">
      <c r="A17" s="36" t="s">
        <v>93</v>
      </c>
      <c r="B17" s="173" t="s">
        <v>94</v>
      </c>
      <c r="C17" s="174"/>
      <c r="D17" s="174"/>
      <c r="E17" s="174"/>
      <c r="F17" s="174"/>
      <c r="G17" s="174"/>
      <c r="H17" s="175"/>
      <c r="I17" s="34"/>
    </row>
    <row r="18" spans="1:9" ht="60" customHeight="1" x14ac:dyDescent="0.25">
      <c r="A18" s="36" t="s">
        <v>13</v>
      </c>
      <c r="B18" s="173" t="s">
        <v>95</v>
      </c>
      <c r="C18" s="174"/>
      <c r="D18" s="174"/>
      <c r="E18" s="174"/>
      <c r="F18" s="174"/>
      <c r="G18" s="174"/>
      <c r="H18" s="175"/>
      <c r="I18" s="34"/>
    </row>
    <row r="19" spans="1:9" ht="45.75" customHeight="1" x14ac:dyDescent="0.25">
      <c r="A19" s="36" t="s">
        <v>14</v>
      </c>
      <c r="B19" s="173" t="s">
        <v>96</v>
      </c>
      <c r="C19" s="174"/>
      <c r="D19" s="174"/>
      <c r="E19" s="174"/>
      <c r="F19" s="174"/>
      <c r="G19" s="174"/>
      <c r="H19" s="175"/>
      <c r="I19" s="34"/>
    </row>
    <row r="20" spans="1:9" ht="51.75" customHeight="1" x14ac:dyDescent="0.25">
      <c r="A20" s="36" t="s">
        <v>15</v>
      </c>
      <c r="B20" s="173" t="s">
        <v>97</v>
      </c>
      <c r="C20" s="174"/>
      <c r="D20" s="174"/>
      <c r="E20" s="174"/>
      <c r="F20" s="174"/>
      <c r="G20" s="174"/>
      <c r="H20" s="175"/>
      <c r="I20" s="34"/>
    </row>
    <row r="21" spans="1:9" ht="57.75" customHeight="1" x14ac:dyDescent="0.25">
      <c r="A21" s="36" t="s">
        <v>16</v>
      </c>
      <c r="B21" s="173" t="s">
        <v>98</v>
      </c>
      <c r="C21" s="174"/>
      <c r="D21" s="174"/>
      <c r="E21" s="174"/>
      <c r="F21" s="174"/>
      <c r="G21" s="174"/>
      <c r="H21" s="175"/>
      <c r="I21" s="34"/>
    </row>
    <row r="22" spans="1:9" x14ac:dyDescent="0.25">
      <c r="A22" s="180"/>
      <c r="B22" s="181"/>
      <c r="C22" s="181"/>
      <c r="D22" s="181"/>
      <c r="E22" s="181"/>
      <c r="F22" s="181"/>
      <c r="G22" s="181"/>
      <c r="H22" s="181"/>
      <c r="I22" s="182"/>
    </row>
    <row r="23" spans="1:9" ht="51" customHeight="1" x14ac:dyDescent="0.25">
      <c r="A23" s="194" t="s">
        <v>99</v>
      </c>
      <c r="B23" s="194"/>
      <c r="C23" s="194"/>
      <c r="D23" s="194"/>
      <c r="E23" s="194"/>
      <c r="F23" s="194"/>
      <c r="G23" s="194"/>
      <c r="H23" s="194"/>
      <c r="I23" s="194"/>
    </row>
    <row r="24" spans="1:9" ht="180" customHeight="1" x14ac:dyDescent="0.25">
      <c r="A24" s="177" t="s">
        <v>127</v>
      </c>
      <c r="B24" s="178"/>
      <c r="C24" s="178"/>
      <c r="D24" s="178"/>
      <c r="E24" s="178"/>
      <c r="F24" s="178"/>
      <c r="G24" s="178"/>
      <c r="H24" s="178"/>
      <c r="I24" s="179"/>
    </row>
    <row r="25" spans="1:9" ht="201" customHeight="1" x14ac:dyDescent="0.25">
      <c r="A25" s="37" t="s">
        <v>69</v>
      </c>
      <c r="B25" s="176" t="s">
        <v>100</v>
      </c>
      <c r="C25" s="176"/>
      <c r="D25" s="176"/>
      <c r="E25" s="176"/>
      <c r="F25" s="176"/>
      <c r="G25" s="176"/>
      <c r="H25" s="176"/>
      <c r="I25" s="176"/>
    </row>
    <row r="26" spans="1:9" ht="120.75" customHeight="1" x14ac:dyDescent="0.25">
      <c r="A26" s="37" t="s">
        <v>70</v>
      </c>
      <c r="B26" s="176" t="s">
        <v>125</v>
      </c>
      <c r="C26" s="176"/>
      <c r="D26" s="176"/>
      <c r="E26" s="176"/>
      <c r="F26" s="176"/>
      <c r="G26" s="176"/>
      <c r="H26" s="176"/>
      <c r="I26" s="176"/>
    </row>
    <row r="27" spans="1:9" ht="87" customHeight="1" x14ac:dyDescent="0.25">
      <c r="A27" s="37" t="s">
        <v>71</v>
      </c>
      <c r="B27" s="176" t="s">
        <v>101</v>
      </c>
      <c r="C27" s="176"/>
      <c r="D27" s="176"/>
      <c r="E27" s="176"/>
      <c r="F27" s="176"/>
      <c r="G27" s="176"/>
      <c r="H27" s="176"/>
      <c r="I27" s="176"/>
    </row>
    <row r="28" spans="1:9" ht="45.75" customHeight="1" x14ac:dyDescent="0.25">
      <c r="A28" s="37" t="s">
        <v>72</v>
      </c>
      <c r="B28" s="176" t="s">
        <v>128</v>
      </c>
      <c r="C28" s="176"/>
      <c r="D28" s="176"/>
      <c r="E28" s="176"/>
      <c r="F28" s="176"/>
      <c r="G28" s="176"/>
      <c r="H28" s="176"/>
      <c r="I28" s="176"/>
    </row>
    <row r="29" spans="1:9" x14ac:dyDescent="0.25">
      <c r="A29" s="183"/>
      <c r="B29" s="183"/>
      <c r="C29" s="183"/>
      <c r="D29" s="183"/>
      <c r="E29" s="183"/>
      <c r="F29" s="183"/>
      <c r="G29" s="183"/>
      <c r="H29" s="183"/>
      <c r="I29" s="183"/>
    </row>
    <row r="30" spans="1:9" ht="45" customHeight="1" x14ac:dyDescent="0.25">
      <c r="A30" s="188" t="s">
        <v>74</v>
      </c>
      <c r="B30" s="188"/>
      <c r="C30" s="188"/>
      <c r="D30" s="188"/>
      <c r="E30" s="188"/>
      <c r="F30" s="188"/>
      <c r="G30" s="188"/>
      <c r="H30" s="188"/>
      <c r="I30" s="188"/>
    </row>
    <row r="31" spans="1:9" ht="42" customHeight="1" x14ac:dyDescent="0.25">
      <c r="A31" s="189" t="s">
        <v>17</v>
      </c>
      <c r="B31" s="189"/>
      <c r="C31" s="170" t="s">
        <v>102</v>
      </c>
      <c r="D31" s="171"/>
      <c r="E31" s="171"/>
      <c r="F31" s="171"/>
      <c r="G31" s="171"/>
      <c r="H31" s="172"/>
      <c r="I31" s="33"/>
    </row>
    <row r="32" spans="1:9" ht="43.5" customHeight="1" x14ac:dyDescent="0.25">
      <c r="A32" s="189" t="s">
        <v>18</v>
      </c>
      <c r="B32" s="189"/>
      <c r="C32" s="170" t="s">
        <v>103</v>
      </c>
      <c r="D32" s="171"/>
      <c r="E32" s="171"/>
      <c r="F32" s="171"/>
      <c r="G32" s="171"/>
      <c r="H32" s="172"/>
      <c r="I32" s="33"/>
    </row>
    <row r="33" spans="1:9" ht="40.5" customHeight="1" x14ac:dyDescent="0.25">
      <c r="A33" s="189" t="s">
        <v>19</v>
      </c>
      <c r="B33" s="189"/>
      <c r="C33" s="170" t="s">
        <v>106</v>
      </c>
      <c r="D33" s="171"/>
      <c r="E33" s="171"/>
      <c r="F33" s="171"/>
      <c r="G33" s="171"/>
      <c r="H33" s="172"/>
      <c r="I33" s="33"/>
    </row>
    <row r="34" spans="1:9" ht="75.75" customHeight="1" x14ac:dyDescent="0.25">
      <c r="A34" s="187" t="s">
        <v>20</v>
      </c>
      <c r="B34" s="187"/>
      <c r="C34" s="173" t="s">
        <v>104</v>
      </c>
      <c r="D34" s="174"/>
      <c r="E34" s="174"/>
      <c r="F34" s="174"/>
      <c r="G34" s="174"/>
      <c r="H34" s="175"/>
      <c r="I34" s="33"/>
    </row>
    <row r="35" spans="1:9" ht="57.75" customHeight="1" x14ac:dyDescent="0.25">
      <c r="A35" s="187" t="s">
        <v>21</v>
      </c>
      <c r="B35" s="187"/>
      <c r="C35" s="170" t="s">
        <v>105</v>
      </c>
      <c r="D35" s="171"/>
      <c r="E35" s="171"/>
      <c r="F35" s="171"/>
      <c r="G35" s="171"/>
      <c r="H35" s="172"/>
      <c r="I35" s="33"/>
    </row>
    <row r="36" spans="1:9" ht="73.5" customHeight="1" x14ac:dyDescent="0.25">
      <c r="A36" s="187" t="s">
        <v>22</v>
      </c>
      <c r="B36" s="187"/>
      <c r="C36" s="170" t="s">
        <v>107</v>
      </c>
      <c r="D36" s="171"/>
      <c r="E36" s="171"/>
      <c r="F36" s="171"/>
      <c r="G36" s="171"/>
      <c r="H36" s="172"/>
      <c r="I36" s="33"/>
    </row>
    <row r="37" spans="1:9" ht="67.5" customHeight="1" x14ac:dyDescent="0.25">
      <c r="A37" s="187" t="s">
        <v>48</v>
      </c>
      <c r="B37" s="187"/>
      <c r="C37" s="170" t="s">
        <v>108</v>
      </c>
      <c r="D37" s="171"/>
      <c r="E37" s="171"/>
      <c r="F37" s="171"/>
      <c r="G37" s="171"/>
      <c r="H37" s="172"/>
      <c r="I37" s="33"/>
    </row>
    <row r="38" spans="1:9" ht="45.75" customHeight="1" x14ac:dyDescent="0.25">
      <c r="A38" s="187" t="s">
        <v>23</v>
      </c>
      <c r="B38" s="187"/>
      <c r="C38" s="170" t="s">
        <v>109</v>
      </c>
      <c r="D38" s="171"/>
      <c r="E38" s="171"/>
      <c r="F38" s="171"/>
      <c r="G38" s="171"/>
      <c r="H38" s="172"/>
      <c r="I38" s="33"/>
    </row>
    <row r="39" spans="1:9" ht="39.75" customHeight="1" x14ac:dyDescent="0.25">
      <c r="A39" s="187" t="s">
        <v>24</v>
      </c>
      <c r="B39" s="187"/>
      <c r="C39" s="170" t="s">
        <v>110</v>
      </c>
      <c r="D39" s="171"/>
      <c r="E39" s="171"/>
      <c r="F39" s="171"/>
      <c r="G39" s="171"/>
      <c r="H39" s="172"/>
      <c r="I39" s="33"/>
    </row>
    <row r="40" spans="1:9" ht="52.5" customHeight="1" x14ac:dyDescent="0.25">
      <c r="A40" s="195" t="s">
        <v>25</v>
      </c>
      <c r="B40" s="195"/>
      <c r="C40" s="170" t="s">
        <v>111</v>
      </c>
      <c r="D40" s="171"/>
      <c r="E40" s="171"/>
      <c r="F40" s="171"/>
      <c r="G40" s="171"/>
      <c r="H40" s="172"/>
      <c r="I40" s="33"/>
    </row>
    <row r="42" spans="1:9" ht="42.75" customHeight="1" x14ac:dyDescent="0.25">
      <c r="A42" s="196" t="s">
        <v>47</v>
      </c>
      <c r="B42" s="196"/>
      <c r="C42" s="196"/>
      <c r="D42" s="196"/>
      <c r="E42" s="196"/>
      <c r="F42" s="196"/>
      <c r="G42" s="196"/>
      <c r="H42" s="196"/>
    </row>
    <row r="43" spans="1:9" ht="53.25" customHeight="1" x14ac:dyDescent="0.25">
      <c r="A43" s="191" t="s">
        <v>26</v>
      </c>
      <c r="B43" s="191"/>
      <c r="C43" s="170" t="s">
        <v>132</v>
      </c>
      <c r="D43" s="171"/>
      <c r="E43" s="171"/>
      <c r="F43" s="171"/>
      <c r="G43" s="171"/>
      <c r="H43" s="172"/>
    </row>
    <row r="44" spans="1:9" ht="69" customHeight="1" x14ac:dyDescent="0.25">
      <c r="A44" s="191" t="s">
        <v>27</v>
      </c>
      <c r="B44" s="191"/>
      <c r="C44" s="173" t="s">
        <v>133</v>
      </c>
      <c r="D44" s="174"/>
      <c r="E44" s="174"/>
      <c r="F44" s="174"/>
      <c r="G44" s="174"/>
      <c r="H44" s="175"/>
    </row>
    <row r="45" spans="1:9" ht="56.25" customHeight="1" x14ac:dyDescent="0.25">
      <c r="A45" s="191" t="s">
        <v>28</v>
      </c>
      <c r="B45" s="191"/>
      <c r="C45" s="170" t="s">
        <v>112</v>
      </c>
      <c r="D45" s="171"/>
      <c r="E45" s="171"/>
      <c r="F45" s="171"/>
      <c r="G45" s="171"/>
      <c r="H45" s="172"/>
    </row>
    <row r="46" spans="1:9" ht="51.75" customHeight="1" x14ac:dyDescent="0.25">
      <c r="A46" s="191" t="s">
        <v>29</v>
      </c>
      <c r="B46" s="191"/>
      <c r="C46" s="170" t="s">
        <v>113</v>
      </c>
      <c r="D46" s="171"/>
      <c r="E46" s="171"/>
      <c r="F46" s="171"/>
      <c r="G46" s="171"/>
      <c r="H46" s="172"/>
    </row>
    <row r="47" spans="1:9" ht="48.75" customHeight="1" x14ac:dyDescent="0.25">
      <c r="A47" s="191" t="s">
        <v>30</v>
      </c>
      <c r="B47" s="191"/>
      <c r="C47" s="170" t="s">
        <v>114</v>
      </c>
      <c r="D47" s="171"/>
      <c r="E47" s="171"/>
      <c r="F47" s="171"/>
      <c r="G47" s="171"/>
      <c r="H47" s="172"/>
    </row>
    <row r="48" spans="1:9" x14ac:dyDescent="0.25">
      <c r="A48" s="193"/>
      <c r="B48" s="193"/>
      <c r="C48" s="193"/>
      <c r="D48" s="193"/>
      <c r="E48" s="193"/>
      <c r="F48" s="193"/>
      <c r="G48" s="193"/>
      <c r="H48" s="193"/>
    </row>
    <row r="49" spans="1:8" ht="34.5" customHeight="1" x14ac:dyDescent="0.25">
      <c r="A49" s="192" t="s">
        <v>1</v>
      </c>
      <c r="B49" s="192"/>
      <c r="C49" s="192"/>
      <c r="D49" s="192"/>
      <c r="E49" s="192"/>
      <c r="F49" s="192"/>
      <c r="G49" s="192"/>
      <c r="H49" s="192"/>
    </row>
    <row r="50" spans="1:8" ht="44.25" customHeight="1" x14ac:dyDescent="0.25">
      <c r="A50" s="191" t="s">
        <v>31</v>
      </c>
      <c r="B50" s="191"/>
      <c r="C50" s="170" t="s">
        <v>124</v>
      </c>
      <c r="D50" s="171"/>
      <c r="E50" s="171"/>
      <c r="F50" s="171"/>
      <c r="G50" s="171"/>
      <c r="H50" s="172"/>
    </row>
    <row r="51" spans="1:8" ht="90" customHeight="1" x14ac:dyDescent="0.25">
      <c r="A51" s="191" t="s">
        <v>32</v>
      </c>
      <c r="B51" s="191"/>
      <c r="C51" s="173" t="s">
        <v>129</v>
      </c>
      <c r="D51" s="171"/>
      <c r="E51" s="171"/>
      <c r="F51" s="171"/>
      <c r="G51" s="171"/>
      <c r="H51" s="172"/>
    </row>
    <row r="52" spans="1:8" ht="40.5" customHeight="1" x14ac:dyDescent="0.25">
      <c r="A52" s="191" t="s">
        <v>33</v>
      </c>
      <c r="B52" s="191"/>
      <c r="C52" s="170" t="s">
        <v>122</v>
      </c>
      <c r="D52" s="171"/>
      <c r="E52" s="171"/>
      <c r="F52" s="171"/>
      <c r="G52" s="171"/>
      <c r="H52" s="172"/>
    </row>
    <row r="53" spans="1:8" ht="32.25" customHeight="1" x14ac:dyDescent="0.25">
      <c r="A53" s="191" t="s">
        <v>34</v>
      </c>
      <c r="B53" s="191"/>
      <c r="C53" s="170" t="s">
        <v>123</v>
      </c>
      <c r="D53" s="171"/>
      <c r="E53" s="171"/>
      <c r="F53" s="171"/>
      <c r="G53" s="171"/>
      <c r="H53" s="172"/>
    </row>
    <row r="54" spans="1:8" ht="51.75" customHeight="1" x14ac:dyDescent="0.25">
      <c r="A54" s="190" t="s">
        <v>35</v>
      </c>
      <c r="B54" s="190"/>
      <c r="C54" s="170" t="s">
        <v>116</v>
      </c>
      <c r="D54" s="171"/>
      <c r="E54" s="171"/>
      <c r="F54" s="171"/>
      <c r="G54" s="171"/>
      <c r="H54" s="172"/>
    </row>
    <row r="55" spans="1:8" ht="65.25" customHeight="1" x14ac:dyDescent="0.25">
      <c r="A55" s="190" t="s">
        <v>36</v>
      </c>
      <c r="B55" s="190"/>
      <c r="C55" s="170" t="s">
        <v>117</v>
      </c>
      <c r="D55" s="171"/>
      <c r="E55" s="171"/>
      <c r="F55" s="171"/>
      <c r="G55" s="171"/>
      <c r="H55" s="172"/>
    </row>
    <row r="56" spans="1:8" ht="40.5" customHeight="1" x14ac:dyDescent="0.25">
      <c r="A56" s="190" t="s">
        <v>37</v>
      </c>
      <c r="B56" s="190"/>
      <c r="C56" s="170" t="s">
        <v>121</v>
      </c>
      <c r="D56" s="171"/>
      <c r="E56" s="171"/>
      <c r="F56" s="171"/>
      <c r="G56" s="171"/>
      <c r="H56" s="172"/>
    </row>
    <row r="57" spans="1:8" ht="60" customHeight="1" x14ac:dyDescent="0.25">
      <c r="A57" s="190" t="s">
        <v>38</v>
      </c>
      <c r="B57" s="190"/>
      <c r="C57" s="170" t="s">
        <v>126</v>
      </c>
      <c r="D57" s="171"/>
      <c r="E57" s="171"/>
      <c r="F57" s="171"/>
      <c r="G57" s="171"/>
      <c r="H57" s="172"/>
    </row>
    <row r="58" spans="1:8" ht="51.75" customHeight="1" x14ac:dyDescent="0.25">
      <c r="A58" s="190" t="s">
        <v>39</v>
      </c>
      <c r="B58" s="190"/>
      <c r="C58" s="170" t="s">
        <v>118</v>
      </c>
      <c r="D58" s="171"/>
      <c r="E58" s="171"/>
      <c r="F58" s="171"/>
      <c r="G58" s="171"/>
      <c r="H58" s="172"/>
    </row>
    <row r="59" spans="1:8" ht="54.75" customHeight="1" x14ac:dyDescent="0.25">
      <c r="A59" s="197" t="s">
        <v>40</v>
      </c>
      <c r="B59" s="197"/>
      <c r="C59" s="170" t="s">
        <v>130</v>
      </c>
      <c r="D59" s="171"/>
      <c r="E59" s="171"/>
      <c r="F59" s="171"/>
      <c r="G59" s="171"/>
      <c r="H59" s="172"/>
    </row>
    <row r="61" spans="1:8" s="33" customFormat="1" ht="182.25" customHeight="1" x14ac:dyDescent="0.25">
      <c r="A61" s="185" t="s">
        <v>120</v>
      </c>
      <c r="B61" s="186"/>
      <c r="C61" s="186"/>
      <c r="D61" s="186"/>
      <c r="E61" s="186"/>
      <c r="F61" s="186"/>
      <c r="G61" s="186"/>
      <c r="H61" s="186"/>
    </row>
    <row r="62" spans="1:8" s="33" customFormat="1" ht="64.5" customHeight="1" x14ac:dyDescent="0.25">
      <c r="A62" s="184" t="s">
        <v>75</v>
      </c>
      <c r="B62" s="184"/>
      <c r="C62" s="173" t="s">
        <v>131</v>
      </c>
      <c r="D62" s="174"/>
      <c r="E62" s="174"/>
      <c r="F62" s="174"/>
      <c r="G62" s="174"/>
      <c r="H62" s="175"/>
    </row>
    <row r="63" spans="1:8" s="33" customFormat="1" ht="69.75" customHeight="1" x14ac:dyDescent="0.25">
      <c r="A63" s="184" t="s">
        <v>76</v>
      </c>
      <c r="B63" s="184"/>
      <c r="C63" s="173" t="s">
        <v>119</v>
      </c>
      <c r="D63" s="174"/>
      <c r="E63" s="174"/>
      <c r="F63" s="174"/>
      <c r="G63" s="174"/>
      <c r="H63" s="175"/>
    </row>
  </sheetData>
  <mergeCells count="88">
    <mergeCell ref="A56:B56"/>
    <mergeCell ref="A57:B57"/>
    <mergeCell ref="A58:B58"/>
    <mergeCell ref="A59:B59"/>
    <mergeCell ref="A62:B62"/>
    <mergeCell ref="A1:I1"/>
    <mergeCell ref="A50:B50"/>
    <mergeCell ref="A51:B51"/>
    <mergeCell ref="A52:B52"/>
    <mergeCell ref="A53:B53"/>
    <mergeCell ref="A36:B36"/>
    <mergeCell ref="A37:B37"/>
    <mergeCell ref="A38:B38"/>
    <mergeCell ref="A39:B39"/>
    <mergeCell ref="A40:B40"/>
    <mergeCell ref="A42:H42"/>
    <mergeCell ref="A23:I23"/>
    <mergeCell ref="A2:I2"/>
    <mergeCell ref="C33:H33"/>
    <mergeCell ref="C35:H35"/>
    <mergeCell ref="C36:H36"/>
    <mergeCell ref="A44:B44"/>
    <mergeCell ref="A45:B45"/>
    <mergeCell ref="A46:B46"/>
    <mergeCell ref="A47:B47"/>
    <mergeCell ref="A49:H49"/>
    <mergeCell ref="C45:H45"/>
    <mergeCell ref="C46:H46"/>
    <mergeCell ref="C47:H47"/>
    <mergeCell ref="A48:H48"/>
    <mergeCell ref="C40:H40"/>
    <mergeCell ref="A63:B63"/>
    <mergeCell ref="A61:H61"/>
    <mergeCell ref="B28:I28"/>
    <mergeCell ref="A35:B35"/>
    <mergeCell ref="A30:I30"/>
    <mergeCell ref="A31:B31"/>
    <mergeCell ref="A32:B32"/>
    <mergeCell ref="A33:B33"/>
    <mergeCell ref="A34:B34"/>
    <mergeCell ref="C34:H34"/>
    <mergeCell ref="C31:H31"/>
    <mergeCell ref="C32:H32"/>
    <mergeCell ref="A54:B54"/>
    <mergeCell ref="A55:B55"/>
    <mergeCell ref="A43:B43"/>
    <mergeCell ref="B18:H18"/>
    <mergeCell ref="B19:H19"/>
    <mergeCell ref="C37:H37"/>
    <mergeCell ref="C38:H38"/>
    <mergeCell ref="C39:H39"/>
    <mergeCell ref="B25:I25"/>
    <mergeCell ref="B26:I26"/>
    <mergeCell ref="B27:I27"/>
    <mergeCell ref="B20:H20"/>
    <mergeCell ref="B21:H21"/>
    <mergeCell ref="A24:I24"/>
    <mergeCell ref="A22:I22"/>
    <mergeCell ref="A29:I29"/>
    <mergeCell ref="B13:H13"/>
    <mergeCell ref="B14:H14"/>
    <mergeCell ref="B15:H15"/>
    <mergeCell ref="B16:H16"/>
    <mergeCell ref="B17:H17"/>
    <mergeCell ref="B8:H8"/>
    <mergeCell ref="B9:H9"/>
    <mergeCell ref="B10:H10"/>
    <mergeCell ref="B11:H11"/>
    <mergeCell ref="B12:H12"/>
    <mergeCell ref="B3:H3"/>
    <mergeCell ref="B4:H4"/>
    <mergeCell ref="B5:H5"/>
    <mergeCell ref="B6:H6"/>
    <mergeCell ref="B7:H7"/>
    <mergeCell ref="C43:H43"/>
    <mergeCell ref="C54:H54"/>
    <mergeCell ref="C55:H55"/>
    <mergeCell ref="C56:H56"/>
    <mergeCell ref="C63:H63"/>
    <mergeCell ref="C44:H44"/>
    <mergeCell ref="C50:H50"/>
    <mergeCell ref="C51:H51"/>
    <mergeCell ref="C52:H52"/>
    <mergeCell ref="C53:H53"/>
    <mergeCell ref="C57:H57"/>
    <mergeCell ref="C58:H58"/>
    <mergeCell ref="C59:H59"/>
    <mergeCell ref="C62:H62"/>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I63"/>
  <sheetViews>
    <sheetView tabSelected="1" topLeftCell="I1" zoomScale="50" zoomScaleNormal="50" workbookViewId="0">
      <pane xSplit="4" ySplit="8" topLeftCell="M27" activePane="bottomRight" state="frozen"/>
      <selection activeCell="I1" sqref="I1"/>
      <selection pane="topRight" activeCell="M1" sqref="M1"/>
      <selection pane="bottomLeft" activeCell="I9" sqref="I9"/>
      <selection pane="bottomRight" activeCell="T28" sqref="T28"/>
    </sheetView>
  </sheetViews>
  <sheetFormatPr baseColWidth="10" defaultColWidth="11.42578125" defaultRowHeight="33.75" x14ac:dyDescent="0.5"/>
  <cols>
    <col min="1" max="1" width="37.42578125" customWidth="1"/>
    <col min="2" max="2" width="26.140625" customWidth="1"/>
    <col min="3" max="3" width="34.140625" customWidth="1"/>
    <col min="4" max="4" width="38.42578125" customWidth="1"/>
    <col min="5" max="5" width="36.5703125" customWidth="1"/>
    <col min="6" max="6" width="40.140625" customWidth="1"/>
    <col min="7" max="7" width="35.28515625" customWidth="1"/>
    <col min="8" max="8" width="30.28515625" customWidth="1"/>
    <col min="9" max="9" width="0.5703125" customWidth="1"/>
    <col min="10" max="10" width="28.7109375" customWidth="1"/>
    <col min="11" max="11" width="21" hidden="1" customWidth="1"/>
    <col min="12" max="12" width="27.28515625" style="42" customWidth="1"/>
    <col min="13" max="13" width="40" customWidth="1"/>
    <col min="14" max="14" width="32.5703125" style="2" customWidth="1"/>
    <col min="15" max="15" width="27" style="13" hidden="1" customWidth="1"/>
    <col min="16" max="16" width="36.140625" style="2" hidden="1" customWidth="1"/>
    <col min="17" max="17" width="42.140625" style="11" hidden="1" customWidth="1"/>
    <col min="18" max="18" width="32" style="3" customWidth="1"/>
    <col min="19" max="19" width="25.85546875" style="4" customWidth="1"/>
    <col min="20" max="20" width="28.85546875" style="5" customWidth="1"/>
    <col min="21" max="21" width="28.28515625" style="85" customWidth="1"/>
    <col min="22" max="22" width="30" style="5" customWidth="1"/>
    <col min="23" max="23" width="25.42578125" style="5" customWidth="1"/>
    <col min="24" max="24" width="21" style="5" customWidth="1"/>
    <col min="25" max="25" width="27.42578125" style="5" customWidth="1"/>
    <col min="26" max="26" width="43.85546875" style="6" hidden="1" customWidth="1"/>
    <col min="27" max="27" width="49.85546875" style="7" hidden="1" customWidth="1"/>
    <col min="28" max="28" width="46.5703125" style="8" hidden="1" customWidth="1"/>
    <col min="29" max="30" width="46" style="9" customWidth="1"/>
    <col min="31" max="31" width="47.42578125" style="10" customWidth="1"/>
    <col min="32" max="32" width="35" style="10" customWidth="1"/>
    <col min="33" max="33" width="78.42578125" style="71" customWidth="1"/>
    <col min="34" max="34" width="54.7109375" customWidth="1"/>
    <col min="35" max="35" width="34.7109375" style="121" customWidth="1"/>
    <col min="36" max="37" width="34.7109375" customWidth="1"/>
    <col min="38" max="38" width="32.28515625" style="12" customWidth="1"/>
    <col min="39" max="39" width="36.28515625" style="2" customWidth="1"/>
    <col min="40" max="40" width="33.42578125" style="2" customWidth="1"/>
    <col min="41" max="41" width="34.7109375" customWidth="1"/>
    <col min="42" max="42" width="30" customWidth="1"/>
    <col min="43" max="43" width="38.7109375" customWidth="1"/>
    <col min="44" max="44" width="42.5703125" customWidth="1"/>
    <col min="45" max="45" width="42.85546875" customWidth="1"/>
    <col min="46" max="46" width="49.28515625" style="88" customWidth="1"/>
    <col min="47" max="47" width="48.42578125" customWidth="1"/>
    <col min="48" max="48" width="30.140625" customWidth="1"/>
    <col min="49" max="49" width="36.7109375" customWidth="1"/>
    <col min="50" max="50" width="46.140625" customWidth="1"/>
    <col min="51" max="52" width="36.7109375" customWidth="1"/>
    <col min="53" max="53" width="35.140625" customWidth="1"/>
    <col min="54" max="54" width="50.42578125" style="67" customWidth="1"/>
    <col min="55" max="55" width="38.5703125" customWidth="1"/>
    <col min="56" max="56" width="38.85546875" customWidth="1"/>
    <col min="57" max="57" width="40.42578125" customWidth="1"/>
    <col min="58" max="58" width="45.42578125" customWidth="1"/>
    <col min="59" max="59" width="33.85546875" customWidth="1"/>
    <col min="60" max="60" width="39" customWidth="1"/>
  </cols>
  <sheetData>
    <row r="1" spans="1:61" ht="29.25" hidden="1" customHeight="1" x14ac:dyDescent="0.3">
      <c r="A1" s="45"/>
      <c r="B1" s="185" t="s">
        <v>49</v>
      </c>
      <c r="C1" s="185"/>
      <c r="D1" s="343" t="s">
        <v>50</v>
      </c>
      <c r="E1" s="344"/>
      <c r="F1" s="344"/>
      <c r="G1" s="344"/>
      <c r="H1" s="344"/>
      <c r="I1" s="344"/>
      <c r="J1" s="344"/>
      <c r="K1" s="344"/>
      <c r="L1" s="344"/>
      <c r="M1" s="344"/>
      <c r="N1" s="344"/>
      <c r="O1" s="344"/>
      <c r="P1" s="344"/>
      <c r="Q1" s="344"/>
      <c r="R1" s="344"/>
      <c r="S1" s="344"/>
      <c r="T1" s="344"/>
      <c r="U1" s="344"/>
      <c r="V1" s="344"/>
      <c r="W1" s="344"/>
      <c r="X1" s="344"/>
      <c r="Y1" s="344"/>
      <c r="Z1" s="344"/>
      <c r="AA1" s="344"/>
      <c r="AB1" s="344"/>
      <c r="AC1" s="344"/>
      <c r="AD1" s="344"/>
      <c r="AE1" s="344"/>
      <c r="AF1" s="344"/>
      <c r="AG1" s="344"/>
      <c r="AH1" s="344"/>
      <c r="AI1" s="344"/>
      <c r="AJ1" s="344"/>
      <c r="AK1" s="344"/>
      <c r="AL1" s="344"/>
      <c r="AM1" s="344"/>
      <c r="AN1" s="344"/>
      <c r="AO1" s="344"/>
      <c r="AP1" s="344"/>
      <c r="AQ1" s="344"/>
      <c r="AR1" s="344"/>
      <c r="AS1" s="344"/>
      <c r="AT1" s="344"/>
      <c r="AU1" s="344"/>
      <c r="AV1" s="344"/>
      <c r="AW1" s="344"/>
      <c r="AX1" s="344"/>
      <c r="AY1" s="344"/>
      <c r="AZ1" s="344"/>
      <c r="BA1" s="345"/>
      <c r="BB1" s="66" t="s">
        <v>56</v>
      </c>
      <c r="BC1" s="45"/>
      <c r="BD1" s="45"/>
      <c r="BE1" s="45"/>
      <c r="BF1" s="45"/>
      <c r="BG1" s="45"/>
      <c r="BH1" s="45"/>
      <c r="BI1" s="41"/>
    </row>
    <row r="2" spans="1:61" ht="30" hidden="1" customHeight="1" x14ac:dyDescent="0.3">
      <c r="A2" s="45"/>
      <c r="B2" s="185"/>
      <c r="C2" s="185"/>
      <c r="D2" s="343" t="s">
        <v>51</v>
      </c>
      <c r="E2" s="344"/>
      <c r="F2" s="344"/>
      <c r="G2" s="344"/>
      <c r="H2" s="344"/>
      <c r="I2" s="344"/>
      <c r="J2" s="344"/>
      <c r="K2" s="344"/>
      <c r="L2" s="344"/>
      <c r="M2" s="344"/>
      <c r="N2" s="344"/>
      <c r="O2" s="344"/>
      <c r="P2" s="344"/>
      <c r="Q2" s="344"/>
      <c r="R2" s="344"/>
      <c r="S2" s="344"/>
      <c r="T2" s="344"/>
      <c r="U2" s="344"/>
      <c r="V2" s="344"/>
      <c r="W2" s="344"/>
      <c r="X2" s="344"/>
      <c r="Y2" s="344"/>
      <c r="Z2" s="344"/>
      <c r="AA2" s="344"/>
      <c r="AB2" s="344"/>
      <c r="AC2" s="344"/>
      <c r="AD2" s="344"/>
      <c r="AE2" s="344"/>
      <c r="AF2" s="344"/>
      <c r="AG2" s="344"/>
      <c r="AH2" s="344"/>
      <c r="AI2" s="344"/>
      <c r="AJ2" s="344"/>
      <c r="AK2" s="344"/>
      <c r="AL2" s="344"/>
      <c r="AM2" s="344"/>
      <c r="AN2" s="344"/>
      <c r="AO2" s="344"/>
      <c r="AP2" s="344"/>
      <c r="AQ2" s="344"/>
      <c r="AR2" s="344"/>
      <c r="AS2" s="344"/>
      <c r="AT2" s="344"/>
      <c r="AU2" s="344"/>
      <c r="AV2" s="344"/>
      <c r="AW2" s="344"/>
      <c r="AX2" s="344"/>
      <c r="AY2" s="344"/>
      <c r="AZ2" s="344"/>
      <c r="BA2" s="345"/>
      <c r="BB2" s="66" t="s">
        <v>54</v>
      </c>
      <c r="BC2" s="45"/>
      <c r="BD2" s="45"/>
      <c r="BE2" s="45"/>
      <c r="BF2" s="45"/>
      <c r="BG2" s="45"/>
      <c r="BH2" s="45"/>
      <c r="BI2" s="41"/>
    </row>
    <row r="3" spans="1:61" ht="30.75" hidden="1" customHeight="1" x14ac:dyDescent="0.3">
      <c r="A3" s="45"/>
      <c r="B3" s="185"/>
      <c r="C3" s="185"/>
      <c r="D3" s="343" t="s">
        <v>52</v>
      </c>
      <c r="E3" s="344"/>
      <c r="F3" s="344"/>
      <c r="G3" s="344"/>
      <c r="H3" s="344"/>
      <c r="I3" s="344"/>
      <c r="J3" s="344"/>
      <c r="K3" s="344"/>
      <c r="L3" s="344"/>
      <c r="M3" s="344"/>
      <c r="N3" s="344"/>
      <c r="O3" s="344"/>
      <c r="P3" s="344"/>
      <c r="Q3" s="344"/>
      <c r="R3" s="344"/>
      <c r="S3" s="344"/>
      <c r="T3" s="344"/>
      <c r="U3" s="344"/>
      <c r="V3" s="344"/>
      <c r="W3" s="344"/>
      <c r="X3" s="344"/>
      <c r="Y3" s="344"/>
      <c r="Z3" s="344"/>
      <c r="AA3" s="344"/>
      <c r="AB3" s="344"/>
      <c r="AC3" s="344"/>
      <c r="AD3" s="344"/>
      <c r="AE3" s="344"/>
      <c r="AF3" s="344"/>
      <c r="AG3" s="344"/>
      <c r="AH3" s="344"/>
      <c r="AI3" s="344"/>
      <c r="AJ3" s="344"/>
      <c r="AK3" s="344"/>
      <c r="AL3" s="344"/>
      <c r="AM3" s="344"/>
      <c r="AN3" s="344"/>
      <c r="AO3" s="344"/>
      <c r="AP3" s="344"/>
      <c r="AQ3" s="344"/>
      <c r="AR3" s="344"/>
      <c r="AS3" s="344"/>
      <c r="AT3" s="344"/>
      <c r="AU3" s="344"/>
      <c r="AV3" s="344"/>
      <c r="AW3" s="344"/>
      <c r="AX3" s="344"/>
      <c r="AY3" s="344"/>
      <c r="AZ3" s="344"/>
      <c r="BA3" s="345"/>
      <c r="BB3" s="66" t="s">
        <v>57</v>
      </c>
      <c r="BC3" s="45"/>
      <c r="BD3" s="45"/>
      <c r="BE3" s="45"/>
      <c r="BF3" s="45"/>
      <c r="BG3" s="45"/>
      <c r="BH3" s="45"/>
      <c r="BI3" s="41"/>
    </row>
    <row r="4" spans="1:61" ht="24.75" hidden="1" customHeight="1" x14ac:dyDescent="0.3">
      <c r="A4" s="45"/>
      <c r="B4" s="185"/>
      <c r="C4" s="185"/>
      <c r="D4" s="343" t="s">
        <v>53</v>
      </c>
      <c r="E4" s="344"/>
      <c r="F4" s="344"/>
      <c r="G4" s="344"/>
      <c r="H4" s="344"/>
      <c r="I4" s="344"/>
      <c r="J4" s="344"/>
      <c r="K4" s="344"/>
      <c r="L4" s="344"/>
      <c r="M4" s="344"/>
      <c r="N4" s="344"/>
      <c r="O4" s="344"/>
      <c r="P4" s="344"/>
      <c r="Q4" s="344"/>
      <c r="R4" s="344"/>
      <c r="S4" s="344"/>
      <c r="T4" s="344"/>
      <c r="U4" s="344"/>
      <c r="V4" s="344"/>
      <c r="W4" s="344"/>
      <c r="X4" s="344"/>
      <c r="Y4" s="344"/>
      <c r="Z4" s="344"/>
      <c r="AA4" s="344"/>
      <c r="AB4" s="344"/>
      <c r="AC4" s="344"/>
      <c r="AD4" s="344"/>
      <c r="AE4" s="344"/>
      <c r="AF4" s="344"/>
      <c r="AG4" s="344"/>
      <c r="AH4" s="344"/>
      <c r="AI4" s="344"/>
      <c r="AJ4" s="344"/>
      <c r="AK4" s="344"/>
      <c r="AL4" s="344"/>
      <c r="AM4" s="344"/>
      <c r="AN4" s="344"/>
      <c r="AO4" s="344"/>
      <c r="AP4" s="344"/>
      <c r="AQ4" s="344"/>
      <c r="AR4" s="344"/>
      <c r="AS4" s="344"/>
      <c r="AT4" s="344"/>
      <c r="AU4" s="344"/>
      <c r="AV4" s="344"/>
      <c r="AW4" s="344"/>
      <c r="AX4" s="344"/>
      <c r="AY4" s="344"/>
      <c r="AZ4" s="344"/>
      <c r="BA4" s="345"/>
      <c r="BB4" s="66" t="s">
        <v>55</v>
      </c>
      <c r="BC4" s="45"/>
      <c r="BD4" s="45"/>
      <c r="BE4" s="45"/>
      <c r="BF4" s="45"/>
      <c r="BG4" s="45"/>
      <c r="BH4" s="45"/>
      <c r="BI4" s="41"/>
    </row>
    <row r="5" spans="1:61" ht="27" customHeight="1" x14ac:dyDescent="0.3">
      <c r="A5" s="45"/>
      <c r="B5" s="340" t="s">
        <v>0</v>
      </c>
      <c r="C5" s="340"/>
      <c r="D5" s="341" t="s">
        <v>255</v>
      </c>
      <c r="E5" s="341"/>
      <c r="F5" s="341"/>
      <c r="G5" s="341"/>
      <c r="H5" s="341"/>
      <c r="I5" s="341"/>
      <c r="J5" s="341"/>
      <c r="K5" s="341"/>
      <c r="L5" s="341"/>
      <c r="M5" s="341"/>
      <c r="N5" s="341"/>
      <c r="O5" s="341"/>
      <c r="P5" s="341"/>
      <c r="Q5" s="341"/>
      <c r="R5" s="341"/>
      <c r="S5" s="341"/>
      <c r="T5" s="341"/>
      <c r="U5" s="341"/>
      <c r="V5" s="341"/>
      <c r="W5" s="341"/>
      <c r="X5" s="341"/>
      <c r="Y5" s="341"/>
      <c r="Z5" s="341"/>
      <c r="AA5" s="341"/>
      <c r="AB5" s="341"/>
      <c r="AC5" s="341"/>
      <c r="AD5" s="341"/>
      <c r="AE5" s="341"/>
      <c r="AF5" s="341"/>
      <c r="AG5" s="341"/>
      <c r="AH5" s="341"/>
      <c r="AI5" s="341"/>
      <c r="AJ5" s="341"/>
      <c r="AK5" s="341"/>
      <c r="AL5" s="341"/>
      <c r="AM5" s="341"/>
      <c r="AN5" s="341"/>
      <c r="AO5" s="341"/>
      <c r="AP5" s="341"/>
      <c r="AQ5" s="341"/>
      <c r="AR5" s="341"/>
      <c r="AS5" s="341"/>
      <c r="AT5" s="341"/>
      <c r="AU5" s="341"/>
      <c r="AV5" s="341"/>
      <c r="AW5" s="341"/>
      <c r="AX5" s="341"/>
      <c r="AY5" s="341"/>
      <c r="AZ5" s="341"/>
      <c r="BA5" s="341"/>
      <c r="BB5" s="342"/>
      <c r="BC5" s="45"/>
      <c r="BD5" s="45"/>
      <c r="BE5" s="45"/>
      <c r="BF5" s="45"/>
      <c r="BG5" s="45"/>
      <c r="BH5" s="45"/>
      <c r="BI5" s="41"/>
    </row>
    <row r="6" spans="1:61" ht="68.25" customHeight="1" thickBot="1" x14ac:dyDescent="0.4">
      <c r="A6" s="185" t="s">
        <v>46</v>
      </c>
      <c r="B6" s="185"/>
      <c r="C6" s="185"/>
      <c r="D6" s="185"/>
      <c r="E6" s="185"/>
      <c r="F6" s="185"/>
      <c r="G6" s="185"/>
      <c r="H6" s="185"/>
      <c r="I6" s="185"/>
      <c r="J6" s="185"/>
      <c r="K6" s="185"/>
      <c r="L6" s="185"/>
      <c r="M6" s="185"/>
      <c r="N6" s="185"/>
      <c r="O6" s="185"/>
      <c r="P6" s="185"/>
      <c r="Q6" s="185"/>
      <c r="R6" s="185"/>
      <c r="S6" s="185"/>
      <c r="T6" s="185"/>
      <c r="U6" s="80"/>
      <c r="V6" s="43"/>
      <c r="W6" s="43"/>
      <c r="X6" s="43"/>
      <c r="Y6" s="43"/>
      <c r="Z6" s="362" t="s">
        <v>73</v>
      </c>
      <c r="AA6" s="362"/>
      <c r="AB6" s="362"/>
      <c r="AC6" s="363"/>
      <c r="AD6" s="366" t="s">
        <v>74</v>
      </c>
      <c r="AE6" s="367"/>
      <c r="AF6" s="367"/>
      <c r="AG6" s="367"/>
      <c r="AH6" s="367"/>
      <c r="AI6" s="367"/>
      <c r="AJ6" s="367"/>
      <c r="AK6" s="367"/>
      <c r="AL6" s="367"/>
      <c r="AM6" s="367"/>
      <c r="AN6" s="368"/>
      <c r="AO6" s="364" t="s">
        <v>47</v>
      </c>
      <c r="AP6" s="365"/>
      <c r="AQ6" s="365"/>
      <c r="AR6" s="365"/>
      <c r="AS6" s="365"/>
      <c r="AT6" s="347" t="s">
        <v>1</v>
      </c>
      <c r="AU6" s="347"/>
      <c r="AV6" s="347"/>
      <c r="AW6" s="347"/>
      <c r="AX6" s="347"/>
      <c r="AY6" s="347"/>
      <c r="AZ6" s="347"/>
      <c r="BA6" s="347"/>
      <c r="BB6" s="347"/>
      <c r="BC6" s="347"/>
      <c r="BD6" s="347"/>
      <c r="BE6" s="347"/>
      <c r="BF6" s="347"/>
      <c r="BG6" s="359" t="s">
        <v>77</v>
      </c>
      <c r="BH6" s="359"/>
      <c r="BI6" s="41"/>
    </row>
    <row r="7" spans="1:61" s="1" customFormat="1" ht="96" customHeight="1" x14ac:dyDescent="0.2">
      <c r="A7" s="360" t="s">
        <v>68</v>
      </c>
      <c r="B7" s="329" t="s">
        <v>2</v>
      </c>
      <c r="C7" s="329" t="s">
        <v>3</v>
      </c>
      <c r="D7" s="329" t="s">
        <v>4</v>
      </c>
      <c r="E7" s="329" t="s">
        <v>5</v>
      </c>
      <c r="F7" s="329" t="s">
        <v>43</v>
      </c>
      <c r="G7" s="331" t="s">
        <v>45</v>
      </c>
      <c r="H7" s="331" t="s">
        <v>44</v>
      </c>
      <c r="I7" s="331" t="s">
        <v>6</v>
      </c>
      <c r="J7" s="333" t="s">
        <v>7</v>
      </c>
      <c r="K7" s="333" t="s">
        <v>8</v>
      </c>
      <c r="L7" s="335" t="s">
        <v>9</v>
      </c>
      <c r="M7" s="333" t="s">
        <v>10</v>
      </c>
      <c r="N7" s="333" t="s">
        <v>11</v>
      </c>
      <c r="O7" s="331" t="s">
        <v>12</v>
      </c>
      <c r="P7" s="331"/>
      <c r="Q7" s="381" t="s">
        <v>13</v>
      </c>
      <c r="R7" s="328" t="s">
        <v>14</v>
      </c>
      <c r="S7" s="328" t="s">
        <v>15</v>
      </c>
      <c r="T7" s="328" t="s">
        <v>16</v>
      </c>
      <c r="U7" s="337" t="s">
        <v>257</v>
      </c>
      <c r="V7" s="338" t="s">
        <v>258</v>
      </c>
      <c r="W7" s="339" t="s">
        <v>298</v>
      </c>
      <c r="X7" s="339" t="s">
        <v>290</v>
      </c>
      <c r="Y7" s="339" t="s">
        <v>291</v>
      </c>
      <c r="Z7" s="330" t="s">
        <v>69</v>
      </c>
      <c r="AA7" s="330" t="s">
        <v>70</v>
      </c>
      <c r="AB7" s="330" t="s">
        <v>71</v>
      </c>
      <c r="AC7" s="330" t="s">
        <v>72</v>
      </c>
      <c r="AD7" s="328" t="s">
        <v>17</v>
      </c>
      <c r="AE7" s="328" t="s">
        <v>18</v>
      </c>
      <c r="AF7" s="328" t="s">
        <v>19</v>
      </c>
      <c r="AG7" s="377" t="s">
        <v>20</v>
      </c>
      <c r="AH7" s="348" t="s">
        <v>21</v>
      </c>
      <c r="AI7" s="379" t="s">
        <v>48</v>
      </c>
      <c r="AJ7" s="384" t="s">
        <v>299</v>
      </c>
      <c r="AK7" s="386" t="s">
        <v>289</v>
      </c>
      <c r="AL7" s="348" t="s">
        <v>23</v>
      </c>
      <c r="AM7" s="348" t="s">
        <v>24</v>
      </c>
      <c r="AN7" s="350" t="s">
        <v>25</v>
      </c>
      <c r="AO7" s="352" t="s">
        <v>26</v>
      </c>
      <c r="AP7" s="350" t="s">
        <v>27</v>
      </c>
      <c r="AQ7" s="354" t="s">
        <v>28</v>
      </c>
      <c r="AR7" s="354" t="s">
        <v>29</v>
      </c>
      <c r="AS7" s="354" t="s">
        <v>30</v>
      </c>
      <c r="AT7" s="356" t="s">
        <v>31</v>
      </c>
      <c r="AU7" s="350" t="s">
        <v>32</v>
      </c>
      <c r="AV7" s="350" t="s">
        <v>33</v>
      </c>
      <c r="AW7" s="346" t="s">
        <v>34</v>
      </c>
      <c r="AX7" s="400" t="s">
        <v>295</v>
      </c>
      <c r="AY7" s="400" t="s">
        <v>296</v>
      </c>
      <c r="AZ7" s="400" t="s">
        <v>302</v>
      </c>
      <c r="BA7" s="347" t="s">
        <v>35</v>
      </c>
      <c r="BB7" s="369" t="s">
        <v>36</v>
      </c>
      <c r="BC7" s="371" t="s">
        <v>37</v>
      </c>
      <c r="BD7" s="373" t="s">
        <v>38</v>
      </c>
      <c r="BE7" s="369" t="s">
        <v>39</v>
      </c>
      <c r="BF7" s="375" t="s">
        <v>40</v>
      </c>
      <c r="BG7" s="358" t="s">
        <v>75</v>
      </c>
      <c r="BH7" s="358" t="s">
        <v>76</v>
      </c>
      <c r="BI7" s="46"/>
    </row>
    <row r="8" spans="1:61" s="1" customFormat="1" ht="78.75" customHeight="1" x14ac:dyDescent="0.3">
      <c r="A8" s="361"/>
      <c r="B8" s="339"/>
      <c r="C8" s="339"/>
      <c r="D8" s="339"/>
      <c r="E8" s="339"/>
      <c r="F8" s="339"/>
      <c r="G8" s="332"/>
      <c r="H8" s="332"/>
      <c r="I8" s="332"/>
      <c r="J8" s="334"/>
      <c r="K8" s="334"/>
      <c r="L8" s="336"/>
      <c r="M8" s="334"/>
      <c r="N8" s="334"/>
      <c r="O8" s="60" t="s">
        <v>41</v>
      </c>
      <c r="P8" s="61" t="s">
        <v>42</v>
      </c>
      <c r="Q8" s="382"/>
      <c r="R8" s="329"/>
      <c r="S8" s="329"/>
      <c r="T8" s="329"/>
      <c r="U8" s="337"/>
      <c r="V8" s="338"/>
      <c r="W8" s="329"/>
      <c r="X8" s="329"/>
      <c r="Y8" s="329"/>
      <c r="Z8" s="330"/>
      <c r="AA8" s="330"/>
      <c r="AB8" s="330"/>
      <c r="AC8" s="330"/>
      <c r="AD8" s="329"/>
      <c r="AE8" s="329"/>
      <c r="AF8" s="329"/>
      <c r="AG8" s="378"/>
      <c r="AH8" s="349"/>
      <c r="AI8" s="380"/>
      <c r="AJ8" s="385"/>
      <c r="AK8" s="380"/>
      <c r="AL8" s="349"/>
      <c r="AM8" s="349"/>
      <c r="AN8" s="351"/>
      <c r="AO8" s="353"/>
      <c r="AP8" s="351"/>
      <c r="AQ8" s="355"/>
      <c r="AR8" s="355"/>
      <c r="AS8" s="355"/>
      <c r="AT8" s="357"/>
      <c r="AU8" s="351"/>
      <c r="AV8" s="351"/>
      <c r="AW8" s="346"/>
      <c r="AX8" s="400"/>
      <c r="AY8" s="400"/>
      <c r="AZ8" s="400"/>
      <c r="BA8" s="347"/>
      <c r="BB8" s="370"/>
      <c r="BC8" s="372"/>
      <c r="BD8" s="374"/>
      <c r="BE8" s="370"/>
      <c r="BF8" s="376"/>
      <c r="BG8" s="358"/>
      <c r="BH8" s="358"/>
      <c r="BI8" s="46"/>
    </row>
    <row r="9" spans="1:61" ht="36" customHeight="1" x14ac:dyDescent="0.25">
      <c r="A9" s="319"/>
      <c r="B9" s="322" t="s">
        <v>141</v>
      </c>
      <c r="C9" s="322" t="s">
        <v>142</v>
      </c>
      <c r="D9" s="322" t="s">
        <v>143</v>
      </c>
      <c r="E9" s="322" t="s">
        <v>144</v>
      </c>
      <c r="F9" s="322" t="s">
        <v>180</v>
      </c>
      <c r="G9" s="325" t="s">
        <v>180</v>
      </c>
      <c r="H9" s="325" t="s">
        <v>248</v>
      </c>
      <c r="I9" s="325" t="s">
        <v>180</v>
      </c>
      <c r="J9" s="209" t="s">
        <v>145</v>
      </c>
      <c r="K9" s="209" t="s">
        <v>149</v>
      </c>
      <c r="L9" s="245" t="s">
        <v>250</v>
      </c>
      <c r="M9" s="209" t="s">
        <v>163</v>
      </c>
      <c r="N9" s="209" t="s">
        <v>167</v>
      </c>
      <c r="O9" s="245" t="s">
        <v>181</v>
      </c>
      <c r="P9" s="307"/>
      <c r="Q9" s="218" t="s">
        <v>182</v>
      </c>
      <c r="R9" s="218">
        <v>1</v>
      </c>
      <c r="S9" s="218" t="s">
        <v>186</v>
      </c>
      <c r="T9" s="233">
        <v>0.42</v>
      </c>
      <c r="U9" s="233">
        <v>0.17</v>
      </c>
      <c r="V9" s="233">
        <v>0.53</v>
      </c>
      <c r="W9" s="233">
        <f>SUM(U9:V12)</f>
        <v>0.70000000000000007</v>
      </c>
      <c r="X9" s="233">
        <f>+W9</f>
        <v>0.70000000000000007</v>
      </c>
      <c r="Y9" s="304">
        <f>+(X9*0.25)+T9</f>
        <v>0.59499999999999997</v>
      </c>
      <c r="Z9" s="215" t="s">
        <v>201</v>
      </c>
      <c r="AA9" s="285" t="s">
        <v>202</v>
      </c>
      <c r="AB9" s="288" t="s">
        <v>203</v>
      </c>
      <c r="AC9" s="291" t="s">
        <v>207</v>
      </c>
      <c r="AD9" s="215" t="s">
        <v>191</v>
      </c>
      <c r="AE9" s="412">
        <v>2021130010268</v>
      </c>
      <c r="AF9" s="415" t="s">
        <v>195</v>
      </c>
      <c r="AG9" s="263" t="s">
        <v>239</v>
      </c>
      <c r="AH9" s="218" t="s">
        <v>186</v>
      </c>
      <c r="AI9" s="271">
        <v>0.33</v>
      </c>
      <c r="AJ9" s="274">
        <v>0.9</v>
      </c>
      <c r="AK9" s="230">
        <v>0.9</v>
      </c>
      <c r="AL9" s="228">
        <v>44942</v>
      </c>
      <c r="AM9" s="228">
        <v>45291</v>
      </c>
      <c r="AN9" s="218">
        <v>349</v>
      </c>
      <c r="AO9" s="218">
        <v>1028736</v>
      </c>
      <c r="AP9" s="218">
        <v>1028736</v>
      </c>
      <c r="AQ9" s="265" t="s">
        <v>199</v>
      </c>
      <c r="AR9" s="265" t="s">
        <v>200</v>
      </c>
      <c r="AS9" s="265" t="s">
        <v>210</v>
      </c>
      <c r="AT9" s="252">
        <v>50400587</v>
      </c>
      <c r="AU9" s="258" t="s">
        <v>227</v>
      </c>
      <c r="AV9" s="218" t="s">
        <v>232</v>
      </c>
      <c r="AW9" s="219" t="s">
        <v>235</v>
      </c>
      <c r="AX9" s="252">
        <v>41883637.350000001</v>
      </c>
      <c r="AY9" s="253">
        <v>41883637.350000001</v>
      </c>
      <c r="AZ9" s="402"/>
      <c r="BA9" s="219" t="s">
        <v>211</v>
      </c>
      <c r="BB9" s="218" t="s">
        <v>213</v>
      </c>
      <c r="BC9" s="218" t="s">
        <v>217</v>
      </c>
      <c r="BD9" s="218" t="s">
        <v>216</v>
      </c>
      <c r="BE9" s="228">
        <v>44972</v>
      </c>
      <c r="BF9" s="260"/>
      <c r="BG9" s="218" t="s">
        <v>219</v>
      </c>
      <c r="BH9" s="218" t="s">
        <v>221</v>
      </c>
      <c r="BI9" s="41"/>
    </row>
    <row r="10" spans="1:61" ht="80.25" customHeight="1" x14ac:dyDescent="0.25">
      <c r="A10" s="320"/>
      <c r="B10" s="323"/>
      <c r="C10" s="323"/>
      <c r="D10" s="323"/>
      <c r="E10" s="323"/>
      <c r="F10" s="323"/>
      <c r="G10" s="326"/>
      <c r="H10" s="326"/>
      <c r="I10" s="326"/>
      <c r="J10" s="210"/>
      <c r="K10" s="210"/>
      <c r="L10" s="246"/>
      <c r="M10" s="210"/>
      <c r="N10" s="210"/>
      <c r="O10" s="246"/>
      <c r="P10" s="308"/>
      <c r="Q10" s="219"/>
      <c r="R10" s="219"/>
      <c r="S10" s="219"/>
      <c r="T10" s="234"/>
      <c r="U10" s="234"/>
      <c r="V10" s="234"/>
      <c r="W10" s="234"/>
      <c r="X10" s="234"/>
      <c r="Y10" s="305"/>
      <c r="Z10" s="216"/>
      <c r="AA10" s="286"/>
      <c r="AB10" s="289"/>
      <c r="AC10" s="292"/>
      <c r="AD10" s="216"/>
      <c r="AE10" s="413"/>
      <c r="AF10" s="416"/>
      <c r="AG10" s="383"/>
      <c r="AH10" s="219"/>
      <c r="AI10" s="273"/>
      <c r="AJ10" s="276"/>
      <c r="AK10" s="231"/>
      <c r="AL10" s="229"/>
      <c r="AM10" s="229"/>
      <c r="AN10" s="220"/>
      <c r="AO10" s="220"/>
      <c r="AP10" s="220"/>
      <c r="AQ10" s="266"/>
      <c r="AR10" s="266"/>
      <c r="AS10" s="266"/>
      <c r="AT10" s="254"/>
      <c r="AU10" s="259"/>
      <c r="AV10" s="219"/>
      <c r="AW10" s="219"/>
      <c r="AX10" s="254"/>
      <c r="AY10" s="254"/>
      <c r="AZ10" s="402"/>
      <c r="BA10" s="219"/>
      <c r="BB10" s="219"/>
      <c r="BC10" s="219"/>
      <c r="BD10" s="219"/>
      <c r="BE10" s="251"/>
      <c r="BF10" s="261"/>
      <c r="BG10" s="219"/>
      <c r="BH10" s="219"/>
      <c r="BI10" s="41"/>
    </row>
    <row r="11" spans="1:61" ht="81.75" customHeight="1" x14ac:dyDescent="0.25">
      <c r="A11" s="320"/>
      <c r="B11" s="323"/>
      <c r="C11" s="323"/>
      <c r="D11" s="323"/>
      <c r="E11" s="323"/>
      <c r="F11" s="323"/>
      <c r="G11" s="326"/>
      <c r="H11" s="326"/>
      <c r="I11" s="326"/>
      <c r="J11" s="210"/>
      <c r="K11" s="210"/>
      <c r="L11" s="246"/>
      <c r="M11" s="210"/>
      <c r="N11" s="210"/>
      <c r="O11" s="246"/>
      <c r="P11" s="308"/>
      <c r="Q11" s="219"/>
      <c r="R11" s="219"/>
      <c r="S11" s="219"/>
      <c r="T11" s="234"/>
      <c r="U11" s="234"/>
      <c r="V11" s="234"/>
      <c r="W11" s="234"/>
      <c r="X11" s="234"/>
      <c r="Y11" s="305"/>
      <c r="Z11" s="216"/>
      <c r="AA11" s="286"/>
      <c r="AB11" s="289"/>
      <c r="AC11" s="292"/>
      <c r="AD11" s="216"/>
      <c r="AE11" s="413"/>
      <c r="AF11" s="416"/>
      <c r="AG11" s="263" t="s">
        <v>240</v>
      </c>
      <c r="AH11" s="219"/>
      <c r="AI11" s="271">
        <v>0.33</v>
      </c>
      <c r="AJ11" s="274">
        <v>0.9</v>
      </c>
      <c r="AK11" s="230">
        <v>0.9</v>
      </c>
      <c r="AL11" s="228">
        <v>44942</v>
      </c>
      <c r="AM11" s="228">
        <v>45291</v>
      </c>
      <c r="AN11" s="218">
        <v>349</v>
      </c>
      <c r="AO11" s="218">
        <v>1028736</v>
      </c>
      <c r="AP11" s="218">
        <v>1028736</v>
      </c>
      <c r="AQ11" s="266"/>
      <c r="AR11" s="266"/>
      <c r="AS11" s="266"/>
      <c r="AT11" s="86">
        <v>233938597</v>
      </c>
      <c r="AU11" s="53" t="s">
        <v>228</v>
      </c>
      <c r="AV11" s="219"/>
      <c r="AW11" s="219"/>
      <c r="AX11" s="142">
        <v>208600000</v>
      </c>
      <c r="AY11" s="142">
        <v>111800000</v>
      </c>
      <c r="AZ11" s="402"/>
      <c r="BA11" s="219"/>
      <c r="BB11" s="219"/>
      <c r="BC11" s="219"/>
      <c r="BD11" s="219"/>
      <c r="BE11" s="251"/>
      <c r="BF11" s="261"/>
      <c r="BG11" s="219"/>
      <c r="BH11" s="219"/>
      <c r="BI11" s="41"/>
    </row>
    <row r="12" spans="1:61" ht="51.75" customHeight="1" x14ac:dyDescent="0.25">
      <c r="A12" s="320"/>
      <c r="B12" s="323"/>
      <c r="C12" s="323"/>
      <c r="D12" s="323"/>
      <c r="E12" s="323"/>
      <c r="F12" s="323"/>
      <c r="G12" s="326"/>
      <c r="H12" s="326"/>
      <c r="I12" s="326"/>
      <c r="J12" s="210"/>
      <c r="K12" s="211"/>
      <c r="L12" s="247"/>
      <c r="M12" s="211"/>
      <c r="N12" s="211"/>
      <c r="O12" s="247"/>
      <c r="P12" s="309"/>
      <c r="Q12" s="220"/>
      <c r="R12" s="220"/>
      <c r="S12" s="220"/>
      <c r="T12" s="235"/>
      <c r="U12" s="235"/>
      <c r="V12" s="235"/>
      <c r="W12" s="235"/>
      <c r="X12" s="235"/>
      <c r="Y12" s="306"/>
      <c r="Z12" s="216"/>
      <c r="AA12" s="286"/>
      <c r="AB12" s="289"/>
      <c r="AC12" s="292"/>
      <c r="AD12" s="216"/>
      <c r="AE12" s="413"/>
      <c r="AF12" s="416"/>
      <c r="AG12" s="264"/>
      <c r="AH12" s="220"/>
      <c r="AI12" s="272"/>
      <c r="AJ12" s="275"/>
      <c r="AK12" s="232"/>
      <c r="AL12" s="251"/>
      <c r="AM12" s="251"/>
      <c r="AN12" s="219"/>
      <c r="AO12" s="219"/>
      <c r="AP12" s="219"/>
      <c r="AQ12" s="266"/>
      <c r="AR12" s="266"/>
      <c r="AS12" s="266"/>
      <c r="AT12" s="252">
        <v>838579349.24000001</v>
      </c>
      <c r="AU12" s="218" t="s">
        <v>276</v>
      </c>
      <c r="AV12" s="219"/>
      <c r="AW12" s="219"/>
      <c r="AX12" s="410">
        <v>36000000</v>
      </c>
      <c r="AY12" s="410"/>
      <c r="AZ12" s="402"/>
      <c r="BA12" s="219"/>
      <c r="BB12" s="219"/>
      <c r="BC12" s="219"/>
      <c r="BD12" s="219"/>
      <c r="BE12" s="251"/>
      <c r="BF12" s="261"/>
      <c r="BG12" s="219"/>
      <c r="BH12" s="219"/>
      <c r="BI12" s="41"/>
    </row>
    <row r="13" spans="1:61" ht="18.75" customHeight="1" x14ac:dyDescent="0.25">
      <c r="A13" s="320"/>
      <c r="B13" s="323"/>
      <c r="C13" s="323"/>
      <c r="D13" s="323"/>
      <c r="E13" s="323"/>
      <c r="F13" s="323"/>
      <c r="G13" s="326"/>
      <c r="H13" s="326"/>
      <c r="I13" s="326"/>
      <c r="J13" s="210"/>
      <c r="K13" s="209" t="s">
        <v>150</v>
      </c>
      <c r="L13" s="245" t="s">
        <v>250</v>
      </c>
      <c r="M13" s="209">
        <v>0</v>
      </c>
      <c r="N13" s="209" t="s">
        <v>256</v>
      </c>
      <c r="O13" s="245" t="s">
        <v>181</v>
      </c>
      <c r="P13" s="307"/>
      <c r="Q13" s="218" t="s">
        <v>182</v>
      </c>
      <c r="R13" s="218">
        <v>1</v>
      </c>
      <c r="S13" s="218" t="s">
        <v>187</v>
      </c>
      <c r="T13" s="233">
        <v>0.45</v>
      </c>
      <c r="U13" s="233">
        <v>0.12</v>
      </c>
      <c r="V13" s="233">
        <v>0.8</v>
      </c>
      <c r="W13" s="233">
        <f>SUM(U13:V17)</f>
        <v>0.92</v>
      </c>
      <c r="X13" s="233">
        <f>+W13</f>
        <v>0.92</v>
      </c>
      <c r="Y13" s="233">
        <f>+(X13*0.25)+T13</f>
        <v>0.68</v>
      </c>
      <c r="Z13" s="216"/>
      <c r="AA13" s="286"/>
      <c r="AB13" s="289"/>
      <c r="AC13" s="292"/>
      <c r="AD13" s="216"/>
      <c r="AE13" s="413"/>
      <c r="AF13" s="416"/>
      <c r="AG13" s="264"/>
      <c r="AH13" s="218" t="s">
        <v>187</v>
      </c>
      <c r="AI13" s="272"/>
      <c r="AJ13" s="275"/>
      <c r="AK13" s="232"/>
      <c r="AL13" s="251"/>
      <c r="AM13" s="251"/>
      <c r="AN13" s="219"/>
      <c r="AO13" s="219"/>
      <c r="AP13" s="219"/>
      <c r="AQ13" s="266"/>
      <c r="AR13" s="266"/>
      <c r="AS13" s="266"/>
      <c r="AT13" s="253"/>
      <c r="AU13" s="219"/>
      <c r="AV13" s="219"/>
      <c r="AW13" s="219"/>
      <c r="AX13" s="410"/>
      <c r="AY13" s="410"/>
      <c r="AZ13" s="402"/>
      <c r="BA13" s="219"/>
      <c r="BB13" s="219"/>
      <c r="BC13" s="219"/>
      <c r="BD13" s="219"/>
      <c r="BE13" s="251"/>
      <c r="BF13" s="261"/>
      <c r="BG13" s="219"/>
      <c r="BH13" s="219"/>
      <c r="BI13" s="41"/>
    </row>
    <row r="14" spans="1:61" ht="15" customHeight="1" x14ac:dyDescent="0.25">
      <c r="A14" s="320"/>
      <c r="B14" s="323"/>
      <c r="C14" s="323"/>
      <c r="D14" s="323"/>
      <c r="E14" s="323"/>
      <c r="F14" s="323"/>
      <c r="G14" s="326"/>
      <c r="H14" s="326"/>
      <c r="I14" s="326"/>
      <c r="J14" s="210"/>
      <c r="K14" s="210"/>
      <c r="L14" s="246"/>
      <c r="M14" s="210"/>
      <c r="N14" s="210"/>
      <c r="O14" s="246"/>
      <c r="P14" s="308"/>
      <c r="Q14" s="219"/>
      <c r="R14" s="219"/>
      <c r="S14" s="219"/>
      <c r="T14" s="234"/>
      <c r="U14" s="234"/>
      <c r="V14" s="234"/>
      <c r="W14" s="234"/>
      <c r="X14" s="234"/>
      <c r="Y14" s="234"/>
      <c r="Z14" s="216"/>
      <c r="AA14" s="286"/>
      <c r="AB14" s="289"/>
      <c r="AC14" s="292"/>
      <c r="AD14" s="216"/>
      <c r="AE14" s="413"/>
      <c r="AF14" s="416"/>
      <c r="AG14" s="264"/>
      <c r="AH14" s="219"/>
      <c r="AI14" s="272"/>
      <c r="AJ14" s="275"/>
      <c r="AK14" s="232"/>
      <c r="AL14" s="251"/>
      <c r="AM14" s="251"/>
      <c r="AN14" s="219"/>
      <c r="AO14" s="219"/>
      <c r="AP14" s="219"/>
      <c r="AQ14" s="266"/>
      <c r="AR14" s="266"/>
      <c r="AS14" s="266"/>
      <c r="AT14" s="253"/>
      <c r="AU14" s="219"/>
      <c r="AV14" s="219"/>
      <c r="AW14" s="219"/>
      <c r="AX14" s="410"/>
      <c r="AY14" s="410"/>
      <c r="AZ14" s="402"/>
      <c r="BA14" s="219"/>
      <c r="BB14" s="219"/>
      <c r="BC14" s="219"/>
      <c r="BD14" s="219"/>
      <c r="BE14" s="251"/>
      <c r="BF14" s="261"/>
      <c r="BG14" s="219"/>
      <c r="BH14" s="219"/>
      <c r="BI14" s="41"/>
    </row>
    <row r="15" spans="1:61" ht="15" customHeight="1" x14ac:dyDescent="0.25">
      <c r="A15" s="320"/>
      <c r="B15" s="323"/>
      <c r="C15" s="323"/>
      <c r="D15" s="323"/>
      <c r="E15" s="323"/>
      <c r="F15" s="323"/>
      <c r="G15" s="326"/>
      <c r="H15" s="326"/>
      <c r="I15" s="326"/>
      <c r="J15" s="210"/>
      <c r="K15" s="210"/>
      <c r="L15" s="246"/>
      <c r="M15" s="210"/>
      <c r="N15" s="210"/>
      <c r="O15" s="246"/>
      <c r="P15" s="308"/>
      <c r="Q15" s="219"/>
      <c r="R15" s="219"/>
      <c r="S15" s="219"/>
      <c r="T15" s="234"/>
      <c r="U15" s="234"/>
      <c r="V15" s="234"/>
      <c r="W15" s="234"/>
      <c r="X15" s="234"/>
      <c r="Y15" s="234"/>
      <c r="Z15" s="216"/>
      <c r="AA15" s="286"/>
      <c r="AB15" s="289"/>
      <c r="AC15" s="292"/>
      <c r="AD15" s="216"/>
      <c r="AE15" s="413"/>
      <c r="AF15" s="416"/>
      <c r="AG15" s="264"/>
      <c r="AH15" s="219"/>
      <c r="AI15" s="272"/>
      <c r="AJ15" s="275"/>
      <c r="AK15" s="232"/>
      <c r="AL15" s="251"/>
      <c r="AM15" s="251"/>
      <c r="AN15" s="219"/>
      <c r="AO15" s="219"/>
      <c r="AP15" s="219"/>
      <c r="AQ15" s="266"/>
      <c r="AR15" s="266"/>
      <c r="AS15" s="266"/>
      <c r="AT15" s="254"/>
      <c r="AU15" s="220"/>
      <c r="AV15" s="219"/>
      <c r="AW15" s="219"/>
      <c r="AX15" s="410"/>
      <c r="AY15" s="410"/>
      <c r="AZ15" s="402"/>
      <c r="BA15" s="219"/>
      <c r="BB15" s="219"/>
      <c r="BC15" s="219"/>
      <c r="BD15" s="219"/>
      <c r="BE15" s="251"/>
      <c r="BF15" s="261"/>
      <c r="BG15" s="219"/>
      <c r="BH15" s="219"/>
      <c r="BI15" s="41"/>
    </row>
    <row r="16" spans="1:61" ht="15" customHeight="1" x14ac:dyDescent="0.25">
      <c r="A16" s="320"/>
      <c r="B16" s="323"/>
      <c r="C16" s="323"/>
      <c r="D16" s="323"/>
      <c r="E16" s="323"/>
      <c r="F16" s="323"/>
      <c r="G16" s="326"/>
      <c r="H16" s="326"/>
      <c r="I16" s="326"/>
      <c r="J16" s="210"/>
      <c r="K16" s="210"/>
      <c r="L16" s="246"/>
      <c r="M16" s="210"/>
      <c r="N16" s="210"/>
      <c r="O16" s="246"/>
      <c r="P16" s="308"/>
      <c r="Q16" s="219"/>
      <c r="R16" s="219"/>
      <c r="S16" s="219"/>
      <c r="T16" s="234"/>
      <c r="U16" s="234"/>
      <c r="V16" s="234"/>
      <c r="W16" s="234"/>
      <c r="X16" s="234"/>
      <c r="Y16" s="234"/>
      <c r="Z16" s="216"/>
      <c r="AA16" s="286"/>
      <c r="AB16" s="289"/>
      <c r="AC16" s="292"/>
      <c r="AD16" s="216"/>
      <c r="AE16" s="413"/>
      <c r="AF16" s="416"/>
      <c r="AG16" s="264"/>
      <c r="AH16" s="219"/>
      <c r="AI16" s="272"/>
      <c r="AJ16" s="275"/>
      <c r="AK16" s="232"/>
      <c r="AL16" s="251"/>
      <c r="AM16" s="251"/>
      <c r="AN16" s="219"/>
      <c r="AO16" s="219"/>
      <c r="AP16" s="219"/>
      <c r="AQ16" s="266"/>
      <c r="AR16" s="266"/>
      <c r="AS16" s="266"/>
      <c r="AT16" s="252">
        <v>7098672.7800000003</v>
      </c>
      <c r="AU16" s="218" t="s">
        <v>276</v>
      </c>
      <c r="AV16" s="219"/>
      <c r="AW16" s="219"/>
      <c r="AX16" s="411">
        <v>0</v>
      </c>
      <c r="AY16" s="411"/>
      <c r="AZ16" s="402"/>
      <c r="BA16" s="219"/>
      <c r="BB16" s="219"/>
      <c r="BC16" s="219"/>
      <c r="BD16" s="219"/>
      <c r="BE16" s="251"/>
      <c r="BF16" s="261"/>
      <c r="BG16" s="219"/>
      <c r="BH16" s="219"/>
      <c r="BI16" s="41"/>
    </row>
    <row r="17" spans="1:61" ht="15.75" customHeight="1" x14ac:dyDescent="0.25">
      <c r="A17" s="320"/>
      <c r="B17" s="323"/>
      <c r="C17" s="323"/>
      <c r="D17" s="323"/>
      <c r="E17" s="323"/>
      <c r="F17" s="323"/>
      <c r="G17" s="326"/>
      <c r="H17" s="326"/>
      <c r="I17" s="326"/>
      <c r="J17" s="210"/>
      <c r="K17" s="211"/>
      <c r="L17" s="247"/>
      <c r="M17" s="211"/>
      <c r="N17" s="211"/>
      <c r="O17" s="247"/>
      <c r="P17" s="309"/>
      <c r="Q17" s="220"/>
      <c r="R17" s="220"/>
      <c r="S17" s="220"/>
      <c r="T17" s="235"/>
      <c r="U17" s="235"/>
      <c r="V17" s="235"/>
      <c r="W17" s="235"/>
      <c r="X17" s="235"/>
      <c r="Y17" s="235"/>
      <c r="Z17" s="216"/>
      <c r="AA17" s="286"/>
      <c r="AB17" s="289"/>
      <c r="AC17" s="292"/>
      <c r="AD17" s="216"/>
      <c r="AE17" s="413"/>
      <c r="AF17" s="416"/>
      <c r="AG17" s="383"/>
      <c r="AH17" s="220"/>
      <c r="AI17" s="273"/>
      <c r="AJ17" s="276"/>
      <c r="AK17" s="231"/>
      <c r="AL17" s="229"/>
      <c r="AM17" s="229"/>
      <c r="AN17" s="220"/>
      <c r="AO17" s="220"/>
      <c r="AP17" s="220"/>
      <c r="AQ17" s="266"/>
      <c r="AR17" s="266"/>
      <c r="AS17" s="266"/>
      <c r="AT17" s="253"/>
      <c r="AU17" s="219"/>
      <c r="AV17" s="219"/>
      <c r="AW17" s="219"/>
      <c r="AX17" s="411"/>
      <c r="AY17" s="411"/>
      <c r="AZ17" s="402"/>
      <c r="BA17" s="219"/>
      <c r="BB17" s="219"/>
      <c r="BC17" s="219"/>
      <c r="BD17" s="219"/>
      <c r="BE17" s="251"/>
      <c r="BF17" s="261"/>
      <c r="BG17" s="219"/>
      <c r="BH17" s="219"/>
      <c r="BI17" s="41"/>
    </row>
    <row r="18" spans="1:61" ht="30" customHeight="1" x14ac:dyDescent="0.25">
      <c r="A18" s="320"/>
      <c r="B18" s="323"/>
      <c r="C18" s="323"/>
      <c r="D18" s="323"/>
      <c r="E18" s="323"/>
      <c r="F18" s="323"/>
      <c r="G18" s="326"/>
      <c r="H18" s="326"/>
      <c r="I18" s="326"/>
      <c r="J18" s="210"/>
      <c r="K18" s="209" t="s">
        <v>151</v>
      </c>
      <c r="L18" s="245" t="s">
        <v>250</v>
      </c>
      <c r="M18" s="242">
        <v>0</v>
      </c>
      <c r="N18" s="209" t="s">
        <v>168</v>
      </c>
      <c r="O18" s="245" t="s">
        <v>181</v>
      </c>
      <c r="P18" s="307"/>
      <c r="Q18" s="218" t="s">
        <v>182</v>
      </c>
      <c r="R18" s="218">
        <v>1</v>
      </c>
      <c r="S18" s="218" t="s">
        <v>188</v>
      </c>
      <c r="T18" s="301">
        <v>1</v>
      </c>
      <c r="U18" s="301">
        <v>0.1</v>
      </c>
      <c r="V18" s="233">
        <v>0.52</v>
      </c>
      <c r="W18" s="233">
        <f>SUM(U18:V22)</f>
        <v>0.62</v>
      </c>
      <c r="X18" s="233">
        <f>+W18</f>
        <v>0.62</v>
      </c>
      <c r="Y18" s="233">
        <v>1</v>
      </c>
      <c r="Z18" s="216"/>
      <c r="AA18" s="286"/>
      <c r="AB18" s="289"/>
      <c r="AC18" s="292"/>
      <c r="AD18" s="216"/>
      <c r="AE18" s="413"/>
      <c r="AF18" s="416"/>
      <c r="AG18" s="263" t="s">
        <v>168</v>
      </c>
      <c r="AH18" s="218" t="s">
        <v>188</v>
      </c>
      <c r="AI18" s="271">
        <v>0.33</v>
      </c>
      <c r="AJ18" s="230">
        <v>0.9</v>
      </c>
      <c r="AK18" s="230">
        <v>0.9</v>
      </c>
      <c r="AL18" s="228">
        <v>44942</v>
      </c>
      <c r="AM18" s="228">
        <v>45291</v>
      </c>
      <c r="AN18" s="218">
        <v>349</v>
      </c>
      <c r="AO18" s="218">
        <v>1028736</v>
      </c>
      <c r="AP18" s="218">
        <v>1028736</v>
      </c>
      <c r="AQ18" s="266"/>
      <c r="AR18" s="266"/>
      <c r="AS18" s="266"/>
      <c r="AT18" s="253"/>
      <c r="AU18" s="219"/>
      <c r="AV18" s="219"/>
      <c r="AW18" s="219"/>
      <c r="AX18" s="411"/>
      <c r="AY18" s="411"/>
      <c r="AZ18" s="402"/>
      <c r="BA18" s="219"/>
      <c r="BB18" s="219"/>
      <c r="BC18" s="219"/>
      <c r="BD18" s="219"/>
      <c r="BE18" s="251"/>
      <c r="BF18" s="261"/>
      <c r="BG18" s="219"/>
      <c r="BH18" s="219"/>
      <c r="BI18" s="41"/>
    </row>
    <row r="19" spans="1:61" ht="15" customHeight="1" x14ac:dyDescent="0.25">
      <c r="A19" s="320"/>
      <c r="B19" s="323"/>
      <c r="C19" s="323"/>
      <c r="D19" s="323"/>
      <c r="E19" s="323"/>
      <c r="F19" s="323"/>
      <c r="G19" s="326"/>
      <c r="H19" s="326"/>
      <c r="I19" s="326"/>
      <c r="J19" s="210"/>
      <c r="K19" s="210"/>
      <c r="L19" s="246"/>
      <c r="M19" s="243"/>
      <c r="N19" s="210"/>
      <c r="O19" s="246"/>
      <c r="P19" s="308"/>
      <c r="Q19" s="219"/>
      <c r="R19" s="219"/>
      <c r="S19" s="219"/>
      <c r="T19" s="302"/>
      <c r="U19" s="302"/>
      <c r="V19" s="234"/>
      <c r="W19" s="234"/>
      <c r="X19" s="234"/>
      <c r="Y19" s="234"/>
      <c r="Z19" s="216"/>
      <c r="AA19" s="286"/>
      <c r="AB19" s="289"/>
      <c r="AC19" s="292"/>
      <c r="AD19" s="216"/>
      <c r="AE19" s="413"/>
      <c r="AF19" s="416"/>
      <c r="AG19" s="264"/>
      <c r="AH19" s="219"/>
      <c r="AI19" s="272"/>
      <c r="AJ19" s="232"/>
      <c r="AK19" s="232"/>
      <c r="AL19" s="251"/>
      <c r="AM19" s="251"/>
      <c r="AN19" s="219"/>
      <c r="AO19" s="219"/>
      <c r="AP19" s="219"/>
      <c r="AQ19" s="266"/>
      <c r="AR19" s="266"/>
      <c r="AS19" s="266"/>
      <c r="AT19" s="253"/>
      <c r="AU19" s="219"/>
      <c r="AV19" s="219"/>
      <c r="AW19" s="219"/>
      <c r="AX19" s="411"/>
      <c r="AY19" s="411"/>
      <c r="AZ19" s="402"/>
      <c r="BA19" s="219"/>
      <c r="BB19" s="219"/>
      <c r="BC19" s="219"/>
      <c r="BD19" s="219"/>
      <c r="BE19" s="251"/>
      <c r="BF19" s="261"/>
      <c r="BG19" s="219"/>
      <c r="BH19" s="219"/>
      <c r="BI19" s="41"/>
    </row>
    <row r="20" spans="1:61" ht="15" customHeight="1" x14ac:dyDescent="0.25">
      <c r="A20" s="320"/>
      <c r="B20" s="323"/>
      <c r="C20" s="323"/>
      <c r="D20" s="323"/>
      <c r="E20" s="323"/>
      <c r="F20" s="323"/>
      <c r="G20" s="326"/>
      <c r="H20" s="326"/>
      <c r="I20" s="326"/>
      <c r="J20" s="210"/>
      <c r="K20" s="210"/>
      <c r="L20" s="246"/>
      <c r="M20" s="243"/>
      <c r="N20" s="210"/>
      <c r="O20" s="246"/>
      <c r="P20" s="308"/>
      <c r="Q20" s="219"/>
      <c r="R20" s="219"/>
      <c r="S20" s="219"/>
      <c r="T20" s="302"/>
      <c r="U20" s="302"/>
      <c r="V20" s="234"/>
      <c r="W20" s="234"/>
      <c r="X20" s="234"/>
      <c r="Y20" s="234"/>
      <c r="Z20" s="216"/>
      <c r="AA20" s="286"/>
      <c r="AB20" s="289"/>
      <c r="AC20" s="292"/>
      <c r="AD20" s="216"/>
      <c r="AE20" s="413"/>
      <c r="AF20" s="416"/>
      <c r="AG20" s="264"/>
      <c r="AH20" s="219"/>
      <c r="AI20" s="272"/>
      <c r="AJ20" s="232"/>
      <c r="AK20" s="232"/>
      <c r="AL20" s="251"/>
      <c r="AM20" s="251"/>
      <c r="AN20" s="219"/>
      <c r="AO20" s="219"/>
      <c r="AP20" s="219"/>
      <c r="AQ20" s="266"/>
      <c r="AR20" s="266"/>
      <c r="AS20" s="266"/>
      <c r="AT20" s="253"/>
      <c r="AU20" s="219"/>
      <c r="AV20" s="219"/>
      <c r="AW20" s="219"/>
      <c r="AX20" s="411"/>
      <c r="AY20" s="411"/>
      <c r="AZ20" s="402"/>
      <c r="BA20" s="219"/>
      <c r="BB20" s="219"/>
      <c r="BC20" s="219"/>
      <c r="BD20" s="219"/>
      <c r="BE20" s="251"/>
      <c r="BF20" s="261"/>
      <c r="BG20" s="219"/>
      <c r="BH20" s="219"/>
      <c r="BI20" s="41"/>
    </row>
    <row r="21" spans="1:61" ht="15" customHeight="1" x14ac:dyDescent="0.25">
      <c r="A21" s="320"/>
      <c r="B21" s="323"/>
      <c r="C21" s="323"/>
      <c r="D21" s="323"/>
      <c r="E21" s="323"/>
      <c r="F21" s="323"/>
      <c r="G21" s="326"/>
      <c r="H21" s="326"/>
      <c r="I21" s="326"/>
      <c r="J21" s="210"/>
      <c r="K21" s="210"/>
      <c r="L21" s="246"/>
      <c r="M21" s="243"/>
      <c r="N21" s="210"/>
      <c r="O21" s="246"/>
      <c r="P21" s="308"/>
      <c r="Q21" s="219"/>
      <c r="R21" s="219"/>
      <c r="S21" s="219"/>
      <c r="T21" s="302"/>
      <c r="U21" s="302"/>
      <c r="V21" s="234"/>
      <c r="W21" s="234"/>
      <c r="X21" s="234"/>
      <c r="Y21" s="234"/>
      <c r="Z21" s="216"/>
      <c r="AA21" s="286"/>
      <c r="AB21" s="289"/>
      <c r="AC21" s="292"/>
      <c r="AD21" s="216"/>
      <c r="AE21" s="413"/>
      <c r="AF21" s="416"/>
      <c r="AG21" s="264"/>
      <c r="AH21" s="219"/>
      <c r="AI21" s="272"/>
      <c r="AJ21" s="232"/>
      <c r="AK21" s="232"/>
      <c r="AL21" s="251"/>
      <c r="AM21" s="251"/>
      <c r="AN21" s="219"/>
      <c r="AO21" s="219"/>
      <c r="AP21" s="219"/>
      <c r="AQ21" s="266"/>
      <c r="AR21" s="266"/>
      <c r="AS21" s="266"/>
      <c r="AT21" s="253"/>
      <c r="AU21" s="219"/>
      <c r="AV21" s="219"/>
      <c r="AW21" s="219"/>
      <c r="AX21" s="411"/>
      <c r="AY21" s="411"/>
      <c r="AZ21" s="402"/>
      <c r="BA21" s="219"/>
      <c r="BB21" s="219"/>
      <c r="BC21" s="219"/>
      <c r="BD21" s="219"/>
      <c r="BE21" s="251"/>
      <c r="BF21" s="261"/>
      <c r="BG21" s="219"/>
      <c r="BH21" s="219"/>
      <c r="BI21" s="41"/>
    </row>
    <row r="22" spans="1:61" ht="15" customHeight="1" x14ac:dyDescent="0.25">
      <c r="A22" s="320"/>
      <c r="B22" s="323"/>
      <c r="C22" s="323"/>
      <c r="D22" s="323"/>
      <c r="E22" s="323"/>
      <c r="F22" s="323"/>
      <c r="G22" s="326"/>
      <c r="H22" s="326"/>
      <c r="I22" s="326"/>
      <c r="J22" s="210"/>
      <c r="K22" s="210"/>
      <c r="L22" s="246"/>
      <c r="M22" s="243"/>
      <c r="N22" s="210"/>
      <c r="O22" s="246"/>
      <c r="P22" s="308"/>
      <c r="Q22" s="219"/>
      <c r="R22" s="219"/>
      <c r="S22" s="219"/>
      <c r="T22" s="302"/>
      <c r="U22" s="302"/>
      <c r="V22" s="234"/>
      <c r="W22" s="234"/>
      <c r="X22" s="234"/>
      <c r="Y22" s="234"/>
      <c r="Z22" s="216"/>
      <c r="AA22" s="286"/>
      <c r="AB22" s="289"/>
      <c r="AC22" s="292"/>
      <c r="AD22" s="216"/>
      <c r="AE22" s="413"/>
      <c r="AF22" s="416"/>
      <c r="AG22" s="264"/>
      <c r="AH22" s="219"/>
      <c r="AI22" s="272"/>
      <c r="AJ22" s="232"/>
      <c r="AK22" s="232"/>
      <c r="AL22" s="251"/>
      <c r="AM22" s="251"/>
      <c r="AN22" s="219"/>
      <c r="AO22" s="219"/>
      <c r="AP22" s="219"/>
      <c r="AQ22" s="266"/>
      <c r="AR22" s="266"/>
      <c r="AS22" s="266"/>
      <c r="AT22" s="253"/>
      <c r="AU22" s="219"/>
      <c r="AV22" s="219"/>
      <c r="AW22" s="219"/>
      <c r="AX22" s="411"/>
      <c r="AY22" s="411"/>
      <c r="AZ22" s="402"/>
      <c r="BA22" s="219"/>
      <c r="BB22" s="219"/>
      <c r="BC22" s="219"/>
      <c r="BD22" s="219"/>
      <c r="BE22" s="251"/>
      <c r="BF22" s="261"/>
      <c r="BG22" s="219"/>
      <c r="BH22" s="219"/>
      <c r="BI22" s="41"/>
    </row>
    <row r="23" spans="1:61" ht="15.75" customHeight="1" x14ac:dyDescent="0.25">
      <c r="A23" s="320"/>
      <c r="B23" s="323"/>
      <c r="C23" s="323"/>
      <c r="D23" s="323"/>
      <c r="E23" s="323"/>
      <c r="F23" s="323"/>
      <c r="G23" s="327"/>
      <c r="H23" s="327"/>
      <c r="I23" s="327"/>
      <c r="J23" s="210"/>
      <c r="K23" s="211"/>
      <c r="L23" s="247"/>
      <c r="M23" s="244"/>
      <c r="N23" s="211"/>
      <c r="O23" s="247"/>
      <c r="P23" s="309"/>
      <c r="Q23" s="220"/>
      <c r="R23" s="220"/>
      <c r="S23" s="220"/>
      <c r="T23" s="303"/>
      <c r="U23" s="303"/>
      <c r="V23" s="235"/>
      <c r="W23" s="235"/>
      <c r="X23" s="235"/>
      <c r="Y23" s="235"/>
      <c r="Z23" s="217"/>
      <c r="AA23" s="287"/>
      <c r="AB23" s="290"/>
      <c r="AC23" s="293"/>
      <c r="AD23" s="216"/>
      <c r="AE23" s="414"/>
      <c r="AF23" s="417"/>
      <c r="AG23" s="383"/>
      <c r="AH23" s="220"/>
      <c r="AI23" s="273"/>
      <c r="AJ23" s="231"/>
      <c r="AK23" s="231"/>
      <c r="AL23" s="229"/>
      <c r="AM23" s="229"/>
      <c r="AN23" s="220"/>
      <c r="AO23" s="220"/>
      <c r="AP23" s="220"/>
      <c r="AQ23" s="266"/>
      <c r="AR23" s="266"/>
      <c r="AS23" s="266"/>
      <c r="AT23" s="254"/>
      <c r="AU23" s="220"/>
      <c r="AV23" s="220"/>
      <c r="AW23" s="220"/>
      <c r="AX23" s="411"/>
      <c r="AY23" s="411"/>
      <c r="AZ23" s="402"/>
      <c r="BA23" s="219"/>
      <c r="BB23" s="220"/>
      <c r="BC23" s="220"/>
      <c r="BD23" s="220"/>
      <c r="BE23" s="229"/>
      <c r="BF23" s="262"/>
      <c r="BG23" s="220"/>
      <c r="BH23" s="220"/>
      <c r="BI23" s="41"/>
    </row>
    <row r="24" spans="1:61" ht="132" customHeight="1" x14ac:dyDescent="0.35">
      <c r="A24" s="320"/>
      <c r="B24" s="323"/>
      <c r="C24" s="323"/>
      <c r="D24" s="323"/>
      <c r="E24" s="323"/>
      <c r="F24" s="323"/>
      <c r="G24" s="111"/>
      <c r="H24" s="111"/>
      <c r="I24" s="111"/>
      <c r="J24" s="211"/>
      <c r="K24" s="212" t="s">
        <v>301</v>
      </c>
      <c r="L24" s="213"/>
      <c r="M24" s="213"/>
      <c r="N24" s="213"/>
      <c r="O24" s="213"/>
      <c r="P24" s="213"/>
      <c r="Q24" s="213"/>
      <c r="R24" s="213"/>
      <c r="S24" s="213"/>
      <c r="T24" s="213"/>
      <c r="U24" s="213"/>
      <c r="V24" s="213"/>
      <c r="W24" s="214"/>
      <c r="X24" s="150">
        <f>AVERAGE(X9:X23)</f>
        <v>0.7466666666666667</v>
      </c>
      <c r="Y24" s="150">
        <f>(Y18+Y13+Y9)/3</f>
        <v>0.75833333333333341</v>
      </c>
      <c r="Z24" s="103"/>
      <c r="AA24" s="105"/>
      <c r="AB24" s="109"/>
      <c r="AC24" s="110"/>
      <c r="AD24" s="217"/>
      <c r="AE24" s="387" t="s">
        <v>292</v>
      </c>
      <c r="AF24" s="388"/>
      <c r="AG24" s="388"/>
      <c r="AH24" s="388"/>
      <c r="AI24" s="388"/>
      <c r="AJ24" s="389"/>
      <c r="AK24" s="115">
        <f>(AK18+AK11+AK9)/3</f>
        <v>0.9</v>
      </c>
      <c r="AL24" s="102"/>
      <c r="AM24" s="102"/>
      <c r="AN24" s="98"/>
      <c r="AO24" s="98"/>
      <c r="AP24" s="98"/>
      <c r="AQ24" s="266"/>
      <c r="AR24" s="266"/>
      <c r="AS24" s="266"/>
      <c r="AT24" s="167">
        <f>SUM(AT9:AT23)</f>
        <v>1130017206.02</v>
      </c>
      <c r="AU24" s="148" t="s">
        <v>303</v>
      </c>
      <c r="AV24" s="148"/>
      <c r="AW24" s="148"/>
      <c r="AX24" s="99">
        <f>SUM(AX9:AX23)</f>
        <v>286483637.35000002</v>
      </c>
      <c r="AY24" s="99">
        <f>SUM(AY9:AY23)</f>
        <v>153683637.34999999</v>
      </c>
      <c r="AZ24" s="132">
        <f>+AY24/AT24</f>
        <v>0.13600114806329769</v>
      </c>
      <c r="BA24" s="112"/>
      <c r="BB24" s="54"/>
      <c r="BC24" s="54"/>
      <c r="BD24" s="54"/>
      <c r="BE24" s="54"/>
      <c r="BF24" s="101"/>
      <c r="BG24" s="54"/>
      <c r="BH24" s="54"/>
      <c r="BI24" s="41"/>
    </row>
    <row r="25" spans="1:61" ht="18.75" customHeight="1" x14ac:dyDescent="0.25">
      <c r="A25" s="320"/>
      <c r="B25" s="323"/>
      <c r="C25" s="323"/>
      <c r="D25" s="323"/>
      <c r="E25" s="323"/>
      <c r="F25" s="323"/>
      <c r="G25" s="325" t="s">
        <v>180</v>
      </c>
      <c r="H25" s="325" t="s">
        <v>248</v>
      </c>
      <c r="I25" s="325" t="s">
        <v>180</v>
      </c>
      <c r="J25" s="209" t="s">
        <v>146</v>
      </c>
      <c r="K25" s="209" t="s">
        <v>152</v>
      </c>
      <c r="L25" s="245" t="s">
        <v>249</v>
      </c>
      <c r="M25" s="242">
        <v>0</v>
      </c>
      <c r="N25" s="209" t="s">
        <v>169</v>
      </c>
      <c r="O25" s="245"/>
      <c r="P25" s="242" t="s">
        <v>181</v>
      </c>
      <c r="Q25" s="218" t="s">
        <v>183</v>
      </c>
      <c r="R25" s="218">
        <v>8</v>
      </c>
      <c r="S25" s="218" t="s">
        <v>189</v>
      </c>
      <c r="T25" s="304">
        <v>1</v>
      </c>
      <c r="U25" s="224">
        <v>3</v>
      </c>
      <c r="V25" s="224">
        <v>5</v>
      </c>
      <c r="W25" s="224">
        <f>SUM(U25:V27)</f>
        <v>8</v>
      </c>
      <c r="X25" s="233">
        <v>1</v>
      </c>
      <c r="Y25" s="93"/>
      <c r="Z25" s="215" t="s">
        <v>204</v>
      </c>
      <c r="AA25" s="285" t="s">
        <v>205</v>
      </c>
      <c r="AB25" s="288" t="s">
        <v>206</v>
      </c>
      <c r="AC25" s="291" t="s">
        <v>207</v>
      </c>
      <c r="AD25" s="215" t="s">
        <v>192</v>
      </c>
      <c r="AE25" s="404">
        <v>2020130010211</v>
      </c>
      <c r="AF25" s="407" t="s">
        <v>196</v>
      </c>
      <c r="AG25" s="263" t="s">
        <v>241</v>
      </c>
      <c r="AH25" s="218"/>
      <c r="AI25" s="271">
        <v>0.25</v>
      </c>
      <c r="AJ25" s="274">
        <v>1</v>
      </c>
      <c r="AK25" s="230">
        <v>1</v>
      </c>
      <c r="AL25" s="228">
        <v>44942</v>
      </c>
      <c r="AM25" s="228">
        <v>45291</v>
      </c>
      <c r="AN25" s="218">
        <v>349</v>
      </c>
      <c r="AO25" s="218">
        <v>1028736</v>
      </c>
      <c r="AP25" s="218">
        <v>1028736</v>
      </c>
      <c r="AQ25" s="266"/>
      <c r="AR25" s="266"/>
      <c r="AS25" s="266"/>
      <c r="AT25" s="255">
        <v>300000000</v>
      </c>
      <c r="AU25" s="260" t="s">
        <v>229</v>
      </c>
      <c r="AV25" s="218" t="s">
        <v>233</v>
      </c>
      <c r="AW25" s="218" t="s">
        <v>236</v>
      </c>
      <c r="AX25" s="255">
        <v>225800000</v>
      </c>
      <c r="AY25" s="255">
        <v>115600000</v>
      </c>
      <c r="AZ25" s="141"/>
      <c r="BA25" s="219" t="s">
        <v>211</v>
      </c>
      <c r="BB25" s="218" t="s">
        <v>214</v>
      </c>
      <c r="BC25" s="218" t="s">
        <v>218</v>
      </c>
      <c r="BD25" s="218" t="s">
        <v>216</v>
      </c>
      <c r="BE25" s="228">
        <v>44972</v>
      </c>
      <c r="BF25" s="260"/>
      <c r="BG25" s="218" t="s">
        <v>220</v>
      </c>
      <c r="BH25" s="218" t="s">
        <v>222</v>
      </c>
      <c r="BI25" s="41"/>
    </row>
    <row r="26" spans="1:61" ht="15.75" customHeight="1" x14ac:dyDescent="0.25">
      <c r="A26" s="320"/>
      <c r="B26" s="323"/>
      <c r="C26" s="323"/>
      <c r="D26" s="323"/>
      <c r="E26" s="323"/>
      <c r="F26" s="323"/>
      <c r="G26" s="326"/>
      <c r="H26" s="326"/>
      <c r="I26" s="326"/>
      <c r="J26" s="210"/>
      <c r="K26" s="210"/>
      <c r="L26" s="246"/>
      <c r="M26" s="243"/>
      <c r="N26" s="210"/>
      <c r="O26" s="246"/>
      <c r="P26" s="243"/>
      <c r="Q26" s="219"/>
      <c r="R26" s="219"/>
      <c r="S26" s="219"/>
      <c r="T26" s="305"/>
      <c r="U26" s="225"/>
      <c r="V26" s="225"/>
      <c r="W26" s="225"/>
      <c r="X26" s="234"/>
      <c r="Y26" s="94"/>
      <c r="Z26" s="216"/>
      <c r="AA26" s="286"/>
      <c r="AB26" s="289"/>
      <c r="AC26" s="292"/>
      <c r="AD26" s="216"/>
      <c r="AE26" s="405"/>
      <c r="AF26" s="408"/>
      <c r="AG26" s="264"/>
      <c r="AH26" s="219"/>
      <c r="AI26" s="272"/>
      <c r="AJ26" s="275"/>
      <c r="AK26" s="232"/>
      <c r="AL26" s="251"/>
      <c r="AM26" s="251"/>
      <c r="AN26" s="219"/>
      <c r="AO26" s="219"/>
      <c r="AP26" s="219"/>
      <c r="AQ26" s="266"/>
      <c r="AR26" s="266"/>
      <c r="AS26" s="266"/>
      <c r="AT26" s="256"/>
      <c r="AU26" s="261"/>
      <c r="AV26" s="219"/>
      <c r="AW26" s="219"/>
      <c r="AX26" s="256"/>
      <c r="AY26" s="256"/>
      <c r="AZ26" s="141"/>
      <c r="BA26" s="219"/>
      <c r="BB26" s="219"/>
      <c r="BC26" s="219"/>
      <c r="BD26" s="219"/>
      <c r="BE26" s="251"/>
      <c r="BF26" s="261"/>
      <c r="BG26" s="219"/>
      <c r="BH26" s="219"/>
      <c r="BI26" s="41"/>
    </row>
    <row r="27" spans="1:61" ht="104.25" customHeight="1" x14ac:dyDescent="0.25">
      <c r="A27" s="320"/>
      <c r="B27" s="323"/>
      <c r="C27" s="323"/>
      <c r="D27" s="323"/>
      <c r="E27" s="323"/>
      <c r="F27" s="323"/>
      <c r="G27" s="326"/>
      <c r="H27" s="326"/>
      <c r="I27" s="326"/>
      <c r="J27" s="210"/>
      <c r="K27" s="211"/>
      <c r="L27" s="247"/>
      <c r="M27" s="244"/>
      <c r="N27" s="211"/>
      <c r="O27" s="247"/>
      <c r="P27" s="244"/>
      <c r="Q27" s="220"/>
      <c r="R27" s="220"/>
      <c r="S27" s="220"/>
      <c r="T27" s="306"/>
      <c r="U27" s="226"/>
      <c r="V27" s="226"/>
      <c r="W27" s="226"/>
      <c r="X27" s="235"/>
      <c r="Y27" s="95">
        <v>1</v>
      </c>
      <c r="Z27" s="216"/>
      <c r="AA27" s="286"/>
      <c r="AB27" s="289"/>
      <c r="AC27" s="292"/>
      <c r="AD27" s="216"/>
      <c r="AE27" s="405"/>
      <c r="AF27" s="408"/>
      <c r="AG27" s="383"/>
      <c r="AH27" s="220"/>
      <c r="AI27" s="273"/>
      <c r="AJ27" s="276"/>
      <c r="AK27" s="231"/>
      <c r="AL27" s="229"/>
      <c r="AM27" s="229"/>
      <c r="AN27" s="220"/>
      <c r="AO27" s="220"/>
      <c r="AP27" s="220"/>
      <c r="AQ27" s="266"/>
      <c r="AR27" s="266"/>
      <c r="AS27" s="266"/>
      <c r="AT27" s="256"/>
      <c r="AU27" s="261"/>
      <c r="AV27" s="219"/>
      <c r="AW27" s="219"/>
      <c r="AX27" s="256"/>
      <c r="AY27" s="256"/>
      <c r="AZ27" s="141"/>
      <c r="BA27" s="219"/>
      <c r="BB27" s="219"/>
      <c r="BC27" s="219"/>
      <c r="BD27" s="219"/>
      <c r="BE27" s="251"/>
      <c r="BF27" s="261"/>
      <c r="BG27" s="219"/>
      <c r="BH27" s="219"/>
      <c r="BI27" s="41"/>
    </row>
    <row r="28" spans="1:61" ht="97.5" customHeight="1" x14ac:dyDescent="0.5">
      <c r="A28" s="320"/>
      <c r="B28" s="323"/>
      <c r="C28" s="323"/>
      <c r="D28" s="323"/>
      <c r="E28" s="323"/>
      <c r="F28" s="323"/>
      <c r="G28" s="326"/>
      <c r="H28" s="326"/>
      <c r="I28" s="326"/>
      <c r="J28" s="210"/>
      <c r="K28" s="40" t="s">
        <v>153</v>
      </c>
      <c r="L28" s="56" t="s">
        <v>251</v>
      </c>
      <c r="M28" s="53">
        <v>41</v>
      </c>
      <c r="N28" s="40" t="s">
        <v>170</v>
      </c>
      <c r="O28" s="56" t="s">
        <v>181</v>
      </c>
      <c r="P28" s="53"/>
      <c r="Q28" s="64" t="s">
        <v>184</v>
      </c>
      <c r="R28" s="54">
        <v>39</v>
      </c>
      <c r="S28" s="54">
        <v>10</v>
      </c>
      <c r="T28" s="63">
        <v>1</v>
      </c>
      <c r="U28" s="81">
        <v>4</v>
      </c>
      <c r="V28" s="81">
        <v>2</v>
      </c>
      <c r="W28" s="81">
        <f>SUM(U28:V28)</f>
        <v>6</v>
      </c>
      <c r="X28" s="63">
        <f>W28/S28</f>
        <v>0.6</v>
      </c>
      <c r="Y28" s="63">
        <v>1</v>
      </c>
      <c r="Z28" s="216"/>
      <c r="AA28" s="286"/>
      <c r="AB28" s="289"/>
      <c r="AC28" s="292"/>
      <c r="AD28" s="216"/>
      <c r="AE28" s="405"/>
      <c r="AF28" s="408"/>
      <c r="AG28" s="68" t="s">
        <v>242</v>
      </c>
      <c r="AH28" s="54"/>
      <c r="AI28" s="116">
        <v>0.25</v>
      </c>
      <c r="AJ28" s="117">
        <v>1</v>
      </c>
      <c r="AK28" s="118">
        <v>1</v>
      </c>
      <c r="AL28" s="55">
        <v>44942</v>
      </c>
      <c r="AM28" s="55">
        <v>45291</v>
      </c>
      <c r="AN28" s="54">
        <v>349</v>
      </c>
      <c r="AO28" s="54">
        <v>1028736</v>
      </c>
      <c r="AP28" s="54">
        <v>1028736</v>
      </c>
      <c r="AQ28" s="266"/>
      <c r="AR28" s="266"/>
      <c r="AS28" s="266"/>
      <c r="AT28" s="257"/>
      <c r="AU28" s="262"/>
      <c r="AV28" s="219"/>
      <c r="AW28" s="219"/>
      <c r="AX28" s="257"/>
      <c r="AY28" s="257"/>
      <c r="AZ28" s="141"/>
      <c r="BA28" s="219"/>
      <c r="BB28" s="219"/>
      <c r="BC28" s="219"/>
      <c r="BD28" s="219"/>
      <c r="BE28" s="251"/>
      <c r="BF28" s="261"/>
      <c r="BG28" s="219"/>
      <c r="BH28" s="219"/>
      <c r="BI28" s="41"/>
    </row>
    <row r="29" spans="1:61" ht="60" customHeight="1" x14ac:dyDescent="0.25">
      <c r="A29" s="320"/>
      <c r="B29" s="323"/>
      <c r="C29" s="323"/>
      <c r="D29" s="323"/>
      <c r="E29" s="323"/>
      <c r="F29" s="323"/>
      <c r="G29" s="326"/>
      <c r="H29" s="326"/>
      <c r="I29" s="326"/>
      <c r="J29" s="210"/>
      <c r="K29" s="209" t="s">
        <v>154</v>
      </c>
      <c r="L29" s="245" t="s">
        <v>252</v>
      </c>
      <c r="M29" s="242">
        <v>115.2</v>
      </c>
      <c r="N29" s="209" t="s">
        <v>171</v>
      </c>
      <c r="O29" s="245" t="s">
        <v>181</v>
      </c>
      <c r="P29" s="242"/>
      <c r="Q29" s="218" t="s">
        <v>182</v>
      </c>
      <c r="R29" s="218" t="s">
        <v>184</v>
      </c>
      <c r="S29" s="218">
        <v>500</v>
      </c>
      <c r="T29" s="233">
        <v>1</v>
      </c>
      <c r="U29" s="224">
        <v>250</v>
      </c>
      <c r="V29" s="224">
        <v>1200</v>
      </c>
      <c r="W29" s="224">
        <f>SUM(U29:V29)</f>
        <v>1450</v>
      </c>
      <c r="X29" s="233">
        <v>1</v>
      </c>
      <c r="Y29" s="233">
        <v>1</v>
      </c>
      <c r="Z29" s="216"/>
      <c r="AA29" s="286"/>
      <c r="AB29" s="289"/>
      <c r="AC29" s="292"/>
      <c r="AD29" s="216"/>
      <c r="AE29" s="405"/>
      <c r="AF29" s="408"/>
      <c r="AG29" s="263" t="s">
        <v>241</v>
      </c>
      <c r="AH29" s="218"/>
      <c r="AI29" s="277">
        <v>25</v>
      </c>
      <c r="AJ29" s="274">
        <v>1</v>
      </c>
      <c r="AK29" s="230">
        <v>1</v>
      </c>
      <c r="AL29" s="228">
        <v>44942</v>
      </c>
      <c r="AM29" s="228">
        <v>45291</v>
      </c>
      <c r="AN29" s="218">
        <v>349</v>
      </c>
      <c r="AO29" s="218">
        <v>1028736</v>
      </c>
      <c r="AP29" s="218">
        <v>1028736</v>
      </c>
      <c r="AQ29" s="266"/>
      <c r="AR29" s="266"/>
      <c r="AS29" s="266"/>
      <c r="AT29" s="255">
        <v>9072509.5500000007</v>
      </c>
      <c r="AU29" s="218" t="s">
        <v>230</v>
      </c>
      <c r="AV29" s="219"/>
      <c r="AW29" s="219"/>
      <c r="AX29" s="255"/>
      <c r="AY29" s="255"/>
      <c r="AZ29" s="141"/>
      <c r="BA29" s="219"/>
      <c r="BB29" s="219"/>
      <c r="BC29" s="219"/>
      <c r="BD29" s="219"/>
      <c r="BE29" s="251"/>
      <c r="BF29" s="261"/>
      <c r="BG29" s="219"/>
      <c r="BH29" s="219"/>
      <c r="BI29" s="41"/>
    </row>
    <row r="30" spans="1:61" ht="15.75" customHeight="1" x14ac:dyDescent="0.25">
      <c r="A30" s="320"/>
      <c r="B30" s="323"/>
      <c r="C30" s="323"/>
      <c r="D30" s="323"/>
      <c r="E30" s="323"/>
      <c r="F30" s="323"/>
      <c r="G30" s="326"/>
      <c r="H30" s="326"/>
      <c r="I30" s="326"/>
      <c r="J30" s="210"/>
      <c r="K30" s="211"/>
      <c r="L30" s="247"/>
      <c r="M30" s="244"/>
      <c r="N30" s="211"/>
      <c r="O30" s="247"/>
      <c r="P30" s="244"/>
      <c r="Q30" s="220"/>
      <c r="R30" s="220"/>
      <c r="S30" s="220"/>
      <c r="T30" s="235"/>
      <c r="U30" s="226"/>
      <c r="V30" s="226"/>
      <c r="W30" s="226"/>
      <c r="X30" s="235"/>
      <c r="Y30" s="235"/>
      <c r="Z30" s="216"/>
      <c r="AA30" s="286"/>
      <c r="AB30" s="289"/>
      <c r="AC30" s="292"/>
      <c r="AD30" s="216"/>
      <c r="AE30" s="405"/>
      <c r="AF30" s="408"/>
      <c r="AG30" s="264"/>
      <c r="AH30" s="219"/>
      <c r="AI30" s="278"/>
      <c r="AJ30" s="275"/>
      <c r="AK30" s="232"/>
      <c r="AL30" s="251"/>
      <c r="AM30" s="251"/>
      <c r="AN30" s="219"/>
      <c r="AO30" s="219"/>
      <c r="AP30" s="219"/>
      <c r="AQ30" s="266"/>
      <c r="AR30" s="266"/>
      <c r="AS30" s="266"/>
      <c r="AT30" s="256"/>
      <c r="AU30" s="219"/>
      <c r="AV30" s="219"/>
      <c r="AW30" s="219"/>
      <c r="AX30" s="256"/>
      <c r="AY30" s="256"/>
      <c r="AZ30" s="141"/>
      <c r="BA30" s="219"/>
      <c r="BB30" s="219"/>
      <c r="BC30" s="219"/>
      <c r="BD30" s="219"/>
      <c r="BE30" s="251"/>
      <c r="BF30" s="261"/>
      <c r="BG30" s="219"/>
      <c r="BH30" s="219"/>
      <c r="BI30" s="41"/>
    </row>
    <row r="31" spans="1:61" ht="45" customHeight="1" x14ac:dyDescent="0.25">
      <c r="A31" s="320"/>
      <c r="B31" s="323"/>
      <c r="C31" s="323"/>
      <c r="D31" s="323"/>
      <c r="E31" s="323"/>
      <c r="F31" s="323"/>
      <c r="G31" s="326"/>
      <c r="H31" s="326"/>
      <c r="I31" s="326"/>
      <c r="J31" s="210"/>
      <c r="K31" s="209" t="s">
        <v>155</v>
      </c>
      <c r="L31" s="242" t="s">
        <v>250</v>
      </c>
      <c r="M31" s="242">
        <v>0</v>
      </c>
      <c r="N31" s="209" t="s">
        <v>172</v>
      </c>
      <c r="O31" s="245" t="s">
        <v>181</v>
      </c>
      <c r="P31" s="242"/>
      <c r="Q31" s="218" t="s">
        <v>182</v>
      </c>
      <c r="R31" s="218">
        <v>1</v>
      </c>
      <c r="S31" s="218" t="s">
        <v>190</v>
      </c>
      <c r="T31" s="310">
        <v>0.5</v>
      </c>
      <c r="U31" s="233">
        <v>0.05</v>
      </c>
      <c r="V31" s="233">
        <v>0.35</v>
      </c>
      <c r="W31" s="233">
        <f>SUM(U31:V33)</f>
        <v>0.39999999999999997</v>
      </c>
      <c r="X31" s="233">
        <f>+W31</f>
        <v>0.39999999999999997</v>
      </c>
      <c r="Y31" s="233">
        <f>+(X31*0.25)+T31</f>
        <v>0.6</v>
      </c>
      <c r="Z31" s="216"/>
      <c r="AA31" s="286"/>
      <c r="AB31" s="289"/>
      <c r="AC31" s="292"/>
      <c r="AD31" s="216"/>
      <c r="AE31" s="405"/>
      <c r="AF31" s="408"/>
      <c r="AG31" s="383"/>
      <c r="AH31" s="220"/>
      <c r="AI31" s="279"/>
      <c r="AJ31" s="276"/>
      <c r="AK31" s="231"/>
      <c r="AL31" s="229"/>
      <c r="AM31" s="229"/>
      <c r="AN31" s="220"/>
      <c r="AO31" s="220"/>
      <c r="AP31" s="220"/>
      <c r="AQ31" s="266"/>
      <c r="AR31" s="266"/>
      <c r="AS31" s="266"/>
      <c r="AT31" s="257"/>
      <c r="AU31" s="220"/>
      <c r="AV31" s="219"/>
      <c r="AW31" s="219"/>
      <c r="AX31" s="257"/>
      <c r="AY31" s="257"/>
      <c r="AZ31" s="141"/>
      <c r="BA31" s="219"/>
      <c r="BB31" s="219"/>
      <c r="BC31" s="219"/>
      <c r="BD31" s="219"/>
      <c r="BE31" s="251"/>
      <c r="BF31" s="261"/>
      <c r="BG31" s="219"/>
      <c r="BH31" s="219"/>
      <c r="BI31" s="41"/>
    </row>
    <row r="32" spans="1:61" ht="81.75" customHeight="1" x14ac:dyDescent="0.25">
      <c r="A32" s="320"/>
      <c r="B32" s="323"/>
      <c r="C32" s="323"/>
      <c r="D32" s="323"/>
      <c r="E32" s="323"/>
      <c r="F32" s="323"/>
      <c r="G32" s="326"/>
      <c r="H32" s="326"/>
      <c r="I32" s="326"/>
      <c r="J32" s="210"/>
      <c r="K32" s="210"/>
      <c r="L32" s="243"/>
      <c r="M32" s="243"/>
      <c r="N32" s="210"/>
      <c r="O32" s="246"/>
      <c r="P32" s="243"/>
      <c r="Q32" s="219"/>
      <c r="R32" s="219"/>
      <c r="S32" s="219"/>
      <c r="T32" s="311"/>
      <c r="U32" s="234"/>
      <c r="V32" s="234"/>
      <c r="W32" s="234"/>
      <c r="X32" s="234"/>
      <c r="Y32" s="234"/>
      <c r="Z32" s="216"/>
      <c r="AA32" s="286"/>
      <c r="AB32" s="289"/>
      <c r="AC32" s="292"/>
      <c r="AD32" s="216"/>
      <c r="AE32" s="405"/>
      <c r="AF32" s="408"/>
      <c r="AG32" s="263" t="s">
        <v>243</v>
      </c>
      <c r="AH32" s="218" t="s">
        <v>190</v>
      </c>
      <c r="AI32" s="280">
        <v>25</v>
      </c>
      <c r="AJ32" s="294">
        <v>0.55000000000000004</v>
      </c>
      <c r="AK32" s="281">
        <v>0.55000000000000004</v>
      </c>
      <c r="AL32" s="228">
        <v>44942</v>
      </c>
      <c r="AM32" s="228">
        <v>45291</v>
      </c>
      <c r="AN32" s="218">
        <v>349</v>
      </c>
      <c r="AO32" s="218">
        <v>1028736</v>
      </c>
      <c r="AP32" s="218">
        <v>1028736</v>
      </c>
      <c r="AQ32" s="266"/>
      <c r="AR32" s="266"/>
      <c r="AS32" s="266"/>
      <c r="AT32" s="255">
        <v>69663233</v>
      </c>
      <c r="AU32" s="263" t="s">
        <v>277</v>
      </c>
      <c r="AV32" s="219"/>
      <c r="AW32" s="219"/>
      <c r="AX32" s="255"/>
      <c r="AY32" s="255"/>
      <c r="AZ32" s="141"/>
      <c r="BA32" s="219"/>
      <c r="BB32" s="219"/>
      <c r="BC32" s="219"/>
      <c r="BD32" s="219"/>
      <c r="BE32" s="251"/>
      <c r="BF32" s="261"/>
      <c r="BG32" s="219"/>
      <c r="BH32" s="219"/>
      <c r="BI32" s="41"/>
    </row>
    <row r="33" spans="1:61" ht="81" customHeight="1" x14ac:dyDescent="0.25">
      <c r="A33" s="320"/>
      <c r="B33" s="323"/>
      <c r="C33" s="323"/>
      <c r="D33" s="323"/>
      <c r="E33" s="323"/>
      <c r="F33" s="323"/>
      <c r="G33" s="327"/>
      <c r="H33" s="327"/>
      <c r="I33" s="327"/>
      <c r="J33" s="210"/>
      <c r="K33" s="211"/>
      <c r="L33" s="244"/>
      <c r="M33" s="244"/>
      <c r="N33" s="211"/>
      <c r="O33" s="247"/>
      <c r="P33" s="244"/>
      <c r="Q33" s="220"/>
      <c r="R33" s="220"/>
      <c r="S33" s="220"/>
      <c r="T33" s="312"/>
      <c r="U33" s="235"/>
      <c r="V33" s="235"/>
      <c r="W33" s="235"/>
      <c r="X33" s="235"/>
      <c r="Y33" s="235"/>
      <c r="Z33" s="217"/>
      <c r="AA33" s="287"/>
      <c r="AB33" s="290"/>
      <c r="AC33" s="293"/>
      <c r="AD33" s="216"/>
      <c r="AE33" s="406"/>
      <c r="AF33" s="409"/>
      <c r="AG33" s="383"/>
      <c r="AH33" s="220"/>
      <c r="AI33" s="280"/>
      <c r="AJ33" s="294"/>
      <c r="AK33" s="281"/>
      <c r="AL33" s="229"/>
      <c r="AM33" s="229"/>
      <c r="AN33" s="220"/>
      <c r="AO33" s="220"/>
      <c r="AP33" s="220"/>
      <c r="AQ33" s="266"/>
      <c r="AR33" s="266"/>
      <c r="AS33" s="266"/>
      <c r="AT33" s="257"/>
      <c r="AU33" s="264"/>
      <c r="AV33" s="219"/>
      <c r="AW33" s="219"/>
      <c r="AX33" s="257"/>
      <c r="AY33" s="257"/>
      <c r="AZ33" s="141"/>
      <c r="BA33" s="219"/>
      <c r="BB33" s="220"/>
      <c r="BC33" s="220"/>
      <c r="BD33" s="220"/>
      <c r="BE33" s="229"/>
      <c r="BF33" s="262"/>
      <c r="BG33" s="220"/>
      <c r="BH33" s="220"/>
      <c r="BI33" s="41"/>
    </row>
    <row r="34" spans="1:61" ht="105" customHeight="1" x14ac:dyDescent="0.5">
      <c r="A34" s="320"/>
      <c r="B34" s="323"/>
      <c r="C34" s="323"/>
      <c r="D34" s="323"/>
      <c r="E34" s="323"/>
      <c r="F34" s="323"/>
      <c r="G34" s="111"/>
      <c r="H34" s="111"/>
      <c r="I34" s="111"/>
      <c r="J34" s="211"/>
      <c r="K34" s="316" t="s">
        <v>304</v>
      </c>
      <c r="L34" s="317"/>
      <c r="M34" s="317"/>
      <c r="N34" s="317"/>
      <c r="O34" s="317"/>
      <c r="P34" s="317"/>
      <c r="Q34" s="317"/>
      <c r="R34" s="317"/>
      <c r="S34" s="317"/>
      <c r="T34" s="317"/>
      <c r="U34" s="317"/>
      <c r="V34" s="317"/>
      <c r="W34" s="318"/>
      <c r="X34" s="149">
        <f>(X25+X28+X29+X31)/4</f>
        <v>0.75</v>
      </c>
      <c r="Y34" s="149">
        <f>(Y31+Y29+Y28+Y27)/4</f>
        <v>0.9</v>
      </c>
      <c r="Z34" s="104"/>
      <c r="AA34" s="106"/>
      <c r="AB34" s="107"/>
      <c r="AC34" s="108"/>
      <c r="AD34" s="217"/>
      <c r="AE34" s="387" t="s">
        <v>293</v>
      </c>
      <c r="AF34" s="388"/>
      <c r="AG34" s="388"/>
      <c r="AH34" s="388"/>
      <c r="AI34" s="388"/>
      <c r="AJ34" s="389"/>
      <c r="AK34" s="151">
        <f>(AK32+AK29+AK28+AK25)/4</f>
        <v>0.88749999999999996</v>
      </c>
      <c r="AL34" s="100"/>
      <c r="AM34" s="100"/>
      <c r="AN34" s="97"/>
      <c r="AO34" s="97"/>
      <c r="AP34" s="97"/>
      <c r="AQ34" s="266"/>
      <c r="AR34" s="266"/>
      <c r="AS34" s="266"/>
      <c r="AT34" s="86">
        <f>SUM(AT25:AT33)</f>
        <v>378735742.55000001</v>
      </c>
      <c r="AU34" s="148" t="s">
        <v>303</v>
      </c>
      <c r="AV34" s="152"/>
      <c r="AW34" s="152"/>
      <c r="AX34" s="86">
        <f>SUM(AX25:AX33)</f>
        <v>225800000</v>
      </c>
      <c r="AY34" s="86">
        <f>SUM(AY25:AY33)</f>
        <v>115600000</v>
      </c>
      <c r="AZ34" s="131">
        <f>AY25/AT34</f>
        <v>0.30522601120684745</v>
      </c>
      <c r="BA34" s="112"/>
      <c r="BB34" s="54"/>
      <c r="BC34" s="96"/>
      <c r="BD34" s="54"/>
      <c r="BE34" s="54"/>
      <c r="BF34" s="101"/>
      <c r="BG34" s="54"/>
      <c r="BH34" s="54"/>
      <c r="BI34" s="41"/>
    </row>
    <row r="35" spans="1:61" ht="153.75" customHeight="1" x14ac:dyDescent="0.5">
      <c r="A35" s="320"/>
      <c r="B35" s="323"/>
      <c r="C35" s="323"/>
      <c r="D35" s="323"/>
      <c r="E35" s="323"/>
      <c r="F35" s="323"/>
      <c r="G35" s="325" t="s">
        <v>180</v>
      </c>
      <c r="H35" s="325" t="s">
        <v>248</v>
      </c>
      <c r="I35" s="325" t="s">
        <v>180</v>
      </c>
      <c r="J35" s="209" t="s">
        <v>147</v>
      </c>
      <c r="K35" s="40" t="s">
        <v>156</v>
      </c>
      <c r="L35" s="56" t="s">
        <v>252</v>
      </c>
      <c r="M35" s="40" t="s">
        <v>164</v>
      </c>
      <c r="N35" s="40" t="s">
        <v>173</v>
      </c>
      <c r="O35" s="62"/>
      <c r="P35" s="53" t="s">
        <v>181</v>
      </c>
      <c r="Q35" s="64"/>
      <c r="R35" s="59">
        <v>100000</v>
      </c>
      <c r="S35" s="54">
        <v>10000</v>
      </c>
      <c r="T35" s="65">
        <v>1</v>
      </c>
      <c r="U35" s="82">
        <v>7067</v>
      </c>
      <c r="V35" s="145">
        <v>18338</v>
      </c>
      <c r="W35" s="145">
        <f>SUM(U35:V35)</f>
        <v>25405</v>
      </c>
      <c r="X35" s="92">
        <v>1</v>
      </c>
      <c r="Y35" s="92">
        <v>1</v>
      </c>
      <c r="Z35" s="215" t="s">
        <v>204</v>
      </c>
      <c r="AA35" s="285" t="s">
        <v>205</v>
      </c>
      <c r="AB35" s="288" t="s">
        <v>208</v>
      </c>
      <c r="AC35" s="291" t="s">
        <v>207</v>
      </c>
      <c r="AD35" s="291" t="s">
        <v>193</v>
      </c>
      <c r="AE35" s="404">
        <v>2021130010267</v>
      </c>
      <c r="AF35" s="407" t="s">
        <v>197</v>
      </c>
      <c r="AG35" s="69" t="s">
        <v>247</v>
      </c>
      <c r="AH35" s="54"/>
      <c r="AI35" s="116">
        <v>0.33</v>
      </c>
      <c r="AJ35" s="118">
        <v>1</v>
      </c>
      <c r="AK35" s="119">
        <v>1</v>
      </c>
      <c r="AL35" s="55">
        <v>44942</v>
      </c>
      <c r="AM35" s="55">
        <v>45291</v>
      </c>
      <c r="AN35" s="54">
        <v>349</v>
      </c>
      <c r="AO35" s="54">
        <v>1028736</v>
      </c>
      <c r="AP35" s="54">
        <v>1028736</v>
      </c>
      <c r="AQ35" s="266"/>
      <c r="AR35" s="266"/>
      <c r="AS35" s="266"/>
      <c r="AT35" s="89">
        <f>336767.05</f>
        <v>336767.05</v>
      </c>
      <c r="AU35" s="155" t="s">
        <v>278</v>
      </c>
      <c r="AV35" s="218" t="s">
        <v>231</v>
      </c>
      <c r="AW35" s="218" t="s">
        <v>237</v>
      </c>
      <c r="AX35" s="89">
        <v>0</v>
      </c>
      <c r="AY35" s="158">
        <v>0</v>
      </c>
      <c r="AZ35" s="141"/>
      <c r="BA35" s="219" t="s">
        <v>211</v>
      </c>
      <c r="BB35" s="218" t="s">
        <v>215</v>
      </c>
      <c r="BC35" s="218" t="s">
        <v>217</v>
      </c>
      <c r="BD35" s="218" t="s">
        <v>216</v>
      </c>
      <c r="BE35" s="228">
        <v>44972</v>
      </c>
      <c r="BF35" s="260"/>
      <c r="BG35" s="218" t="s">
        <v>223</v>
      </c>
      <c r="BH35" s="218" t="s">
        <v>225</v>
      </c>
      <c r="BI35" s="41"/>
    </row>
    <row r="36" spans="1:61" ht="90" customHeight="1" x14ac:dyDescent="0.25">
      <c r="A36" s="320"/>
      <c r="B36" s="323"/>
      <c r="C36" s="323"/>
      <c r="D36" s="323"/>
      <c r="E36" s="323"/>
      <c r="F36" s="323"/>
      <c r="G36" s="326"/>
      <c r="H36" s="326"/>
      <c r="I36" s="326"/>
      <c r="J36" s="210"/>
      <c r="K36" s="209" t="s">
        <v>157</v>
      </c>
      <c r="L36" s="313" t="s">
        <v>249</v>
      </c>
      <c r="M36" s="209" t="s">
        <v>165</v>
      </c>
      <c r="N36" s="209" t="s">
        <v>174</v>
      </c>
      <c r="O36" s="245"/>
      <c r="P36" s="242" t="s">
        <v>181</v>
      </c>
      <c r="Q36" s="218" t="s">
        <v>183</v>
      </c>
      <c r="R36" s="218">
        <v>9</v>
      </c>
      <c r="S36" s="218">
        <v>1</v>
      </c>
      <c r="T36" s="248">
        <v>1</v>
      </c>
      <c r="U36" s="295">
        <v>1</v>
      </c>
      <c r="V36" s="282">
        <v>0</v>
      </c>
      <c r="W36" s="295">
        <f>SUM(U36:V38)</f>
        <v>1</v>
      </c>
      <c r="X36" s="199">
        <v>1</v>
      </c>
      <c r="Y36" s="199">
        <v>1</v>
      </c>
      <c r="Z36" s="216"/>
      <c r="AA36" s="286"/>
      <c r="AB36" s="289"/>
      <c r="AC36" s="292"/>
      <c r="AD36" s="292"/>
      <c r="AE36" s="405"/>
      <c r="AF36" s="408"/>
      <c r="AG36" s="396" t="s">
        <v>174</v>
      </c>
      <c r="AH36" s="218"/>
      <c r="AI36" s="271">
        <v>0.33</v>
      </c>
      <c r="AJ36" s="230">
        <v>1</v>
      </c>
      <c r="AK36" s="230">
        <v>1</v>
      </c>
      <c r="AL36" s="228">
        <v>44942</v>
      </c>
      <c r="AM36" s="228">
        <v>45291</v>
      </c>
      <c r="AN36" s="218">
        <v>349</v>
      </c>
      <c r="AO36" s="218">
        <v>1028736</v>
      </c>
      <c r="AP36" s="218">
        <v>1028736</v>
      </c>
      <c r="AQ36" s="266"/>
      <c r="AR36" s="266"/>
      <c r="AS36" s="266"/>
      <c r="AT36" s="89">
        <v>14671922.560000001</v>
      </c>
      <c r="AU36" s="156" t="s">
        <v>279</v>
      </c>
      <c r="AV36" s="219"/>
      <c r="AW36" s="219"/>
      <c r="AX36" s="159">
        <v>0</v>
      </c>
      <c r="AY36" s="159">
        <v>0</v>
      </c>
      <c r="AZ36" s="141"/>
      <c r="BA36" s="219"/>
      <c r="BB36" s="219"/>
      <c r="BC36" s="219"/>
      <c r="BD36" s="219"/>
      <c r="BE36" s="251"/>
      <c r="BF36" s="261"/>
      <c r="BG36" s="219"/>
      <c r="BH36" s="219"/>
      <c r="BI36" s="41"/>
    </row>
    <row r="37" spans="1:61" ht="78" customHeight="1" x14ac:dyDescent="0.25">
      <c r="A37" s="320"/>
      <c r="B37" s="323"/>
      <c r="C37" s="323"/>
      <c r="D37" s="323"/>
      <c r="E37" s="323"/>
      <c r="F37" s="323"/>
      <c r="G37" s="326"/>
      <c r="H37" s="326"/>
      <c r="I37" s="326"/>
      <c r="J37" s="210"/>
      <c r="K37" s="210"/>
      <c r="L37" s="314"/>
      <c r="M37" s="210"/>
      <c r="N37" s="210"/>
      <c r="O37" s="246"/>
      <c r="P37" s="243"/>
      <c r="Q37" s="219"/>
      <c r="R37" s="219"/>
      <c r="S37" s="219"/>
      <c r="T37" s="249"/>
      <c r="U37" s="296"/>
      <c r="V37" s="283"/>
      <c r="W37" s="283"/>
      <c r="X37" s="200"/>
      <c r="Y37" s="200"/>
      <c r="Z37" s="216"/>
      <c r="AA37" s="286"/>
      <c r="AB37" s="289"/>
      <c r="AC37" s="292"/>
      <c r="AD37" s="292"/>
      <c r="AE37" s="405"/>
      <c r="AF37" s="408"/>
      <c r="AG37" s="397"/>
      <c r="AH37" s="219"/>
      <c r="AI37" s="272"/>
      <c r="AJ37" s="232"/>
      <c r="AK37" s="232"/>
      <c r="AL37" s="251"/>
      <c r="AM37" s="251"/>
      <c r="AN37" s="219"/>
      <c r="AO37" s="219"/>
      <c r="AP37" s="219"/>
      <c r="AQ37" s="266"/>
      <c r="AR37" s="266"/>
      <c r="AS37" s="266"/>
      <c r="AT37" s="89">
        <v>1900146574</v>
      </c>
      <c r="AU37" s="156" t="s">
        <v>280</v>
      </c>
      <c r="AV37" s="219"/>
      <c r="AW37" s="219"/>
      <c r="AX37" s="89">
        <v>1545262897.8299999</v>
      </c>
      <c r="AY37" s="89">
        <v>728200000</v>
      </c>
      <c r="AZ37" s="141"/>
      <c r="BA37" s="219"/>
      <c r="BB37" s="219"/>
      <c r="BC37" s="219"/>
      <c r="BD37" s="219"/>
      <c r="BE37" s="251"/>
      <c r="BF37" s="261"/>
      <c r="BG37" s="219"/>
      <c r="BH37" s="219"/>
      <c r="BI37" s="41"/>
    </row>
    <row r="38" spans="1:61" ht="78" customHeight="1" x14ac:dyDescent="0.25">
      <c r="A38" s="320"/>
      <c r="B38" s="323"/>
      <c r="C38" s="323"/>
      <c r="D38" s="323"/>
      <c r="E38" s="323"/>
      <c r="F38" s="323"/>
      <c r="G38" s="326"/>
      <c r="H38" s="326"/>
      <c r="I38" s="326"/>
      <c r="J38" s="210"/>
      <c r="K38" s="211"/>
      <c r="L38" s="315"/>
      <c r="M38" s="210"/>
      <c r="N38" s="211"/>
      <c r="O38" s="247"/>
      <c r="P38" s="244"/>
      <c r="Q38" s="220"/>
      <c r="R38" s="220"/>
      <c r="S38" s="220"/>
      <c r="T38" s="250"/>
      <c r="U38" s="297"/>
      <c r="V38" s="284"/>
      <c r="W38" s="284"/>
      <c r="X38" s="201"/>
      <c r="Y38" s="201"/>
      <c r="Z38" s="216"/>
      <c r="AA38" s="286"/>
      <c r="AB38" s="289"/>
      <c r="AC38" s="292"/>
      <c r="AD38" s="292"/>
      <c r="AE38" s="405"/>
      <c r="AF38" s="408"/>
      <c r="AG38" s="398"/>
      <c r="AH38" s="220"/>
      <c r="AI38" s="273"/>
      <c r="AJ38" s="231"/>
      <c r="AK38" s="231"/>
      <c r="AL38" s="229"/>
      <c r="AM38" s="229"/>
      <c r="AN38" s="220"/>
      <c r="AO38" s="220"/>
      <c r="AP38" s="220"/>
      <c r="AQ38" s="266"/>
      <c r="AR38" s="266"/>
      <c r="AS38" s="266"/>
      <c r="AT38" s="89">
        <v>243015749.24000001</v>
      </c>
      <c r="AU38" s="156" t="s">
        <v>281</v>
      </c>
      <c r="AV38" s="219"/>
      <c r="AW38" s="219"/>
      <c r="AX38" s="89">
        <v>187580259.56999999</v>
      </c>
      <c r="AY38" s="159">
        <v>0</v>
      </c>
      <c r="AZ38" s="141"/>
      <c r="BA38" s="219"/>
      <c r="BB38" s="219"/>
      <c r="BC38" s="219"/>
      <c r="BD38" s="219"/>
      <c r="BE38" s="251"/>
      <c r="BF38" s="261"/>
      <c r="BG38" s="219"/>
      <c r="BH38" s="219"/>
      <c r="BI38" s="41"/>
    </row>
    <row r="39" spans="1:61" ht="78" customHeight="1" x14ac:dyDescent="0.25">
      <c r="A39" s="320"/>
      <c r="B39" s="323"/>
      <c r="C39" s="323"/>
      <c r="D39" s="323"/>
      <c r="E39" s="323"/>
      <c r="F39" s="323"/>
      <c r="G39" s="326"/>
      <c r="H39" s="326"/>
      <c r="I39" s="326"/>
      <c r="J39" s="210"/>
      <c r="K39" s="209" t="s">
        <v>158</v>
      </c>
      <c r="L39" s="242" t="s">
        <v>254</v>
      </c>
      <c r="M39" s="210" t="s">
        <v>166</v>
      </c>
      <c r="N39" s="209" t="s">
        <v>175</v>
      </c>
      <c r="O39" s="245"/>
      <c r="P39" s="242" t="s">
        <v>181</v>
      </c>
      <c r="Q39" s="218"/>
      <c r="R39" s="218">
        <v>200</v>
      </c>
      <c r="S39" s="218">
        <v>50</v>
      </c>
      <c r="T39" s="248">
        <v>1</v>
      </c>
      <c r="U39" s="295">
        <v>109</v>
      </c>
      <c r="V39" s="295">
        <v>205</v>
      </c>
      <c r="W39" s="295">
        <f>SUM(U39:V42)</f>
        <v>314</v>
      </c>
      <c r="X39" s="199">
        <v>1</v>
      </c>
      <c r="Y39" s="199">
        <v>1</v>
      </c>
      <c r="Z39" s="216"/>
      <c r="AA39" s="286"/>
      <c r="AB39" s="289"/>
      <c r="AC39" s="292"/>
      <c r="AD39" s="292"/>
      <c r="AE39" s="405"/>
      <c r="AF39" s="408"/>
      <c r="AG39" s="396" t="s">
        <v>175</v>
      </c>
      <c r="AH39" s="122"/>
      <c r="AI39" s="271">
        <v>0.33</v>
      </c>
      <c r="AJ39" s="230">
        <v>1</v>
      </c>
      <c r="AK39" s="230">
        <v>1</v>
      </c>
      <c r="AL39" s="228">
        <v>44942</v>
      </c>
      <c r="AM39" s="228">
        <v>45291</v>
      </c>
      <c r="AN39" s="218">
        <v>349</v>
      </c>
      <c r="AO39" s="218">
        <v>1028736</v>
      </c>
      <c r="AP39" s="218">
        <v>1028736</v>
      </c>
      <c r="AQ39" s="266"/>
      <c r="AR39" s="266"/>
      <c r="AS39" s="266"/>
      <c r="AT39" s="89">
        <v>42439051.450000003</v>
      </c>
      <c r="AU39" s="156" t="s">
        <v>282</v>
      </c>
      <c r="AV39" s="219"/>
      <c r="AW39" s="219"/>
      <c r="AX39" s="159">
        <v>0</v>
      </c>
      <c r="AY39" s="159">
        <v>0</v>
      </c>
      <c r="AZ39" s="141"/>
      <c r="BA39" s="219"/>
      <c r="BB39" s="219"/>
      <c r="BC39" s="219"/>
      <c r="BD39" s="219"/>
      <c r="BE39" s="251"/>
      <c r="BF39" s="261"/>
      <c r="BG39" s="219"/>
      <c r="BH39" s="219"/>
      <c r="BI39" s="41"/>
    </row>
    <row r="40" spans="1:61" ht="78" customHeight="1" x14ac:dyDescent="0.25">
      <c r="A40" s="320"/>
      <c r="B40" s="323"/>
      <c r="C40" s="323"/>
      <c r="D40" s="323"/>
      <c r="E40" s="323"/>
      <c r="F40" s="323"/>
      <c r="G40" s="326"/>
      <c r="H40" s="326"/>
      <c r="I40" s="326"/>
      <c r="J40" s="210"/>
      <c r="K40" s="210"/>
      <c r="L40" s="243"/>
      <c r="M40" s="210"/>
      <c r="N40" s="210"/>
      <c r="O40" s="246"/>
      <c r="P40" s="243"/>
      <c r="Q40" s="219"/>
      <c r="R40" s="219"/>
      <c r="S40" s="219"/>
      <c r="T40" s="249"/>
      <c r="U40" s="296"/>
      <c r="V40" s="296"/>
      <c r="W40" s="296"/>
      <c r="X40" s="200"/>
      <c r="Y40" s="200"/>
      <c r="Z40" s="216"/>
      <c r="AA40" s="286"/>
      <c r="AB40" s="289"/>
      <c r="AC40" s="292"/>
      <c r="AD40" s="292"/>
      <c r="AE40" s="405"/>
      <c r="AF40" s="408"/>
      <c r="AG40" s="397"/>
      <c r="AH40" s="123"/>
      <c r="AI40" s="272"/>
      <c r="AJ40" s="232"/>
      <c r="AK40" s="232"/>
      <c r="AL40" s="251"/>
      <c r="AM40" s="251"/>
      <c r="AN40" s="219"/>
      <c r="AO40" s="219"/>
      <c r="AP40" s="219"/>
      <c r="AQ40" s="266"/>
      <c r="AR40" s="266"/>
      <c r="AS40" s="266"/>
      <c r="AT40" s="89">
        <v>1</v>
      </c>
      <c r="AU40" s="156" t="s">
        <v>283</v>
      </c>
      <c r="AV40" s="219"/>
      <c r="AW40" s="219"/>
      <c r="AX40" s="159">
        <v>0</v>
      </c>
      <c r="AY40" s="159">
        <v>0</v>
      </c>
      <c r="AZ40" s="141"/>
      <c r="BA40" s="219"/>
      <c r="BB40" s="219"/>
      <c r="BC40" s="219"/>
      <c r="BD40" s="219"/>
      <c r="BE40" s="251"/>
      <c r="BF40" s="261"/>
      <c r="BG40" s="219"/>
      <c r="BH40" s="219"/>
      <c r="BI40" s="41"/>
    </row>
    <row r="41" spans="1:61" ht="111" customHeight="1" x14ac:dyDescent="0.25">
      <c r="A41" s="320"/>
      <c r="B41" s="323"/>
      <c r="C41" s="323"/>
      <c r="D41" s="323"/>
      <c r="E41" s="323"/>
      <c r="F41" s="323"/>
      <c r="G41" s="326"/>
      <c r="H41" s="326"/>
      <c r="I41" s="326"/>
      <c r="J41" s="210"/>
      <c r="K41" s="210"/>
      <c r="L41" s="243"/>
      <c r="M41" s="210"/>
      <c r="N41" s="210"/>
      <c r="O41" s="246"/>
      <c r="P41" s="243"/>
      <c r="Q41" s="219"/>
      <c r="R41" s="219"/>
      <c r="S41" s="219"/>
      <c r="T41" s="249"/>
      <c r="U41" s="296"/>
      <c r="V41" s="296"/>
      <c r="W41" s="296"/>
      <c r="X41" s="200"/>
      <c r="Y41" s="200"/>
      <c r="Z41" s="216"/>
      <c r="AA41" s="286"/>
      <c r="AB41" s="289"/>
      <c r="AC41" s="292"/>
      <c r="AD41" s="292"/>
      <c r="AE41" s="405"/>
      <c r="AF41" s="408"/>
      <c r="AG41" s="397"/>
      <c r="AH41" s="123"/>
      <c r="AI41" s="272"/>
      <c r="AJ41" s="232"/>
      <c r="AK41" s="232"/>
      <c r="AL41" s="251"/>
      <c r="AM41" s="251"/>
      <c r="AN41" s="219"/>
      <c r="AO41" s="219"/>
      <c r="AP41" s="219"/>
      <c r="AQ41" s="266"/>
      <c r="AR41" s="266"/>
      <c r="AS41" s="266"/>
      <c r="AT41" s="90">
        <v>690112148.95000005</v>
      </c>
      <c r="AU41" s="157" t="s">
        <v>284</v>
      </c>
      <c r="AV41" s="219"/>
      <c r="AW41" s="219"/>
      <c r="AX41" s="159">
        <v>0</v>
      </c>
      <c r="AY41" s="159">
        <v>0</v>
      </c>
      <c r="AZ41" s="141"/>
      <c r="BA41" s="219"/>
      <c r="BB41" s="219"/>
      <c r="BC41" s="219"/>
      <c r="BD41" s="219"/>
      <c r="BE41" s="251"/>
      <c r="BF41" s="261"/>
      <c r="BG41" s="219"/>
      <c r="BH41" s="219"/>
      <c r="BI41" s="41"/>
    </row>
    <row r="42" spans="1:61" ht="81.75" customHeight="1" x14ac:dyDescent="0.25">
      <c r="A42" s="320"/>
      <c r="B42" s="323"/>
      <c r="C42" s="323"/>
      <c r="D42" s="323"/>
      <c r="E42" s="323"/>
      <c r="F42" s="323"/>
      <c r="G42" s="327"/>
      <c r="H42" s="327"/>
      <c r="I42" s="327"/>
      <c r="J42" s="210"/>
      <c r="K42" s="211"/>
      <c r="L42" s="244"/>
      <c r="M42" s="211"/>
      <c r="N42" s="211"/>
      <c r="O42" s="247"/>
      <c r="P42" s="244"/>
      <c r="Q42" s="220"/>
      <c r="R42" s="220"/>
      <c r="S42" s="220"/>
      <c r="T42" s="250"/>
      <c r="U42" s="297"/>
      <c r="V42" s="297"/>
      <c r="W42" s="297"/>
      <c r="X42" s="201"/>
      <c r="Y42" s="201"/>
      <c r="Z42" s="217"/>
      <c r="AA42" s="287"/>
      <c r="AB42" s="290"/>
      <c r="AC42" s="293"/>
      <c r="AD42" s="292"/>
      <c r="AE42" s="406"/>
      <c r="AF42" s="409"/>
      <c r="AG42" s="397"/>
      <c r="AH42" s="123"/>
      <c r="AI42" s="272"/>
      <c r="AJ42" s="232"/>
      <c r="AK42" s="231"/>
      <c r="AL42" s="251"/>
      <c r="AM42" s="251"/>
      <c r="AN42" s="219"/>
      <c r="AO42" s="219"/>
      <c r="AP42" s="219"/>
      <c r="AQ42" s="266"/>
      <c r="AR42" s="266"/>
      <c r="AS42" s="266"/>
      <c r="AT42" s="89">
        <v>440000000</v>
      </c>
      <c r="AU42" s="156" t="s">
        <v>285</v>
      </c>
      <c r="AV42" s="219"/>
      <c r="AW42" s="219"/>
      <c r="AX42" s="89">
        <v>176400000</v>
      </c>
      <c r="AY42" s="159">
        <v>0</v>
      </c>
      <c r="AZ42" s="141"/>
      <c r="BA42" s="219"/>
      <c r="BB42" s="219"/>
      <c r="BC42" s="219"/>
      <c r="BD42" s="219"/>
      <c r="BE42" s="251"/>
      <c r="BF42" s="261"/>
      <c r="BG42" s="219"/>
      <c r="BH42" s="219"/>
      <c r="BI42" s="41"/>
    </row>
    <row r="43" spans="1:61" ht="81.75" customHeight="1" x14ac:dyDescent="0.5">
      <c r="A43" s="320"/>
      <c r="B43" s="323"/>
      <c r="C43" s="323"/>
      <c r="D43" s="323"/>
      <c r="E43" s="323"/>
      <c r="F43" s="323"/>
      <c r="G43" s="111"/>
      <c r="H43" s="111"/>
      <c r="I43" s="111"/>
      <c r="J43" s="211"/>
      <c r="K43" s="418" t="s">
        <v>305</v>
      </c>
      <c r="L43" s="419"/>
      <c r="M43" s="419"/>
      <c r="N43" s="419"/>
      <c r="O43" s="419"/>
      <c r="P43" s="419"/>
      <c r="Q43" s="419"/>
      <c r="R43" s="419"/>
      <c r="S43" s="419"/>
      <c r="T43" s="419"/>
      <c r="U43" s="419"/>
      <c r="V43" s="419"/>
      <c r="W43" s="420"/>
      <c r="X43" s="153">
        <f>(X39+X36+X35)/3</f>
        <v>1</v>
      </c>
      <c r="Y43" s="153">
        <f>(Y39+Y36+Y35)/3</f>
        <v>1</v>
      </c>
      <c r="Z43" s="104"/>
      <c r="AA43" s="106"/>
      <c r="AB43" s="107"/>
      <c r="AC43" s="108"/>
      <c r="AD43" s="293"/>
      <c r="AE43" s="421" t="s">
        <v>294</v>
      </c>
      <c r="AF43" s="422"/>
      <c r="AG43" s="422"/>
      <c r="AH43" s="422"/>
      <c r="AI43" s="422"/>
      <c r="AJ43" s="423"/>
      <c r="AK43" s="154">
        <v>1</v>
      </c>
      <c r="AL43" s="128"/>
      <c r="AM43" s="128"/>
      <c r="AN43" s="123"/>
      <c r="AO43" s="123"/>
      <c r="AP43" s="123"/>
      <c r="AQ43" s="266"/>
      <c r="AR43" s="266"/>
      <c r="AS43" s="266"/>
      <c r="AT43" s="89">
        <v>475881224.72000003</v>
      </c>
      <c r="AU43" s="54" t="s">
        <v>286</v>
      </c>
      <c r="AV43" s="152"/>
      <c r="AW43" s="152"/>
      <c r="AX43" s="89">
        <v>397200000</v>
      </c>
      <c r="AY43" s="89"/>
      <c r="AZ43" s="160"/>
      <c r="BA43" s="219"/>
      <c r="BB43" s="219"/>
      <c r="BC43" s="219"/>
      <c r="BD43" s="219"/>
      <c r="BE43" s="251"/>
      <c r="BF43" s="261"/>
      <c r="BG43" s="219"/>
      <c r="BH43" s="219"/>
      <c r="BI43" s="41"/>
    </row>
    <row r="44" spans="1:61" ht="105" customHeight="1" x14ac:dyDescent="0.25">
      <c r="A44" s="320"/>
      <c r="B44" s="323"/>
      <c r="C44" s="323"/>
      <c r="D44" s="323"/>
      <c r="E44" s="323"/>
      <c r="F44" s="323"/>
      <c r="G44" s="325" t="s">
        <v>180</v>
      </c>
      <c r="H44" s="325" t="s">
        <v>248</v>
      </c>
      <c r="I44" s="325" t="s">
        <v>180</v>
      </c>
      <c r="J44" s="209" t="s">
        <v>148</v>
      </c>
      <c r="K44" s="209" t="s">
        <v>159</v>
      </c>
      <c r="L44" s="245" t="s">
        <v>253</v>
      </c>
      <c r="M44" s="242">
        <v>0</v>
      </c>
      <c r="N44" s="209" t="s">
        <v>176</v>
      </c>
      <c r="O44" s="245"/>
      <c r="P44" s="242" t="s">
        <v>181</v>
      </c>
      <c r="Q44" s="218"/>
      <c r="R44" s="218">
        <v>59</v>
      </c>
      <c r="S44" s="218">
        <v>34</v>
      </c>
      <c r="T44" s="236">
        <v>26</v>
      </c>
      <c r="U44" s="224">
        <v>1</v>
      </c>
      <c r="V44" s="236">
        <v>11</v>
      </c>
      <c r="W44" s="224">
        <f>SUM(U44:V46)</f>
        <v>12</v>
      </c>
      <c r="X44" s="233">
        <f>W44/S44</f>
        <v>0.35294117647058826</v>
      </c>
      <c r="Y44" s="233">
        <f>(W44+26)/R44</f>
        <v>0.64406779661016944</v>
      </c>
      <c r="Z44" s="215" t="s">
        <v>204</v>
      </c>
      <c r="AA44" s="285" t="s">
        <v>205</v>
      </c>
      <c r="AB44" s="288" t="s">
        <v>209</v>
      </c>
      <c r="AC44" s="291" t="s">
        <v>207</v>
      </c>
      <c r="AD44" s="215" t="s">
        <v>194</v>
      </c>
      <c r="AE44" s="168"/>
      <c r="AF44" s="126"/>
      <c r="AG44" s="130"/>
      <c r="AH44" s="124"/>
      <c r="AI44" s="125"/>
      <c r="AJ44" s="125"/>
      <c r="AK44" s="129"/>
      <c r="AL44" s="127"/>
      <c r="AM44" s="127"/>
      <c r="AN44" s="124"/>
      <c r="AO44" s="124"/>
      <c r="AP44" s="124"/>
      <c r="AQ44" s="266"/>
      <c r="AR44" s="266"/>
      <c r="AS44" s="266"/>
      <c r="AT44" s="89">
        <f>SUM(AT36:AT43)</f>
        <v>3806266671.9200001</v>
      </c>
      <c r="AU44" s="148" t="s">
        <v>306</v>
      </c>
      <c r="AV44" s="148"/>
      <c r="AW44" s="124"/>
      <c r="AX44" s="89">
        <f>SUM(AX36:AX43)</f>
        <v>2306443157.3999996</v>
      </c>
      <c r="AY44" s="89">
        <f>SUM(AY36:AY43)</f>
        <v>728200000</v>
      </c>
      <c r="AZ44" s="160">
        <f>+AY44/AT44</f>
        <v>0.19131607498028327</v>
      </c>
      <c r="BA44" s="220"/>
      <c r="BB44" s="220"/>
      <c r="BC44" s="220"/>
      <c r="BD44" s="220"/>
      <c r="BE44" s="229"/>
      <c r="BF44" s="262"/>
      <c r="BG44" s="220"/>
      <c r="BH44" s="220"/>
      <c r="BI44" s="41"/>
    </row>
    <row r="45" spans="1:61" ht="84" customHeight="1" x14ac:dyDescent="0.25">
      <c r="A45" s="320"/>
      <c r="B45" s="323"/>
      <c r="C45" s="323"/>
      <c r="D45" s="323"/>
      <c r="E45" s="323"/>
      <c r="F45" s="323"/>
      <c r="G45" s="326"/>
      <c r="H45" s="326"/>
      <c r="I45" s="326"/>
      <c r="J45" s="210"/>
      <c r="K45" s="210"/>
      <c r="L45" s="246"/>
      <c r="M45" s="243"/>
      <c r="N45" s="210"/>
      <c r="O45" s="246"/>
      <c r="P45" s="243"/>
      <c r="Q45" s="219"/>
      <c r="R45" s="219"/>
      <c r="S45" s="219"/>
      <c r="T45" s="237"/>
      <c r="U45" s="225"/>
      <c r="V45" s="237"/>
      <c r="W45" s="237"/>
      <c r="X45" s="234"/>
      <c r="Y45" s="234"/>
      <c r="Z45" s="216"/>
      <c r="AA45" s="286"/>
      <c r="AB45" s="289"/>
      <c r="AC45" s="292"/>
      <c r="AD45" s="216"/>
      <c r="AE45" s="390">
        <v>2021130010266</v>
      </c>
      <c r="AF45" s="393" t="s">
        <v>198</v>
      </c>
      <c r="AG45" s="298" t="s">
        <v>244</v>
      </c>
      <c r="AH45" s="218" t="s">
        <v>238</v>
      </c>
      <c r="AI45" s="227">
        <v>0.25</v>
      </c>
      <c r="AJ45" s="230">
        <v>0.56999999999999995</v>
      </c>
      <c r="AK45" s="230">
        <v>0.56999999999999995</v>
      </c>
      <c r="AL45" s="228">
        <v>44942</v>
      </c>
      <c r="AM45" s="228">
        <v>45291</v>
      </c>
      <c r="AN45" s="218">
        <v>349</v>
      </c>
      <c r="AO45" s="218">
        <v>1028736</v>
      </c>
      <c r="AP45" s="218">
        <v>1028736</v>
      </c>
      <c r="AQ45" s="266"/>
      <c r="AR45" s="266"/>
      <c r="AS45" s="266"/>
      <c r="AT45" s="221">
        <v>51664265.439999998</v>
      </c>
      <c r="AU45" s="218" t="s">
        <v>287</v>
      </c>
      <c r="AV45" s="218" t="s">
        <v>234</v>
      </c>
      <c r="AW45" s="218" t="s">
        <v>235</v>
      </c>
      <c r="AX45" s="401">
        <v>2533600000</v>
      </c>
      <c r="AY45" s="401">
        <v>16800000</v>
      </c>
      <c r="AZ45" s="206">
        <f>+AY45/AT58</f>
        <v>3.1958942871072433E-3</v>
      </c>
      <c r="BA45" s="218" t="s">
        <v>211</v>
      </c>
      <c r="BB45" s="218" t="s">
        <v>212</v>
      </c>
      <c r="BC45" s="218" t="s">
        <v>218</v>
      </c>
      <c r="BD45" s="218" t="s">
        <v>216</v>
      </c>
      <c r="BE45" s="228">
        <v>44972</v>
      </c>
      <c r="BF45" s="260"/>
      <c r="BG45" s="218" t="s">
        <v>224</v>
      </c>
      <c r="BH45" s="218" t="s">
        <v>226</v>
      </c>
      <c r="BI45" s="41"/>
    </row>
    <row r="46" spans="1:61" ht="40.5" customHeight="1" x14ac:dyDescent="0.25">
      <c r="A46" s="320"/>
      <c r="B46" s="323"/>
      <c r="C46" s="323"/>
      <c r="D46" s="323"/>
      <c r="E46" s="323"/>
      <c r="F46" s="323"/>
      <c r="G46" s="326"/>
      <c r="H46" s="326"/>
      <c r="I46" s="326"/>
      <c r="J46" s="210"/>
      <c r="K46" s="211"/>
      <c r="L46" s="247"/>
      <c r="M46" s="244"/>
      <c r="N46" s="211"/>
      <c r="O46" s="246"/>
      <c r="P46" s="244"/>
      <c r="Q46" s="220"/>
      <c r="R46" s="220"/>
      <c r="S46" s="220"/>
      <c r="T46" s="238"/>
      <c r="U46" s="226"/>
      <c r="V46" s="238"/>
      <c r="W46" s="238"/>
      <c r="X46" s="235"/>
      <c r="Y46" s="235"/>
      <c r="Z46" s="216"/>
      <c r="AA46" s="286"/>
      <c r="AB46" s="289"/>
      <c r="AC46" s="292"/>
      <c r="AD46" s="216"/>
      <c r="AE46" s="391"/>
      <c r="AF46" s="394"/>
      <c r="AG46" s="300"/>
      <c r="AH46" s="220"/>
      <c r="AI46" s="227"/>
      <c r="AJ46" s="231"/>
      <c r="AK46" s="231"/>
      <c r="AL46" s="229"/>
      <c r="AM46" s="229"/>
      <c r="AN46" s="220"/>
      <c r="AO46" s="220"/>
      <c r="AP46" s="220"/>
      <c r="AQ46" s="266"/>
      <c r="AR46" s="266"/>
      <c r="AS46" s="266"/>
      <c r="AT46" s="222"/>
      <c r="AU46" s="219"/>
      <c r="AV46" s="219"/>
      <c r="AW46" s="219"/>
      <c r="AX46" s="402"/>
      <c r="AY46" s="402"/>
      <c r="AZ46" s="207"/>
      <c r="BA46" s="219"/>
      <c r="BB46" s="219"/>
      <c r="BC46" s="219"/>
      <c r="BD46" s="219"/>
      <c r="BE46" s="251"/>
      <c r="BF46" s="261"/>
      <c r="BG46" s="219"/>
      <c r="BH46" s="219"/>
      <c r="BI46" s="41"/>
    </row>
    <row r="47" spans="1:61" ht="67.5" customHeight="1" x14ac:dyDescent="0.35">
      <c r="A47" s="320"/>
      <c r="B47" s="323"/>
      <c r="C47" s="323"/>
      <c r="D47" s="323"/>
      <c r="E47" s="323"/>
      <c r="F47" s="323"/>
      <c r="G47" s="326"/>
      <c r="H47" s="326"/>
      <c r="I47" s="326"/>
      <c r="J47" s="210"/>
      <c r="K47" s="40" t="s">
        <v>160</v>
      </c>
      <c r="L47" s="56" t="s">
        <v>252</v>
      </c>
      <c r="M47" s="53">
        <v>0</v>
      </c>
      <c r="N47" s="40" t="s">
        <v>177</v>
      </c>
      <c r="O47" s="62"/>
      <c r="P47" s="53" t="s">
        <v>181</v>
      </c>
      <c r="Q47" s="64"/>
      <c r="R47" s="54">
        <v>50000</v>
      </c>
      <c r="S47" s="54">
        <v>10000</v>
      </c>
      <c r="T47" s="146">
        <v>86369.9</v>
      </c>
      <c r="U47" s="83">
        <v>5393</v>
      </c>
      <c r="V47" s="147">
        <v>9852</v>
      </c>
      <c r="W47" s="147">
        <f>SUM(U47:V47)</f>
        <v>15245</v>
      </c>
      <c r="X47" s="63">
        <v>1</v>
      </c>
      <c r="Y47" s="63">
        <v>1</v>
      </c>
      <c r="Z47" s="216"/>
      <c r="AA47" s="286"/>
      <c r="AB47" s="289"/>
      <c r="AC47" s="292"/>
      <c r="AD47" s="216"/>
      <c r="AE47" s="391"/>
      <c r="AF47" s="394"/>
      <c r="AG47" s="298" t="s">
        <v>245</v>
      </c>
      <c r="AH47" s="218"/>
      <c r="AI47" s="227">
        <v>0.25</v>
      </c>
      <c r="AJ47" s="230">
        <v>1</v>
      </c>
      <c r="AK47" s="230">
        <v>1</v>
      </c>
      <c r="AL47" s="228">
        <v>44942</v>
      </c>
      <c r="AM47" s="228">
        <v>45291</v>
      </c>
      <c r="AN47" s="218">
        <v>349</v>
      </c>
      <c r="AO47" s="218">
        <v>1028736</v>
      </c>
      <c r="AP47" s="218">
        <v>1028736</v>
      </c>
      <c r="AQ47" s="266"/>
      <c r="AR47" s="266"/>
      <c r="AS47" s="266"/>
      <c r="AT47" s="223"/>
      <c r="AU47" s="220"/>
      <c r="AV47" s="219"/>
      <c r="AW47" s="219"/>
      <c r="AX47" s="402"/>
      <c r="AY47" s="402"/>
      <c r="AZ47" s="207"/>
      <c r="BA47" s="219"/>
      <c r="BB47" s="219"/>
      <c r="BC47" s="219"/>
      <c r="BD47" s="219"/>
      <c r="BE47" s="251"/>
      <c r="BF47" s="261"/>
      <c r="BG47" s="219"/>
      <c r="BH47" s="219"/>
      <c r="BI47" s="41"/>
    </row>
    <row r="48" spans="1:61" ht="30" customHeight="1" x14ac:dyDescent="0.25">
      <c r="A48" s="320"/>
      <c r="B48" s="323"/>
      <c r="C48" s="323"/>
      <c r="D48" s="323"/>
      <c r="E48" s="323"/>
      <c r="F48" s="323"/>
      <c r="G48" s="326"/>
      <c r="H48" s="326"/>
      <c r="I48" s="326"/>
      <c r="J48" s="210"/>
      <c r="K48" s="209" t="s">
        <v>161</v>
      </c>
      <c r="L48" s="245" t="s">
        <v>252</v>
      </c>
      <c r="M48" s="242">
        <v>0</v>
      </c>
      <c r="N48" s="209" t="s">
        <v>178</v>
      </c>
      <c r="O48" s="246"/>
      <c r="P48" s="242" t="s">
        <v>181</v>
      </c>
      <c r="Q48" s="218"/>
      <c r="R48" s="218">
        <v>100000</v>
      </c>
      <c r="S48" s="218">
        <v>52000</v>
      </c>
      <c r="T48" s="203">
        <v>48282.6</v>
      </c>
      <c r="U48" s="239">
        <v>3405</v>
      </c>
      <c r="V48" s="239">
        <v>11231</v>
      </c>
      <c r="W48" s="236">
        <f>SUM(U48:V48)</f>
        <v>14636</v>
      </c>
      <c r="X48" s="233">
        <f>W48/S48</f>
        <v>0.28146153846153849</v>
      </c>
      <c r="Y48" s="233">
        <f>(W48+T48)/R48</f>
        <v>0.62918600000000002</v>
      </c>
      <c r="Z48" s="216"/>
      <c r="AA48" s="286"/>
      <c r="AB48" s="289"/>
      <c r="AC48" s="292"/>
      <c r="AD48" s="216"/>
      <c r="AE48" s="391"/>
      <c r="AF48" s="394"/>
      <c r="AG48" s="300"/>
      <c r="AH48" s="220"/>
      <c r="AI48" s="227"/>
      <c r="AJ48" s="231"/>
      <c r="AK48" s="231"/>
      <c r="AL48" s="229"/>
      <c r="AM48" s="229"/>
      <c r="AN48" s="220"/>
      <c r="AO48" s="220"/>
      <c r="AP48" s="220"/>
      <c r="AQ48" s="266"/>
      <c r="AR48" s="266"/>
      <c r="AS48" s="266"/>
      <c r="AT48" s="268">
        <v>2764653426</v>
      </c>
      <c r="AU48" s="218" t="s">
        <v>280</v>
      </c>
      <c r="AV48" s="219"/>
      <c r="AW48" s="219"/>
      <c r="AX48" s="402"/>
      <c r="AY48" s="402"/>
      <c r="AZ48" s="207"/>
      <c r="BA48" s="219"/>
      <c r="BB48" s="219"/>
      <c r="BC48" s="219"/>
      <c r="BD48" s="219"/>
      <c r="BE48" s="251"/>
      <c r="BF48" s="261"/>
      <c r="BG48" s="219"/>
      <c r="BH48" s="219"/>
      <c r="BI48" s="41"/>
    </row>
    <row r="49" spans="1:61" ht="15.75" customHeight="1" x14ac:dyDescent="0.25">
      <c r="A49" s="320"/>
      <c r="B49" s="323"/>
      <c r="C49" s="323"/>
      <c r="D49" s="323"/>
      <c r="E49" s="323"/>
      <c r="F49" s="323"/>
      <c r="G49" s="326"/>
      <c r="H49" s="326"/>
      <c r="I49" s="326"/>
      <c r="J49" s="210"/>
      <c r="K49" s="210"/>
      <c r="L49" s="246"/>
      <c r="M49" s="243"/>
      <c r="N49" s="210"/>
      <c r="O49" s="246"/>
      <c r="P49" s="243"/>
      <c r="Q49" s="219"/>
      <c r="R49" s="219"/>
      <c r="S49" s="219"/>
      <c r="T49" s="203"/>
      <c r="U49" s="240"/>
      <c r="V49" s="240"/>
      <c r="W49" s="237"/>
      <c r="X49" s="234"/>
      <c r="Y49" s="234"/>
      <c r="Z49" s="216"/>
      <c r="AA49" s="286"/>
      <c r="AB49" s="289"/>
      <c r="AC49" s="292"/>
      <c r="AD49" s="216"/>
      <c r="AE49" s="391"/>
      <c r="AF49" s="394"/>
      <c r="AG49" s="298"/>
      <c r="AH49" s="218"/>
      <c r="AI49" s="227">
        <v>0.25</v>
      </c>
      <c r="AJ49" s="230">
        <v>0.52</v>
      </c>
      <c r="AK49" s="230">
        <v>0.52</v>
      </c>
      <c r="AL49" s="228">
        <v>44942</v>
      </c>
      <c r="AM49" s="228">
        <v>45291</v>
      </c>
      <c r="AN49" s="218">
        <v>349</v>
      </c>
      <c r="AO49" s="218">
        <v>1028736</v>
      </c>
      <c r="AP49" s="218">
        <v>1028736</v>
      </c>
      <c r="AQ49" s="266"/>
      <c r="AR49" s="266"/>
      <c r="AS49" s="266"/>
      <c r="AT49" s="269"/>
      <c r="AU49" s="219"/>
      <c r="AV49" s="219"/>
      <c r="AW49" s="219"/>
      <c r="AX49" s="402"/>
      <c r="AY49" s="402"/>
      <c r="AZ49" s="207"/>
      <c r="BA49" s="219"/>
      <c r="BB49" s="219"/>
      <c r="BC49" s="219"/>
      <c r="BD49" s="219"/>
      <c r="BE49" s="251"/>
      <c r="BF49" s="261"/>
      <c r="BG49" s="219"/>
      <c r="BH49" s="219"/>
      <c r="BI49" s="41"/>
    </row>
    <row r="50" spans="1:61" ht="15.75" customHeight="1" x14ac:dyDescent="0.25">
      <c r="A50" s="320"/>
      <c r="B50" s="323"/>
      <c r="C50" s="323"/>
      <c r="D50" s="323"/>
      <c r="E50" s="323"/>
      <c r="F50" s="323"/>
      <c r="G50" s="326"/>
      <c r="H50" s="326"/>
      <c r="I50" s="326"/>
      <c r="J50" s="210"/>
      <c r="K50" s="210"/>
      <c r="L50" s="246"/>
      <c r="M50" s="243"/>
      <c r="N50" s="210"/>
      <c r="O50" s="246"/>
      <c r="P50" s="243"/>
      <c r="Q50" s="219"/>
      <c r="R50" s="219"/>
      <c r="S50" s="219"/>
      <c r="T50" s="203"/>
      <c r="U50" s="240"/>
      <c r="V50" s="240"/>
      <c r="W50" s="237"/>
      <c r="X50" s="234"/>
      <c r="Y50" s="234"/>
      <c r="Z50" s="216"/>
      <c r="AA50" s="286"/>
      <c r="AB50" s="289"/>
      <c r="AC50" s="292"/>
      <c r="AD50" s="216"/>
      <c r="AE50" s="391"/>
      <c r="AF50" s="394"/>
      <c r="AG50" s="299"/>
      <c r="AH50" s="219"/>
      <c r="AI50" s="227"/>
      <c r="AJ50" s="232"/>
      <c r="AK50" s="232"/>
      <c r="AL50" s="251"/>
      <c r="AM50" s="251"/>
      <c r="AN50" s="219"/>
      <c r="AO50" s="219"/>
      <c r="AP50" s="219"/>
      <c r="AQ50" s="266"/>
      <c r="AR50" s="266"/>
      <c r="AS50" s="266"/>
      <c r="AT50" s="269"/>
      <c r="AU50" s="219"/>
      <c r="AV50" s="219"/>
      <c r="AW50" s="219"/>
      <c r="AX50" s="402"/>
      <c r="AY50" s="402"/>
      <c r="AZ50" s="207"/>
      <c r="BA50" s="219"/>
      <c r="BB50" s="219"/>
      <c r="BC50" s="219"/>
      <c r="BD50" s="219"/>
      <c r="BE50" s="251"/>
      <c r="BF50" s="261"/>
      <c r="BG50" s="219"/>
      <c r="BH50" s="219"/>
      <c r="BI50" s="41"/>
    </row>
    <row r="51" spans="1:61" ht="15.75" customHeight="1" x14ac:dyDescent="0.25">
      <c r="A51" s="320"/>
      <c r="B51" s="323"/>
      <c r="C51" s="323"/>
      <c r="D51" s="323"/>
      <c r="E51" s="323"/>
      <c r="F51" s="323"/>
      <c r="G51" s="326"/>
      <c r="H51" s="326"/>
      <c r="I51" s="326"/>
      <c r="J51" s="210"/>
      <c r="K51" s="210"/>
      <c r="L51" s="246"/>
      <c r="M51" s="243"/>
      <c r="N51" s="210"/>
      <c r="O51" s="246"/>
      <c r="P51" s="243"/>
      <c r="Q51" s="219"/>
      <c r="R51" s="219"/>
      <c r="S51" s="219"/>
      <c r="T51" s="203"/>
      <c r="U51" s="240"/>
      <c r="V51" s="240"/>
      <c r="W51" s="237"/>
      <c r="X51" s="234"/>
      <c r="Y51" s="234"/>
      <c r="Z51" s="216"/>
      <c r="AA51" s="286"/>
      <c r="AB51" s="289"/>
      <c r="AC51" s="292"/>
      <c r="AD51" s="216"/>
      <c r="AE51" s="391"/>
      <c r="AF51" s="394"/>
      <c r="AG51" s="299"/>
      <c r="AH51" s="219"/>
      <c r="AI51" s="227"/>
      <c r="AJ51" s="232"/>
      <c r="AK51" s="232"/>
      <c r="AL51" s="251"/>
      <c r="AM51" s="251"/>
      <c r="AN51" s="219"/>
      <c r="AO51" s="219"/>
      <c r="AP51" s="219"/>
      <c r="AQ51" s="266"/>
      <c r="AR51" s="266"/>
      <c r="AS51" s="266"/>
      <c r="AT51" s="270"/>
      <c r="AU51" s="220"/>
      <c r="AV51" s="219"/>
      <c r="AW51" s="219"/>
      <c r="AX51" s="402"/>
      <c r="AY51" s="402"/>
      <c r="AZ51" s="207"/>
      <c r="BA51" s="219"/>
      <c r="BB51" s="219"/>
      <c r="BC51" s="219"/>
      <c r="BD51" s="219"/>
      <c r="BE51" s="251"/>
      <c r="BF51" s="261"/>
      <c r="BG51" s="219"/>
      <c r="BH51" s="219"/>
      <c r="BI51" s="41"/>
    </row>
    <row r="52" spans="1:61" ht="15.75" customHeight="1" x14ac:dyDescent="0.25">
      <c r="A52" s="320"/>
      <c r="B52" s="323"/>
      <c r="C52" s="323"/>
      <c r="D52" s="323"/>
      <c r="E52" s="323"/>
      <c r="F52" s="323"/>
      <c r="G52" s="326"/>
      <c r="H52" s="326"/>
      <c r="I52" s="326"/>
      <c r="J52" s="210"/>
      <c r="K52" s="211"/>
      <c r="L52" s="247"/>
      <c r="M52" s="244"/>
      <c r="N52" s="211"/>
      <c r="O52" s="247"/>
      <c r="P52" s="244"/>
      <c r="Q52" s="220"/>
      <c r="R52" s="220"/>
      <c r="S52" s="220"/>
      <c r="T52" s="203"/>
      <c r="U52" s="241"/>
      <c r="V52" s="241"/>
      <c r="W52" s="238"/>
      <c r="X52" s="235"/>
      <c r="Y52" s="235"/>
      <c r="Z52" s="216"/>
      <c r="AA52" s="286"/>
      <c r="AB52" s="289"/>
      <c r="AC52" s="292"/>
      <c r="AD52" s="216"/>
      <c r="AE52" s="391"/>
      <c r="AF52" s="394"/>
      <c r="AG52" s="299"/>
      <c r="AH52" s="219"/>
      <c r="AI52" s="227"/>
      <c r="AJ52" s="232"/>
      <c r="AK52" s="232"/>
      <c r="AL52" s="251"/>
      <c r="AM52" s="251"/>
      <c r="AN52" s="219"/>
      <c r="AO52" s="219"/>
      <c r="AP52" s="219"/>
      <c r="AQ52" s="266"/>
      <c r="AR52" s="266"/>
      <c r="AS52" s="266"/>
      <c r="AT52" s="268">
        <v>162091162.75999999</v>
      </c>
      <c r="AU52" s="218" t="s">
        <v>281</v>
      </c>
      <c r="AV52" s="219"/>
      <c r="AW52" s="219"/>
      <c r="AX52" s="402"/>
      <c r="AY52" s="402"/>
      <c r="AZ52" s="207"/>
      <c r="BA52" s="219"/>
      <c r="BB52" s="219"/>
      <c r="BC52" s="219"/>
      <c r="BD52" s="219"/>
      <c r="BE52" s="251"/>
      <c r="BF52" s="261"/>
      <c r="BG52" s="219"/>
      <c r="BH52" s="219"/>
      <c r="BI52" s="41"/>
    </row>
    <row r="53" spans="1:61" ht="30.75" customHeight="1" x14ac:dyDescent="0.25">
      <c r="A53" s="320"/>
      <c r="B53" s="323"/>
      <c r="C53" s="323"/>
      <c r="D53" s="323"/>
      <c r="E53" s="323"/>
      <c r="F53" s="323"/>
      <c r="G53" s="326"/>
      <c r="H53" s="326"/>
      <c r="I53" s="326"/>
      <c r="J53" s="210"/>
      <c r="K53" s="209" t="s">
        <v>162</v>
      </c>
      <c r="L53" s="245" t="s">
        <v>252</v>
      </c>
      <c r="M53" s="242">
        <v>0</v>
      </c>
      <c r="N53" s="209" t="s">
        <v>179</v>
      </c>
      <c r="O53" s="245"/>
      <c r="P53" s="209" t="s">
        <v>185</v>
      </c>
      <c r="Q53" s="218"/>
      <c r="R53" s="218">
        <v>98640</v>
      </c>
      <c r="S53" s="218">
        <v>70000</v>
      </c>
      <c r="T53" s="202">
        <v>24713</v>
      </c>
      <c r="U53" s="239">
        <v>5730</v>
      </c>
      <c r="V53" s="239">
        <v>8196</v>
      </c>
      <c r="W53" s="239">
        <f>SUM(U53:V57)</f>
        <v>13926</v>
      </c>
      <c r="X53" s="233">
        <f>W53/S53</f>
        <v>0.19894285714285714</v>
      </c>
      <c r="Y53" s="233">
        <f>(W53+T53)/R53</f>
        <v>0.39171735604217356</v>
      </c>
      <c r="Z53" s="216"/>
      <c r="AA53" s="286"/>
      <c r="AB53" s="289"/>
      <c r="AC53" s="292"/>
      <c r="AD53" s="216"/>
      <c r="AE53" s="391"/>
      <c r="AF53" s="394"/>
      <c r="AG53" s="300"/>
      <c r="AH53" s="220"/>
      <c r="AI53" s="227"/>
      <c r="AJ53" s="231"/>
      <c r="AK53" s="231"/>
      <c r="AL53" s="229"/>
      <c r="AM53" s="229"/>
      <c r="AN53" s="220"/>
      <c r="AO53" s="220"/>
      <c r="AP53" s="220"/>
      <c r="AQ53" s="266"/>
      <c r="AR53" s="266"/>
      <c r="AS53" s="266"/>
      <c r="AT53" s="269"/>
      <c r="AU53" s="219"/>
      <c r="AV53" s="219"/>
      <c r="AW53" s="219"/>
      <c r="AX53" s="402"/>
      <c r="AY53" s="402"/>
      <c r="AZ53" s="207"/>
      <c r="BA53" s="219"/>
      <c r="BB53" s="219"/>
      <c r="BC53" s="219"/>
      <c r="BD53" s="219"/>
      <c r="BE53" s="251"/>
      <c r="BF53" s="261"/>
      <c r="BG53" s="219"/>
      <c r="BH53" s="219"/>
      <c r="BI53" s="41"/>
    </row>
    <row r="54" spans="1:61" ht="15.75" customHeight="1" x14ac:dyDescent="0.25">
      <c r="A54" s="320"/>
      <c r="B54" s="323"/>
      <c r="C54" s="323"/>
      <c r="D54" s="323"/>
      <c r="E54" s="323"/>
      <c r="F54" s="323"/>
      <c r="G54" s="326"/>
      <c r="H54" s="326"/>
      <c r="I54" s="326"/>
      <c r="J54" s="210"/>
      <c r="K54" s="210"/>
      <c r="L54" s="246"/>
      <c r="M54" s="243"/>
      <c r="N54" s="210"/>
      <c r="O54" s="246"/>
      <c r="P54" s="210"/>
      <c r="Q54" s="219"/>
      <c r="R54" s="219"/>
      <c r="S54" s="219"/>
      <c r="T54" s="202"/>
      <c r="U54" s="240"/>
      <c r="V54" s="240"/>
      <c r="W54" s="240"/>
      <c r="X54" s="234"/>
      <c r="Y54" s="234"/>
      <c r="Z54" s="216"/>
      <c r="AA54" s="286"/>
      <c r="AB54" s="289"/>
      <c r="AC54" s="292"/>
      <c r="AD54" s="216"/>
      <c r="AE54" s="391"/>
      <c r="AF54" s="394"/>
      <c r="AG54" s="298" t="s">
        <v>246</v>
      </c>
      <c r="AH54" s="218"/>
      <c r="AI54" s="227">
        <v>0.25</v>
      </c>
      <c r="AJ54" s="230">
        <v>0.32</v>
      </c>
      <c r="AK54" s="230">
        <v>0.32</v>
      </c>
      <c r="AL54" s="228">
        <v>44942</v>
      </c>
      <c r="AM54" s="228">
        <v>45291</v>
      </c>
      <c r="AN54" s="218">
        <v>349</v>
      </c>
      <c r="AO54" s="218">
        <v>1028736</v>
      </c>
      <c r="AP54" s="218">
        <v>1028736</v>
      </c>
      <c r="AQ54" s="266"/>
      <c r="AR54" s="266"/>
      <c r="AS54" s="266"/>
      <c r="AT54" s="269"/>
      <c r="AU54" s="219"/>
      <c r="AV54" s="219"/>
      <c r="AW54" s="219"/>
      <c r="AX54" s="402"/>
      <c r="AY54" s="402"/>
      <c r="AZ54" s="207"/>
      <c r="BA54" s="219"/>
      <c r="BB54" s="219"/>
      <c r="BC54" s="219"/>
      <c r="BD54" s="219"/>
      <c r="BE54" s="251"/>
      <c r="BF54" s="261"/>
      <c r="BG54" s="219"/>
      <c r="BH54" s="219"/>
      <c r="BI54" s="41"/>
    </row>
    <row r="55" spans="1:61" ht="15.75" customHeight="1" x14ac:dyDescent="0.25">
      <c r="A55" s="320"/>
      <c r="B55" s="323"/>
      <c r="C55" s="323"/>
      <c r="D55" s="323"/>
      <c r="E55" s="323"/>
      <c r="F55" s="323"/>
      <c r="G55" s="326"/>
      <c r="H55" s="326"/>
      <c r="I55" s="326"/>
      <c r="J55" s="210"/>
      <c r="K55" s="210"/>
      <c r="L55" s="246"/>
      <c r="M55" s="243"/>
      <c r="N55" s="210"/>
      <c r="O55" s="246"/>
      <c r="P55" s="210"/>
      <c r="Q55" s="219"/>
      <c r="R55" s="219"/>
      <c r="S55" s="219"/>
      <c r="T55" s="202"/>
      <c r="U55" s="240"/>
      <c r="V55" s="240"/>
      <c r="W55" s="240"/>
      <c r="X55" s="234"/>
      <c r="Y55" s="234"/>
      <c r="Z55" s="216"/>
      <c r="AA55" s="286"/>
      <c r="AB55" s="289"/>
      <c r="AC55" s="292"/>
      <c r="AD55" s="216"/>
      <c r="AE55" s="391"/>
      <c r="AF55" s="394"/>
      <c r="AG55" s="299"/>
      <c r="AH55" s="219"/>
      <c r="AI55" s="227"/>
      <c r="AJ55" s="232"/>
      <c r="AK55" s="232"/>
      <c r="AL55" s="251"/>
      <c r="AM55" s="251"/>
      <c r="AN55" s="219"/>
      <c r="AO55" s="219"/>
      <c r="AP55" s="219"/>
      <c r="AQ55" s="266"/>
      <c r="AR55" s="266"/>
      <c r="AS55" s="266"/>
      <c r="AT55" s="269"/>
      <c r="AU55" s="219"/>
      <c r="AV55" s="219"/>
      <c r="AW55" s="219"/>
      <c r="AX55" s="402"/>
      <c r="AY55" s="402"/>
      <c r="AZ55" s="207"/>
      <c r="BA55" s="219"/>
      <c r="BB55" s="219"/>
      <c r="BC55" s="219"/>
      <c r="BD55" s="219"/>
      <c r="BE55" s="251"/>
      <c r="BF55" s="261"/>
      <c r="BG55" s="219"/>
      <c r="BH55" s="219"/>
      <c r="BI55" s="41"/>
    </row>
    <row r="56" spans="1:61" ht="15.75" customHeight="1" x14ac:dyDescent="0.25">
      <c r="A56" s="320"/>
      <c r="B56" s="323"/>
      <c r="C56" s="323"/>
      <c r="D56" s="323"/>
      <c r="E56" s="323"/>
      <c r="F56" s="323"/>
      <c r="G56" s="326"/>
      <c r="H56" s="326"/>
      <c r="I56" s="326"/>
      <c r="J56" s="210"/>
      <c r="K56" s="210"/>
      <c r="L56" s="246"/>
      <c r="M56" s="243"/>
      <c r="N56" s="210"/>
      <c r="O56" s="246"/>
      <c r="P56" s="210"/>
      <c r="Q56" s="219"/>
      <c r="R56" s="219"/>
      <c r="S56" s="219"/>
      <c r="T56" s="202"/>
      <c r="U56" s="240"/>
      <c r="V56" s="240"/>
      <c r="W56" s="240"/>
      <c r="X56" s="234"/>
      <c r="Y56" s="234"/>
      <c r="Z56" s="216"/>
      <c r="AA56" s="286"/>
      <c r="AB56" s="289"/>
      <c r="AC56" s="292"/>
      <c r="AD56" s="216"/>
      <c r="AE56" s="391"/>
      <c r="AF56" s="394"/>
      <c r="AG56" s="299"/>
      <c r="AH56" s="219"/>
      <c r="AI56" s="227"/>
      <c r="AJ56" s="232"/>
      <c r="AK56" s="232"/>
      <c r="AL56" s="251"/>
      <c r="AM56" s="251"/>
      <c r="AN56" s="219"/>
      <c r="AO56" s="219"/>
      <c r="AP56" s="219"/>
      <c r="AQ56" s="266"/>
      <c r="AR56" s="266"/>
      <c r="AS56" s="266"/>
      <c r="AT56" s="270"/>
      <c r="AU56" s="220"/>
      <c r="AV56" s="219"/>
      <c r="AW56" s="219"/>
      <c r="AX56" s="402"/>
      <c r="AY56" s="402"/>
      <c r="AZ56" s="207"/>
      <c r="BA56" s="219"/>
      <c r="BB56" s="219"/>
      <c r="BC56" s="219"/>
      <c r="BD56" s="219"/>
      <c r="BE56" s="251"/>
      <c r="BF56" s="261"/>
      <c r="BG56" s="219"/>
      <c r="BH56" s="219"/>
      <c r="BI56" s="41"/>
    </row>
    <row r="57" spans="1:61" ht="96.75" customHeight="1" x14ac:dyDescent="0.25">
      <c r="A57" s="321"/>
      <c r="B57" s="324"/>
      <c r="C57" s="324"/>
      <c r="D57" s="324"/>
      <c r="E57" s="324"/>
      <c r="F57" s="324"/>
      <c r="G57" s="327"/>
      <c r="H57" s="327"/>
      <c r="I57" s="327"/>
      <c r="J57" s="210"/>
      <c r="K57" s="211"/>
      <c r="L57" s="247"/>
      <c r="M57" s="244"/>
      <c r="N57" s="211"/>
      <c r="O57" s="247"/>
      <c r="P57" s="211"/>
      <c r="Q57" s="220"/>
      <c r="R57" s="220"/>
      <c r="S57" s="220"/>
      <c r="T57" s="202"/>
      <c r="U57" s="241"/>
      <c r="V57" s="241"/>
      <c r="W57" s="241"/>
      <c r="X57" s="235"/>
      <c r="Y57" s="235"/>
      <c r="Z57" s="217"/>
      <c r="AA57" s="287"/>
      <c r="AB57" s="290"/>
      <c r="AC57" s="293"/>
      <c r="AD57" s="216"/>
      <c r="AE57" s="392"/>
      <c r="AF57" s="395"/>
      <c r="AG57" s="300"/>
      <c r="AH57" s="220"/>
      <c r="AI57" s="227"/>
      <c r="AJ57" s="231"/>
      <c r="AK57" s="231"/>
      <c r="AL57" s="229"/>
      <c r="AM57" s="229"/>
      <c r="AN57" s="220"/>
      <c r="AO57" s="220"/>
      <c r="AP57" s="220"/>
      <c r="AQ57" s="267"/>
      <c r="AR57" s="267"/>
      <c r="AS57" s="267"/>
      <c r="AT57" s="162">
        <v>2278335734.5599999</v>
      </c>
      <c r="AU57" s="96" t="s">
        <v>288</v>
      </c>
      <c r="AV57" s="220"/>
      <c r="AW57" s="220"/>
      <c r="AX57" s="403"/>
      <c r="AY57" s="403"/>
      <c r="AZ57" s="208"/>
      <c r="BA57" s="220"/>
      <c r="BB57" s="220"/>
      <c r="BC57" s="220"/>
      <c r="BD57" s="220"/>
      <c r="BE57" s="229"/>
      <c r="BF57" s="262"/>
      <c r="BG57" s="220"/>
      <c r="BH57" s="220"/>
      <c r="BI57" s="41"/>
    </row>
    <row r="58" spans="1:61" s="133" customFormat="1" ht="51.75" customHeight="1" x14ac:dyDescent="0.45">
      <c r="A58" s="57"/>
      <c r="B58" s="57"/>
      <c r="C58" s="57"/>
      <c r="D58" s="57"/>
      <c r="E58" s="57"/>
      <c r="F58" s="57"/>
      <c r="G58" s="57"/>
      <c r="H58" s="57"/>
      <c r="I58" s="57"/>
      <c r="J58" s="211"/>
      <c r="K58" s="212" t="s">
        <v>307</v>
      </c>
      <c r="L58" s="213"/>
      <c r="M58" s="213"/>
      <c r="N58" s="213"/>
      <c r="O58" s="213"/>
      <c r="P58" s="213"/>
      <c r="Q58" s="213"/>
      <c r="R58" s="213"/>
      <c r="S58" s="213"/>
      <c r="T58" s="213"/>
      <c r="U58" s="213"/>
      <c r="V58" s="213"/>
      <c r="W58" s="214"/>
      <c r="X58" s="131">
        <f>(X53+X48+X47+X44)/4</f>
        <v>0.45833639301874596</v>
      </c>
      <c r="Y58" s="131">
        <f>(Y53+Y48+Y47+Y44)/4</f>
        <v>0.6662427881630858</v>
      </c>
      <c r="Z58" s="134"/>
      <c r="AA58" s="135"/>
      <c r="AB58" s="136"/>
      <c r="AC58" s="137"/>
      <c r="AD58" s="216"/>
      <c r="AE58" s="204" t="s">
        <v>300</v>
      </c>
      <c r="AF58" s="204"/>
      <c r="AG58" s="204"/>
      <c r="AH58" s="204"/>
      <c r="AI58" s="204"/>
      <c r="AJ58" s="205"/>
      <c r="AK58" s="144">
        <f>(AK54+AK49+AK47+AK45)/4</f>
        <v>0.60250000000000004</v>
      </c>
      <c r="AL58" s="113"/>
      <c r="AM58" s="54"/>
      <c r="AN58" s="54"/>
      <c r="AO58" s="57"/>
      <c r="AP58" s="57"/>
      <c r="AQ58" s="57"/>
      <c r="AR58" s="57"/>
      <c r="AS58" s="57"/>
      <c r="AT58" s="163">
        <f>SUM(AT45:AT57)</f>
        <v>5256744588.7600002</v>
      </c>
      <c r="AU58" s="165" t="s">
        <v>306</v>
      </c>
      <c r="AV58" s="161"/>
      <c r="AW58" s="161"/>
      <c r="AX58" s="163">
        <f>SUM(AX45:AX57)</f>
        <v>2533600000</v>
      </c>
      <c r="AY58" s="163">
        <f>SUM(AY45:AY57)</f>
        <v>16800000</v>
      </c>
      <c r="AZ58" s="164">
        <f>+AY58/AT58</f>
        <v>3.1958942871072433E-3</v>
      </c>
      <c r="BA58" s="57"/>
      <c r="BB58" s="57"/>
      <c r="BC58" s="57"/>
      <c r="BD58" s="57"/>
      <c r="BE58" s="57"/>
      <c r="BF58" s="57"/>
      <c r="BG58" s="57"/>
      <c r="BH58" s="57"/>
      <c r="BI58" s="57"/>
    </row>
    <row r="59" spans="1:61" s="133" customFormat="1" ht="71.25" customHeight="1" x14ac:dyDescent="0.45">
      <c r="A59" s="57"/>
      <c r="B59" s="57"/>
      <c r="C59" s="57"/>
      <c r="D59" s="57"/>
      <c r="E59" s="57"/>
      <c r="F59" s="57"/>
      <c r="G59" s="57"/>
      <c r="H59" s="57"/>
      <c r="I59" s="57"/>
      <c r="J59" s="57"/>
      <c r="K59" s="57"/>
      <c r="L59" s="114"/>
      <c r="M59" s="57"/>
      <c r="N59" s="54"/>
      <c r="O59" s="114"/>
      <c r="P59" s="54"/>
      <c r="Q59" s="54"/>
      <c r="R59" s="54"/>
      <c r="S59" s="134"/>
      <c r="T59" s="198" t="s">
        <v>308</v>
      </c>
      <c r="U59" s="198"/>
      <c r="V59" s="198"/>
      <c r="W59" s="143"/>
      <c r="X59" s="132">
        <f>(X58+X43+X34+X24)/4</f>
        <v>0.73875076492135316</v>
      </c>
      <c r="Y59" s="132">
        <f>(Y58+Y43+Y34+Y24)/4</f>
        <v>0.83114403037410478</v>
      </c>
      <c r="Z59" s="134"/>
      <c r="AA59" s="135"/>
      <c r="AB59" s="136"/>
      <c r="AC59" s="137"/>
      <c r="AD59" s="217"/>
      <c r="AE59" s="169"/>
      <c r="AF59" s="140"/>
      <c r="AG59" s="399" t="s">
        <v>309</v>
      </c>
      <c r="AH59" s="399"/>
      <c r="AI59" s="399"/>
      <c r="AJ59" s="399"/>
      <c r="AK59" s="132">
        <f>(AK58+AK43+AK34+AK24)/4</f>
        <v>0.84750000000000003</v>
      </c>
      <c r="AL59" s="113"/>
      <c r="AM59" s="54"/>
      <c r="AN59" s="54"/>
      <c r="AO59" s="57"/>
      <c r="AP59" s="57"/>
      <c r="AQ59" s="57"/>
      <c r="AR59" s="57"/>
      <c r="AS59" s="57"/>
      <c r="AT59" s="163">
        <f>+AT24+AT34+AT44+AT58</f>
        <v>10571764209.25</v>
      </c>
      <c r="AU59" s="138" t="s">
        <v>297</v>
      </c>
      <c r="AV59" s="139"/>
      <c r="AW59" s="139"/>
      <c r="AX59" s="163">
        <f>+AX24+AX34+AX44+AX58</f>
        <v>5352326794.75</v>
      </c>
      <c r="AY59" s="163">
        <f>+AY24+AY34+AY44+AY58</f>
        <v>1014283637.35</v>
      </c>
      <c r="AZ59" s="132">
        <f>+AY59/AT59</f>
        <v>9.5942703343925323E-2</v>
      </c>
      <c r="BA59" s="57"/>
      <c r="BB59" s="57"/>
      <c r="BC59" s="57"/>
      <c r="BD59" s="57"/>
      <c r="BE59" s="57"/>
      <c r="BF59" s="57"/>
      <c r="BG59" s="57"/>
      <c r="BH59" s="57"/>
      <c r="BI59" s="57"/>
    </row>
    <row r="60" spans="1:61" x14ac:dyDescent="0.5">
      <c r="A60" s="41"/>
      <c r="B60" s="41"/>
      <c r="C60" s="41"/>
      <c r="D60" s="41"/>
      <c r="E60" s="41"/>
      <c r="F60" s="41"/>
      <c r="G60" s="41"/>
      <c r="H60" s="41"/>
      <c r="I60" s="41"/>
      <c r="J60" s="41"/>
      <c r="K60" s="41"/>
      <c r="M60" s="41"/>
      <c r="N60" s="11"/>
      <c r="O60" s="42"/>
      <c r="P60" s="11"/>
      <c r="R60" s="44"/>
      <c r="S60" s="47"/>
      <c r="T60" s="48"/>
      <c r="U60" s="84"/>
      <c r="V60" s="48"/>
      <c r="W60" s="48"/>
      <c r="X60" s="48"/>
      <c r="Y60" s="48"/>
      <c r="Z60" s="49"/>
      <c r="AB60" s="50"/>
      <c r="AC60" s="51"/>
      <c r="AD60" s="51"/>
      <c r="AE60" s="52"/>
      <c r="AF60" s="52"/>
      <c r="AG60" s="70"/>
      <c r="AH60" s="41"/>
      <c r="AI60" s="120"/>
      <c r="AJ60" s="41"/>
      <c r="AK60" s="41"/>
      <c r="AM60" s="11"/>
      <c r="AN60" s="11"/>
      <c r="AO60" s="41"/>
      <c r="AP60" s="41"/>
      <c r="AQ60" s="41" t="s">
        <v>275</v>
      </c>
      <c r="AR60" s="41"/>
      <c r="AS60" s="41"/>
      <c r="AT60" s="163"/>
      <c r="AU60" s="41"/>
      <c r="AV60" s="41"/>
      <c r="AW60" s="41"/>
      <c r="AX60" s="41"/>
      <c r="AY60" s="41"/>
      <c r="AZ60" s="41"/>
      <c r="BA60" s="41"/>
      <c r="BB60" s="58"/>
      <c r="BC60" s="41"/>
      <c r="BD60" s="41"/>
      <c r="BE60" s="41"/>
      <c r="BF60" s="41"/>
      <c r="BG60" s="41"/>
      <c r="BH60" s="41"/>
      <c r="BI60" s="41"/>
    </row>
    <row r="61" spans="1:61" x14ac:dyDescent="0.5">
      <c r="A61" s="41"/>
      <c r="B61" s="41"/>
      <c r="C61" s="41"/>
      <c r="D61" s="41"/>
      <c r="E61" s="41"/>
      <c r="F61" s="41"/>
      <c r="G61" s="41"/>
      <c r="H61" s="41"/>
      <c r="I61" s="41"/>
      <c r="J61" s="41"/>
      <c r="K61" s="41"/>
      <c r="M61" s="41"/>
      <c r="N61" s="11"/>
      <c r="O61" s="42"/>
      <c r="P61" s="11"/>
      <c r="R61" s="44"/>
      <c r="S61" s="47"/>
      <c r="T61" s="48"/>
      <c r="U61" s="84"/>
      <c r="V61" s="48"/>
      <c r="W61" s="48"/>
      <c r="X61" s="48"/>
      <c r="Y61" s="48"/>
      <c r="Z61" s="49"/>
      <c r="AB61" s="50"/>
      <c r="AC61" s="51"/>
      <c r="AD61" s="51"/>
      <c r="AE61" s="52"/>
      <c r="AF61" s="52"/>
      <c r="AG61" s="70"/>
      <c r="AH61" s="41"/>
      <c r="AI61" s="120"/>
      <c r="AJ61" s="41"/>
      <c r="AK61" s="41"/>
      <c r="AM61" s="11"/>
      <c r="AN61" s="11"/>
      <c r="AO61" s="41"/>
      <c r="AP61" s="41"/>
      <c r="AQ61" s="41"/>
      <c r="AR61" s="41"/>
      <c r="AS61" s="41"/>
      <c r="AT61" s="166">
        <f>+AT60-AT59</f>
        <v>-10571764209.25</v>
      </c>
      <c r="AU61" s="41"/>
      <c r="AV61" s="41"/>
      <c r="AW61" s="41"/>
      <c r="AX61" s="41"/>
      <c r="AY61" s="41"/>
      <c r="AZ61" s="41"/>
      <c r="BA61" s="41"/>
      <c r="BB61" s="58"/>
      <c r="BC61" s="41"/>
      <c r="BD61" s="41"/>
      <c r="BE61" s="41"/>
      <c r="BF61" s="41"/>
      <c r="BG61" s="41"/>
      <c r="BH61" s="41"/>
      <c r="BI61" s="41"/>
    </row>
    <row r="62" spans="1:61" x14ac:dyDescent="0.5">
      <c r="A62" s="41"/>
      <c r="B62" s="41"/>
      <c r="C62" s="41"/>
      <c r="D62" s="41"/>
      <c r="E62" s="41"/>
      <c r="F62" s="41"/>
      <c r="G62" s="41"/>
      <c r="H62" s="41"/>
      <c r="I62" s="41"/>
      <c r="J62" s="41"/>
      <c r="K62" s="41"/>
      <c r="M62" s="41"/>
      <c r="N62" s="11"/>
      <c r="O62" s="42"/>
      <c r="P62" s="11"/>
      <c r="R62" s="44"/>
      <c r="S62" s="47"/>
      <c r="T62" s="48"/>
      <c r="U62" s="84"/>
      <c r="V62" s="48"/>
      <c r="W62" s="48"/>
      <c r="X62" s="48"/>
      <c r="Y62" s="48"/>
      <c r="Z62" s="49"/>
      <c r="AB62" s="50"/>
      <c r="AC62" s="51"/>
      <c r="AD62" s="51"/>
      <c r="AE62" s="52"/>
      <c r="AF62" s="52"/>
      <c r="AG62" s="70"/>
      <c r="AH62" s="41"/>
      <c r="AI62" s="120"/>
      <c r="AJ62" s="41"/>
      <c r="AK62" s="41"/>
      <c r="AM62" s="11"/>
      <c r="AN62" s="11"/>
      <c r="AO62" s="41"/>
      <c r="AP62" s="41"/>
      <c r="AQ62" s="41"/>
      <c r="AR62" s="41"/>
      <c r="AS62" s="41"/>
      <c r="AT62" s="87"/>
      <c r="AU62" s="41"/>
      <c r="AV62" s="41"/>
      <c r="AW62" s="41"/>
      <c r="AX62" s="41"/>
      <c r="AY62" s="41"/>
      <c r="AZ62" s="41"/>
      <c r="BA62" s="41"/>
      <c r="BB62" s="58"/>
      <c r="BC62" s="41"/>
      <c r="BD62" s="41"/>
      <c r="BE62" s="41"/>
      <c r="BF62" s="41"/>
      <c r="BG62" s="41"/>
      <c r="BH62" s="41"/>
      <c r="BI62" s="41"/>
    </row>
    <row r="63" spans="1:61" x14ac:dyDescent="0.5">
      <c r="A63" s="41"/>
      <c r="B63" s="41"/>
      <c r="C63" s="41"/>
      <c r="D63" s="41"/>
      <c r="E63" s="41"/>
      <c r="F63" s="41"/>
      <c r="G63" s="41"/>
      <c r="H63" s="41"/>
      <c r="I63" s="41"/>
      <c r="J63" s="41"/>
      <c r="K63" s="41"/>
      <c r="M63" s="41"/>
      <c r="N63" s="11"/>
      <c r="O63" s="42"/>
      <c r="P63" s="11"/>
      <c r="R63" s="44"/>
      <c r="S63" s="47"/>
      <c r="T63" s="48"/>
      <c r="U63" s="84"/>
      <c r="V63" s="48"/>
      <c r="W63" s="48"/>
      <c r="X63" s="48"/>
      <c r="Y63" s="48"/>
      <c r="Z63" s="49"/>
      <c r="AB63" s="50"/>
      <c r="AC63" s="51"/>
      <c r="AD63" s="51"/>
      <c r="AE63" s="52"/>
      <c r="AF63" s="52"/>
      <c r="AG63" s="70"/>
      <c r="AH63" s="41"/>
      <c r="AI63" s="120"/>
      <c r="AJ63" s="41"/>
      <c r="AK63" s="41"/>
      <c r="AM63" s="11"/>
      <c r="AN63" s="11"/>
      <c r="AO63" s="41"/>
      <c r="AP63" s="41"/>
      <c r="AQ63" s="41"/>
      <c r="AR63" s="41"/>
      <c r="AS63" s="41"/>
      <c r="AT63" s="87"/>
      <c r="AU63" s="91"/>
      <c r="AV63" s="41"/>
      <c r="AW63" s="41"/>
      <c r="AX63" s="41"/>
      <c r="AY63" s="41"/>
      <c r="AZ63" s="41"/>
      <c r="BA63" s="41"/>
      <c r="BB63" s="58"/>
      <c r="BC63" s="41"/>
      <c r="BD63" s="41"/>
      <c r="BE63" s="41"/>
      <c r="BF63" s="41"/>
      <c r="BG63" s="41"/>
      <c r="BH63" s="41"/>
      <c r="BI63" s="41"/>
    </row>
  </sheetData>
  <autoFilter ref="A7:BI58">
    <filterColumn colId="14" showButton="0"/>
  </autoFilter>
  <mergeCells count="492">
    <mergeCell ref="AY25:AY28"/>
    <mergeCell ref="AY29:AY31"/>
    <mergeCell ref="AY32:AY33"/>
    <mergeCell ref="J35:J43"/>
    <mergeCell ref="K43:W43"/>
    <mergeCell ref="AD35:AD43"/>
    <mergeCell ref="AE43:AJ43"/>
    <mergeCell ref="W25:W27"/>
    <mergeCell ref="W29:W30"/>
    <mergeCell ref="W31:W33"/>
    <mergeCell ref="X29:X30"/>
    <mergeCell ref="X31:X33"/>
    <mergeCell ref="AG32:AG33"/>
    <mergeCell ref="AG29:AG31"/>
    <mergeCell ref="AH25:AH27"/>
    <mergeCell ref="AE25:AE33"/>
    <mergeCell ref="AF25:AF33"/>
    <mergeCell ref="AH29:AH31"/>
    <mergeCell ref="AH32:AH33"/>
    <mergeCell ref="N29:N30"/>
    <mergeCell ref="AZ9:AZ23"/>
    <mergeCell ref="AZ7:AZ8"/>
    <mergeCell ref="AX9:AX10"/>
    <mergeCell ref="AX12:AX15"/>
    <mergeCell ref="AX16:AX23"/>
    <mergeCell ref="AY9:AY10"/>
    <mergeCell ref="AY12:AY15"/>
    <mergeCell ref="AY16:AY23"/>
    <mergeCell ref="W9:W12"/>
    <mergeCell ref="W13:W17"/>
    <mergeCell ref="W18:W23"/>
    <mergeCell ref="AN9:AN10"/>
    <mergeCell ref="AO9:AO10"/>
    <mergeCell ref="AN11:AN17"/>
    <mergeCell ref="AN18:AN23"/>
    <mergeCell ref="AK9:AK10"/>
    <mergeCell ref="AK11:AK17"/>
    <mergeCell ref="AK18:AK23"/>
    <mergeCell ref="AE9:AE23"/>
    <mergeCell ref="AF9:AF23"/>
    <mergeCell ref="AG11:AG17"/>
    <mergeCell ref="AG9:AG10"/>
    <mergeCell ref="X9:X12"/>
    <mergeCell ref="Y9:Y12"/>
    <mergeCell ref="AG36:AG38"/>
    <mergeCell ref="AH36:AH38"/>
    <mergeCell ref="AH49:AH53"/>
    <mergeCell ref="K24:W24"/>
    <mergeCell ref="AG59:AJ59"/>
    <mergeCell ref="AX7:AX8"/>
    <mergeCell ref="AY7:AY8"/>
    <mergeCell ref="AW35:AW42"/>
    <mergeCell ref="AV35:AV42"/>
    <mergeCell ref="AX45:AX57"/>
    <mergeCell ref="AY45:AY57"/>
    <mergeCell ref="AE35:AE42"/>
    <mergeCell ref="AF35:AF42"/>
    <mergeCell ref="AG39:AG42"/>
    <mergeCell ref="AI39:AI42"/>
    <mergeCell ref="AJ39:AJ42"/>
    <mergeCell ref="X48:X52"/>
    <mergeCell ref="X53:X57"/>
    <mergeCell ref="X13:X17"/>
    <mergeCell ref="X18:X23"/>
    <mergeCell ref="AE34:AJ34"/>
    <mergeCell ref="AX25:AX28"/>
    <mergeCell ref="AX29:AX31"/>
    <mergeCell ref="AX32:AX33"/>
    <mergeCell ref="AJ7:AJ8"/>
    <mergeCell ref="AK7:AK8"/>
    <mergeCell ref="AJ9:AJ10"/>
    <mergeCell ref="AJ11:AJ17"/>
    <mergeCell ref="AJ18:AJ23"/>
    <mergeCell ref="AJ25:AJ27"/>
    <mergeCell ref="AA25:AA33"/>
    <mergeCell ref="AB25:AB33"/>
    <mergeCell ref="AC25:AC33"/>
    <mergeCell ref="AH18:AH23"/>
    <mergeCell ref="AI9:AI10"/>
    <mergeCell ref="AI11:AI17"/>
    <mergeCell ref="AI18:AI23"/>
    <mergeCell ref="AA9:AA23"/>
    <mergeCell ref="AD9:AD24"/>
    <mergeCell ref="AE24:AJ24"/>
    <mergeCell ref="AD25:AD34"/>
    <mergeCell ref="AG25:AG27"/>
    <mergeCell ref="BE45:BE57"/>
    <mergeCell ref="BD9:BD23"/>
    <mergeCell ref="BD25:BD33"/>
    <mergeCell ref="BD35:BD44"/>
    <mergeCell ref="BD45:BD57"/>
    <mergeCell ref="BG9:BG23"/>
    <mergeCell ref="BH9:BH23"/>
    <mergeCell ref="BG25:BG33"/>
    <mergeCell ref="BH25:BH33"/>
    <mergeCell ref="BG35:BG44"/>
    <mergeCell ref="BH35:BH44"/>
    <mergeCell ref="BG45:BG57"/>
    <mergeCell ref="BH45:BH57"/>
    <mergeCell ref="BF45:BF57"/>
    <mergeCell ref="BF35:BF44"/>
    <mergeCell ref="BF25:BF33"/>
    <mergeCell ref="BF9:BF23"/>
    <mergeCell ref="BE9:BE23"/>
    <mergeCell ref="BE25:BE33"/>
    <mergeCell ref="BE35:BE44"/>
    <mergeCell ref="BA45:BA57"/>
    <mergeCell ref="BB9:BB23"/>
    <mergeCell ref="BB25:BB33"/>
    <mergeCell ref="BB35:BB44"/>
    <mergeCell ref="BB45:BB57"/>
    <mergeCell ref="BC9:BC23"/>
    <mergeCell ref="BC25:BC33"/>
    <mergeCell ref="BC35:BC44"/>
    <mergeCell ref="BC45:BC57"/>
    <mergeCell ref="BA9:BA23"/>
    <mergeCell ref="BA25:BA33"/>
    <mergeCell ref="BA35:BA44"/>
    <mergeCell ref="BG7:BG8"/>
    <mergeCell ref="BH7:BH8"/>
    <mergeCell ref="BG6:BH6"/>
    <mergeCell ref="A7:A8"/>
    <mergeCell ref="Z7:Z8"/>
    <mergeCell ref="AA7:AA8"/>
    <mergeCell ref="A6:T6"/>
    <mergeCell ref="Z6:AC6"/>
    <mergeCell ref="AO6:AS6"/>
    <mergeCell ref="AD6:AN6"/>
    <mergeCell ref="AT6:BF6"/>
    <mergeCell ref="BB7:BB8"/>
    <mergeCell ref="BC7:BC8"/>
    <mergeCell ref="BD7:BD8"/>
    <mergeCell ref="BE7:BE8"/>
    <mergeCell ref="BF7:BF8"/>
    <mergeCell ref="AF7:AF8"/>
    <mergeCell ref="AG7:AG8"/>
    <mergeCell ref="AH7:AH8"/>
    <mergeCell ref="AI7:AI8"/>
    <mergeCell ref="AL7:AL8"/>
    <mergeCell ref="Q7:Q8"/>
    <mergeCell ref="R7:R8"/>
    <mergeCell ref="S7:S8"/>
    <mergeCell ref="B5:C5"/>
    <mergeCell ref="D5:BB5"/>
    <mergeCell ref="D1:BA1"/>
    <mergeCell ref="D2:BA2"/>
    <mergeCell ref="D3:BA3"/>
    <mergeCell ref="D4:BA4"/>
    <mergeCell ref="B1:C4"/>
    <mergeCell ref="B7:B8"/>
    <mergeCell ref="C7:C8"/>
    <mergeCell ref="D7:D8"/>
    <mergeCell ref="E7:E8"/>
    <mergeCell ref="F7:F8"/>
    <mergeCell ref="AW7:AW8"/>
    <mergeCell ref="BA7:BA8"/>
    <mergeCell ref="AM7:AM8"/>
    <mergeCell ref="AN7:AN8"/>
    <mergeCell ref="AO7:AO8"/>
    <mergeCell ref="AP7:AP8"/>
    <mergeCell ref="AQ7:AQ8"/>
    <mergeCell ref="AR7:AR8"/>
    <mergeCell ref="AS7:AS8"/>
    <mergeCell ref="AT7:AT8"/>
    <mergeCell ref="AU7:AU8"/>
    <mergeCell ref="AV7:AV8"/>
    <mergeCell ref="J9:J24"/>
    <mergeCell ref="J25:J34"/>
    <mergeCell ref="T7:T8"/>
    <mergeCell ref="AD7:AD8"/>
    <mergeCell ref="AB7:AB8"/>
    <mergeCell ref="G7:G8"/>
    <mergeCell ref="I7:I8"/>
    <mergeCell ref="AE7:AE8"/>
    <mergeCell ref="J7:J8"/>
    <mergeCell ref="K7:K8"/>
    <mergeCell ref="L7:L8"/>
    <mergeCell ref="M7:M8"/>
    <mergeCell ref="N7:N8"/>
    <mergeCell ref="O7:P7"/>
    <mergeCell ref="H7:H8"/>
    <mergeCell ref="AC7:AC8"/>
    <mergeCell ref="U7:U8"/>
    <mergeCell ref="V7:V8"/>
    <mergeCell ref="X7:X8"/>
    <mergeCell ref="Y7:Y8"/>
    <mergeCell ref="W7:W8"/>
    <mergeCell ref="Y18:Y23"/>
    <mergeCell ref="X25:X27"/>
    <mergeCell ref="Y29:Y30"/>
    <mergeCell ref="K36:K38"/>
    <mergeCell ref="K39:K42"/>
    <mergeCell ref="L36:L38"/>
    <mergeCell ref="L39:L42"/>
    <mergeCell ref="K34:W34"/>
    <mergeCell ref="M29:M30"/>
    <mergeCell ref="A9:A57"/>
    <mergeCell ref="F9:F57"/>
    <mergeCell ref="B9:B57"/>
    <mergeCell ref="C9:C57"/>
    <mergeCell ref="D9:D57"/>
    <mergeCell ref="E9:E57"/>
    <mergeCell ref="I9:I23"/>
    <mergeCell ref="H9:H23"/>
    <mergeCell ref="G9:G23"/>
    <mergeCell ref="I25:I33"/>
    <mergeCell ref="H25:H33"/>
    <mergeCell ref="G25:G33"/>
    <mergeCell ref="I35:I42"/>
    <mergeCell ref="H35:H42"/>
    <mergeCell ref="G35:G42"/>
    <mergeCell ref="I44:I57"/>
    <mergeCell ref="H44:H57"/>
    <mergeCell ref="G44:G57"/>
    <mergeCell ref="M9:M12"/>
    <mergeCell ref="N9:N12"/>
    <mergeCell ref="O9:O12"/>
    <mergeCell ref="P9:P12"/>
    <mergeCell ref="M13:M17"/>
    <mergeCell ref="N13:N17"/>
    <mergeCell ref="K44:K46"/>
    <mergeCell ref="K48:K52"/>
    <mergeCell ref="K53:K57"/>
    <mergeCell ref="L9:L12"/>
    <mergeCell ref="L13:L17"/>
    <mergeCell ref="L18:L23"/>
    <mergeCell ref="L25:L27"/>
    <mergeCell ref="L29:L30"/>
    <mergeCell ref="L31:L33"/>
    <mergeCell ref="L44:L46"/>
    <mergeCell ref="L48:L52"/>
    <mergeCell ref="L53:L57"/>
    <mergeCell ref="K9:K12"/>
    <mergeCell ref="K18:K23"/>
    <mergeCell ref="K13:K17"/>
    <mergeCell ref="K31:K33"/>
    <mergeCell ref="K29:K30"/>
    <mergeCell ref="K25:K27"/>
    <mergeCell ref="N48:N52"/>
    <mergeCell ref="P48:P52"/>
    <mergeCell ref="Q48:Q52"/>
    <mergeCell ref="S44:S46"/>
    <mergeCell ref="R48:R52"/>
    <mergeCell ref="S48:S52"/>
    <mergeCell ref="T29:T30"/>
    <mergeCell ref="T31:T33"/>
    <mergeCell ref="R9:R12"/>
    <mergeCell ref="S9:S12"/>
    <mergeCell ref="O13:O17"/>
    <mergeCell ref="P13:P17"/>
    <mergeCell ref="Q13:Q17"/>
    <mergeCell ref="R13:R17"/>
    <mergeCell ref="S13:S17"/>
    <mergeCell ref="Q9:Q12"/>
    <mergeCell ref="M31:M33"/>
    <mergeCell ref="N31:N33"/>
    <mergeCell ref="O31:O33"/>
    <mergeCell ref="P31:P33"/>
    <mergeCell ref="Q31:Q33"/>
    <mergeCell ref="R44:R46"/>
    <mergeCell ref="O29:O30"/>
    <mergeCell ref="P29:P30"/>
    <mergeCell ref="Q29:Q30"/>
    <mergeCell ref="R29:R30"/>
    <mergeCell ref="R18:R23"/>
    <mergeCell ref="S18:S23"/>
    <mergeCell ref="M25:M27"/>
    <mergeCell ref="N25:N27"/>
    <mergeCell ref="O25:O27"/>
    <mergeCell ref="P25:P27"/>
    <mergeCell ref="Q25:Q27"/>
    <mergeCell ref="R25:R27"/>
    <mergeCell ref="S25:S27"/>
    <mergeCell ref="M18:M23"/>
    <mergeCell ref="N18:N23"/>
    <mergeCell ref="O18:O23"/>
    <mergeCell ref="P18:P23"/>
    <mergeCell ref="Q18:Q23"/>
    <mergeCell ref="M53:M57"/>
    <mergeCell ref="AB9:AB23"/>
    <mergeCell ref="AC9:AC23"/>
    <mergeCell ref="T9:T12"/>
    <mergeCell ref="T13:T17"/>
    <mergeCell ref="T18:T23"/>
    <mergeCell ref="U9:U12"/>
    <mergeCell ref="U13:U17"/>
    <mergeCell ref="U18:U23"/>
    <mergeCell ref="U25:U27"/>
    <mergeCell ref="T25:T27"/>
    <mergeCell ref="V9:V12"/>
    <mergeCell ref="V13:V17"/>
    <mergeCell ref="V18:V23"/>
    <mergeCell ref="V25:V27"/>
    <mergeCell ref="N53:N57"/>
    <mergeCell ref="O53:O57"/>
    <mergeCell ref="P53:P57"/>
    <mergeCell ref="Q53:Q57"/>
    <mergeCell ref="M48:M52"/>
    <mergeCell ref="O48:O52"/>
    <mergeCell ref="O44:O46"/>
    <mergeCell ref="R53:R57"/>
    <mergeCell ref="S53:S57"/>
    <mergeCell ref="U31:U33"/>
    <mergeCell ref="R31:R33"/>
    <mergeCell ref="S31:S33"/>
    <mergeCell ref="Z25:Z33"/>
    <mergeCell ref="Z35:Z42"/>
    <mergeCell ref="V29:V30"/>
    <mergeCell ref="V31:V33"/>
    <mergeCell ref="AI29:AI31"/>
    <mergeCell ref="AI32:AI33"/>
    <mergeCell ref="V36:V38"/>
    <mergeCell ref="AA35:AA42"/>
    <mergeCell ref="AB35:AB42"/>
    <mergeCell ref="AC35:AC42"/>
    <mergeCell ref="AI36:AI38"/>
    <mergeCell ref="U36:U38"/>
    <mergeCell ref="U39:U42"/>
    <mergeCell ref="Y36:Y38"/>
    <mergeCell ref="X36:X38"/>
    <mergeCell ref="X39:X42"/>
    <mergeCell ref="V39:V42"/>
    <mergeCell ref="W36:W38"/>
    <mergeCell ref="W39:W42"/>
    <mergeCell ref="S29:S30"/>
    <mergeCell ref="U29:U30"/>
    <mergeCell ref="AU12:AU15"/>
    <mergeCell ref="AU16:AU23"/>
    <mergeCell ref="AU29:AU31"/>
    <mergeCell ref="AH9:AH12"/>
    <mergeCell ref="AH13:AH17"/>
    <mergeCell ref="AL9:AL10"/>
    <mergeCell ref="AM9:AM10"/>
    <mergeCell ref="AM18:AM23"/>
    <mergeCell ref="AI25:AI27"/>
    <mergeCell ref="AJ29:AJ31"/>
    <mergeCell ref="AK25:AK27"/>
    <mergeCell ref="AK29:AK31"/>
    <mergeCell ref="AO39:AO42"/>
    <mergeCell ref="AP39:AP42"/>
    <mergeCell ref="AP36:AP38"/>
    <mergeCell ref="AJ45:AJ46"/>
    <mergeCell ref="AK45:AK46"/>
    <mergeCell ref="AO36:AO38"/>
    <mergeCell ref="AO45:AO46"/>
    <mergeCell ref="Y13:Y17"/>
    <mergeCell ref="AO11:AO17"/>
    <mergeCell ref="AO18:AO23"/>
    <mergeCell ref="AO25:AO27"/>
    <mergeCell ref="AO29:AO31"/>
    <mergeCell ref="AN29:AN31"/>
    <mergeCell ref="AK32:AK33"/>
    <mergeCell ref="AK36:AK38"/>
    <mergeCell ref="AK39:AK42"/>
    <mergeCell ref="AJ32:AJ33"/>
    <mergeCell ref="AJ36:AJ38"/>
    <mergeCell ref="AA44:AA57"/>
    <mergeCell ref="AB44:AB57"/>
    <mergeCell ref="AI49:AI53"/>
    <mergeCell ref="AG18:AG23"/>
    <mergeCell ref="Z9:Z23"/>
    <mergeCell ref="AC44:AC57"/>
    <mergeCell ref="AO47:AO48"/>
    <mergeCell ref="AL11:AL17"/>
    <mergeCell ref="AM11:AM17"/>
    <mergeCell ref="AL18:AL23"/>
    <mergeCell ref="AV9:AV23"/>
    <mergeCell ref="AV25:AV33"/>
    <mergeCell ref="AU25:AU28"/>
    <mergeCell ref="AT32:AT33"/>
    <mergeCell ref="AU32:AU33"/>
    <mergeCell ref="AO32:AO33"/>
    <mergeCell ref="AP11:AP17"/>
    <mergeCell ref="AP9:AP10"/>
    <mergeCell ref="AT9:AT10"/>
    <mergeCell ref="AQ9:AQ57"/>
    <mergeCell ref="AR9:AR57"/>
    <mergeCell ref="AS9:AS57"/>
    <mergeCell ref="AT25:AT28"/>
    <mergeCell ref="AP25:AP27"/>
    <mergeCell ref="AP18:AP23"/>
    <mergeCell ref="AP32:AP33"/>
    <mergeCell ref="AP29:AP31"/>
    <mergeCell ref="AP47:AP48"/>
    <mergeCell ref="AT48:AT51"/>
    <mergeCell ref="AT52:AT56"/>
    <mergeCell ref="AU48:AU51"/>
    <mergeCell ref="AT12:AT15"/>
    <mergeCell ref="AT16:AT23"/>
    <mergeCell ref="AT29:AT31"/>
    <mergeCell ref="AW9:AW23"/>
    <mergeCell ref="AW25:AW33"/>
    <mergeCell ref="U48:U52"/>
    <mergeCell ref="U53:U57"/>
    <mergeCell ref="AV45:AV57"/>
    <mergeCell ref="AW45:AW57"/>
    <mergeCell ref="AN49:AN53"/>
    <mergeCell ref="AN54:AN57"/>
    <mergeCell ref="AO49:AO53"/>
    <mergeCell ref="AO54:AO57"/>
    <mergeCell ref="AL49:AL53"/>
    <mergeCell ref="AM49:AM53"/>
    <mergeCell ref="AL54:AL57"/>
    <mergeCell ref="AM54:AM57"/>
    <mergeCell ref="AL45:AL46"/>
    <mergeCell ref="AP45:AP46"/>
    <mergeCell ref="AP54:AP57"/>
    <mergeCell ref="AP49:AP53"/>
    <mergeCell ref="AU9:AU10"/>
    <mergeCell ref="Y31:Y33"/>
    <mergeCell ref="AM47:AM48"/>
    <mergeCell ref="AN47:AN48"/>
    <mergeCell ref="AL25:AL27"/>
    <mergeCell ref="AM25:AM27"/>
    <mergeCell ref="AL29:AL31"/>
    <mergeCell ref="AM29:AM31"/>
    <mergeCell ref="AN32:AN33"/>
    <mergeCell ref="AN36:AN38"/>
    <mergeCell ref="AL36:AL38"/>
    <mergeCell ref="AN25:AN27"/>
    <mergeCell ref="AL32:AL33"/>
    <mergeCell ref="AM32:AM33"/>
    <mergeCell ref="AM36:AM38"/>
    <mergeCell ref="AL39:AL42"/>
    <mergeCell ref="AM39:AM42"/>
    <mergeCell ref="AN39:AN42"/>
    <mergeCell ref="M36:M38"/>
    <mergeCell ref="M39:M42"/>
    <mergeCell ref="N36:N38"/>
    <mergeCell ref="N39:N42"/>
    <mergeCell ref="P39:P42"/>
    <mergeCell ref="O39:O42"/>
    <mergeCell ref="O36:O38"/>
    <mergeCell ref="P36:P38"/>
    <mergeCell ref="T44:T46"/>
    <mergeCell ref="Q36:Q38"/>
    <mergeCell ref="Q39:Q42"/>
    <mergeCell ref="R36:R38"/>
    <mergeCell ref="R39:R42"/>
    <mergeCell ref="S36:S38"/>
    <mergeCell ref="S39:S42"/>
    <mergeCell ref="T36:T38"/>
    <mergeCell ref="T39:T42"/>
    <mergeCell ref="M44:M46"/>
    <mergeCell ref="N44:N46"/>
    <mergeCell ref="P44:P46"/>
    <mergeCell ref="Q44:Q46"/>
    <mergeCell ref="Z44:Z57"/>
    <mergeCell ref="V44:V46"/>
    <mergeCell ref="V48:V52"/>
    <mergeCell ref="V53:V57"/>
    <mergeCell ref="AJ54:AJ57"/>
    <mergeCell ref="AK54:AK57"/>
    <mergeCell ref="Y48:Y52"/>
    <mergeCell ref="Y53:Y57"/>
    <mergeCell ref="X44:X46"/>
    <mergeCell ref="W44:W46"/>
    <mergeCell ref="W48:W52"/>
    <mergeCell ref="W53:W57"/>
    <mergeCell ref="AI47:AI48"/>
    <mergeCell ref="AG54:AG57"/>
    <mergeCell ref="AH54:AH57"/>
    <mergeCell ref="AG45:AG46"/>
    <mergeCell ref="AG47:AG48"/>
    <mergeCell ref="AG49:AG53"/>
    <mergeCell ref="AE45:AE57"/>
    <mergeCell ref="AF45:AF57"/>
    <mergeCell ref="AH47:AH48"/>
    <mergeCell ref="T59:V59"/>
    <mergeCell ref="Y39:Y42"/>
    <mergeCell ref="T53:T57"/>
    <mergeCell ref="T48:T52"/>
    <mergeCell ref="AE58:AJ58"/>
    <mergeCell ref="AZ45:AZ57"/>
    <mergeCell ref="J44:J58"/>
    <mergeCell ref="K58:W58"/>
    <mergeCell ref="AD44:AD59"/>
    <mergeCell ref="AU52:AU56"/>
    <mergeCell ref="AT45:AT47"/>
    <mergeCell ref="AU45:AU47"/>
    <mergeCell ref="AN45:AN46"/>
    <mergeCell ref="U44:U46"/>
    <mergeCell ref="AI54:AI57"/>
    <mergeCell ref="AM45:AM46"/>
    <mergeCell ref="AL47:AL48"/>
    <mergeCell ref="AI45:AI46"/>
    <mergeCell ref="AJ47:AJ48"/>
    <mergeCell ref="AJ49:AJ53"/>
    <mergeCell ref="AK47:AK48"/>
    <mergeCell ref="AK49:AK53"/>
    <mergeCell ref="Y44:Y46"/>
    <mergeCell ref="AH45:AH46"/>
  </mergeCells>
  <pageMargins left="0.7" right="0.7" top="0.75" bottom="0.75" header="0.3" footer="0.3"/>
  <pageSetup paperSize="9" scale="26" fitToWidth="0" orientation="landscape"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G2:K20"/>
  <sheetViews>
    <sheetView workbookViewId="0">
      <selection activeCell="G3" sqref="G3:K20"/>
    </sheetView>
  </sheetViews>
  <sheetFormatPr baseColWidth="10" defaultRowHeight="15" x14ac:dyDescent="0.25"/>
  <cols>
    <col min="7" max="7" width="22.85546875" bestFit="1" customWidth="1"/>
  </cols>
  <sheetData>
    <row r="2" spans="7:11" ht="15.75" thickBot="1" x14ac:dyDescent="0.3"/>
    <row r="3" spans="7:11" ht="15.75" thickBot="1" x14ac:dyDescent="0.3">
      <c r="G3" s="72" t="s">
        <v>259</v>
      </c>
      <c r="H3" s="73" t="s">
        <v>260</v>
      </c>
      <c r="I3" s="73" t="s">
        <v>261</v>
      </c>
      <c r="J3" s="73" t="s">
        <v>262</v>
      </c>
      <c r="K3" s="73" t="s">
        <v>263</v>
      </c>
    </row>
    <row r="4" spans="7:11" ht="15.75" thickBot="1" x14ac:dyDescent="0.3">
      <c r="G4" s="74" t="s">
        <v>264</v>
      </c>
      <c r="H4" s="75">
        <v>2</v>
      </c>
      <c r="I4" s="76">
        <v>4400000</v>
      </c>
      <c r="J4" s="75">
        <v>3</v>
      </c>
      <c r="K4" s="76">
        <f>H4*I4*J4</f>
        <v>26400000</v>
      </c>
    </row>
    <row r="5" spans="7:11" ht="15.75" thickBot="1" x14ac:dyDescent="0.3">
      <c r="G5" s="74" t="s">
        <v>265</v>
      </c>
      <c r="H5" s="75">
        <v>2</v>
      </c>
      <c r="I5" s="76">
        <v>6000000</v>
      </c>
      <c r="J5" s="75">
        <v>3</v>
      </c>
      <c r="K5" s="76">
        <f t="shared" ref="K5:K19" si="0">H5*I5*J5</f>
        <v>36000000</v>
      </c>
    </row>
    <row r="6" spans="7:11" ht="15.75" thickBot="1" x14ac:dyDescent="0.3">
      <c r="G6" s="74" t="s">
        <v>265</v>
      </c>
      <c r="H6" s="75">
        <v>1</v>
      </c>
      <c r="I6" s="76">
        <v>5500000</v>
      </c>
      <c r="J6" s="75">
        <v>3</v>
      </c>
      <c r="K6" s="76">
        <f t="shared" si="0"/>
        <v>16500000</v>
      </c>
    </row>
    <row r="7" spans="7:11" ht="15.75" thickBot="1" x14ac:dyDescent="0.3">
      <c r="G7" s="74" t="s">
        <v>265</v>
      </c>
      <c r="H7" s="75">
        <v>1</v>
      </c>
      <c r="I7" s="76">
        <v>5700000</v>
      </c>
      <c r="J7" s="75">
        <v>3</v>
      </c>
      <c r="K7" s="76">
        <f t="shared" si="0"/>
        <v>17100000</v>
      </c>
    </row>
    <row r="8" spans="7:11" ht="15.75" thickBot="1" x14ac:dyDescent="0.3">
      <c r="G8" s="74" t="s">
        <v>264</v>
      </c>
      <c r="H8" s="75">
        <v>1</v>
      </c>
      <c r="I8" s="76">
        <v>4000000</v>
      </c>
      <c r="J8" s="75">
        <v>3</v>
      </c>
      <c r="K8" s="76">
        <f t="shared" si="0"/>
        <v>12000000</v>
      </c>
    </row>
    <row r="9" spans="7:11" ht="15.75" thickBot="1" x14ac:dyDescent="0.3">
      <c r="G9" s="74" t="s">
        <v>266</v>
      </c>
      <c r="H9" s="75">
        <v>1</v>
      </c>
      <c r="I9" s="76">
        <v>5500000</v>
      </c>
      <c r="J9" s="75">
        <v>3</v>
      </c>
      <c r="K9" s="76">
        <f t="shared" si="0"/>
        <v>16500000</v>
      </c>
    </row>
    <row r="10" spans="7:11" ht="15.75" thickBot="1" x14ac:dyDescent="0.3">
      <c r="G10" s="74" t="s">
        <v>267</v>
      </c>
      <c r="H10" s="75">
        <v>4</v>
      </c>
      <c r="I10" s="76">
        <v>2400000</v>
      </c>
      <c r="J10" s="75">
        <v>3</v>
      </c>
      <c r="K10" s="76">
        <f t="shared" si="0"/>
        <v>28800000</v>
      </c>
    </row>
    <row r="11" spans="7:11" ht="15.75" thickBot="1" x14ac:dyDescent="0.3">
      <c r="G11" s="74" t="s">
        <v>267</v>
      </c>
      <c r="H11" s="75">
        <v>2</v>
      </c>
      <c r="I11" s="76">
        <v>2200000</v>
      </c>
      <c r="J11" s="75">
        <v>3</v>
      </c>
      <c r="K11" s="76">
        <f t="shared" si="0"/>
        <v>13200000</v>
      </c>
    </row>
    <row r="12" spans="7:11" ht="15.75" thickBot="1" x14ac:dyDescent="0.3">
      <c r="G12" s="77" t="s">
        <v>268</v>
      </c>
      <c r="H12" s="75">
        <v>1</v>
      </c>
      <c r="I12" s="76">
        <v>4400000</v>
      </c>
      <c r="J12" s="75">
        <v>3</v>
      </c>
      <c r="K12" s="76">
        <f t="shared" si="0"/>
        <v>13200000</v>
      </c>
    </row>
    <row r="13" spans="7:11" ht="15.75" thickBot="1" x14ac:dyDescent="0.3">
      <c r="G13" s="74" t="s">
        <v>269</v>
      </c>
      <c r="H13" s="75">
        <v>1</v>
      </c>
      <c r="I13" s="76">
        <v>4000000</v>
      </c>
      <c r="J13" s="75">
        <v>3</v>
      </c>
      <c r="K13" s="76">
        <f t="shared" si="0"/>
        <v>12000000</v>
      </c>
    </row>
    <row r="14" spans="7:11" ht="15.75" thickBot="1" x14ac:dyDescent="0.3">
      <c r="G14" s="74" t="s">
        <v>270</v>
      </c>
      <c r="H14" s="75">
        <v>1</v>
      </c>
      <c r="I14" s="76">
        <v>3500000</v>
      </c>
      <c r="J14" s="75">
        <v>3</v>
      </c>
      <c r="K14" s="76">
        <f t="shared" si="0"/>
        <v>10500000</v>
      </c>
    </row>
    <row r="15" spans="7:11" ht="15.75" thickBot="1" x14ac:dyDescent="0.3">
      <c r="G15" s="74" t="s">
        <v>271</v>
      </c>
      <c r="H15" s="75">
        <v>1</v>
      </c>
      <c r="I15" s="76">
        <v>3400000</v>
      </c>
      <c r="J15" s="75">
        <v>3</v>
      </c>
      <c r="K15" s="76">
        <f t="shared" si="0"/>
        <v>10200000</v>
      </c>
    </row>
    <row r="16" spans="7:11" ht="15.75" thickBot="1" x14ac:dyDescent="0.3">
      <c r="G16" s="74" t="s">
        <v>272</v>
      </c>
      <c r="H16" s="75">
        <v>1</v>
      </c>
      <c r="I16" s="76">
        <v>2700000</v>
      </c>
      <c r="J16" s="75">
        <v>3</v>
      </c>
      <c r="K16" s="76">
        <f t="shared" si="0"/>
        <v>8100000</v>
      </c>
    </row>
    <row r="17" spans="7:11" ht="18.75" thickBot="1" x14ac:dyDescent="0.3">
      <c r="G17" s="77" t="s">
        <v>273</v>
      </c>
      <c r="H17" s="75">
        <v>1</v>
      </c>
      <c r="I17" s="76">
        <v>5500000</v>
      </c>
      <c r="J17" s="75">
        <v>3</v>
      </c>
      <c r="K17" s="76">
        <f t="shared" si="0"/>
        <v>16500000</v>
      </c>
    </row>
    <row r="18" spans="7:11" ht="15.75" thickBot="1" x14ac:dyDescent="0.3">
      <c r="G18" s="74" t="s">
        <v>274</v>
      </c>
      <c r="H18" s="75">
        <v>1</v>
      </c>
      <c r="I18" s="76">
        <v>5000000</v>
      </c>
      <c r="J18" s="75">
        <v>3</v>
      </c>
      <c r="K18" s="76">
        <f t="shared" si="0"/>
        <v>15000000</v>
      </c>
    </row>
    <row r="19" spans="7:11" ht="15.75" thickBot="1" x14ac:dyDescent="0.3">
      <c r="G19" s="74" t="s">
        <v>267</v>
      </c>
      <c r="H19" s="75">
        <v>8</v>
      </c>
      <c r="I19" s="76">
        <v>2000000</v>
      </c>
      <c r="J19" s="75">
        <v>3</v>
      </c>
      <c r="K19" s="76">
        <f t="shared" si="0"/>
        <v>48000000</v>
      </c>
    </row>
    <row r="20" spans="7:11" ht="15.75" thickBot="1" x14ac:dyDescent="0.3">
      <c r="G20" s="78"/>
      <c r="H20" s="75">
        <f>SUM(H4:H19)</f>
        <v>29</v>
      </c>
      <c r="I20" s="79"/>
      <c r="J20" s="79"/>
      <c r="K20" s="76">
        <f>SUM(K4:K19)</f>
        <v>300000000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5"/>
  <sheetViews>
    <sheetView zoomScale="60" zoomScaleNormal="60" workbookViewId="0">
      <selection activeCell="B3" sqref="B3:F3"/>
    </sheetView>
  </sheetViews>
  <sheetFormatPr baseColWidth="10" defaultColWidth="10.7109375" defaultRowHeight="15" x14ac:dyDescent="0.25"/>
  <cols>
    <col min="1" max="1" width="20.7109375" customWidth="1"/>
    <col min="2" max="2" width="25" customWidth="1"/>
    <col min="3" max="3" width="19.85546875" customWidth="1"/>
    <col min="4" max="4" width="20.42578125" customWidth="1"/>
    <col min="5" max="5" width="30.28515625" customWidth="1"/>
    <col min="6" max="6" width="34.28515625" customWidth="1"/>
    <col min="7" max="7" width="43.7109375" customWidth="1"/>
  </cols>
  <sheetData>
    <row r="1" spans="1:7" ht="44.25" customHeight="1" x14ac:dyDescent="0.25">
      <c r="A1" s="424" t="s">
        <v>58</v>
      </c>
      <c r="B1" s="425"/>
      <c r="C1" s="425"/>
      <c r="D1" s="425"/>
      <c r="E1" s="425"/>
      <c r="F1" s="425"/>
      <c r="G1" s="426"/>
    </row>
    <row r="2" spans="1:7" s="24" customFormat="1" ht="43.5" customHeight="1" x14ac:dyDescent="0.25">
      <c r="A2" s="39" t="s">
        <v>59</v>
      </c>
      <c r="B2" s="427" t="s">
        <v>60</v>
      </c>
      <c r="C2" s="427"/>
      <c r="D2" s="427"/>
      <c r="E2" s="427"/>
      <c r="F2" s="427"/>
      <c r="G2" s="26" t="s">
        <v>61</v>
      </c>
    </row>
    <row r="3" spans="1:7" ht="45" customHeight="1" x14ac:dyDescent="0.25">
      <c r="A3" s="19" t="s">
        <v>136</v>
      </c>
      <c r="B3" s="428" t="s">
        <v>139</v>
      </c>
      <c r="C3" s="429"/>
      <c r="D3" s="429"/>
      <c r="E3" s="429"/>
      <c r="F3" s="430"/>
      <c r="G3" s="14" t="s">
        <v>140</v>
      </c>
    </row>
    <row r="4" spans="1:7" ht="45" customHeight="1" x14ac:dyDescent="0.25">
      <c r="A4" s="15"/>
      <c r="B4" s="431"/>
      <c r="C4" s="432"/>
      <c r="D4" s="432"/>
      <c r="E4" s="432"/>
      <c r="F4" s="433"/>
      <c r="G4" s="16"/>
    </row>
    <row r="5" spans="1:7" ht="45" customHeight="1" x14ac:dyDescent="0.25">
      <c r="A5" s="15"/>
      <c r="B5" s="431"/>
      <c r="C5" s="432"/>
      <c r="D5" s="432"/>
      <c r="E5" s="432"/>
      <c r="F5" s="433"/>
      <c r="G5" s="16"/>
    </row>
    <row r="6" spans="1:7" ht="45" customHeight="1" thickBot="1" x14ac:dyDescent="0.3">
      <c r="A6" s="17"/>
      <c r="B6" s="435"/>
      <c r="C6" s="435"/>
      <c r="D6" s="435"/>
      <c r="E6" s="435"/>
      <c r="F6" s="435"/>
      <c r="G6" s="18"/>
    </row>
    <row r="7" spans="1:7" ht="45" customHeight="1" thickBot="1" x14ac:dyDescent="0.3">
      <c r="A7" s="436"/>
      <c r="B7" s="436"/>
      <c r="C7" s="436"/>
      <c r="D7" s="436"/>
      <c r="E7" s="436"/>
      <c r="F7" s="436"/>
      <c r="G7" s="436"/>
    </row>
    <row r="8" spans="1:7" s="24" customFormat="1" ht="45" customHeight="1" x14ac:dyDescent="0.25">
      <c r="A8" s="22"/>
      <c r="B8" s="437" t="s">
        <v>62</v>
      </c>
      <c r="C8" s="437"/>
      <c r="D8" s="437" t="s">
        <v>63</v>
      </c>
      <c r="E8" s="437"/>
      <c r="F8" s="35" t="s">
        <v>59</v>
      </c>
      <c r="G8" s="23" t="s">
        <v>64</v>
      </c>
    </row>
    <row r="9" spans="1:7" ht="45" customHeight="1" x14ac:dyDescent="0.25">
      <c r="A9" s="25" t="s">
        <v>65</v>
      </c>
      <c r="B9" s="438" t="s">
        <v>134</v>
      </c>
      <c r="C9" s="438"/>
      <c r="D9" s="434" t="s">
        <v>135</v>
      </c>
      <c r="E9" s="434"/>
      <c r="F9" s="19" t="s">
        <v>136</v>
      </c>
      <c r="G9" s="20"/>
    </row>
    <row r="10" spans="1:7" ht="45" customHeight="1" x14ac:dyDescent="0.25">
      <c r="A10" s="25" t="s">
        <v>66</v>
      </c>
      <c r="B10" s="434" t="s">
        <v>137</v>
      </c>
      <c r="C10" s="434"/>
      <c r="D10" s="434" t="s">
        <v>138</v>
      </c>
      <c r="E10" s="434"/>
      <c r="F10" s="19" t="s">
        <v>136</v>
      </c>
      <c r="G10" s="20"/>
    </row>
    <row r="11" spans="1:7" ht="45" customHeight="1" thickBot="1" x14ac:dyDescent="0.3">
      <c r="A11" s="38" t="s">
        <v>67</v>
      </c>
      <c r="B11" s="434" t="s">
        <v>137</v>
      </c>
      <c r="C11" s="434"/>
      <c r="D11" s="434" t="s">
        <v>138</v>
      </c>
      <c r="E11" s="434"/>
      <c r="F11" s="19" t="s">
        <v>136</v>
      </c>
      <c r="G11" s="21"/>
    </row>
    <row r="12" spans="1:7" ht="45" customHeight="1" x14ac:dyDescent="0.25"/>
    <row r="13" spans="1:7" ht="45" customHeight="1" x14ac:dyDescent="0.25"/>
    <row r="14" spans="1:7" ht="45" customHeight="1" x14ac:dyDescent="0.25"/>
    <row r="15" spans="1:7" ht="45" customHeight="1" x14ac:dyDescent="0.25"/>
    <row r="16" spans="1:7" ht="45" customHeight="1" x14ac:dyDescent="0.25"/>
    <row r="17" ht="45" customHeight="1" x14ac:dyDescent="0.25"/>
    <row r="18" ht="45" customHeight="1" x14ac:dyDescent="0.25"/>
    <row r="19" ht="45" customHeight="1" x14ac:dyDescent="0.25"/>
    <row r="20" ht="45" customHeight="1" x14ac:dyDescent="0.25"/>
    <row r="21" ht="45" customHeight="1" x14ac:dyDescent="0.25"/>
    <row r="22" ht="45" customHeight="1" x14ac:dyDescent="0.25"/>
    <row r="23" ht="45" customHeight="1" x14ac:dyDescent="0.25"/>
    <row r="24" ht="45" customHeight="1" x14ac:dyDescent="0.25"/>
    <row r="25" ht="45" customHeight="1" x14ac:dyDescent="0.25"/>
  </sheetData>
  <mergeCells count="15">
    <mergeCell ref="B10:C10"/>
    <mergeCell ref="D10:E10"/>
    <mergeCell ref="B11:C11"/>
    <mergeCell ref="D11:E11"/>
    <mergeCell ref="B6:F6"/>
    <mergeCell ref="A7:G7"/>
    <mergeCell ref="B8:C8"/>
    <mergeCell ref="D8:E8"/>
    <mergeCell ref="B9:C9"/>
    <mergeCell ref="D9:E9"/>
    <mergeCell ref="A1:G1"/>
    <mergeCell ref="B2:F2"/>
    <mergeCell ref="B3:F3"/>
    <mergeCell ref="B4:F4"/>
    <mergeCell ref="B5:F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INSTRUCTIVO</vt:lpstr>
      <vt:lpstr>PLAN DE ACCIÓN</vt:lpstr>
      <vt:lpstr>Hoja1</vt:lpstr>
      <vt:lpstr>CONTROL DE CAMBIOS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Mernarda Perez Carmona</dc:creator>
  <cp:lastModifiedBy>HP</cp:lastModifiedBy>
  <cp:lastPrinted>2023-01-31T17:03:57Z</cp:lastPrinted>
  <dcterms:created xsi:type="dcterms:W3CDTF">2022-12-26T20:23:47Z</dcterms:created>
  <dcterms:modified xsi:type="dcterms:W3CDTF">2023-07-26T21:19:11Z</dcterms:modified>
</cp:coreProperties>
</file>