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perez\Desktop\SEGUIMIENTO PLANES DE ACCION A 31 DE MARZO DE 2023\"/>
    </mc:Choice>
  </mc:AlternateContent>
  <bookViews>
    <workbookView xWindow="0" yWindow="0" windowWidth="20490" windowHeight="7155"/>
  </bookViews>
  <sheets>
    <sheet name="MARZO 2023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6" i="1" l="1"/>
  <c r="AI56" i="1"/>
  <c r="AJ35" i="1"/>
  <c r="AI35" i="1"/>
  <c r="AJ25" i="1"/>
  <c r="AI25" i="1"/>
  <c r="AJ36" i="1"/>
  <c r="AJ26" i="1"/>
  <c r="AJ15" i="1"/>
  <c r="AJ9" i="1"/>
  <c r="AY35" i="1"/>
  <c r="AY56" i="1"/>
  <c r="AX35" i="1"/>
  <c r="AX56" i="1"/>
  <c r="AZ56" i="1"/>
  <c r="R9" i="1"/>
  <c r="W9" i="1"/>
  <c r="R15" i="1"/>
  <c r="W15" i="1"/>
  <c r="W25" i="1"/>
  <c r="T26" i="1"/>
  <c r="R26" i="1"/>
  <c r="W26" i="1"/>
  <c r="W35" i="1"/>
  <c r="W56" i="1"/>
  <c r="S9" i="1"/>
  <c r="V9" i="1"/>
  <c r="S15" i="1"/>
  <c r="V15" i="1"/>
  <c r="V25" i="1"/>
  <c r="S26" i="1"/>
  <c r="V26" i="1"/>
  <c r="V35" i="1"/>
  <c r="V56" i="1"/>
  <c r="AY52" i="1"/>
  <c r="AZ52" i="1"/>
  <c r="AX52" i="1"/>
  <c r="W52" i="1"/>
  <c r="V52" i="1"/>
  <c r="AZ26" i="1"/>
  <c r="AZ35" i="1"/>
  <c r="AZ9" i="1"/>
  <c r="R51" i="1"/>
  <c r="S51" i="1"/>
  <c r="R48" i="1"/>
  <c r="S48" i="1"/>
  <c r="R45" i="1"/>
  <c r="S45" i="1"/>
  <c r="R36" i="1"/>
  <c r="S36" i="1"/>
  <c r="AS24" i="1"/>
</calcChain>
</file>

<file path=xl/comments1.xml><?xml version="1.0" encoding="utf-8"?>
<comments xmlns="http://schemas.openxmlformats.org/spreadsheetml/2006/main">
  <authors>
    <author>USUARIO</author>
    <author>Luz Marlene Andrade</author>
    <author>JOHANA VIELLAR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USUARIO:
1. BIEN
2. SERVICIO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7" authorId="0" shapeId="0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>Hitos intermedios que evidencian el avance en la generacion de un producto en el tiempo
PRODUCTO TANGIBLE DE LA ACTIVIDAD</t>
        </r>
      </text>
    </comment>
    <comment ref="AH7" authorId="0" shapeId="0">
      <text>
        <r>
          <rPr>
            <b/>
            <sz val="9"/>
            <color indexed="81"/>
            <rFont val="Tahoma"/>
            <family val="2"/>
          </rPr>
          <t xml:space="preserve">USUARIO:
</t>
        </r>
        <r>
          <rPr>
            <sz val="9"/>
            <color indexed="81"/>
            <rFont val="Tahoma"/>
            <family val="2"/>
          </rPr>
          <t xml:space="preserve">La dependencia determinará el valor porcentual asignado a la actividad dentro del proyecto
</t>
        </r>
      </text>
    </comment>
    <comment ref="AT7" authorId="1" shapeId="0">
      <text>
        <r>
          <rPr>
            <b/>
            <sz val="9"/>
            <color indexed="81"/>
            <rFont val="Tahoma"/>
            <family val="2"/>
          </rPr>
          <t>Luz Marlene Andrade:</t>
        </r>
        <r>
          <rPr>
            <sz val="9"/>
            <color indexed="81"/>
            <rFont val="Tahoma"/>
            <family val="2"/>
          </rPr>
          <t xml:space="preserve">
1. Recursos Propios - ICLD
2. SGP
3. Donaciones
</t>
        </r>
      </text>
    </comment>
    <comment ref="BC7" authorId="2" shapeId="0">
      <text>
        <r>
          <rPr>
            <sz val="9"/>
            <color indexed="81"/>
            <rFont val="Tahoma"/>
            <family val="2"/>
          </rPr>
          <t xml:space="preserve">VER ANEXO 1
</t>
        </r>
      </text>
    </comment>
    <comment ref="BD7" authorId="2" shapeId="0">
      <text>
        <r>
          <rPr>
            <b/>
            <sz val="9"/>
            <color indexed="81"/>
            <rFont val="Tahoma"/>
            <family val="2"/>
          </rPr>
          <t>VER ANEXO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<sst xmlns="http://schemas.openxmlformats.org/spreadsheetml/2006/main" count="215" uniqueCount="177">
  <si>
    <t xml:space="preserve">
</t>
  </si>
  <si>
    <t>ALCALDIA DISTRITAL DE CARTAGENA DE INDIAS</t>
  </si>
  <si>
    <t>Código:PTDGI01-F001</t>
  </si>
  <si>
    <t>MACROPROCESO: PLANEACIÓN TERRITORIAL Y DIRECCIONAMIENTO ESTRATEGICO</t>
  </si>
  <si>
    <t>Versión: 1.0</t>
  </si>
  <si>
    <t>PROCESO / SUBPROCESO: GESTIÓN DE LA INVERSIÓN PUBLICA / GESTIÓN DEL PLAN DE DESARROLLO Y SUS INSTRUMENTOS DE EJECUCIÓN</t>
  </si>
  <si>
    <t>Fecha: 29-12-2022</t>
  </si>
  <si>
    <t xml:space="preserve">FORMATO PLAN DE ACCIÓN </t>
  </si>
  <si>
    <t>Página: 1 de 1</t>
  </si>
  <si>
    <t xml:space="preserve">DEPENDENCIA : </t>
  </si>
  <si>
    <t>PLANTEAMIENTO ESTRATÉGICO PLAN DE DESARROLLO</t>
  </si>
  <si>
    <t xml:space="preserve">ARTICULACION </t>
  </si>
  <si>
    <t>PLAN DE ACCION -INFORMACION DE ACTIVIDADES</t>
  </si>
  <si>
    <t>PROGRAMACIÓN PRESUPUESTAL</t>
  </si>
  <si>
    <t>PLAN GENERAL DE COMPRAS</t>
  </si>
  <si>
    <t>POLICA DE ADMINISTRACION DE RIESGOS</t>
  </si>
  <si>
    <t>Objetivo de Desarrollo Sostenible</t>
  </si>
  <si>
    <t>PILAR</t>
  </si>
  <si>
    <t>LINEA ESTRATEGICA</t>
  </si>
  <si>
    <t>INDICADOR DE BIENESTAR</t>
  </si>
  <si>
    <t>LINEA BASE INDICADOR DE BIENESTAR A 2019</t>
  </si>
  <si>
    <t>DESCRIPCION META DE BIENESTAR 2020-2023</t>
  </si>
  <si>
    <t xml:space="preserve"> META DE BIENESTAR 2020-2023</t>
  </si>
  <si>
    <t>UNIDAD DE MEDIDA META DE BIENESTAR</t>
  </si>
  <si>
    <t>PROGRAMACION META BIENESTAR 2023</t>
  </si>
  <si>
    <t xml:space="preserve">PROGRAMA </t>
  </si>
  <si>
    <t>INDICADOR DE PRODUCTO SEGÚN PDD</t>
  </si>
  <si>
    <t>UNIDAD DE MEDIDA DEL INDICADOR DE PRODUCTO</t>
  </si>
  <si>
    <t>LINEA BASE 2019 
SEGUN PDD</t>
  </si>
  <si>
    <t>DESCRIPCION DE LA META PRODUCTO 2020-2023</t>
  </si>
  <si>
    <t xml:space="preserve">DENOMINACION DEL PRODUCTO
</t>
  </si>
  <si>
    <t>ENTREGABLE
INDICADOR DE PRODUCTO SEGÚN CATALOGO DE PRODUCTO</t>
  </si>
  <si>
    <t>PROGRAMACIÓN META PRODUCTO A 2023</t>
  </si>
  <si>
    <t>ACUMULADO DE META PRODUCTO 2020- 2022</t>
  </si>
  <si>
    <t>Dimensiones del MIPG</t>
  </si>
  <si>
    <t>Políticas de Gestión y Desempeño Institucional</t>
  </si>
  <si>
    <t>Proceso asociado</t>
  </si>
  <si>
    <t>Objetivo Institucional</t>
  </si>
  <si>
    <t>PROYECTO DE INVERSIÓN</t>
  </si>
  <si>
    <t>CÓDIGO DE PROYECTO BPIN</t>
  </si>
  <si>
    <t>OBJETIVO DEL PROYECTO</t>
  </si>
  <si>
    <t>ACTIVIDADES DE PROYECTO DE INVERSION VIABILIZADAS EN SUIFP
( HITOS )</t>
  </si>
  <si>
    <t>ENTREGABLE</t>
  </si>
  <si>
    <t xml:space="preserve">PROGRAMACION NUMERICA DE LA ACTIVIDAD PROYECTO 2023
</t>
  </si>
  <si>
    <t>PONDERACION DE LAS ACTIVIDADES (HITOS) DE PROYECTO</t>
  </si>
  <si>
    <t>FECHA DE INICIO DE LA ACTIVIDAD O ENTREGABLE</t>
  </si>
  <si>
    <t>FECHA DE TERMINACIÓN DEL ENTREGABLE</t>
  </si>
  <si>
    <t>TIEMPO DE EJECUCIÓN
(número de días)</t>
  </si>
  <si>
    <t>BENEFICIARIOS PROGRAMADOS</t>
  </si>
  <si>
    <t>BENEFICIARIOS CUBIERTOS</t>
  </si>
  <si>
    <t>DEPENDENCIA RESPONSABLE</t>
  </si>
  <si>
    <t>NOMBRE DEL RESPONSABLE</t>
  </si>
  <si>
    <t>FUENTE DE FINANCIACIÓN</t>
  </si>
  <si>
    <t>APROPIACIÓN INICIAL
(en pesos)</t>
  </si>
  <si>
    <t>FUENTE PRESUPUESTAL</t>
  </si>
  <si>
    <t>RUBRO PRESUPUESTAL</t>
  </si>
  <si>
    <t>CODIGO RUBRO PRESUPUESTAL</t>
  </si>
  <si>
    <t>¿REQUIERE CONTRATACIÓN?</t>
  </si>
  <si>
    <t>DESCRIPCION DE PROCESO DE CONTRATACIÓN</t>
  </si>
  <si>
    <t>MODALIDAD DE SELECCIÓN</t>
  </si>
  <si>
    <t>FUENTE DE RECURSOS</t>
  </si>
  <si>
    <t>FECHA DE INICIO DE CONTRATACIÓN</t>
  </si>
  <si>
    <t>OBSERVACION O RELACIÓN DE EVIDENCIA</t>
  </si>
  <si>
    <t xml:space="preserve">RIESGOS ASOCIADOS AL PROCESO </t>
  </si>
  <si>
    <t>CONTROLES ESTABLECIDOS PARA LOS RIESGOS</t>
  </si>
  <si>
    <t>1. BIEN</t>
  </si>
  <si>
    <t>2- SERVICIO</t>
  </si>
  <si>
    <t>Resiliente</t>
  </si>
  <si>
    <t>Desarrollo Urbano</t>
  </si>
  <si>
    <t>% Estudios y diseños de la Ingeniería de detalle de los canales de la ciudad</t>
  </si>
  <si>
    <t>% de diseño de ingeniería de detalle de los canales del Plan Maestro de Drenajes Pluviales</t>
  </si>
  <si>
    <t>%</t>
  </si>
  <si>
    <t>Programa Sistema Hídrico y Plan maestro de drenajes pluviales en la ciudad para salvar el hábitat</t>
  </si>
  <si>
    <t>Kilómetros de diseños de ingeniería de detalle de canales realizados</t>
  </si>
  <si>
    <t>km</t>
  </si>
  <si>
    <t>Realizar diseño de ingeniería de detalle hasta 40,5 kilómetros de canales</t>
  </si>
  <si>
    <t>X</t>
  </si>
  <si>
    <t xml:space="preserve"> Fortalecimiento Institucional y Simplificación de Resultados
Gestión Presupuestal y Eficiencia del Gasto Público
Gobierno Digital
Seguridad Digital
Defensa Jurídica Digital
Mejora Normativa</t>
  </si>
  <si>
    <t>CONSTRUCCIÓN SISTEMA HÍDRICO Y PLAN MAESTRO DE DRENAJES PLUVIALES EN LA CIUDAD DE CARTAGENA PARA SALVAR EL HÁBITAT,  CARTAGENA DE INDIAS</t>
  </si>
  <si>
    <t>Optimizar el drenaje pluvial de la ciudad de Cartagena con el fin de poder ejecutar los proyectos que permitan preparar a la ciudad contra inundaciones.</t>
  </si>
  <si>
    <t>Contratar los diseños de Ingeniería de detalle para los canales  y Contratar el personal de apoyo a la gestión requerido.</t>
  </si>
  <si>
    <t>Documentos con diseños de obra para la reducción y mitigación del riesgo de desastres</t>
  </si>
  <si>
    <t>Departamendo Administrativo de Valorización Distrital</t>
  </si>
  <si>
    <t>Direción
Subdirección Técnica
Sudirección Jurídica
Subdirección Administrativa y Financiera</t>
  </si>
  <si>
    <t>I.C.L.D.</t>
  </si>
  <si>
    <t>1.2.1.0.00-001 - ICLD</t>
  </si>
  <si>
    <t>CONSTRUCCIÓN SISTEMA HÍDRICO Y PLAN MAESTRO DE DRENAJES PLUVIALES EN LA CIUDAD DE CARTAGENA PARA SALVAR EL HÁBITAT CARTAGENA DE INDIAS</t>
  </si>
  <si>
    <t>2.3.3205.0900.2020130010239</t>
  </si>
  <si>
    <t>SI</t>
  </si>
  <si>
    <t>Contratación directa
Mínima cuantía
Licitación Pública</t>
  </si>
  <si>
    <t>I.C.L.D.,  RENDIMIENTOS FINANCIEROS VALORIZACION y  CONTRIBUCION VALORIZACION</t>
  </si>
  <si>
    <t>1. Especificaciones solicitadas
por fuera del alcance de los
interesados a presentarse.
2. Realización incompleta o
inoportuna de estudios de
mercado.
3. Inadecuada formulación de
pliegos de condiciones</t>
  </si>
  <si>
    <t>1. Verificación de especificaciones técnicas, jurídicas
y financieras requeridas comparadas con la necesidad.
2. Realizar referenciamiento de precios donde se
consignen las especificaciones técnicas
requeridas, comparar las cotizaciones recibidas para la necesidad a contratar.
3. Revisión detallada e integral del requerimiento.</t>
  </si>
  <si>
    <t xml:space="preserve">% de Construcción de canales pluviales de la ciudad </t>
  </si>
  <si>
    <t>Kilómetros lineales de canales pluviales construidos y/o rectificados</t>
  </si>
  <si>
    <t>Construir y/o rectificar hasta 12,0 kilómetros lineales de canales</t>
  </si>
  <si>
    <t>Construir los canales de acuerdo a las especificaciones técnicas y al diseño; Contratar personal de apoyo</t>
  </si>
  <si>
    <t>Obras para la prevención y control de inundaciones</t>
  </si>
  <si>
    <t xml:space="preserve"> RENDIMIENTOS FINANCIEROS VALORIZACION</t>
  </si>
  <si>
    <t>1.3.2.3.05-023--R F VALORIZACION</t>
  </si>
  <si>
    <t xml:space="preserve"> CONTRIBUCION VALORIZACION</t>
  </si>
  <si>
    <t xml:space="preserve">
1.2.3.2.02-043-  CONTRIBUCION VALORIZACION</t>
  </si>
  <si>
    <t>TOTAL</t>
  </si>
  <si>
    <t>% de Zonas de playas con implementación de protección costera</t>
  </si>
  <si>
    <t>Programa Cartagena Ciudad de Bordes y Orillas Resiliente</t>
  </si>
  <si>
    <t>Kilómetros de construcción protección costera</t>
  </si>
  <si>
    <t>Alcanzar 8,0 kilómetros de construcción de protección costera</t>
  </si>
  <si>
    <t xml:space="preserve">CONSTRUCCIÓN PROTECCIÓN COSTERA DE CARTAGENA CIUDAD DE BORDES Y ORILLAS RESILIENTE CARTAGENA DE INDIAS </t>
  </si>
  <si>
    <t>Recuperación de la zona costera a todo lo largo de la línea de costa del Distrito de Cartagena de Indias.</t>
  </si>
  <si>
    <t>Estudios y diseños para recuperación y/o protección de líneas de costa</t>
  </si>
  <si>
    <t>Documentos de lineamientos técnicos para la gestión integral de mares, costas y recursos acuáticos</t>
  </si>
  <si>
    <t>1.2.1.0.00.001 - ICLD</t>
  </si>
  <si>
    <t>CONSTRUCCIÓN DE PROTECCIÓN COSTERA DE CARTAGENA CIUDAD DE BORDES  Y ORILLAS RESILIENTE CARTAGENA DE INDIAS</t>
  </si>
  <si>
    <t>2.3.32.07.0900.2020130010241</t>
  </si>
  <si>
    <t>Contratación directa</t>
  </si>
  <si>
    <t>1. Especificaciones solicitadas
por fuera del alcance de los
interesados a presentarse.</t>
  </si>
  <si>
    <t>1. Verificación de especificaciones técnicas, jurídicas
y financieras requeridas comparadas con la necesidad.</t>
  </si>
  <si>
    <t>Construcción y ejecución de los proyectos resultantes de los estudios y diseños.Incluye interventoría y/o supervisión.</t>
  </si>
  <si>
    <t>% de nuevos proyectos por contribución de valorización.</t>
  </si>
  <si>
    <t>Programa Cartagena se Conecta</t>
  </si>
  <si>
    <t>Diseño de proyectos de obras de infraestructura por contribución valorización</t>
  </si>
  <si>
    <t>unidad</t>
  </si>
  <si>
    <t xml:space="preserve"> Diseño y estructuración de 7 obras de infraestructura por contribución de valorización.</t>
  </si>
  <si>
    <t>DESARROLLO DEL PROGRAMA "CARTAGENA SE CONECTA", DISEÑO Y CONSTRUCCIÓN DE VÍAS POR CONTRIBUCIÓN DE VALORIZACIÓN.  CARTAGENA DE INDIAS</t>
  </si>
  <si>
    <t>Llegar a 46 km de vías regionales, alcanzar la meta de 7.00 km de vías urbanas y completar 12.000 m2 de Construcción de Zonas de
Espacio Público mediante proyectos financiados por Contribución de Valorización.</t>
  </si>
  <si>
    <t>Contratar personal de apoyo para Estructurar los proyectos para ejecución por medio de contribución de valorización.</t>
  </si>
  <si>
    <t>Estudios de preinversión para la red vial regional</t>
  </si>
  <si>
    <t>DISEÑO Y CINSTRUCCIÓN DE VÍAS POR CONTRIBUCIÓN DE VALORIZACIÓN DENTRO DEL PROGRAMA "CARTAGENA SE CONECTA CARTAGENA DE INDIAS"</t>
  </si>
  <si>
    <t>2.3.2402.0600.2021130010154</t>
  </si>
  <si>
    <t>SIN PRESUPUESTO</t>
  </si>
  <si>
    <t>No Aplica</t>
  </si>
  <si>
    <t>% de vías regionales reparadas y/o construidas por contribución de valorización</t>
  </si>
  <si>
    <t>Kilómetros de vías regionales reparadas y/o construidas por contribución de valorización</t>
  </si>
  <si>
    <t>Llegar a 46,0 Km las vías regionales reparadas y/o construidas por contribución de valorización</t>
  </si>
  <si>
    <t>Realizar estudios y diseños para la construcción y/o mejoramiento de Vías rurales (Regionales) del Distrito de Cartagena de Indias.</t>
  </si>
  <si>
    <t>Vía terciaria mejorada (Producto principal del proyecto)</t>
  </si>
  <si>
    <t>Construir, mejorar y/o rehabilitar vías terciarias del Distrito de Cartagena de Indias de acuerdo al diseño y a las especificaciones técnicas.</t>
  </si>
  <si>
    <t>Realizar la Supervisión y/o interventoría de la construcción de las vías rurales (Regionales) del Distrito de Cartagena de indias</t>
  </si>
  <si>
    <t>% de vías ubanas reparadas y/o construidas por contribución de valorización</t>
  </si>
  <si>
    <t>Kilómetros de Vías urbanas reparadas y/o construidas por contribución de valorización</t>
  </si>
  <si>
    <t>Llegar a 7,0 km de vías urbanas reparadas y/o construidas por contribución de valorización</t>
  </si>
  <si>
    <t>Realizar estudios y diseños para la construcción y/o mejoramiento de la Vía urbana}</t>
  </si>
  <si>
    <t>Vía urbana mejorada</t>
  </si>
  <si>
    <t>Construir, mejorar y/o rehabilitar la vía urbana del Distrito de Cartagena de Indias de acuerdo al diseño y a las especificaciones técnicas.</t>
  </si>
  <si>
    <t>Supervisión y/o interventoría de la vía urbana</t>
  </si>
  <si>
    <t>% de zonas de espacio público construidas por contribución de Valorización</t>
  </si>
  <si>
    <t>Metros cuadrados de zonas de espacio público construidos por contribución de valorización.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</si>
  <si>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</si>
  <si>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Completar 12.000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de zonas de espacio público construidos por contribución de valorización</t>
    </r>
  </si>
  <si>
    <t>Construcción y/o reparación de metros cuadrados (M2) de andenes y zonas de espacio público (parques lineales)</t>
  </si>
  <si>
    <t>Andén construido</t>
  </si>
  <si>
    <t xml:space="preserve"> Contratación personal de apoyo a la gestión</t>
  </si>
  <si>
    <t>Observación - Relación de Evidencias</t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</si>
  <si>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)Construcción  580 metros lineales (0,58km)de box culvert entre las playas 5 y 4 , ubicados sobre la avenida primera de bocgrande, llegando hasta el momento a un total construido de 800 metros lineales de box culvert (0,8km). Se anexa registro fotografico de construcción de box culvert).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)Elaboración de estudios de diagnostico, factibilidad y diseños de la alternativa de solucioón pluvial de los barrios Providencia en la unidad comuner No 13   y  de la calle 41 sector Navidad puerto de pescadores, barrio La Maria. 280 metros lineales de diseño (0,28km).</t>
    </r>
  </si>
  <si>
    <t>Se culmino la construccion de los espolones N°4 y N°5; Asi como los espolones N°7 y N°8 de la fasa II componente 1. Actualmente, se realiza la construcción de los espolones N°2 y N°3.</t>
  </si>
  <si>
    <t>Reporte Meta Producto Ejecutada Enero 1 a Marzo 31 de 2023</t>
  </si>
  <si>
    <t>AVANCES DELTRIMESTRE</t>
  </si>
  <si>
    <t>AVANCES DEL CUATRENIO</t>
  </si>
  <si>
    <t>EJECUCION PRESUPUESTAL</t>
  </si>
  <si>
    <t>&lt;&lt;&lt;&lt;</t>
  </si>
  <si>
    <t>AVANCE PROGRAMA Programa Sistema Hídrico y Plan maestro de drenajes pluviales en la ciudad para salvar el hábitat</t>
  </si>
  <si>
    <t>REPORTE DE ACTIVIDADES EJECUTADAS A MARZO 30 DEL 2023 (NO REPORTADAS)</t>
  </si>
  <si>
    <t>AVANCES DEL PROYECTO CONSTRUCCIÓN SISTEMA HÍDRICO Y PLAN MAESTRO DE DRENAJES PLUVIALES EN LA CIUDAD DE CARTAGENA PARA SALVAR EL HÁBITAT,  CARTAGENA DE INDIAS</t>
  </si>
  <si>
    <t>RUBRO</t>
  </si>
  <si>
    <t>APROPIACION DEFINITIVA</t>
  </si>
  <si>
    <t>GIROS</t>
  </si>
  <si>
    <t>2020130010239 CONSTRUCCION SISTEMA HIDRICO Y PLAN MAESTRO DE DRENAJES PLUVIALES EN LA CIUDAD DE CARTAGENA PARA SALVAR EL HABITAT  CARTAGENA DE INDIAS</t>
  </si>
  <si>
    <t>AVANCE DE EJECUCION PRESUPUESTAL</t>
  </si>
  <si>
    <t>AVANCE PROGRAMA Programa Cartagena Ciudad de Bordes y Orillas Resiliente</t>
  </si>
  <si>
    <t xml:space="preserve">AVANCES DEL PROYECTO CONSTRUCCIÓN PROTECCIÓN COSTERA DE CARTAGENA CIUDAD DE BORDES Y ORILLAS RESILIENTE CARTAGENA DE INDIAS </t>
  </si>
  <si>
    <t>2020130010241 CONSTRUCCION PROTECCION COSTERA DE CARTAGENA CIUDAD DE BORDES Y ORILLAS RESILIENTE  CARTAGENA DE INDIAS</t>
  </si>
  <si>
    <t>AVANCE PROGRAMA Cartagena se Conecta</t>
  </si>
  <si>
    <t>AVANCES DEL PROYECTO CARTAGENA CONECTA</t>
  </si>
  <si>
    <t>AVANCE PLAN DE DESARROLLO A MARZO 2023</t>
  </si>
  <si>
    <t>AVANCES PLAN DE ACCION A MARZO 30 DEL 2023</t>
  </si>
  <si>
    <t>AVANCE EJECUCION PRESUPUESTAL A MARZO 2023</t>
  </si>
  <si>
    <t>ACTIVIDADES DE PROYECTO EJECUTADA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</si>
</sst>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\ #,##0;\-&quot;$&quot;\ #,##0"/>
    <numFmt numFmtId="165" formatCode="&quot;$&quot;\ #,##0.00;\-&quot;$&quot;\ #,##0.00"/>
    <numFmt numFmtId="166" formatCode="_-&quot;$&quot;\ * #,##0_-;\-&quot;$&quot;\ * #,##0_-;_-&quot;$&quot;\ * &quot;-&quot;_-;_-@_-"/>
    <numFmt numFmtId="167" formatCode="_-&quot;$&quot;\ * #,##0.00_-;\-&quot;$&quot;\ * #,##0.00_-;_-&quot;$&quot;\ * &quot;-&quot;??_-;_-@_-"/>
    <numFmt numFmtId="168" formatCode="0.0%"/>
    <numFmt numFmtId="169" formatCode="0;[Red]0"/>
  </numFmts>
  <fonts count="3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4.9989318521683403E-2"/>
      <name val="Arial"/>
      <family val="2"/>
    </font>
    <font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60">
    <xf numFmtId="0" fontId="0" fillId="0" borderId="0" xfId="0"/>
    <xf numFmtId="0" fontId="3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2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69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9" fontId="12" fillId="0" borderId="25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24" fillId="6" borderId="0" xfId="0" applyFont="1" applyFill="1"/>
    <xf numFmtId="0" fontId="0" fillId="7" borderId="0" xfId="0" applyFill="1"/>
    <xf numFmtId="0" fontId="0" fillId="0" borderId="0" xfId="0" applyAlignment="1">
      <alignment vertical="center" wrapText="1"/>
    </xf>
    <xf numFmtId="0" fontId="0" fillId="8" borderId="0" xfId="0" applyFill="1" applyAlignment="1">
      <alignment horizontal="center" vertical="center" wrapText="1"/>
    </xf>
    <xf numFmtId="0" fontId="0" fillId="8" borderId="0" xfId="0" applyFill="1"/>
    <xf numFmtId="0" fontId="24" fillId="0" borderId="0" xfId="0" applyFont="1"/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/>
    </xf>
    <xf numFmtId="9" fontId="0" fillId="0" borderId="1" xfId="3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169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7" fontId="0" fillId="0" borderId="1" xfId="0" applyNumberFormat="1" applyFill="1" applyBorder="1"/>
    <xf numFmtId="10" fontId="0" fillId="0" borderId="1" xfId="0" applyNumberFormat="1" applyFill="1" applyBorder="1"/>
    <xf numFmtId="0" fontId="28" fillId="0" borderId="1" xfId="0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9" fontId="28" fillId="0" borderId="4" xfId="0" applyNumberFormat="1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167" fontId="24" fillId="0" borderId="14" xfId="2" applyFont="1" applyFill="1" applyBorder="1" applyAlignment="1">
      <alignment horizontal="center" vertical="center"/>
    </xf>
    <xf numFmtId="10" fontId="24" fillId="0" borderId="14" xfId="0" applyNumberFormat="1" applyFont="1" applyFill="1" applyBorder="1" applyAlignment="1">
      <alignment horizontal="center" vertical="center"/>
    </xf>
    <xf numFmtId="9" fontId="28" fillId="0" borderId="1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9" fontId="33" fillId="0" borderId="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167" fontId="0" fillId="0" borderId="14" xfId="0" applyNumberFormat="1" applyFill="1" applyBorder="1" applyAlignment="1">
      <alignment horizontal="center" vertical="center"/>
    </xf>
    <xf numFmtId="10" fontId="0" fillId="0" borderId="14" xfId="0" applyNumberForma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10" fontId="12" fillId="0" borderId="25" xfId="0" applyNumberFormat="1" applyFont="1" applyFill="1" applyBorder="1" applyAlignment="1">
      <alignment horizontal="center" vertical="center" wrapText="1"/>
    </xf>
    <xf numFmtId="9" fontId="12" fillId="0" borderId="25" xfId="3" applyFont="1" applyFill="1" applyBorder="1" applyAlignment="1">
      <alignment horizontal="center" vertical="center" wrapText="1"/>
    </xf>
    <xf numFmtId="10" fontId="28" fillId="0" borderId="1" xfId="0" applyNumberFormat="1" applyFont="1" applyFill="1" applyBorder="1" applyAlignment="1">
      <alignment vertical="center" wrapText="1"/>
    </xf>
    <xf numFmtId="0" fontId="25" fillId="8" borderId="1" xfId="0" applyFont="1" applyFill="1" applyBorder="1"/>
    <xf numFmtId="0" fontId="33" fillId="8" borderId="1" xfId="0" applyFont="1" applyFill="1" applyBorder="1" applyAlignment="1">
      <alignment horizontal="center" vertical="center"/>
    </xf>
    <xf numFmtId="9" fontId="33" fillId="8" borderId="1" xfId="3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9" fontId="33" fillId="0" borderId="1" xfId="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7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9" fontId="0" fillId="7" borderId="25" xfId="3" applyFont="1" applyFill="1" applyBorder="1" applyAlignment="1">
      <alignment horizontal="center" vertical="center"/>
    </xf>
    <xf numFmtId="9" fontId="0" fillId="7" borderId="14" xfId="3" applyFont="1" applyFill="1" applyBorder="1" applyAlignment="1">
      <alignment horizontal="center" vertical="center"/>
    </xf>
    <xf numFmtId="9" fontId="0" fillId="7" borderId="5" xfId="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" fontId="12" fillId="0" borderId="25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168" fontId="12" fillId="0" borderId="25" xfId="0" applyNumberFormat="1" applyFont="1" applyBorder="1" applyAlignment="1">
      <alignment horizontal="center" vertical="center" wrapText="1"/>
    </xf>
    <xf numFmtId="168" fontId="12" fillId="0" borderId="14" xfId="0" applyNumberFormat="1" applyFont="1" applyBorder="1" applyAlignment="1">
      <alignment horizontal="center" vertical="center" wrapText="1"/>
    </xf>
    <xf numFmtId="168" fontId="12" fillId="0" borderId="5" xfId="0" applyNumberFormat="1" applyFont="1" applyBorder="1" applyAlignment="1">
      <alignment horizontal="center" vertical="center" wrapText="1"/>
    </xf>
    <xf numFmtId="9" fontId="12" fillId="0" borderId="25" xfId="0" applyNumberFormat="1" applyFont="1" applyBorder="1" applyAlignment="1">
      <alignment horizontal="center" vertical="center" wrapText="1"/>
    </xf>
    <xf numFmtId="9" fontId="12" fillId="0" borderId="14" xfId="0" applyNumberFormat="1" applyFont="1" applyBorder="1" applyAlignment="1">
      <alignment horizontal="center" vertical="center" wrapText="1"/>
    </xf>
    <xf numFmtId="9" fontId="12" fillId="0" borderId="5" xfId="0" applyNumberFormat="1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9" fontId="12" fillId="0" borderId="25" xfId="0" applyNumberFormat="1" applyFont="1" applyBorder="1" applyAlignment="1">
      <alignment horizontal="center" vertical="center"/>
    </xf>
    <xf numFmtId="9" fontId="12" fillId="0" borderId="14" xfId="0" applyNumberFormat="1" applyFont="1" applyBorder="1" applyAlignment="1">
      <alignment horizontal="center" vertical="center"/>
    </xf>
    <xf numFmtId="9" fontId="12" fillId="0" borderId="5" xfId="0" applyNumberFormat="1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25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25" xfId="0" applyNumberForma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0" fillId="0" borderId="25" xfId="0" applyNumberFormat="1" applyFill="1" applyBorder="1" applyAlignment="1">
      <alignment horizontal="center" vertical="center"/>
    </xf>
    <xf numFmtId="10" fontId="0" fillId="0" borderId="14" xfId="0" applyNumberFormat="1" applyFill="1" applyBorder="1" applyAlignment="1">
      <alignment horizontal="center" vertical="center"/>
    </xf>
    <xf numFmtId="10" fontId="0" fillId="0" borderId="5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" fontId="12" fillId="0" borderId="25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9" fontId="12" fillId="0" borderId="1" xfId="3" applyFont="1" applyFill="1" applyBorder="1" applyAlignment="1">
      <alignment horizontal="center" vertical="center" wrapText="1"/>
    </xf>
    <xf numFmtId="9" fontId="12" fillId="0" borderId="1" xfId="3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26" xfId="0" applyNumberFormat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168" fontId="12" fillId="0" borderId="1" xfId="0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14" fontId="24" fillId="8" borderId="2" xfId="0" applyNumberFormat="1" applyFont="1" applyFill="1" applyBorder="1" applyAlignment="1">
      <alignment horizontal="center" vertical="center"/>
    </xf>
    <xf numFmtId="14" fontId="24" fillId="8" borderId="3" xfId="0" applyNumberFormat="1" applyFont="1" applyFill="1" applyBorder="1" applyAlignment="1">
      <alignment horizontal="center" vertical="center"/>
    </xf>
    <xf numFmtId="14" fontId="24" fillId="8" borderId="4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7" fontId="0" fillId="0" borderId="14" xfId="2" applyFont="1" applyFill="1" applyBorder="1" applyAlignment="1">
      <alignment horizontal="center" vertical="center"/>
    </xf>
    <xf numFmtId="167" fontId="0" fillId="0" borderId="5" xfId="2" applyFont="1" applyFill="1" applyBorder="1" applyAlignment="1">
      <alignment horizontal="center" vertical="center"/>
    </xf>
    <xf numFmtId="167" fontId="0" fillId="0" borderId="25" xfId="2" applyFont="1" applyFill="1" applyBorder="1" applyAlignment="1">
      <alignment horizontal="center" vertical="center"/>
    </xf>
    <xf numFmtId="167" fontId="0" fillId="0" borderId="25" xfId="2" applyFont="1" applyFill="1" applyBorder="1" applyAlignment="1">
      <alignment horizontal="center" vertical="center" wrapText="1"/>
    </xf>
    <xf numFmtId="167" fontId="0" fillId="0" borderId="14" xfId="2" applyFont="1" applyFill="1" applyBorder="1" applyAlignment="1">
      <alignment horizontal="center" vertical="center" wrapText="1"/>
    </xf>
    <xf numFmtId="167" fontId="0" fillId="0" borderId="5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349251</xdr:colOff>
      <xdr:row>0</xdr:row>
      <xdr:rowOff>31750</xdr:rowOff>
    </xdr:from>
    <xdr:to>
      <xdr:col>2</xdr:col>
      <xdr:colOff>751418</xdr:colOff>
      <xdr:row>3</xdr:row>
      <xdr:rowOff>183645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DA6D7F6-3F37-4BF6-A1C2-00F1C4205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1301" y="31750"/>
          <a:ext cx="1507067" cy="129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S1107"/>
  <sheetViews>
    <sheetView tabSelected="1" topLeftCell="AQ1" zoomScale="60" zoomScaleNormal="60" workbookViewId="0">
      <selection activeCell="AS6" sqref="AS6:BF6"/>
    </sheetView>
  </sheetViews>
  <sheetFormatPr baseColWidth="10" defaultColWidth="11.42578125" defaultRowHeight="18.75" x14ac:dyDescent="0.25"/>
  <cols>
    <col min="1" max="1" width="17.42578125" customWidth="1"/>
    <col min="2" max="2" width="16.5703125" customWidth="1"/>
    <col min="3" max="3" width="18" customWidth="1"/>
    <col min="4" max="4" width="20.28515625" customWidth="1"/>
    <col min="5" max="5" width="23.28515625" customWidth="1"/>
    <col min="6" max="6" width="21" customWidth="1"/>
    <col min="7" max="7" width="17.5703125" customWidth="1"/>
    <col min="8" max="8" width="21.7109375" customWidth="1"/>
    <col min="9" max="9" width="21.42578125" customWidth="1"/>
    <col min="10" max="10" width="19.7109375" customWidth="1"/>
    <col min="11" max="11" width="21.85546875" customWidth="1"/>
    <col min="12" max="12" width="17.28515625" customWidth="1"/>
    <col min="13" max="13" width="17.85546875" customWidth="1"/>
    <col min="14" max="14" width="23.28515625" style="9" customWidth="1"/>
    <col min="15" max="15" width="31.28515625" style="9" customWidth="1"/>
    <col min="16" max="16" width="17.7109375" style="9" customWidth="1"/>
    <col min="17" max="17" width="22" style="9" customWidth="1"/>
    <col min="18" max="18" width="19.140625" style="10" customWidth="1"/>
    <col min="19" max="19" width="25.5703125" style="11" customWidth="1"/>
    <col min="20" max="21" width="20.28515625" style="12" customWidth="1"/>
    <col min="22" max="22" width="21.7109375" style="12" customWidth="1"/>
    <col min="23" max="23" width="20.28515625" style="12" customWidth="1"/>
    <col min="24" max="24" width="23.28515625" style="13" customWidth="1"/>
    <col min="25" max="25" width="24.7109375" style="14" customWidth="1"/>
    <col min="26" max="26" width="21.7109375" style="15" customWidth="1"/>
    <col min="27" max="27" width="24.7109375" style="16" customWidth="1"/>
    <col min="28" max="28" width="21.42578125" style="16" customWidth="1"/>
    <col min="29" max="29" width="25.140625" style="17" customWidth="1"/>
    <col min="30" max="30" width="22.7109375" style="17" customWidth="1"/>
    <col min="31" max="31" width="22.28515625" customWidth="1"/>
    <col min="32" max="32" width="29.5703125" customWidth="1"/>
    <col min="33" max="33" width="23.5703125" customWidth="1"/>
    <col min="34" max="34" width="25.140625" style="18" customWidth="1"/>
    <col min="35" max="35" width="20.42578125" style="18" customWidth="1"/>
    <col min="36" max="36" width="23.5703125" style="32" customWidth="1"/>
    <col min="37" max="37" width="20.28515625" style="19" customWidth="1"/>
    <col min="38" max="38" width="25.7109375" style="20" customWidth="1"/>
    <col min="39" max="39" width="22.5703125" customWidth="1"/>
    <col min="40" max="40" width="24.140625" customWidth="1"/>
    <col min="41" max="41" width="22" customWidth="1"/>
    <col min="42" max="42" width="23" customWidth="1"/>
    <col min="43" max="44" width="23.42578125" customWidth="1"/>
    <col min="45" max="45" width="28.42578125" style="78" customWidth="1"/>
    <col min="46" max="46" width="25" customWidth="1"/>
    <col min="47" max="47" width="25.5703125" customWidth="1"/>
    <col min="48" max="48" width="31.140625" customWidth="1"/>
    <col min="49" max="52" width="31.140625" style="34" customWidth="1"/>
    <col min="53" max="53" width="28.28515625" customWidth="1"/>
    <col min="54" max="54" width="63.85546875" customWidth="1"/>
    <col min="55" max="55" width="19.42578125" customWidth="1"/>
    <col min="56" max="56" width="18.85546875" customWidth="1"/>
    <col min="57" max="57" width="25.5703125" customWidth="1"/>
    <col min="58" max="60" width="23.28515625" customWidth="1"/>
    <col min="61" max="61" width="59.7109375" customWidth="1"/>
  </cols>
  <sheetData>
    <row r="1" spans="1:61" ht="29.25" customHeight="1" x14ac:dyDescent="0.25">
      <c r="B1" s="207" t="s">
        <v>0</v>
      </c>
      <c r="C1" s="207"/>
      <c r="D1" s="208" t="s">
        <v>1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10"/>
      <c r="BB1" s="1" t="s">
        <v>2</v>
      </c>
    </row>
    <row r="2" spans="1:61" ht="30" customHeight="1" x14ac:dyDescent="0.25">
      <c r="B2" s="207"/>
      <c r="C2" s="207"/>
      <c r="D2" s="208" t="s">
        <v>3</v>
      </c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10"/>
      <c r="BB2" s="1" t="s">
        <v>4</v>
      </c>
    </row>
    <row r="3" spans="1:61" ht="30.75" customHeight="1" x14ac:dyDescent="0.25">
      <c r="B3" s="207"/>
      <c r="C3" s="207"/>
      <c r="D3" s="208" t="s">
        <v>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10"/>
      <c r="BB3" s="1" t="s">
        <v>6</v>
      </c>
    </row>
    <row r="4" spans="1:61" ht="24.75" customHeight="1" x14ac:dyDescent="0.25">
      <c r="B4" s="207"/>
      <c r="C4" s="207"/>
      <c r="D4" s="208" t="s">
        <v>7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10"/>
      <c r="BB4" s="1" t="s">
        <v>8</v>
      </c>
    </row>
    <row r="5" spans="1:61" ht="27" customHeight="1" x14ac:dyDescent="0.25">
      <c r="B5" s="211" t="s">
        <v>9</v>
      </c>
      <c r="C5" s="211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/>
      <c r="AS5" s="212"/>
      <c r="AT5" s="212"/>
      <c r="AU5" s="212"/>
      <c r="AV5" s="212"/>
      <c r="AW5" s="212"/>
      <c r="AX5" s="212"/>
      <c r="AY5" s="212"/>
      <c r="AZ5" s="212"/>
      <c r="BA5" s="212"/>
      <c r="BB5" s="213"/>
    </row>
    <row r="6" spans="1:61" ht="30.75" customHeight="1" thickBot="1" x14ac:dyDescent="0.3">
      <c r="A6" s="224" t="s">
        <v>10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1"/>
      <c r="V6" s="21"/>
      <c r="W6" s="21"/>
      <c r="X6" s="225" t="s">
        <v>11</v>
      </c>
      <c r="Y6" s="225"/>
      <c r="Z6" s="225"/>
      <c r="AA6" s="226"/>
      <c r="AB6" s="227" t="s">
        <v>12</v>
      </c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9"/>
      <c r="AN6" s="230" t="s">
        <v>13</v>
      </c>
      <c r="AO6" s="231"/>
      <c r="AP6" s="231"/>
      <c r="AQ6" s="231"/>
      <c r="AR6" s="231"/>
      <c r="AS6" s="215" t="s">
        <v>14</v>
      </c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06" t="s">
        <v>15</v>
      </c>
      <c r="BH6" s="206"/>
    </row>
    <row r="7" spans="1:61" s="3" customFormat="1" ht="96" customHeight="1" x14ac:dyDescent="0.2">
      <c r="A7" s="232" t="s">
        <v>16</v>
      </c>
      <c r="B7" s="199" t="s">
        <v>17</v>
      </c>
      <c r="C7" s="199" t="s">
        <v>18</v>
      </c>
      <c r="D7" s="199" t="s">
        <v>19</v>
      </c>
      <c r="E7" s="199" t="s">
        <v>20</v>
      </c>
      <c r="F7" s="199" t="s">
        <v>21</v>
      </c>
      <c r="G7" s="214" t="s">
        <v>22</v>
      </c>
      <c r="H7" s="214" t="s">
        <v>23</v>
      </c>
      <c r="I7" s="214" t="s">
        <v>24</v>
      </c>
      <c r="J7" s="199" t="s">
        <v>25</v>
      </c>
      <c r="K7" s="199" t="s">
        <v>26</v>
      </c>
      <c r="L7" s="199" t="s">
        <v>27</v>
      </c>
      <c r="M7" s="199" t="s">
        <v>28</v>
      </c>
      <c r="N7" s="199" t="s">
        <v>29</v>
      </c>
      <c r="O7" s="214" t="s">
        <v>30</v>
      </c>
      <c r="P7" s="214"/>
      <c r="Q7" s="234" t="s">
        <v>31</v>
      </c>
      <c r="R7" s="198" t="s">
        <v>159</v>
      </c>
      <c r="S7" s="198" t="s">
        <v>32</v>
      </c>
      <c r="T7" s="198" t="s">
        <v>33</v>
      </c>
      <c r="U7" s="235" t="s">
        <v>155</v>
      </c>
      <c r="V7" s="202" t="s">
        <v>156</v>
      </c>
      <c r="W7" s="202" t="s">
        <v>157</v>
      </c>
      <c r="X7" s="204" t="s">
        <v>34</v>
      </c>
      <c r="Y7" s="204" t="s">
        <v>35</v>
      </c>
      <c r="Z7" s="204" t="s">
        <v>36</v>
      </c>
      <c r="AA7" s="204" t="s">
        <v>37</v>
      </c>
      <c r="AB7" s="198" t="s">
        <v>38</v>
      </c>
      <c r="AC7" s="198" t="s">
        <v>39</v>
      </c>
      <c r="AD7" s="198" t="s">
        <v>40</v>
      </c>
      <c r="AE7" s="195" t="s">
        <v>41</v>
      </c>
      <c r="AF7" s="195" t="s">
        <v>42</v>
      </c>
      <c r="AG7" s="195" t="s">
        <v>43</v>
      </c>
      <c r="AH7" s="195" t="s">
        <v>44</v>
      </c>
      <c r="AI7" s="205" t="s">
        <v>176</v>
      </c>
      <c r="AJ7" s="200" t="s">
        <v>161</v>
      </c>
      <c r="AK7" s="195" t="s">
        <v>45</v>
      </c>
      <c r="AL7" s="195" t="s">
        <v>46</v>
      </c>
      <c r="AM7" s="191" t="s">
        <v>47</v>
      </c>
      <c r="AN7" s="191" t="s">
        <v>48</v>
      </c>
      <c r="AO7" s="191" t="s">
        <v>49</v>
      </c>
      <c r="AP7" s="191" t="s">
        <v>50</v>
      </c>
      <c r="AQ7" s="191" t="s">
        <v>51</v>
      </c>
      <c r="AR7" s="191" t="s">
        <v>52</v>
      </c>
      <c r="AS7" s="236" t="s">
        <v>53</v>
      </c>
      <c r="AT7" s="191" t="s">
        <v>54</v>
      </c>
      <c r="AU7" s="191" t="s">
        <v>55</v>
      </c>
      <c r="AV7" s="193" t="s">
        <v>56</v>
      </c>
      <c r="AW7" s="129" t="s">
        <v>163</v>
      </c>
      <c r="AX7" s="223" t="s">
        <v>164</v>
      </c>
      <c r="AY7" s="223" t="s">
        <v>165</v>
      </c>
      <c r="AZ7" s="223" t="s">
        <v>158</v>
      </c>
      <c r="BA7" s="219" t="s">
        <v>57</v>
      </c>
      <c r="BB7" s="258" t="s">
        <v>58</v>
      </c>
      <c r="BC7" s="219" t="s">
        <v>59</v>
      </c>
      <c r="BD7" s="258" t="s">
        <v>60</v>
      </c>
      <c r="BE7" s="221" t="s">
        <v>61</v>
      </c>
      <c r="BF7" s="217" t="s">
        <v>62</v>
      </c>
      <c r="BG7" s="257" t="s">
        <v>63</v>
      </c>
      <c r="BH7" s="257" t="s">
        <v>64</v>
      </c>
      <c r="BI7" s="246" t="s">
        <v>152</v>
      </c>
    </row>
    <row r="8" spans="1:61" s="3" customFormat="1" ht="78.75" customHeight="1" thickBot="1" x14ac:dyDescent="0.25">
      <c r="A8" s="233"/>
      <c r="B8" s="216"/>
      <c r="C8" s="216"/>
      <c r="D8" s="216"/>
      <c r="E8" s="216"/>
      <c r="F8" s="216"/>
      <c r="G8" s="215"/>
      <c r="H8" s="215"/>
      <c r="I8" s="215"/>
      <c r="J8" s="216"/>
      <c r="K8" s="216"/>
      <c r="L8" s="216"/>
      <c r="M8" s="216"/>
      <c r="N8" s="216"/>
      <c r="O8" s="2" t="s">
        <v>65</v>
      </c>
      <c r="P8" s="2" t="s">
        <v>66</v>
      </c>
      <c r="Q8" s="214"/>
      <c r="R8" s="199"/>
      <c r="S8" s="199"/>
      <c r="T8" s="199"/>
      <c r="U8" s="235"/>
      <c r="V8" s="203"/>
      <c r="W8" s="203"/>
      <c r="X8" s="204"/>
      <c r="Y8" s="204"/>
      <c r="Z8" s="204"/>
      <c r="AA8" s="204"/>
      <c r="AB8" s="199"/>
      <c r="AC8" s="199"/>
      <c r="AD8" s="199"/>
      <c r="AE8" s="196"/>
      <c r="AF8" s="196"/>
      <c r="AG8" s="196"/>
      <c r="AH8" s="196"/>
      <c r="AI8" s="196"/>
      <c r="AJ8" s="201"/>
      <c r="AK8" s="196"/>
      <c r="AL8" s="196"/>
      <c r="AM8" s="192"/>
      <c r="AN8" s="192"/>
      <c r="AO8" s="192"/>
      <c r="AP8" s="192"/>
      <c r="AQ8" s="192"/>
      <c r="AR8" s="192"/>
      <c r="AS8" s="130"/>
      <c r="AT8" s="192"/>
      <c r="AU8" s="192"/>
      <c r="AV8" s="194"/>
      <c r="AW8" s="130"/>
      <c r="AX8" s="223"/>
      <c r="AY8" s="223"/>
      <c r="AZ8" s="223"/>
      <c r="BA8" s="220"/>
      <c r="BB8" s="259"/>
      <c r="BC8" s="220"/>
      <c r="BD8" s="259"/>
      <c r="BE8" s="222"/>
      <c r="BF8" s="218"/>
      <c r="BG8" s="257"/>
      <c r="BH8" s="257"/>
      <c r="BI8" s="247"/>
    </row>
    <row r="9" spans="1:61" ht="18.75" customHeight="1" x14ac:dyDescent="0.25">
      <c r="A9" s="185"/>
      <c r="B9" s="120" t="s">
        <v>67</v>
      </c>
      <c r="C9" s="120" t="s">
        <v>68</v>
      </c>
      <c r="D9" s="123" t="s">
        <v>69</v>
      </c>
      <c r="E9" s="126">
        <v>0.39</v>
      </c>
      <c r="F9" s="117" t="s">
        <v>70</v>
      </c>
      <c r="G9" s="126">
        <v>0.45</v>
      </c>
      <c r="H9" s="126" t="s">
        <v>71</v>
      </c>
      <c r="I9" s="126">
        <v>0.06</v>
      </c>
      <c r="J9" s="120" t="s">
        <v>72</v>
      </c>
      <c r="K9" s="120" t="s">
        <v>73</v>
      </c>
      <c r="L9" s="120" t="s">
        <v>74</v>
      </c>
      <c r="M9" s="120">
        <v>32.9</v>
      </c>
      <c r="N9" s="120" t="s">
        <v>75</v>
      </c>
      <c r="O9" s="92" t="s">
        <v>76</v>
      </c>
      <c r="P9" s="92"/>
      <c r="Q9" s="92"/>
      <c r="R9" s="95">
        <f>40.5-32.9</f>
        <v>7.6000000000000014</v>
      </c>
      <c r="S9" s="92">
        <f>+R9-T9</f>
        <v>7.2400000000000011</v>
      </c>
      <c r="T9" s="92">
        <v>0.36</v>
      </c>
      <c r="U9" s="104">
        <v>0.28000000000000003</v>
      </c>
      <c r="V9" s="167">
        <f>U9/S9</f>
        <v>3.8674033149171269E-2</v>
      </c>
      <c r="W9" s="187">
        <f>(T9+U9)/R9</f>
        <v>8.4210526315789458E-2</v>
      </c>
      <c r="X9" s="95"/>
      <c r="Y9" s="188" t="s">
        <v>77</v>
      </c>
      <c r="Z9" s="188" t="s">
        <v>77</v>
      </c>
      <c r="AA9" s="188"/>
      <c r="AB9" s="98" t="s">
        <v>78</v>
      </c>
      <c r="AC9" s="101">
        <v>2020130010239</v>
      </c>
      <c r="AD9" s="95" t="s">
        <v>79</v>
      </c>
      <c r="AE9" s="176" t="s">
        <v>80</v>
      </c>
      <c r="AF9" s="176" t="s">
        <v>81</v>
      </c>
      <c r="AG9" s="197">
        <v>7.6</v>
      </c>
      <c r="AH9" s="197">
        <v>0.64</v>
      </c>
      <c r="AI9" s="150">
        <v>0.28000000000000003</v>
      </c>
      <c r="AJ9" s="79">
        <f>AI9/AG9</f>
        <v>3.6842105263157898E-2</v>
      </c>
      <c r="AK9" s="143">
        <v>44928</v>
      </c>
      <c r="AL9" s="143">
        <v>45291</v>
      </c>
      <c r="AM9" s="147">
        <v>364</v>
      </c>
      <c r="AN9" s="147">
        <v>1036134</v>
      </c>
      <c r="AO9" s="153"/>
      <c r="AP9" s="140" t="s">
        <v>82</v>
      </c>
      <c r="AQ9" s="140" t="s">
        <v>83</v>
      </c>
      <c r="AR9" s="180" t="s">
        <v>84</v>
      </c>
      <c r="AS9" s="181">
        <v>2088612467</v>
      </c>
      <c r="AT9" s="180" t="s">
        <v>85</v>
      </c>
      <c r="AU9" s="140" t="s">
        <v>86</v>
      </c>
      <c r="AV9" s="147" t="s">
        <v>87</v>
      </c>
      <c r="AW9" s="131" t="s">
        <v>166</v>
      </c>
      <c r="AX9" s="251">
        <v>2284016627</v>
      </c>
      <c r="AY9" s="251">
        <v>12900000</v>
      </c>
      <c r="AZ9" s="161">
        <f>AY9/AX9</f>
        <v>5.6479448737393103E-3</v>
      </c>
      <c r="BA9" s="184" t="s">
        <v>88</v>
      </c>
      <c r="BB9" s="179" t="s">
        <v>89</v>
      </c>
      <c r="BC9" s="179" t="s">
        <v>89</v>
      </c>
      <c r="BD9" s="179" t="s">
        <v>90</v>
      </c>
      <c r="BE9" s="177">
        <v>44986</v>
      </c>
      <c r="BF9" s="178" t="s">
        <v>151</v>
      </c>
      <c r="BG9" s="179" t="s">
        <v>91</v>
      </c>
      <c r="BH9" s="179" t="s">
        <v>92</v>
      </c>
      <c r="BI9" s="248" t="s">
        <v>153</v>
      </c>
    </row>
    <row r="10" spans="1:61" ht="27.75" customHeight="1" x14ac:dyDescent="0.25">
      <c r="A10" s="186"/>
      <c r="B10" s="121"/>
      <c r="C10" s="121"/>
      <c r="D10" s="124"/>
      <c r="E10" s="127"/>
      <c r="F10" s="118"/>
      <c r="G10" s="127"/>
      <c r="H10" s="127"/>
      <c r="I10" s="127"/>
      <c r="J10" s="121"/>
      <c r="K10" s="121"/>
      <c r="L10" s="121"/>
      <c r="M10" s="121"/>
      <c r="N10" s="121"/>
      <c r="O10" s="93"/>
      <c r="P10" s="93"/>
      <c r="Q10" s="93"/>
      <c r="R10" s="96"/>
      <c r="S10" s="93"/>
      <c r="T10" s="93"/>
      <c r="U10" s="104"/>
      <c r="V10" s="167"/>
      <c r="W10" s="187"/>
      <c r="X10" s="96"/>
      <c r="Y10" s="189"/>
      <c r="Z10" s="189"/>
      <c r="AA10" s="189"/>
      <c r="AB10" s="99"/>
      <c r="AC10" s="102"/>
      <c r="AD10" s="96"/>
      <c r="AE10" s="176"/>
      <c r="AF10" s="176"/>
      <c r="AG10" s="197"/>
      <c r="AH10" s="197"/>
      <c r="AI10" s="151"/>
      <c r="AJ10" s="80"/>
      <c r="AK10" s="144"/>
      <c r="AL10" s="144"/>
      <c r="AM10" s="148"/>
      <c r="AN10" s="148"/>
      <c r="AO10" s="154"/>
      <c r="AP10" s="141"/>
      <c r="AQ10" s="148"/>
      <c r="AR10" s="180"/>
      <c r="AS10" s="182"/>
      <c r="AT10" s="180"/>
      <c r="AU10" s="141"/>
      <c r="AV10" s="148"/>
      <c r="AW10" s="132"/>
      <c r="AX10" s="251"/>
      <c r="AY10" s="251"/>
      <c r="AZ10" s="161"/>
      <c r="BA10" s="148"/>
      <c r="BB10" s="148"/>
      <c r="BC10" s="141"/>
      <c r="BD10" s="141"/>
      <c r="BE10" s="141"/>
      <c r="BF10" s="132"/>
      <c r="BG10" s="141"/>
      <c r="BH10" s="141"/>
      <c r="BI10" s="249"/>
    </row>
    <row r="11" spans="1:61" ht="15" customHeight="1" x14ac:dyDescent="0.25">
      <c r="A11" s="186"/>
      <c r="B11" s="121"/>
      <c r="C11" s="121"/>
      <c r="D11" s="124"/>
      <c r="E11" s="127"/>
      <c r="F11" s="118"/>
      <c r="G11" s="127"/>
      <c r="H11" s="127"/>
      <c r="I11" s="127"/>
      <c r="J11" s="121"/>
      <c r="K11" s="121"/>
      <c r="L11" s="121"/>
      <c r="M11" s="121"/>
      <c r="N11" s="121"/>
      <c r="O11" s="93"/>
      <c r="P11" s="93"/>
      <c r="Q11" s="93"/>
      <c r="R11" s="96"/>
      <c r="S11" s="93"/>
      <c r="T11" s="93"/>
      <c r="U11" s="104"/>
      <c r="V11" s="167"/>
      <c r="W11" s="187"/>
      <c r="X11" s="96"/>
      <c r="Y11" s="189"/>
      <c r="Z11" s="189"/>
      <c r="AA11" s="189"/>
      <c r="AB11" s="99"/>
      <c r="AC11" s="102"/>
      <c r="AD11" s="96"/>
      <c r="AE11" s="176"/>
      <c r="AF11" s="176"/>
      <c r="AG11" s="197"/>
      <c r="AH11" s="197"/>
      <c r="AI11" s="151"/>
      <c r="AJ11" s="80"/>
      <c r="AK11" s="144"/>
      <c r="AL11" s="144"/>
      <c r="AM11" s="148"/>
      <c r="AN11" s="148"/>
      <c r="AO11" s="154"/>
      <c r="AP11" s="141"/>
      <c r="AQ11" s="148"/>
      <c r="AR11" s="180"/>
      <c r="AS11" s="182"/>
      <c r="AT11" s="180"/>
      <c r="AU11" s="141"/>
      <c r="AV11" s="148"/>
      <c r="AW11" s="132"/>
      <c r="AX11" s="251"/>
      <c r="AY11" s="251"/>
      <c r="AZ11" s="161"/>
      <c r="BA11" s="148"/>
      <c r="BB11" s="148"/>
      <c r="BC11" s="141"/>
      <c r="BD11" s="141"/>
      <c r="BE11" s="141"/>
      <c r="BF11" s="132"/>
      <c r="BG11" s="141"/>
      <c r="BH11" s="141"/>
      <c r="BI11" s="249"/>
    </row>
    <row r="12" spans="1:61" ht="15" customHeight="1" x14ac:dyDescent="0.25">
      <c r="A12" s="186"/>
      <c r="B12" s="121"/>
      <c r="C12" s="121"/>
      <c r="D12" s="124"/>
      <c r="E12" s="127"/>
      <c r="F12" s="118"/>
      <c r="G12" s="127"/>
      <c r="H12" s="127"/>
      <c r="I12" s="127"/>
      <c r="J12" s="121"/>
      <c r="K12" s="121"/>
      <c r="L12" s="121"/>
      <c r="M12" s="121"/>
      <c r="N12" s="121"/>
      <c r="O12" s="93"/>
      <c r="P12" s="93"/>
      <c r="Q12" s="93"/>
      <c r="R12" s="96"/>
      <c r="S12" s="93"/>
      <c r="T12" s="93"/>
      <c r="U12" s="104"/>
      <c r="V12" s="167"/>
      <c r="W12" s="187"/>
      <c r="X12" s="96"/>
      <c r="Y12" s="189"/>
      <c r="Z12" s="189"/>
      <c r="AA12" s="189"/>
      <c r="AB12" s="99"/>
      <c r="AC12" s="102"/>
      <c r="AD12" s="96"/>
      <c r="AE12" s="176"/>
      <c r="AF12" s="176"/>
      <c r="AG12" s="197"/>
      <c r="AH12" s="197"/>
      <c r="AI12" s="151"/>
      <c r="AJ12" s="80"/>
      <c r="AK12" s="144"/>
      <c r="AL12" s="144"/>
      <c r="AM12" s="148"/>
      <c r="AN12" s="148"/>
      <c r="AO12" s="154"/>
      <c r="AP12" s="141"/>
      <c r="AQ12" s="148"/>
      <c r="AR12" s="180"/>
      <c r="AS12" s="182"/>
      <c r="AT12" s="180"/>
      <c r="AU12" s="141"/>
      <c r="AV12" s="148"/>
      <c r="AW12" s="132"/>
      <c r="AX12" s="251"/>
      <c r="AY12" s="251"/>
      <c r="AZ12" s="161"/>
      <c r="BA12" s="148"/>
      <c r="BB12" s="148"/>
      <c r="BC12" s="141"/>
      <c r="BD12" s="141"/>
      <c r="BE12" s="141"/>
      <c r="BF12" s="132"/>
      <c r="BG12" s="141"/>
      <c r="BH12" s="141"/>
      <c r="BI12" s="249"/>
    </row>
    <row r="13" spans="1:61" ht="15" customHeight="1" x14ac:dyDescent="0.25">
      <c r="A13" s="186"/>
      <c r="B13" s="121"/>
      <c r="C13" s="121"/>
      <c r="D13" s="124"/>
      <c r="E13" s="127"/>
      <c r="F13" s="118"/>
      <c r="G13" s="127"/>
      <c r="H13" s="127"/>
      <c r="I13" s="127"/>
      <c r="J13" s="121"/>
      <c r="K13" s="121"/>
      <c r="L13" s="121"/>
      <c r="M13" s="121"/>
      <c r="N13" s="121"/>
      <c r="O13" s="93"/>
      <c r="P13" s="93"/>
      <c r="Q13" s="93"/>
      <c r="R13" s="96"/>
      <c r="S13" s="93"/>
      <c r="T13" s="93"/>
      <c r="U13" s="104"/>
      <c r="V13" s="167"/>
      <c r="W13" s="187"/>
      <c r="X13" s="96"/>
      <c r="Y13" s="189"/>
      <c r="Z13" s="189"/>
      <c r="AA13" s="189"/>
      <c r="AB13" s="99"/>
      <c r="AC13" s="102"/>
      <c r="AD13" s="96"/>
      <c r="AE13" s="176"/>
      <c r="AF13" s="176"/>
      <c r="AG13" s="197"/>
      <c r="AH13" s="197"/>
      <c r="AI13" s="151"/>
      <c r="AJ13" s="80"/>
      <c r="AK13" s="144"/>
      <c r="AL13" s="144"/>
      <c r="AM13" s="148"/>
      <c r="AN13" s="148"/>
      <c r="AO13" s="154"/>
      <c r="AP13" s="141"/>
      <c r="AQ13" s="148"/>
      <c r="AR13" s="180"/>
      <c r="AS13" s="182"/>
      <c r="AT13" s="180"/>
      <c r="AU13" s="141"/>
      <c r="AV13" s="148"/>
      <c r="AW13" s="132"/>
      <c r="AX13" s="251"/>
      <c r="AY13" s="251"/>
      <c r="AZ13" s="161"/>
      <c r="BA13" s="148"/>
      <c r="BB13" s="148"/>
      <c r="BC13" s="141"/>
      <c r="BD13" s="141"/>
      <c r="BE13" s="141"/>
      <c r="BF13" s="132"/>
      <c r="BG13" s="141"/>
      <c r="BH13" s="141"/>
      <c r="BI13" s="249"/>
    </row>
    <row r="14" spans="1:61" ht="15" customHeight="1" x14ac:dyDescent="0.25">
      <c r="A14" s="186"/>
      <c r="B14" s="121"/>
      <c r="C14" s="121"/>
      <c r="D14" s="125"/>
      <c r="E14" s="128"/>
      <c r="F14" s="119"/>
      <c r="G14" s="128"/>
      <c r="H14" s="128"/>
      <c r="I14" s="128"/>
      <c r="J14" s="121"/>
      <c r="K14" s="122"/>
      <c r="L14" s="122"/>
      <c r="M14" s="122"/>
      <c r="N14" s="122"/>
      <c r="O14" s="94"/>
      <c r="P14" s="94"/>
      <c r="Q14" s="94"/>
      <c r="R14" s="97"/>
      <c r="S14" s="94"/>
      <c r="T14" s="94"/>
      <c r="U14" s="104"/>
      <c r="V14" s="167"/>
      <c r="W14" s="187"/>
      <c r="X14" s="96"/>
      <c r="Y14" s="189"/>
      <c r="Z14" s="189"/>
      <c r="AA14" s="189"/>
      <c r="AB14" s="99"/>
      <c r="AC14" s="102"/>
      <c r="AD14" s="96"/>
      <c r="AE14" s="176"/>
      <c r="AF14" s="176"/>
      <c r="AG14" s="197"/>
      <c r="AH14" s="197"/>
      <c r="AI14" s="152"/>
      <c r="AJ14" s="80"/>
      <c r="AK14" s="144"/>
      <c r="AL14" s="144"/>
      <c r="AM14" s="148"/>
      <c r="AN14" s="148"/>
      <c r="AO14" s="154"/>
      <c r="AP14" s="141"/>
      <c r="AQ14" s="148"/>
      <c r="AR14" s="180"/>
      <c r="AS14" s="183"/>
      <c r="AT14" s="180"/>
      <c r="AU14" s="141"/>
      <c r="AV14" s="148"/>
      <c r="AW14" s="132"/>
      <c r="AX14" s="251"/>
      <c r="AY14" s="251"/>
      <c r="AZ14" s="161"/>
      <c r="BA14" s="148"/>
      <c r="BB14" s="148"/>
      <c r="BC14" s="141"/>
      <c r="BD14" s="141"/>
      <c r="BE14" s="141"/>
      <c r="BF14" s="132"/>
      <c r="BG14" s="141"/>
      <c r="BH14" s="141"/>
      <c r="BI14" s="249"/>
    </row>
    <row r="15" spans="1:61" ht="69" customHeight="1" x14ac:dyDescent="0.25">
      <c r="A15" s="186"/>
      <c r="B15" s="121"/>
      <c r="C15" s="121"/>
      <c r="D15" s="123" t="s">
        <v>93</v>
      </c>
      <c r="E15" s="126">
        <v>0.05</v>
      </c>
      <c r="F15" s="117" t="s">
        <v>93</v>
      </c>
      <c r="G15" s="126">
        <v>0.1</v>
      </c>
      <c r="H15" s="126" t="s">
        <v>71</v>
      </c>
      <c r="I15" s="126">
        <v>0.05</v>
      </c>
      <c r="J15" s="121"/>
      <c r="K15" s="120" t="s">
        <v>94</v>
      </c>
      <c r="L15" s="120" t="s">
        <v>74</v>
      </c>
      <c r="M15" s="120">
        <v>6</v>
      </c>
      <c r="N15" s="120" t="s">
        <v>95</v>
      </c>
      <c r="O15" s="92" t="s">
        <v>76</v>
      </c>
      <c r="P15" s="92"/>
      <c r="Q15" s="92"/>
      <c r="R15" s="95">
        <f>10.3-4</f>
        <v>6.3000000000000007</v>
      </c>
      <c r="S15" s="92">
        <f>+R15-T15</f>
        <v>6.0740000000000007</v>
      </c>
      <c r="T15" s="92">
        <v>0.22600000000000001</v>
      </c>
      <c r="U15" s="104">
        <v>0.57999999999999996</v>
      </c>
      <c r="V15" s="167">
        <f>U15/S15</f>
        <v>9.5488969377675315E-2</v>
      </c>
      <c r="W15" s="187">
        <f>(T15+U15)/R15</f>
        <v>0.1279365079365079</v>
      </c>
      <c r="X15" s="96"/>
      <c r="Y15" s="189"/>
      <c r="Z15" s="189"/>
      <c r="AA15" s="189"/>
      <c r="AB15" s="99"/>
      <c r="AC15" s="102"/>
      <c r="AD15" s="96"/>
      <c r="AE15" s="176" t="s">
        <v>96</v>
      </c>
      <c r="AF15" s="176" t="s">
        <v>97</v>
      </c>
      <c r="AG15" s="197">
        <v>6.3</v>
      </c>
      <c r="AH15" s="197">
        <v>0.80600000000000005</v>
      </c>
      <c r="AI15" s="151">
        <v>0.57999999999999996</v>
      </c>
      <c r="AJ15" s="80">
        <f>AI15/AG15</f>
        <v>9.2063492063492056E-2</v>
      </c>
      <c r="AK15" s="144"/>
      <c r="AL15" s="144"/>
      <c r="AM15" s="148"/>
      <c r="AN15" s="148"/>
      <c r="AO15" s="154"/>
      <c r="AP15" s="141"/>
      <c r="AQ15" s="148"/>
      <c r="AR15" s="140" t="s">
        <v>98</v>
      </c>
      <c r="AS15" s="175">
        <v>7983160</v>
      </c>
      <c r="AT15" s="140" t="s">
        <v>99</v>
      </c>
      <c r="AU15" s="141"/>
      <c r="AV15" s="148"/>
      <c r="AW15" s="132"/>
      <c r="AX15" s="251"/>
      <c r="AY15" s="251"/>
      <c r="AZ15" s="161"/>
      <c r="BA15" s="148"/>
      <c r="BB15" s="148"/>
      <c r="BC15" s="141"/>
      <c r="BD15" s="141"/>
      <c r="BE15" s="141"/>
      <c r="BF15" s="132"/>
      <c r="BG15" s="141"/>
      <c r="BH15" s="141"/>
      <c r="BI15" s="249"/>
    </row>
    <row r="16" spans="1:61" ht="15" customHeight="1" x14ac:dyDescent="0.25">
      <c r="A16" s="186"/>
      <c r="B16" s="121"/>
      <c r="C16" s="121"/>
      <c r="D16" s="124"/>
      <c r="E16" s="127"/>
      <c r="F16" s="118"/>
      <c r="G16" s="127"/>
      <c r="H16" s="127"/>
      <c r="I16" s="127"/>
      <c r="J16" s="121"/>
      <c r="K16" s="121"/>
      <c r="L16" s="121"/>
      <c r="M16" s="121"/>
      <c r="N16" s="121"/>
      <c r="O16" s="93"/>
      <c r="P16" s="93"/>
      <c r="Q16" s="93"/>
      <c r="R16" s="96"/>
      <c r="S16" s="93"/>
      <c r="T16" s="93"/>
      <c r="U16" s="104"/>
      <c r="V16" s="167"/>
      <c r="W16" s="187"/>
      <c r="X16" s="96"/>
      <c r="Y16" s="189"/>
      <c r="Z16" s="189"/>
      <c r="AA16" s="189"/>
      <c r="AB16" s="99"/>
      <c r="AC16" s="102"/>
      <c r="AD16" s="96"/>
      <c r="AE16" s="176"/>
      <c r="AF16" s="176"/>
      <c r="AG16" s="197"/>
      <c r="AH16" s="197"/>
      <c r="AI16" s="151"/>
      <c r="AJ16" s="80"/>
      <c r="AK16" s="144"/>
      <c r="AL16" s="144"/>
      <c r="AM16" s="148"/>
      <c r="AN16" s="148"/>
      <c r="AO16" s="154"/>
      <c r="AP16" s="141"/>
      <c r="AQ16" s="148"/>
      <c r="AR16" s="141"/>
      <c r="AS16" s="175"/>
      <c r="AT16" s="141"/>
      <c r="AU16" s="141"/>
      <c r="AV16" s="148"/>
      <c r="AW16" s="132"/>
      <c r="AX16" s="251"/>
      <c r="AY16" s="251"/>
      <c r="AZ16" s="161"/>
      <c r="BA16" s="148"/>
      <c r="BB16" s="148"/>
      <c r="BC16" s="141"/>
      <c r="BD16" s="141"/>
      <c r="BE16" s="141"/>
      <c r="BF16" s="132"/>
      <c r="BG16" s="141"/>
      <c r="BH16" s="141"/>
      <c r="BI16" s="249"/>
    </row>
    <row r="17" spans="1:123" ht="15" customHeight="1" x14ac:dyDescent="0.25">
      <c r="A17" s="186"/>
      <c r="B17" s="121"/>
      <c r="C17" s="121"/>
      <c r="D17" s="124"/>
      <c r="E17" s="127"/>
      <c r="F17" s="118"/>
      <c r="G17" s="127"/>
      <c r="H17" s="127"/>
      <c r="I17" s="127"/>
      <c r="J17" s="121"/>
      <c r="K17" s="121"/>
      <c r="L17" s="121"/>
      <c r="M17" s="121"/>
      <c r="N17" s="121"/>
      <c r="O17" s="93"/>
      <c r="P17" s="93"/>
      <c r="Q17" s="93"/>
      <c r="R17" s="96"/>
      <c r="S17" s="93"/>
      <c r="T17" s="93"/>
      <c r="U17" s="104"/>
      <c r="V17" s="167"/>
      <c r="W17" s="187"/>
      <c r="X17" s="96"/>
      <c r="Y17" s="189"/>
      <c r="Z17" s="189"/>
      <c r="AA17" s="189"/>
      <c r="AB17" s="99"/>
      <c r="AC17" s="102"/>
      <c r="AD17" s="96"/>
      <c r="AE17" s="176"/>
      <c r="AF17" s="176"/>
      <c r="AG17" s="197"/>
      <c r="AH17" s="197"/>
      <c r="AI17" s="151"/>
      <c r="AJ17" s="80"/>
      <c r="AK17" s="144"/>
      <c r="AL17" s="144"/>
      <c r="AM17" s="148"/>
      <c r="AN17" s="148"/>
      <c r="AO17" s="154"/>
      <c r="AP17" s="141"/>
      <c r="AQ17" s="148"/>
      <c r="AR17" s="141"/>
      <c r="AS17" s="175"/>
      <c r="AT17" s="141"/>
      <c r="AU17" s="141"/>
      <c r="AV17" s="148"/>
      <c r="AW17" s="132"/>
      <c r="AX17" s="251"/>
      <c r="AY17" s="251"/>
      <c r="AZ17" s="161"/>
      <c r="BA17" s="148"/>
      <c r="BB17" s="148"/>
      <c r="BC17" s="141"/>
      <c r="BD17" s="141"/>
      <c r="BE17" s="141"/>
      <c r="BF17" s="132"/>
      <c r="BG17" s="141"/>
      <c r="BH17" s="141"/>
      <c r="BI17" s="249"/>
    </row>
    <row r="18" spans="1:123" ht="15" customHeight="1" x14ac:dyDescent="0.25">
      <c r="A18" s="186"/>
      <c r="B18" s="121"/>
      <c r="C18" s="121"/>
      <c r="D18" s="124"/>
      <c r="E18" s="127"/>
      <c r="F18" s="118"/>
      <c r="G18" s="127"/>
      <c r="H18" s="127"/>
      <c r="I18" s="127"/>
      <c r="J18" s="121"/>
      <c r="K18" s="121"/>
      <c r="L18" s="121"/>
      <c r="M18" s="121"/>
      <c r="N18" s="121"/>
      <c r="O18" s="93"/>
      <c r="P18" s="93"/>
      <c r="Q18" s="93"/>
      <c r="R18" s="96"/>
      <c r="S18" s="93"/>
      <c r="T18" s="93"/>
      <c r="U18" s="104"/>
      <c r="V18" s="167"/>
      <c r="W18" s="187"/>
      <c r="X18" s="96"/>
      <c r="Y18" s="189"/>
      <c r="Z18" s="189"/>
      <c r="AA18" s="189"/>
      <c r="AB18" s="99"/>
      <c r="AC18" s="102"/>
      <c r="AD18" s="96"/>
      <c r="AE18" s="176"/>
      <c r="AF18" s="176"/>
      <c r="AG18" s="197"/>
      <c r="AH18" s="197"/>
      <c r="AI18" s="151"/>
      <c r="AJ18" s="80"/>
      <c r="AK18" s="144"/>
      <c r="AL18" s="144"/>
      <c r="AM18" s="148"/>
      <c r="AN18" s="148"/>
      <c r="AO18" s="154"/>
      <c r="AP18" s="141"/>
      <c r="AQ18" s="148"/>
      <c r="AR18" s="142"/>
      <c r="AS18" s="175"/>
      <c r="AT18" s="142"/>
      <c r="AU18" s="141"/>
      <c r="AV18" s="148"/>
      <c r="AW18" s="132"/>
      <c r="AX18" s="251"/>
      <c r="AY18" s="251"/>
      <c r="AZ18" s="161"/>
      <c r="BA18" s="148"/>
      <c r="BB18" s="148"/>
      <c r="BC18" s="141"/>
      <c r="BD18" s="141"/>
      <c r="BE18" s="141"/>
      <c r="BF18" s="132"/>
      <c r="BG18" s="141"/>
      <c r="BH18" s="141"/>
      <c r="BI18" s="249"/>
    </row>
    <row r="19" spans="1:123" ht="15" customHeight="1" x14ac:dyDescent="0.25">
      <c r="A19" s="186"/>
      <c r="B19" s="121"/>
      <c r="C19" s="121"/>
      <c r="D19" s="124"/>
      <c r="E19" s="127"/>
      <c r="F19" s="118"/>
      <c r="G19" s="127"/>
      <c r="H19" s="127"/>
      <c r="I19" s="127"/>
      <c r="J19" s="121"/>
      <c r="K19" s="121"/>
      <c r="L19" s="121"/>
      <c r="M19" s="121"/>
      <c r="N19" s="121"/>
      <c r="O19" s="93"/>
      <c r="P19" s="93"/>
      <c r="Q19" s="93"/>
      <c r="R19" s="96"/>
      <c r="S19" s="93"/>
      <c r="T19" s="93"/>
      <c r="U19" s="104"/>
      <c r="V19" s="167"/>
      <c r="W19" s="187"/>
      <c r="X19" s="96"/>
      <c r="Y19" s="189"/>
      <c r="Z19" s="189"/>
      <c r="AA19" s="189"/>
      <c r="AB19" s="99"/>
      <c r="AC19" s="102"/>
      <c r="AD19" s="96"/>
      <c r="AE19" s="176"/>
      <c r="AF19" s="176"/>
      <c r="AG19" s="197"/>
      <c r="AH19" s="197"/>
      <c r="AI19" s="151"/>
      <c r="AJ19" s="80"/>
      <c r="AK19" s="144"/>
      <c r="AL19" s="144"/>
      <c r="AM19" s="148"/>
      <c r="AN19" s="148"/>
      <c r="AO19" s="154"/>
      <c r="AP19" s="141"/>
      <c r="AQ19" s="148"/>
      <c r="AR19" s="176" t="s">
        <v>100</v>
      </c>
      <c r="AS19" s="175">
        <v>187421000</v>
      </c>
      <c r="AT19" s="176" t="s">
        <v>101</v>
      </c>
      <c r="AU19" s="141"/>
      <c r="AV19" s="148"/>
      <c r="AW19" s="132"/>
      <c r="AX19" s="251"/>
      <c r="AY19" s="251"/>
      <c r="AZ19" s="161"/>
      <c r="BA19" s="148"/>
      <c r="BB19" s="148"/>
      <c r="BC19" s="141"/>
      <c r="BD19" s="141"/>
      <c r="BE19" s="141"/>
      <c r="BF19" s="132"/>
      <c r="BG19" s="141"/>
      <c r="BH19" s="141"/>
      <c r="BI19" s="249"/>
    </row>
    <row r="20" spans="1:123" ht="15" customHeight="1" x14ac:dyDescent="0.25">
      <c r="A20" s="186"/>
      <c r="B20" s="121"/>
      <c r="C20" s="121"/>
      <c r="D20" s="124"/>
      <c r="E20" s="127"/>
      <c r="F20" s="118"/>
      <c r="G20" s="127"/>
      <c r="H20" s="127"/>
      <c r="I20" s="127"/>
      <c r="J20" s="121"/>
      <c r="K20" s="121"/>
      <c r="L20" s="121"/>
      <c r="M20" s="121"/>
      <c r="N20" s="121"/>
      <c r="O20" s="93"/>
      <c r="P20" s="93"/>
      <c r="Q20" s="93"/>
      <c r="R20" s="96"/>
      <c r="S20" s="93"/>
      <c r="T20" s="93"/>
      <c r="U20" s="104"/>
      <c r="V20" s="167"/>
      <c r="W20" s="187"/>
      <c r="X20" s="96"/>
      <c r="Y20" s="189"/>
      <c r="Z20" s="189"/>
      <c r="AA20" s="189"/>
      <c r="AB20" s="99"/>
      <c r="AC20" s="102"/>
      <c r="AD20" s="96"/>
      <c r="AE20" s="176"/>
      <c r="AF20" s="176"/>
      <c r="AG20" s="197"/>
      <c r="AH20" s="197"/>
      <c r="AI20" s="151"/>
      <c r="AJ20" s="80"/>
      <c r="AK20" s="144"/>
      <c r="AL20" s="144"/>
      <c r="AM20" s="148"/>
      <c r="AN20" s="148"/>
      <c r="AO20" s="154"/>
      <c r="AP20" s="141"/>
      <c r="AQ20" s="148"/>
      <c r="AR20" s="176"/>
      <c r="AS20" s="175"/>
      <c r="AT20" s="176"/>
      <c r="AU20" s="141"/>
      <c r="AV20" s="148"/>
      <c r="AW20" s="132"/>
      <c r="AX20" s="251"/>
      <c r="AY20" s="251"/>
      <c r="AZ20" s="161"/>
      <c r="BA20" s="148"/>
      <c r="BB20" s="148"/>
      <c r="BC20" s="141"/>
      <c r="BD20" s="141"/>
      <c r="BE20" s="141"/>
      <c r="BF20" s="132"/>
      <c r="BG20" s="141"/>
      <c r="BH20" s="141"/>
      <c r="BI20" s="249"/>
    </row>
    <row r="21" spans="1:123" ht="66" customHeight="1" x14ac:dyDescent="0.25">
      <c r="A21" s="186"/>
      <c r="B21" s="121"/>
      <c r="C21" s="121"/>
      <c r="D21" s="124"/>
      <c r="E21" s="127"/>
      <c r="F21" s="118"/>
      <c r="G21" s="127"/>
      <c r="H21" s="127"/>
      <c r="I21" s="127"/>
      <c r="J21" s="121"/>
      <c r="K21" s="121"/>
      <c r="L21" s="121"/>
      <c r="M21" s="121"/>
      <c r="N21" s="121"/>
      <c r="O21" s="93"/>
      <c r="P21" s="93"/>
      <c r="Q21" s="93"/>
      <c r="R21" s="96"/>
      <c r="S21" s="93"/>
      <c r="T21" s="93"/>
      <c r="U21" s="104"/>
      <c r="V21" s="167"/>
      <c r="W21" s="187"/>
      <c r="X21" s="96"/>
      <c r="Y21" s="189"/>
      <c r="Z21" s="189"/>
      <c r="AA21" s="189"/>
      <c r="AB21" s="99"/>
      <c r="AC21" s="102"/>
      <c r="AD21" s="96"/>
      <c r="AE21" s="176"/>
      <c r="AF21" s="176"/>
      <c r="AG21" s="197"/>
      <c r="AH21" s="197"/>
      <c r="AI21" s="151"/>
      <c r="AJ21" s="80"/>
      <c r="AK21" s="144"/>
      <c r="AL21" s="144"/>
      <c r="AM21" s="148"/>
      <c r="AN21" s="148"/>
      <c r="AO21" s="154"/>
      <c r="AP21" s="141"/>
      <c r="AQ21" s="148"/>
      <c r="AR21" s="176"/>
      <c r="AS21" s="175"/>
      <c r="AT21" s="176"/>
      <c r="AU21" s="141"/>
      <c r="AV21" s="148"/>
      <c r="AW21" s="132"/>
      <c r="AX21" s="251"/>
      <c r="AY21" s="251"/>
      <c r="AZ21" s="161"/>
      <c r="BA21" s="148"/>
      <c r="BB21" s="148"/>
      <c r="BC21" s="141"/>
      <c r="BD21" s="141"/>
      <c r="BE21" s="141"/>
      <c r="BF21" s="132"/>
      <c r="BG21" s="141"/>
      <c r="BH21" s="141"/>
      <c r="BI21" s="249"/>
    </row>
    <row r="22" spans="1:123" ht="15" customHeight="1" x14ac:dyDescent="0.25">
      <c r="A22" s="186"/>
      <c r="B22" s="121"/>
      <c r="C22" s="121"/>
      <c r="D22" s="124"/>
      <c r="E22" s="127"/>
      <c r="F22" s="118"/>
      <c r="G22" s="127"/>
      <c r="H22" s="127"/>
      <c r="I22" s="127"/>
      <c r="J22" s="121"/>
      <c r="K22" s="121"/>
      <c r="L22" s="121"/>
      <c r="M22" s="121"/>
      <c r="N22" s="121"/>
      <c r="O22" s="93"/>
      <c r="P22" s="93"/>
      <c r="Q22" s="93"/>
      <c r="R22" s="96"/>
      <c r="S22" s="93"/>
      <c r="T22" s="93"/>
      <c r="U22" s="104"/>
      <c r="V22" s="167"/>
      <c r="W22" s="187"/>
      <c r="X22" s="96"/>
      <c r="Y22" s="189"/>
      <c r="Z22" s="189"/>
      <c r="AA22" s="189"/>
      <c r="AB22" s="99"/>
      <c r="AC22" s="102"/>
      <c r="AD22" s="96"/>
      <c r="AE22" s="176"/>
      <c r="AF22" s="176"/>
      <c r="AG22" s="197"/>
      <c r="AH22" s="197"/>
      <c r="AI22" s="151"/>
      <c r="AJ22" s="80"/>
      <c r="AK22" s="144"/>
      <c r="AL22" s="144"/>
      <c r="AM22" s="148"/>
      <c r="AN22" s="148"/>
      <c r="AO22" s="154"/>
      <c r="AP22" s="141"/>
      <c r="AQ22" s="148"/>
      <c r="AR22" s="176"/>
      <c r="AS22" s="175"/>
      <c r="AT22" s="176"/>
      <c r="AU22" s="141"/>
      <c r="AV22" s="148"/>
      <c r="AW22" s="132"/>
      <c r="AX22" s="251"/>
      <c r="AY22" s="251"/>
      <c r="AZ22" s="161"/>
      <c r="BA22" s="148"/>
      <c r="BB22" s="148"/>
      <c r="BC22" s="141"/>
      <c r="BD22" s="141"/>
      <c r="BE22" s="141"/>
      <c r="BF22" s="132"/>
      <c r="BG22" s="141"/>
      <c r="BH22" s="141"/>
      <c r="BI22" s="249"/>
    </row>
    <row r="23" spans="1:123" ht="37.5" customHeight="1" x14ac:dyDescent="0.25">
      <c r="A23" s="186"/>
      <c r="B23" s="121"/>
      <c r="C23" s="121"/>
      <c r="D23" s="124"/>
      <c r="E23" s="127"/>
      <c r="F23" s="118"/>
      <c r="G23" s="127"/>
      <c r="H23" s="127"/>
      <c r="I23" s="127"/>
      <c r="J23" s="121"/>
      <c r="K23" s="121"/>
      <c r="L23" s="121"/>
      <c r="M23" s="121"/>
      <c r="N23" s="121"/>
      <c r="O23" s="93"/>
      <c r="P23" s="93"/>
      <c r="Q23" s="93"/>
      <c r="R23" s="96"/>
      <c r="S23" s="93"/>
      <c r="T23" s="93"/>
      <c r="U23" s="104"/>
      <c r="V23" s="167"/>
      <c r="W23" s="187"/>
      <c r="X23" s="96"/>
      <c r="Y23" s="189"/>
      <c r="Z23" s="189"/>
      <c r="AA23" s="189"/>
      <c r="AB23" s="99"/>
      <c r="AC23" s="102"/>
      <c r="AD23" s="96"/>
      <c r="AE23" s="176"/>
      <c r="AF23" s="176"/>
      <c r="AG23" s="197"/>
      <c r="AH23" s="197"/>
      <c r="AI23" s="151"/>
      <c r="AJ23" s="80"/>
      <c r="AK23" s="144"/>
      <c r="AL23" s="144"/>
      <c r="AM23" s="148"/>
      <c r="AN23" s="148"/>
      <c r="AO23" s="154"/>
      <c r="AP23" s="141"/>
      <c r="AQ23" s="148"/>
      <c r="AR23" s="4"/>
      <c r="AS23" s="77"/>
      <c r="AT23" s="4"/>
      <c r="AU23" s="141"/>
      <c r="AV23" s="148"/>
      <c r="AW23" s="132"/>
      <c r="AX23" s="251"/>
      <c r="AY23" s="251"/>
      <c r="AZ23" s="161"/>
      <c r="BA23" s="148"/>
      <c r="BB23" s="148"/>
      <c r="BC23" s="141"/>
      <c r="BD23" s="141"/>
      <c r="BE23" s="141"/>
      <c r="BF23" s="132"/>
      <c r="BG23" s="141"/>
      <c r="BH23" s="141"/>
      <c r="BI23" s="249"/>
    </row>
    <row r="24" spans="1:123" ht="23.25" customHeight="1" x14ac:dyDescent="0.25">
      <c r="A24" s="186"/>
      <c r="B24" s="121"/>
      <c r="C24" s="121"/>
      <c r="D24" s="125"/>
      <c r="E24" s="128"/>
      <c r="F24" s="119"/>
      <c r="G24" s="128"/>
      <c r="H24" s="128"/>
      <c r="I24" s="128"/>
      <c r="J24" s="122"/>
      <c r="K24" s="122"/>
      <c r="L24" s="122"/>
      <c r="M24" s="122"/>
      <c r="N24" s="122"/>
      <c r="O24" s="94"/>
      <c r="P24" s="94"/>
      <c r="Q24" s="94"/>
      <c r="R24" s="97"/>
      <c r="S24" s="94"/>
      <c r="T24" s="94"/>
      <c r="U24" s="104"/>
      <c r="V24" s="167"/>
      <c r="W24" s="187"/>
      <c r="X24" s="96"/>
      <c r="Y24" s="189"/>
      <c r="Z24" s="189"/>
      <c r="AA24" s="189"/>
      <c r="AB24" s="100"/>
      <c r="AC24" s="103"/>
      <c r="AD24" s="97"/>
      <c r="AE24" s="176"/>
      <c r="AF24" s="176"/>
      <c r="AG24" s="197"/>
      <c r="AH24" s="197"/>
      <c r="AI24" s="152"/>
      <c r="AJ24" s="81"/>
      <c r="AK24" s="145"/>
      <c r="AL24" s="145"/>
      <c r="AM24" s="149"/>
      <c r="AN24" s="149"/>
      <c r="AO24" s="155"/>
      <c r="AP24" s="141"/>
      <c r="AQ24" s="148"/>
      <c r="AR24" s="4" t="s">
        <v>102</v>
      </c>
      <c r="AS24" s="77">
        <f>+AS19+AS15+AS9</f>
        <v>2284016627</v>
      </c>
      <c r="AT24" s="4"/>
      <c r="AU24" s="142"/>
      <c r="AV24" s="149"/>
      <c r="AW24" s="133"/>
      <c r="AX24" s="252"/>
      <c r="AY24" s="252"/>
      <c r="AZ24" s="162"/>
      <c r="BA24" s="149"/>
      <c r="BB24" s="149"/>
      <c r="BC24" s="142"/>
      <c r="BD24" s="142"/>
      <c r="BE24" s="142"/>
      <c r="BF24" s="133"/>
      <c r="BG24" s="142"/>
      <c r="BH24" s="142"/>
      <c r="BI24" s="250"/>
    </row>
    <row r="25" spans="1:123" s="33" customFormat="1" ht="85.5" customHeight="1" x14ac:dyDescent="0.35">
      <c r="A25" s="186"/>
      <c r="B25" s="121"/>
      <c r="C25" s="121"/>
      <c r="D25" s="111" t="s">
        <v>160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3"/>
      <c r="U25" s="50"/>
      <c r="V25" s="51">
        <f>(V9+V15)/(2)</f>
        <v>6.7081501263423299E-2</v>
      </c>
      <c r="W25" s="51">
        <f>(W9+W15)/(2)</f>
        <v>0.10607351712614868</v>
      </c>
      <c r="X25" s="96"/>
      <c r="Y25" s="189"/>
      <c r="Z25" s="189"/>
      <c r="AA25" s="189"/>
      <c r="AB25" s="86" t="s">
        <v>162</v>
      </c>
      <c r="AC25" s="87"/>
      <c r="AD25" s="87"/>
      <c r="AE25" s="87"/>
      <c r="AF25" s="87"/>
      <c r="AG25" s="87"/>
      <c r="AH25" s="87"/>
      <c r="AI25" s="52">
        <f>(AI15+AI9)/2</f>
        <v>0.43</v>
      </c>
      <c r="AJ25" s="53">
        <f>(AJ15+AJ9)/2</f>
        <v>6.4452798663324984E-2</v>
      </c>
      <c r="AK25" s="240"/>
      <c r="AL25" s="241"/>
      <c r="AM25" s="241"/>
      <c r="AN25" s="241"/>
      <c r="AO25" s="242"/>
      <c r="AP25" s="141"/>
      <c r="AQ25" s="148"/>
      <c r="AR25" s="134" t="s">
        <v>167</v>
      </c>
      <c r="AS25" s="135"/>
      <c r="AT25" s="135"/>
      <c r="AU25" s="135"/>
      <c r="AV25" s="136"/>
      <c r="AW25" s="54"/>
      <c r="AX25" s="55">
        <v>2284016627</v>
      </c>
      <c r="AY25" s="55">
        <v>12900000</v>
      </c>
      <c r="AZ25" s="56">
        <v>5.5999999999999999E-3</v>
      </c>
      <c r="BA25" s="237"/>
      <c r="BB25" s="238"/>
      <c r="BC25" s="238"/>
      <c r="BD25" s="238"/>
      <c r="BE25" s="238"/>
      <c r="BF25" s="238"/>
      <c r="BG25" s="238"/>
      <c r="BH25" s="238"/>
      <c r="BI25" s="239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</row>
    <row r="26" spans="1:123" ht="18.75" customHeight="1" x14ac:dyDescent="0.25">
      <c r="A26" s="186"/>
      <c r="B26" s="121"/>
      <c r="C26" s="121"/>
      <c r="D26" s="123" t="s">
        <v>103</v>
      </c>
      <c r="E26" s="126">
        <v>0.02</v>
      </c>
      <c r="F26" s="117" t="s">
        <v>103</v>
      </c>
      <c r="G26" s="126">
        <v>0.12</v>
      </c>
      <c r="H26" s="126" t="s">
        <v>71</v>
      </c>
      <c r="I26" s="126">
        <v>0.1</v>
      </c>
      <c r="J26" s="120" t="s">
        <v>104</v>
      </c>
      <c r="K26" s="120" t="s">
        <v>105</v>
      </c>
      <c r="L26" s="120" t="s">
        <v>74</v>
      </c>
      <c r="M26" s="120">
        <v>1</v>
      </c>
      <c r="N26" s="120" t="s">
        <v>106</v>
      </c>
      <c r="O26" s="92" t="s">
        <v>76</v>
      </c>
      <c r="P26" s="92"/>
      <c r="Q26" s="92"/>
      <c r="R26" s="92">
        <f>8-1</f>
        <v>7</v>
      </c>
      <c r="S26" s="92">
        <f>+R26-T26</f>
        <v>3.617</v>
      </c>
      <c r="T26" s="92">
        <f>2.338+1.045</f>
        <v>3.383</v>
      </c>
      <c r="U26" s="104">
        <v>0.96</v>
      </c>
      <c r="V26" s="167">
        <f>U26/S26</f>
        <v>0.26541332596074091</v>
      </c>
      <c r="W26" s="169">
        <f>(T26+U26)/R26</f>
        <v>0.62042857142857144</v>
      </c>
      <c r="X26" s="96"/>
      <c r="Y26" s="189"/>
      <c r="Z26" s="189"/>
      <c r="AA26" s="189"/>
      <c r="AB26" s="98" t="s">
        <v>107</v>
      </c>
      <c r="AC26" s="101">
        <v>2020130010241</v>
      </c>
      <c r="AD26" s="95" t="s">
        <v>108</v>
      </c>
      <c r="AE26" s="176" t="s">
        <v>109</v>
      </c>
      <c r="AF26" s="140" t="s">
        <v>110</v>
      </c>
      <c r="AG26" s="150">
        <v>7</v>
      </c>
      <c r="AH26" s="150">
        <v>4.3</v>
      </c>
      <c r="AI26" s="150">
        <v>0.96</v>
      </c>
      <c r="AJ26" s="79">
        <f>AI26/AG26</f>
        <v>0.13714285714285715</v>
      </c>
      <c r="AK26" s="143">
        <v>44928</v>
      </c>
      <c r="AL26" s="143">
        <v>45291</v>
      </c>
      <c r="AM26" s="147">
        <v>364</v>
      </c>
      <c r="AN26" s="147">
        <v>1036134</v>
      </c>
      <c r="AO26" s="153"/>
      <c r="AP26" s="141"/>
      <c r="AQ26" s="148"/>
      <c r="AR26" s="147" t="s">
        <v>84</v>
      </c>
      <c r="AS26" s="156">
        <v>50000000</v>
      </c>
      <c r="AT26" s="147" t="s">
        <v>111</v>
      </c>
      <c r="AU26" s="140" t="s">
        <v>112</v>
      </c>
      <c r="AV26" s="147" t="s">
        <v>113</v>
      </c>
      <c r="AW26" s="131" t="s">
        <v>170</v>
      </c>
      <c r="AX26" s="253">
        <v>50000000</v>
      </c>
      <c r="AY26" s="83">
        <v>0</v>
      </c>
      <c r="AZ26" s="160">
        <f>AY26/AX26</f>
        <v>0</v>
      </c>
      <c r="BA26" s="147" t="s">
        <v>88</v>
      </c>
      <c r="BB26" s="140" t="s">
        <v>114</v>
      </c>
      <c r="BC26" s="140" t="s">
        <v>114</v>
      </c>
      <c r="BD26" s="147" t="s">
        <v>84</v>
      </c>
      <c r="BE26" s="143">
        <v>44958</v>
      </c>
      <c r="BF26" s="147"/>
      <c r="BG26" s="140" t="s">
        <v>115</v>
      </c>
      <c r="BH26" s="140" t="s">
        <v>116</v>
      </c>
      <c r="BI26" s="248" t="s">
        <v>154</v>
      </c>
    </row>
    <row r="27" spans="1:123" ht="15" customHeight="1" x14ac:dyDescent="0.25">
      <c r="A27" s="186"/>
      <c r="B27" s="121"/>
      <c r="C27" s="121"/>
      <c r="D27" s="124"/>
      <c r="E27" s="127"/>
      <c r="F27" s="118"/>
      <c r="G27" s="127"/>
      <c r="H27" s="127"/>
      <c r="I27" s="127"/>
      <c r="J27" s="121"/>
      <c r="K27" s="121"/>
      <c r="L27" s="121"/>
      <c r="M27" s="121"/>
      <c r="N27" s="121"/>
      <c r="O27" s="93"/>
      <c r="P27" s="93"/>
      <c r="Q27" s="93"/>
      <c r="R27" s="93"/>
      <c r="S27" s="93"/>
      <c r="T27" s="93"/>
      <c r="U27" s="104"/>
      <c r="V27" s="167"/>
      <c r="W27" s="169"/>
      <c r="X27" s="96"/>
      <c r="Y27" s="189"/>
      <c r="Z27" s="189"/>
      <c r="AA27" s="189"/>
      <c r="AB27" s="99"/>
      <c r="AC27" s="102"/>
      <c r="AD27" s="96"/>
      <c r="AE27" s="176"/>
      <c r="AF27" s="141"/>
      <c r="AG27" s="151"/>
      <c r="AH27" s="151"/>
      <c r="AI27" s="151"/>
      <c r="AJ27" s="80"/>
      <c r="AK27" s="144"/>
      <c r="AL27" s="144"/>
      <c r="AM27" s="148"/>
      <c r="AN27" s="148"/>
      <c r="AO27" s="154"/>
      <c r="AP27" s="141"/>
      <c r="AQ27" s="148"/>
      <c r="AR27" s="148"/>
      <c r="AS27" s="157"/>
      <c r="AT27" s="148"/>
      <c r="AU27" s="141"/>
      <c r="AV27" s="148"/>
      <c r="AW27" s="132"/>
      <c r="AX27" s="251"/>
      <c r="AY27" s="146"/>
      <c r="AZ27" s="161"/>
      <c r="BA27" s="148"/>
      <c r="BB27" s="141"/>
      <c r="BC27" s="141"/>
      <c r="BD27" s="148"/>
      <c r="BE27" s="148"/>
      <c r="BF27" s="148"/>
      <c r="BG27" s="148"/>
      <c r="BH27" s="148"/>
      <c r="BI27" s="249"/>
    </row>
    <row r="28" spans="1:123" ht="15" customHeight="1" x14ac:dyDescent="0.25">
      <c r="A28" s="186"/>
      <c r="B28" s="121"/>
      <c r="C28" s="121"/>
      <c r="D28" s="124"/>
      <c r="E28" s="127"/>
      <c r="F28" s="118"/>
      <c r="G28" s="127"/>
      <c r="H28" s="127"/>
      <c r="I28" s="127"/>
      <c r="J28" s="121"/>
      <c r="K28" s="121"/>
      <c r="L28" s="121"/>
      <c r="M28" s="121"/>
      <c r="N28" s="121"/>
      <c r="O28" s="93"/>
      <c r="P28" s="93"/>
      <c r="Q28" s="93"/>
      <c r="R28" s="93"/>
      <c r="S28" s="93"/>
      <c r="T28" s="93"/>
      <c r="U28" s="104"/>
      <c r="V28" s="167"/>
      <c r="W28" s="169"/>
      <c r="X28" s="96"/>
      <c r="Y28" s="189"/>
      <c r="Z28" s="189"/>
      <c r="AA28" s="189"/>
      <c r="AB28" s="99"/>
      <c r="AC28" s="102"/>
      <c r="AD28" s="96"/>
      <c r="AE28" s="176"/>
      <c r="AF28" s="141"/>
      <c r="AG28" s="151"/>
      <c r="AH28" s="151"/>
      <c r="AI28" s="151"/>
      <c r="AJ28" s="80"/>
      <c r="AK28" s="144"/>
      <c r="AL28" s="144"/>
      <c r="AM28" s="148"/>
      <c r="AN28" s="148"/>
      <c r="AO28" s="154"/>
      <c r="AP28" s="141"/>
      <c r="AQ28" s="148"/>
      <c r="AR28" s="148"/>
      <c r="AS28" s="157"/>
      <c r="AT28" s="148"/>
      <c r="AU28" s="141"/>
      <c r="AV28" s="148"/>
      <c r="AW28" s="132"/>
      <c r="AX28" s="251"/>
      <c r="AY28" s="146"/>
      <c r="AZ28" s="161"/>
      <c r="BA28" s="148"/>
      <c r="BB28" s="141"/>
      <c r="BC28" s="141"/>
      <c r="BD28" s="148"/>
      <c r="BE28" s="148"/>
      <c r="BF28" s="148"/>
      <c r="BG28" s="148"/>
      <c r="BH28" s="148"/>
      <c r="BI28" s="249"/>
    </row>
    <row r="29" spans="1:123" ht="15" customHeight="1" x14ac:dyDescent="0.25">
      <c r="A29" s="186"/>
      <c r="B29" s="121"/>
      <c r="C29" s="121"/>
      <c r="D29" s="124"/>
      <c r="E29" s="127"/>
      <c r="F29" s="118"/>
      <c r="G29" s="127"/>
      <c r="H29" s="127"/>
      <c r="I29" s="127"/>
      <c r="J29" s="121"/>
      <c r="K29" s="121"/>
      <c r="L29" s="121"/>
      <c r="M29" s="121"/>
      <c r="N29" s="121"/>
      <c r="O29" s="93"/>
      <c r="P29" s="93"/>
      <c r="Q29" s="93"/>
      <c r="R29" s="93"/>
      <c r="S29" s="93"/>
      <c r="T29" s="93"/>
      <c r="U29" s="104"/>
      <c r="V29" s="167"/>
      <c r="W29" s="169"/>
      <c r="X29" s="96"/>
      <c r="Y29" s="189"/>
      <c r="Z29" s="189"/>
      <c r="AA29" s="189"/>
      <c r="AB29" s="99"/>
      <c r="AC29" s="102"/>
      <c r="AD29" s="96"/>
      <c r="AE29" s="176"/>
      <c r="AF29" s="141"/>
      <c r="AG29" s="151"/>
      <c r="AH29" s="151"/>
      <c r="AI29" s="151"/>
      <c r="AJ29" s="80"/>
      <c r="AK29" s="144"/>
      <c r="AL29" s="144"/>
      <c r="AM29" s="148"/>
      <c r="AN29" s="148"/>
      <c r="AO29" s="154"/>
      <c r="AP29" s="141"/>
      <c r="AQ29" s="148"/>
      <c r="AR29" s="148"/>
      <c r="AS29" s="157"/>
      <c r="AT29" s="148"/>
      <c r="AU29" s="141"/>
      <c r="AV29" s="148"/>
      <c r="AW29" s="132"/>
      <c r="AX29" s="251"/>
      <c r="AY29" s="146"/>
      <c r="AZ29" s="161"/>
      <c r="BA29" s="148"/>
      <c r="BB29" s="141"/>
      <c r="BC29" s="141"/>
      <c r="BD29" s="148"/>
      <c r="BE29" s="148"/>
      <c r="BF29" s="148"/>
      <c r="BG29" s="148"/>
      <c r="BH29" s="148"/>
      <c r="BI29" s="249"/>
    </row>
    <row r="30" spans="1:123" ht="15" customHeight="1" x14ac:dyDescent="0.25">
      <c r="A30" s="186"/>
      <c r="B30" s="121"/>
      <c r="C30" s="121"/>
      <c r="D30" s="124"/>
      <c r="E30" s="127"/>
      <c r="F30" s="118"/>
      <c r="G30" s="127"/>
      <c r="H30" s="127"/>
      <c r="I30" s="127"/>
      <c r="J30" s="121"/>
      <c r="K30" s="121"/>
      <c r="L30" s="121"/>
      <c r="M30" s="121"/>
      <c r="N30" s="121"/>
      <c r="O30" s="93"/>
      <c r="P30" s="93"/>
      <c r="Q30" s="93"/>
      <c r="R30" s="93"/>
      <c r="S30" s="93"/>
      <c r="T30" s="93"/>
      <c r="U30" s="104"/>
      <c r="V30" s="167"/>
      <c r="W30" s="169"/>
      <c r="X30" s="96"/>
      <c r="Y30" s="189"/>
      <c r="Z30" s="189"/>
      <c r="AA30" s="189"/>
      <c r="AB30" s="99"/>
      <c r="AC30" s="102"/>
      <c r="AD30" s="96"/>
      <c r="AE30" s="176"/>
      <c r="AF30" s="141"/>
      <c r="AG30" s="151"/>
      <c r="AH30" s="151"/>
      <c r="AI30" s="151"/>
      <c r="AJ30" s="80"/>
      <c r="AK30" s="144"/>
      <c r="AL30" s="144"/>
      <c r="AM30" s="148"/>
      <c r="AN30" s="148"/>
      <c r="AO30" s="154"/>
      <c r="AP30" s="141"/>
      <c r="AQ30" s="148"/>
      <c r="AR30" s="148"/>
      <c r="AS30" s="157"/>
      <c r="AT30" s="148"/>
      <c r="AU30" s="141"/>
      <c r="AV30" s="148"/>
      <c r="AW30" s="132"/>
      <c r="AX30" s="251"/>
      <c r="AY30" s="146"/>
      <c r="AZ30" s="161"/>
      <c r="BA30" s="148"/>
      <c r="BB30" s="141"/>
      <c r="BC30" s="141"/>
      <c r="BD30" s="148"/>
      <c r="BE30" s="148"/>
      <c r="BF30" s="148"/>
      <c r="BG30" s="148"/>
      <c r="BH30" s="148"/>
      <c r="BI30" s="249"/>
    </row>
    <row r="31" spans="1:123" ht="15" customHeight="1" x14ac:dyDescent="0.25">
      <c r="A31" s="186"/>
      <c r="B31" s="121"/>
      <c r="C31" s="121"/>
      <c r="D31" s="124"/>
      <c r="E31" s="127"/>
      <c r="F31" s="118"/>
      <c r="G31" s="127"/>
      <c r="H31" s="127"/>
      <c r="I31" s="127"/>
      <c r="J31" s="121"/>
      <c r="K31" s="121"/>
      <c r="L31" s="121"/>
      <c r="M31" s="121"/>
      <c r="N31" s="121"/>
      <c r="O31" s="93"/>
      <c r="P31" s="93"/>
      <c r="Q31" s="93"/>
      <c r="R31" s="93"/>
      <c r="S31" s="93"/>
      <c r="T31" s="93"/>
      <c r="U31" s="104"/>
      <c r="V31" s="167"/>
      <c r="W31" s="169"/>
      <c r="X31" s="96"/>
      <c r="Y31" s="189"/>
      <c r="Z31" s="189"/>
      <c r="AA31" s="189"/>
      <c r="AB31" s="99"/>
      <c r="AC31" s="102"/>
      <c r="AD31" s="96"/>
      <c r="AE31" s="163" t="s">
        <v>117</v>
      </c>
      <c r="AF31" s="141"/>
      <c r="AG31" s="151"/>
      <c r="AH31" s="151"/>
      <c r="AI31" s="151"/>
      <c r="AJ31" s="80"/>
      <c r="AK31" s="144"/>
      <c r="AL31" s="144"/>
      <c r="AM31" s="148"/>
      <c r="AN31" s="148"/>
      <c r="AO31" s="154"/>
      <c r="AP31" s="141"/>
      <c r="AQ31" s="148"/>
      <c r="AR31" s="148"/>
      <c r="AS31" s="157"/>
      <c r="AT31" s="148"/>
      <c r="AU31" s="141"/>
      <c r="AV31" s="148"/>
      <c r="AW31" s="132"/>
      <c r="AX31" s="251"/>
      <c r="AY31" s="146"/>
      <c r="AZ31" s="161"/>
      <c r="BA31" s="148"/>
      <c r="BB31" s="141"/>
      <c r="BC31" s="141"/>
      <c r="BD31" s="148"/>
      <c r="BE31" s="148"/>
      <c r="BF31" s="148"/>
      <c r="BG31" s="148"/>
      <c r="BH31" s="148"/>
      <c r="BI31" s="249"/>
    </row>
    <row r="32" spans="1:123" ht="15" customHeight="1" x14ac:dyDescent="0.25">
      <c r="A32" s="186"/>
      <c r="B32" s="121"/>
      <c r="C32" s="121"/>
      <c r="D32" s="124"/>
      <c r="E32" s="127"/>
      <c r="F32" s="118"/>
      <c r="G32" s="127"/>
      <c r="H32" s="127"/>
      <c r="I32" s="127"/>
      <c r="J32" s="121"/>
      <c r="K32" s="121"/>
      <c r="L32" s="121"/>
      <c r="M32" s="121"/>
      <c r="N32" s="121"/>
      <c r="O32" s="93"/>
      <c r="P32" s="93"/>
      <c r="Q32" s="93"/>
      <c r="R32" s="93"/>
      <c r="S32" s="93"/>
      <c r="T32" s="93"/>
      <c r="U32" s="104"/>
      <c r="V32" s="167"/>
      <c r="W32" s="169"/>
      <c r="X32" s="96"/>
      <c r="Y32" s="189"/>
      <c r="Z32" s="189"/>
      <c r="AA32" s="189"/>
      <c r="AB32" s="99"/>
      <c r="AC32" s="102"/>
      <c r="AD32" s="96"/>
      <c r="AE32" s="163"/>
      <c r="AF32" s="141"/>
      <c r="AG32" s="151"/>
      <c r="AH32" s="151"/>
      <c r="AI32" s="151"/>
      <c r="AJ32" s="80"/>
      <c r="AK32" s="144"/>
      <c r="AL32" s="144"/>
      <c r="AM32" s="148"/>
      <c r="AN32" s="148"/>
      <c r="AO32" s="154"/>
      <c r="AP32" s="141"/>
      <c r="AQ32" s="148"/>
      <c r="AR32" s="148"/>
      <c r="AS32" s="157"/>
      <c r="AT32" s="148"/>
      <c r="AU32" s="141"/>
      <c r="AV32" s="148"/>
      <c r="AW32" s="132"/>
      <c r="AX32" s="251"/>
      <c r="AY32" s="146"/>
      <c r="AZ32" s="161"/>
      <c r="BA32" s="148"/>
      <c r="BB32" s="141"/>
      <c r="BC32" s="141"/>
      <c r="BD32" s="148"/>
      <c r="BE32" s="148"/>
      <c r="BF32" s="148"/>
      <c r="BG32" s="148"/>
      <c r="BH32" s="148"/>
      <c r="BI32" s="249"/>
    </row>
    <row r="33" spans="1:61" ht="15" customHeight="1" x14ac:dyDescent="0.25">
      <c r="A33" s="186"/>
      <c r="B33" s="121"/>
      <c r="C33" s="121"/>
      <c r="D33" s="124"/>
      <c r="E33" s="127"/>
      <c r="F33" s="118"/>
      <c r="G33" s="127"/>
      <c r="H33" s="127"/>
      <c r="I33" s="127"/>
      <c r="J33" s="121"/>
      <c r="K33" s="121"/>
      <c r="L33" s="121"/>
      <c r="M33" s="121"/>
      <c r="N33" s="121"/>
      <c r="O33" s="93"/>
      <c r="P33" s="93"/>
      <c r="Q33" s="93"/>
      <c r="R33" s="93"/>
      <c r="S33" s="93"/>
      <c r="T33" s="93"/>
      <c r="U33" s="104"/>
      <c r="V33" s="167"/>
      <c r="W33" s="169"/>
      <c r="X33" s="96"/>
      <c r="Y33" s="189"/>
      <c r="Z33" s="189"/>
      <c r="AA33" s="189"/>
      <c r="AB33" s="99"/>
      <c r="AC33" s="102"/>
      <c r="AD33" s="96"/>
      <c r="AE33" s="163"/>
      <c r="AF33" s="141"/>
      <c r="AG33" s="151"/>
      <c r="AH33" s="151"/>
      <c r="AI33" s="151"/>
      <c r="AJ33" s="80"/>
      <c r="AK33" s="144"/>
      <c r="AL33" s="144"/>
      <c r="AM33" s="148"/>
      <c r="AN33" s="148"/>
      <c r="AO33" s="154"/>
      <c r="AP33" s="141"/>
      <c r="AQ33" s="148"/>
      <c r="AR33" s="148"/>
      <c r="AS33" s="157"/>
      <c r="AT33" s="148"/>
      <c r="AU33" s="141"/>
      <c r="AV33" s="148"/>
      <c r="AW33" s="132"/>
      <c r="AX33" s="251"/>
      <c r="AY33" s="146"/>
      <c r="AZ33" s="161"/>
      <c r="BA33" s="148"/>
      <c r="BB33" s="141"/>
      <c r="BC33" s="141"/>
      <c r="BD33" s="148"/>
      <c r="BE33" s="148"/>
      <c r="BF33" s="148"/>
      <c r="BG33" s="148"/>
      <c r="BH33" s="148"/>
      <c r="BI33" s="249"/>
    </row>
    <row r="34" spans="1:61" ht="15" customHeight="1" x14ac:dyDescent="0.25">
      <c r="A34" s="186"/>
      <c r="B34" s="121"/>
      <c r="C34" s="121"/>
      <c r="D34" s="125"/>
      <c r="E34" s="128"/>
      <c r="F34" s="119"/>
      <c r="G34" s="128"/>
      <c r="H34" s="128"/>
      <c r="I34" s="128"/>
      <c r="J34" s="122"/>
      <c r="K34" s="122"/>
      <c r="L34" s="122"/>
      <c r="M34" s="122"/>
      <c r="N34" s="122"/>
      <c r="O34" s="94"/>
      <c r="P34" s="94"/>
      <c r="Q34" s="94"/>
      <c r="R34" s="94"/>
      <c r="S34" s="94"/>
      <c r="T34" s="94"/>
      <c r="U34" s="104"/>
      <c r="V34" s="167"/>
      <c r="W34" s="169"/>
      <c r="X34" s="96"/>
      <c r="Y34" s="189"/>
      <c r="Z34" s="189"/>
      <c r="AA34" s="189"/>
      <c r="AB34" s="100"/>
      <c r="AC34" s="103"/>
      <c r="AD34" s="97"/>
      <c r="AE34" s="163"/>
      <c r="AF34" s="142"/>
      <c r="AG34" s="152"/>
      <c r="AH34" s="152"/>
      <c r="AI34" s="152"/>
      <c r="AJ34" s="81"/>
      <c r="AK34" s="145"/>
      <c r="AL34" s="145"/>
      <c r="AM34" s="149"/>
      <c r="AN34" s="149"/>
      <c r="AO34" s="155"/>
      <c r="AP34" s="141"/>
      <c r="AQ34" s="148"/>
      <c r="AR34" s="149"/>
      <c r="AS34" s="158"/>
      <c r="AT34" s="149"/>
      <c r="AU34" s="142"/>
      <c r="AV34" s="149"/>
      <c r="AW34" s="133"/>
      <c r="AX34" s="252"/>
      <c r="AY34" s="84"/>
      <c r="AZ34" s="162"/>
      <c r="BA34" s="149"/>
      <c r="BB34" s="142"/>
      <c r="BC34" s="142"/>
      <c r="BD34" s="149"/>
      <c r="BE34" s="149"/>
      <c r="BF34" s="149"/>
      <c r="BG34" s="149"/>
      <c r="BH34" s="149"/>
      <c r="BI34" s="250"/>
    </row>
    <row r="35" spans="1:61" ht="92.25" customHeight="1" x14ac:dyDescent="0.25">
      <c r="A35" s="186"/>
      <c r="B35" s="121"/>
      <c r="C35" s="121"/>
      <c r="D35" s="172" t="s">
        <v>168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4"/>
      <c r="U35" s="50"/>
      <c r="V35" s="51">
        <f>V26</f>
        <v>0.26541332596074091</v>
      </c>
      <c r="W35" s="57">
        <f>W26</f>
        <v>0.62042857142857144</v>
      </c>
      <c r="X35" s="96"/>
      <c r="Y35" s="189"/>
      <c r="Z35" s="189"/>
      <c r="AA35" s="189"/>
      <c r="AB35" s="88" t="s">
        <v>169</v>
      </c>
      <c r="AC35" s="89"/>
      <c r="AD35" s="89"/>
      <c r="AE35" s="89"/>
      <c r="AF35" s="89"/>
      <c r="AG35" s="89"/>
      <c r="AH35" s="89"/>
      <c r="AI35" s="58">
        <f>AI26</f>
        <v>0.96</v>
      </c>
      <c r="AJ35" s="59">
        <f>AJ26</f>
        <v>0.13714285714285715</v>
      </c>
      <c r="AK35" s="243"/>
      <c r="AL35" s="244"/>
      <c r="AM35" s="244"/>
      <c r="AN35" s="244"/>
      <c r="AO35" s="245"/>
      <c r="AP35" s="141"/>
      <c r="AQ35" s="148"/>
      <c r="AR35" s="90" t="s">
        <v>167</v>
      </c>
      <c r="AS35" s="91"/>
      <c r="AT35" s="91"/>
      <c r="AU35" s="91"/>
      <c r="AV35" s="159"/>
      <c r="AW35" s="60"/>
      <c r="AX35" s="61">
        <f>AX26</f>
        <v>50000000</v>
      </c>
      <c r="AY35" s="60">
        <f>AY26</f>
        <v>0</v>
      </c>
      <c r="AZ35" s="62">
        <f>AZ26</f>
        <v>0</v>
      </c>
      <c r="BA35" s="27"/>
      <c r="BB35" s="30"/>
      <c r="BC35" s="30"/>
      <c r="BD35" s="27"/>
      <c r="BE35" s="27"/>
      <c r="BF35" s="27"/>
      <c r="BG35" s="27"/>
      <c r="BH35" s="27"/>
      <c r="BI35" s="31"/>
    </row>
    <row r="36" spans="1:61" ht="15" customHeight="1" x14ac:dyDescent="0.25">
      <c r="A36" s="186"/>
      <c r="B36" s="121"/>
      <c r="C36" s="121"/>
      <c r="D36" s="123" t="s">
        <v>118</v>
      </c>
      <c r="E36" s="95">
        <v>4</v>
      </c>
      <c r="F36" s="95"/>
      <c r="G36" s="95">
        <v>7</v>
      </c>
      <c r="H36" s="95" t="s">
        <v>71</v>
      </c>
      <c r="I36" s="126">
        <v>0.75</v>
      </c>
      <c r="J36" s="120" t="s">
        <v>119</v>
      </c>
      <c r="K36" s="120" t="s">
        <v>120</v>
      </c>
      <c r="L36" s="120" t="s">
        <v>121</v>
      </c>
      <c r="M36" s="120">
        <v>4</v>
      </c>
      <c r="N36" s="120" t="s">
        <v>122</v>
      </c>
      <c r="O36" s="95" t="s">
        <v>76</v>
      </c>
      <c r="P36" s="95"/>
      <c r="Q36" s="95"/>
      <c r="R36" s="92">
        <f>7-4</f>
        <v>3</v>
      </c>
      <c r="S36" s="95">
        <f>+R36-T36</f>
        <v>3</v>
      </c>
      <c r="T36" s="95">
        <v>0</v>
      </c>
      <c r="U36" s="105">
        <v>0</v>
      </c>
      <c r="V36" s="168">
        <v>0</v>
      </c>
      <c r="W36" s="170">
        <v>0</v>
      </c>
      <c r="X36" s="96"/>
      <c r="Y36" s="189"/>
      <c r="Z36" s="189"/>
      <c r="AA36" s="189"/>
      <c r="AB36" s="98" t="s">
        <v>123</v>
      </c>
      <c r="AC36" s="164">
        <v>2020130010154</v>
      </c>
      <c r="AD36" s="95" t="s">
        <v>124</v>
      </c>
      <c r="AE36" s="140" t="s">
        <v>125</v>
      </c>
      <c r="AF36" s="140" t="s">
        <v>126</v>
      </c>
      <c r="AG36" s="83">
        <v>3</v>
      </c>
      <c r="AH36" s="83">
        <v>0</v>
      </c>
      <c r="AI36" s="82">
        <v>0</v>
      </c>
      <c r="AJ36" s="82">
        <f>AI3/AG36</f>
        <v>0</v>
      </c>
      <c r="AK36" s="143">
        <v>44928</v>
      </c>
      <c r="AL36" s="143">
        <v>45291</v>
      </c>
      <c r="AM36" s="147">
        <v>364</v>
      </c>
      <c r="AN36" s="147">
        <v>1036134</v>
      </c>
      <c r="AO36" s="153"/>
      <c r="AP36" s="141"/>
      <c r="AQ36" s="148"/>
      <c r="AR36" s="147" t="s">
        <v>84</v>
      </c>
      <c r="AS36" s="156">
        <v>1</v>
      </c>
      <c r="AT36" s="147" t="s">
        <v>111</v>
      </c>
      <c r="AU36" s="140" t="s">
        <v>127</v>
      </c>
      <c r="AV36" s="140" t="s">
        <v>128</v>
      </c>
      <c r="AW36" s="140"/>
      <c r="AX36" s="254">
        <v>0</v>
      </c>
      <c r="AY36" s="254">
        <v>0</v>
      </c>
      <c r="AZ36" s="131"/>
      <c r="BA36" s="147" t="s">
        <v>129</v>
      </c>
      <c r="BB36" s="147" t="s">
        <v>130</v>
      </c>
      <c r="BC36" s="147" t="s">
        <v>130</v>
      </c>
      <c r="BD36" s="147" t="s">
        <v>130</v>
      </c>
      <c r="BE36" s="147" t="s">
        <v>130</v>
      </c>
      <c r="BF36" s="147" t="s">
        <v>130</v>
      </c>
      <c r="BG36" s="147" t="s">
        <v>130</v>
      </c>
      <c r="BH36" s="147" t="s">
        <v>130</v>
      </c>
      <c r="BI36" s="153"/>
    </row>
    <row r="37" spans="1:61" ht="15" customHeight="1" x14ac:dyDescent="0.25">
      <c r="A37" s="186"/>
      <c r="B37" s="121"/>
      <c r="C37" s="121"/>
      <c r="D37" s="124"/>
      <c r="E37" s="96"/>
      <c r="F37" s="96"/>
      <c r="G37" s="96"/>
      <c r="H37" s="96"/>
      <c r="I37" s="127"/>
      <c r="J37" s="121"/>
      <c r="K37" s="121"/>
      <c r="L37" s="121"/>
      <c r="M37" s="121"/>
      <c r="N37" s="121"/>
      <c r="O37" s="96"/>
      <c r="P37" s="96"/>
      <c r="Q37" s="96"/>
      <c r="R37" s="93"/>
      <c r="S37" s="96"/>
      <c r="T37" s="96"/>
      <c r="U37" s="105"/>
      <c r="V37" s="168"/>
      <c r="W37" s="170"/>
      <c r="X37" s="96"/>
      <c r="Y37" s="189"/>
      <c r="Z37" s="189"/>
      <c r="AA37" s="189"/>
      <c r="AB37" s="99"/>
      <c r="AC37" s="165"/>
      <c r="AD37" s="96"/>
      <c r="AE37" s="141"/>
      <c r="AF37" s="141"/>
      <c r="AG37" s="146"/>
      <c r="AH37" s="146"/>
      <c r="AI37" s="82"/>
      <c r="AJ37" s="82"/>
      <c r="AK37" s="144"/>
      <c r="AL37" s="144"/>
      <c r="AM37" s="148"/>
      <c r="AN37" s="148"/>
      <c r="AO37" s="154"/>
      <c r="AP37" s="141"/>
      <c r="AQ37" s="148"/>
      <c r="AR37" s="148"/>
      <c r="AS37" s="157"/>
      <c r="AT37" s="148"/>
      <c r="AU37" s="141"/>
      <c r="AV37" s="141"/>
      <c r="AW37" s="141"/>
      <c r="AX37" s="255"/>
      <c r="AY37" s="255"/>
      <c r="AZ37" s="132"/>
      <c r="BA37" s="148"/>
      <c r="BB37" s="148"/>
      <c r="BC37" s="148"/>
      <c r="BD37" s="148"/>
      <c r="BE37" s="148"/>
      <c r="BF37" s="148"/>
      <c r="BG37" s="148"/>
      <c r="BH37" s="148"/>
      <c r="BI37" s="154"/>
    </row>
    <row r="38" spans="1:61" ht="15" customHeight="1" x14ac:dyDescent="0.25">
      <c r="A38" s="186"/>
      <c r="B38" s="121"/>
      <c r="C38" s="121"/>
      <c r="D38" s="124"/>
      <c r="E38" s="96"/>
      <c r="F38" s="96"/>
      <c r="G38" s="96"/>
      <c r="H38" s="96"/>
      <c r="I38" s="127"/>
      <c r="J38" s="121"/>
      <c r="K38" s="121"/>
      <c r="L38" s="121"/>
      <c r="M38" s="121"/>
      <c r="N38" s="121"/>
      <c r="O38" s="96"/>
      <c r="P38" s="96"/>
      <c r="Q38" s="96"/>
      <c r="R38" s="93"/>
      <c r="S38" s="96"/>
      <c r="T38" s="96"/>
      <c r="U38" s="105"/>
      <c r="V38" s="168"/>
      <c r="W38" s="170"/>
      <c r="X38" s="96"/>
      <c r="Y38" s="189"/>
      <c r="Z38" s="189"/>
      <c r="AA38" s="189"/>
      <c r="AB38" s="99"/>
      <c r="AC38" s="165"/>
      <c r="AD38" s="96"/>
      <c r="AE38" s="141"/>
      <c r="AF38" s="141"/>
      <c r="AG38" s="146"/>
      <c r="AH38" s="146"/>
      <c r="AI38" s="82"/>
      <c r="AJ38" s="82"/>
      <c r="AK38" s="144"/>
      <c r="AL38" s="144"/>
      <c r="AM38" s="148"/>
      <c r="AN38" s="148"/>
      <c r="AO38" s="154"/>
      <c r="AP38" s="141"/>
      <c r="AQ38" s="148"/>
      <c r="AR38" s="148"/>
      <c r="AS38" s="157"/>
      <c r="AT38" s="148"/>
      <c r="AU38" s="141"/>
      <c r="AV38" s="141"/>
      <c r="AW38" s="141"/>
      <c r="AX38" s="255"/>
      <c r="AY38" s="255"/>
      <c r="AZ38" s="132"/>
      <c r="BA38" s="148"/>
      <c r="BB38" s="148"/>
      <c r="BC38" s="148"/>
      <c r="BD38" s="148"/>
      <c r="BE38" s="148"/>
      <c r="BF38" s="148"/>
      <c r="BG38" s="148"/>
      <c r="BH38" s="148"/>
      <c r="BI38" s="154"/>
    </row>
    <row r="39" spans="1:61" ht="15" customHeight="1" x14ac:dyDescent="0.25">
      <c r="A39" s="186"/>
      <c r="B39" s="121"/>
      <c r="C39" s="121"/>
      <c r="D39" s="124"/>
      <c r="E39" s="96"/>
      <c r="F39" s="96"/>
      <c r="G39" s="96"/>
      <c r="H39" s="96"/>
      <c r="I39" s="127"/>
      <c r="J39" s="121"/>
      <c r="K39" s="121"/>
      <c r="L39" s="121"/>
      <c r="M39" s="121"/>
      <c r="N39" s="121"/>
      <c r="O39" s="96"/>
      <c r="P39" s="96"/>
      <c r="Q39" s="96"/>
      <c r="R39" s="93"/>
      <c r="S39" s="96"/>
      <c r="T39" s="96"/>
      <c r="U39" s="105"/>
      <c r="V39" s="168"/>
      <c r="W39" s="170"/>
      <c r="X39" s="96"/>
      <c r="Y39" s="189"/>
      <c r="Z39" s="189"/>
      <c r="AA39" s="189"/>
      <c r="AB39" s="99"/>
      <c r="AC39" s="165"/>
      <c r="AD39" s="96"/>
      <c r="AE39" s="141"/>
      <c r="AF39" s="141"/>
      <c r="AG39" s="146"/>
      <c r="AH39" s="146"/>
      <c r="AI39" s="82"/>
      <c r="AJ39" s="82"/>
      <c r="AK39" s="144"/>
      <c r="AL39" s="144"/>
      <c r="AM39" s="148"/>
      <c r="AN39" s="148"/>
      <c r="AO39" s="154"/>
      <c r="AP39" s="141"/>
      <c r="AQ39" s="148"/>
      <c r="AR39" s="148"/>
      <c r="AS39" s="157"/>
      <c r="AT39" s="148"/>
      <c r="AU39" s="141"/>
      <c r="AV39" s="141"/>
      <c r="AW39" s="141"/>
      <c r="AX39" s="255"/>
      <c r="AY39" s="255"/>
      <c r="AZ39" s="132"/>
      <c r="BA39" s="148"/>
      <c r="BB39" s="148"/>
      <c r="BC39" s="148"/>
      <c r="BD39" s="148"/>
      <c r="BE39" s="148"/>
      <c r="BF39" s="148"/>
      <c r="BG39" s="148"/>
      <c r="BH39" s="148"/>
      <c r="BI39" s="154"/>
    </row>
    <row r="40" spans="1:61" ht="15" customHeight="1" x14ac:dyDescent="0.25">
      <c r="A40" s="186"/>
      <c r="B40" s="121"/>
      <c r="C40" s="121"/>
      <c r="D40" s="124"/>
      <c r="E40" s="96"/>
      <c r="F40" s="96"/>
      <c r="G40" s="96"/>
      <c r="H40" s="96"/>
      <c r="I40" s="127"/>
      <c r="J40" s="121"/>
      <c r="K40" s="121"/>
      <c r="L40" s="121"/>
      <c r="M40" s="121"/>
      <c r="N40" s="121"/>
      <c r="O40" s="96"/>
      <c r="P40" s="96"/>
      <c r="Q40" s="96"/>
      <c r="R40" s="93"/>
      <c r="S40" s="96"/>
      <c r="T40" s="96"/>
      <c r="U40" s="105"/>
      <c r="V40" s="168"/>
      <c r="W40" s="170"/>
      <c r="X40" s="96"/>
      <c r="Y40" s="189"/>
      <c r="Z40" s="189"/>
      <c r="AA40" s="189"/>
      <c r="AB40" s="99"/>
      <c r="AC40" s="165"/>
      <c r="AD40" s="96"/>
      <c r="AE40" s="141"/>
      <c r="AF40" s="141"/>
      <c r="AG40" s="146"/>
      <c r="AH40" s="146"/>
      <c r="AI40" s="82"/>
      <c r="AJ40" s="82"/>
      <c r="AK40" s="144"/>
      <c r="AL40" s="144"/>
      <c r="AM40" s="148"/>
      <c r="AN40" s="148"/>
      <c r="AO40" s="154"/>
      <c r="AP40" s="141"/>
      <c r="AQ40" s="148"/>
      <c r="AR40" s="148"/>
      <c r="AS40" s="157"/>
      <c r="AT40" s="148"/>
      <c r="AU40" s="141"/>
      <c r="AV40" s="141"/>
      <c r="AW40" s="141"/>
      <c r="AX40" s="255"/>
      <c r="AY40" s="255"/>
      <c r="AZ40" s="132"/>
      <c r="BA40" s="148"/>
      <c r="BB40" s="148"/>
      <c r="BC40" s="148"/>
      <c r="BD40" s="148"/>
      <c r="BE40" s="148"/>
      <c r="BF40" s="148"/>
      <c r="BG40" s="148"/>
      <c r="BH40" s="148"/>
      <c r="BI40" s="154"/>
    </row>
    <row r="41" spans="1:61" ht="15" customHeight="1" x14ac:dyDescent="0.25">
      <c r="A41" s="186"/>
      <c r="B41" s="121"/>
      <c r="C41" s="121"/>
      <c r="D41" s="124"/>
      <c r="E41" s="96"/>
      <c r="F41" s="96"/>
      <c r="G41" s="96"/>
      <c r="H41" s="96"/>
      <c r="I41" s="127"/>
      <c r="J41" s="121"/>
      <c r="K41" s="121"/>
      <c r="L41" s="121"/>
      <c r="M41" s="121"/>
      <c r="N41" s="121"/>
      <c r="O41" s="96"/>
      <c r="P41" s="96"/>
      <c r="Q41" s="96"/>
      <c r="R41" s="93"/>
      <c r="S41" s="96"/>
      <c r="T41" s="96"/>
      <c r="U41" s="105"/>
      <c r="V41" s="168"/>
      <c r="W41" s="170"/>
      <c r="X41" s="96"/>
      <c r="Y41" s="189"/>
      <c r="Z41" s="189"/>
      <c r="AA41" s="189"/>
      <c r="AB41" s="99"/>
      <c r="AC41" s="165"/>
      <c r="AD41" s="96"/>
      <c r="AE41" s="141"/>
      <c r="AF41" s="141"/>
      <c r="AG41" s="146"/>
      <c r="AH41" s="146"/>
      <c r="AI41" s="82"/>
      <c r="AJ41" s="82"/>
      <c r="AK41" s="144"/>
      <c r="AL41" s="144"/>
      <c r="AM41" s="148"/>
      <c r="AN41" s="148"/>
      <c r="AO41" s="154"/>
      <c r="AP41" s="141"/>
      <c r="AQ41" s="148"/>
      <c r="AR41" s="148"/>
      <c r="AS41" s="157"/>
      <c r="AT41" s="148"/>
      <c r="AU41" s="141"/>
      <c r="AV41" s="141"/>
      <c r="AW41" s="141"/>
      <c r="AX41" s="255"/>
      <c r="AY41" s="255"/>
      <c r="AZ41" s="132"/>
      <c r="BA41" s="148"/>
      <c r="BB41" s="148"/>
      <c r="BC41" s="148"/>
      <c r="BD41" s="148"/>
      <c r="BE41" s="148"/>
      <c r="BF41" s="148"/>
      <c r="BG41" s="148"/>
      <c r="BH41" s="148"/>
      <c r="BI41" s="154"/>
    </row>
    <row r="42" spans="1:61" ht="15" customHeight="1" x14ac:dyDescent="0.25">
      <c r="A42" s="186"/>
      <c r="B42" s="121"/>
      <c r="C42" s="121"/>
      <c r="D42" s="124"/>
      <c r="E42" s="96"/>
      <c r="F42" s="96"/>
      <c r="G42" s="96"/>
      <c r="H42" s="96"/>
      <c r="I42" s="127"/>
      <c r="J42" s="121"/>
      <c r="K42" s="121"/>
      <c r="L42" s="121"/>
      <c r="M42" s="121"/>
      <c r="N42" s="121"/>
      <c r="O42" s="96"/>
      <c r="P42" s="96"/>
      <c r="Q42" s="96"/>
      <c r="R42" s="93"/>
      <c r="S42" s="96"/>
      <c r="T42" s="96"/>
      <c r="U42" s="105"/>
      <c r="V42" s="168"/>
      <c r="W42" s="170"/>
      <c r="X42" s="96"/>
      <c r="Y42" s="189"/>
      <c r="Z42" s="189"/>
      <c r="AA42" s="189"/>
      <c r="AB42" s="99"/>
      <c r="AC42" s="165"/>
      <c r="AD42" s="96"/>
      <c r="AE42" s="141"/>
      <c r="AF42" s="141"/>
      <c r="AG42" s="146"/>
      <c r="AH42" s="146"/>
      <c r="AI42" s="82"/>
      <c r="AJ42" s="82"/>
      <c r="AK42" s="144"/>
      <c r="AL42" s="144"/>
      <c r="AM42" s="148"/>
      <c r="AN42" s="148"/>
      <c r="AO42" s="154"/>
      <c r="AP42" s="141"/>
      <c r="AQ42" s="148"/>
      <c r="AR42" s="148"/>
      <c r="AS42" s="157"/>
      <c r="AT42" s="148"/>
      <c r="AU42" s="141"/>
      <c r="AV42" s="141"/>
      <c r="AW42" s="141"/>
      <c r="AX42" s="255"/>
      <c r="AY42" s="255"/>
      <c r="AZ42" s="132"/>
      <c r="BA42" s="148"/>
      <c r="BB42" s="148"/>
      <c r="BC42" s="148"/>
      <c r="BD42" s="148"/>
      <c r="BE42" s="148"/>
      <c r="BF42" s="148"/>
      <c r="BG42" s="148"/>
      <c r="BH42" s="148"/>
      <c r="BI42" s="154"/>
    </row>
    <row r="43" spans="1:61" ht="15" customHeight="1" x14ac:dyDescent="0.25">
      <c r="A43" s="186"/>
      <c r="B43" s="121"/>
      <c r="C43" s="121"/>
      <c r="D43" s="124"/>
      <c r="E43" s="96"/>
      <c r="F43" s="96"/>
      <c r="G43" s="96"/>
      <c r="H43" s="96"/>
      <c r="I43" s="127"/>
      <c r="J43" s="121"/>
      <c r="K43" s="121"/>
      <c r="L43" s="121"/>
      <c r="M43" s="121"/>
      <c r="N43" s="121"/>
      <c r="O43" s="96"/>
      <c r="P43" s="96"/>
      <c r="Q43" s="96"/>
      <c r="R43" s="93"/>
      <c r="S43" s="96"/>
      <c r="T43" s="96"/>
      <c r="U43" s="105"/>
      <c r="V43" s="168"/>
      <c r="W43" s="170"/>
      <c r="X43" s="96"/>
      <c r="Y43" s="189"/>
      <c r="Z43" s="189"/>
      <c r="AA43" s="189"/>
      <c r="AB43" s="99"/>
      <c r="AC43" s="165"/>
      <c r="AD43" s="96"/>
      <c r="AE43" s="141"/>
      <c r="AF43" s="141"/>
      <c r="AG43" s="146"/>
      <c r="AH43" s="146"/>
      <c r="AI43" s="82"/>
      <c r="AJ43" s="82"/>
      <c r="AK43" s="144"/>
      <c r="AL43" s="144"/>
      <c r="AM43" s="148"/>
      <c r="AN43" s="148"/>
      <c r="AO43" s="154"/>
      <c r="AP43" s="141"/>
      <c r="AQ43" s="148"/>
      <c r="AR43" s="148"/>
      <c r="AS43" s="157"/>
      <c r="AT43" s="148"/>
      <c r="AU43" s="141"/>
      <c r="AV43" s="141"/>
      <c r="AW43" s="141"/>
      <c r="AX43" s="255"/>
      <c r="AY43" s="255"/>
      <c r="AZ43" s="132"/>
      <c r="BA43" s="148"/>
      <c r="BB43" s="148"/>
      <c r="BC43" s="148"/>
      <c r="BD43" s="148"/>
      <c r="BE43" s="148"/>
      <c r="BF43" s="148"/>
      <c r="BG43" s="148"/>
      <c r="BH43" s="148"/>
      <c r="BI43" s="154"/>
    </row>
    <row r="44" spans="1:61" ht="15" customHeight="1" x14ac:dyDescent="0.25">
      <c r="A44" s="186"/>
      <c r="B44" s="121"/>
      <c r="C44" s="121"/>
      <c r="D44" s="125"/>
      <c r="E44" s="97"/>
      <c r="F44" s="96"/>
      <c r="G44" s="97"/>
      <c r="H44" s="97"/>
      <c r="I44" s="128"/>
      <c r="J44" s="121"/>
      <c r="K44" s="122"/>
      <c r="L44" s="122"/>
      <c r="M44" s="122"/>
      <c r="N44" s="122"/>
      <c r="O44" s="97"/>
      <c r="P44" s="97"/>
      <c r="Q44" s="97"/>
      <c r="R44" s="94"/>
      <c r="S44" s="97"/>
      <c r="T44" s="97"/>
      <c r="U44" s="105"/>
      <c r="V44" s="168"/>
      <c r="W44" s="170"/>
      <c r="X44" s="96"/>
      <c r="Y44" s="189"/>
      <c r="Z44" s="189"/>
      <c r="AA44" s="189"/>
      <c r="AB44" s="99"/>
      <c r="AC44" s="165"/>
      <c r="AD44" s="96"/>
      <c r="AE44" s="142"/>
      <c r="AF44" s="142"/>
      <c r="AG44" s="146"/>
      <c r="AH44" s="146"/>
      <c r="AI44" s="82"/>
      <c r="AJ44" s="82"/>
      <c r="AK44" s="144"/>
      <c r="AL44" s="144"/>
      <c r="AM44" s="148"/>
      <c r="AN44" s="148"/>
      <c r="AO44" s="154"/>
      <c r="AP44" s="141"/>
      <c r="AQ44" s="148"/>
      <c r="AR44" s="148"/>
      <c r="AS44" s="157"/>
      <c r="AT44" s="148"/>
      <c r="AU44" s="141"/>
      <c r="AV44" s="141"/>
      <c r="AW44" s="141"/>
      <c r="AX44" s="255"/>
      <c r="AY44" s="255"/>
      <c r="AZ44" s="132"/>
      <c r="BA44" s="148"/>
      <c r="BB44" s="148"/>
      <c r="BC44" s="148"/>
      <c r="BD44" s="148"/>
      <c r="BE44" s="148"/>
      <c r="BF44" s="148"/>
      <c r="BG44" s="148"/>
      <c r="BH44" s="148"/>
      <c r="BI44" s="154"/>
    </row>
    <row r="45" spans="1:61" ht="129" customHeight="1" x14ac:dyDescent="0.25">
      <c r="A45" s="186"/>
      <c r="B45" s="121"/>
      <c r="C45" s="121"/>
      <c r="D45" s="123" t="s">
        <v>131</v>
      </c>
      <c r="E45" s="126">
        <v>0.4</v>
      </c>
      <c r="F45" s="96"/>
      <c r="G45" s="126">
        <v>0.5</v>
      </c>
      <c r="H45" s="126" t="s">
        <v>71</v>
      </c>
      <c r="I45" s="126">
        <v>0.1</v>
      </c>
      <c r="J45" s="121"/>
      <c r="K45" s="120" t="s">
        <v>132</v>
      </c>
      <c r="L45" s="120" t="s">
        <v>74</v>
      </c>
      <c r="M45" s="137">
        <v>41</v>
      </c>
      <c r="N45" s="120" t="s">
        <v>133</v>
      </c>
      <c r="O45" s="92" t="s">
        <v>76</v>
      </c>
      <c r="P45" s="92"/>
      <c r="Q45" s="92"/>
      <c r="R45" s="92">
        <f>46-41</f>
        <v>5</v>
      </c>
      <c r="S45" s="92">
        <f>+R45-T45</f>
        <v>5</v>
      </c>
      <c r="T45" s="92">
        <v>0</v>
      </c>
      <c r="U45" s="104">
        <v>0</v>
      </c>
      <c r="V45" s="167">
        <v>0</v>
      </c>
      <c r="W45" s="171">
        <v>0</v>
      </c>
      <c r="X45" s="96"/>
      <c r="Y45" s="189"/>
      <c r="Z45" s="189"/>
      <c r="AA45" s="189"/>
      <c r="AB45" s="99"/>
      <c r="AC45" s="165"/>
      <c r="AD45" s="96"/>
      <c r="AE45" s="6" t="s">
        <v>134</v>
      </c>
      <c r="AF45" s="6" t="s">
        <v>135</v>
      </c>
      <c r="AG45" s="84"/>
      <c r="AH45" s="84"/>
      <c r="AI45" s="82"/>
      <c r="AJ45" s="82"/>
      <c r="AK45" s="144"/>
      <c r="AL45" s="144"/>
      <c r="AM45" s="148"/>
      <c r="AN45" s="148"/>
      <c r="AO45" s="154"/>
      <c r="AP45" s="141"/>
      <c r="AQ45" s="148"/>
      <c r="AR45" s="148"/>
      <c r="AS45" s="157"/>
      <c r="AT45" s="148"/>
      <c r="AU45" s="141"/>
      <c r="AV45" s="141"/>
      <c r="AW45" s="141"/>
      <c r="AX45" s="255"/>
      <c r="AY45" s="255"/>
      <c r="AZ45" s="132"/>
      <c r="BA45" s="148"/>
      <c r="BB45" s="148"/>
      <c r="BC45" s="148"/>
      <c r="BD45" s="148"/>
      <c r="BE45" s="148"/>
      <c r="BF45" s="148"/>
      <c r="BG45" s="148"/>
      <c r="BH45" s="148"/>
      <c r="BI45" s="154"/>
    </row>
    <row r="46" spans="1:61" ht="129" customHeight="1" x14ac:dyDescent="0.25">
      <c r="A46" s="186"/>
      <c r="B46" s="121"/>
      <c r="C46" s="121"/>
      <c r="D46" s="124"/>
      <c r="E46" s="127"/>
      <c r="F46" s="96"/>
      <c r="G46" s="127"/>
      <c r="H46" s="127"/>
      <c r="I46" s="127"/>
      <c r="J46" s="121"/>
      <c r="K46" s="121"/>
      <c r="L46" s="121"/>
      <c r="M46" s="138"/>
      <c r="N46" s="121"/>
      <c r="O46" s="93"/>
      <c r="P46" s="93"/>
      <c r="Q46" s="93"/>
      <c r="R46" s="93"/>
      <c r="S46" s="93"/>
      <c r="T46" s="93"/>
      <c r="U46" s="104"/>
      <c r="V46" s="167"/>
      <c r="W46" s="171"/>
      <c r="X46" s="96"/>
      <c r="Y46" s="189"/>
      <c r="Z46" s="189"/>
      <c r="AA46" s="189"/>
      <c r="AB46" s="99"/>
      <c r="AC46" s="165"/>
      <c r="AD46" s="96"/>
      <c r="AE46" s="6" t="s">
        <v>136</v>
      </c>
      <c r="AF46" s="6" t="s">
        <v>135</v>
      </c>
      <c r="AG46" s="83">
        <v>5</v>
      </c>
      <c r="AH46" s="83">
        <v>0</v>
      </c>
      <c r="AI46" s="83"/>
      <c r="AJ46" s="83">
        <v>0</v>
      </c>
      <c r="AK46" s="144"/>
      <c r="AL46" s="144"/>
      <c r="AM46" s="148"/>
      <c r="AN46" s="148"/>
      <c r="AO46" s="154"/>
      <c r="AP46" s="141"/>
      <c r="AQ46" s="148"/>
      <c r="AR46" s="148"/>
      <c r="AS46" s="157"/>
      <c r="AT46" s="148"/>
      <c r="AU46" s="141"/>
      <c r="AV46" s="141"/>
      <c r="AW46" s="141"/>
      <c r="AX46" s="255"/>
      <c r="AY46" s="255"/>
      <c r="AZ46" s="132"/>
      <c r="BA46" s="148"/>
      <c r="BB46" s="148"/>
      <c r="BC46" s="148"/>
      <c r="BD46" s="148"/>
      <c r="BE46" s="148"/>
      <c r="BF46" s="148"/>
      <c r="BG46" s="148"/>
      <c r="BH46" s="148"/>
      <c r="BI46" s="154"/>
    </row>
    <row r="47" spans="1:61" ht="108.75" customHeight="1" x14ac:dyDescent="0.25">
      <c r="A47" s="186"/>
      <c r="B47" s="121"/>
      <c r="C47" s="121"/>
      <c r="D47" s="125"/>
      <c r="E47" s="128"/>
      <c r="F47" s="96"/>
      <c r="G47" s="128"/>
      <c r="H47" s="128"/>
      <c r="I47" s="128"/>
      <c r="J47" s="121"/>
      <c r="K47" s="122"/>
      <c r="L47" s="122"/>
      <c r="M47" s="139"/>
      <c r="N47" s="122"/>
      <c r="O47" s="94"/>
      <c r="P47" s="94"/>
      <c r="Q47" s="94"/>
      <c r="R47" s="94"/>
      <c r="S47" s="94"/>
      <c r="T47" s="94"/>
      <c r="U47" s="104"/>
      <c r="V47" s="167"/>
      <c r="W47" s="171"/>
      <c r="X47" s="96"/>
      <c r="Y47" s="189"/>
      <c r="Z47" s="189"/>
      <c r="AA47" s="189"/>
      <c r="AB47" s="99"/>
      <c r="AC47" s="165"/>
      <c r="AD47" s="96"/>
      <c r="AE47" s="6" t="s">
        <v>137</v>
      </c>
      <c r="AF47" s="6" t="s">
        <v>135</v>
      </c>
      <c r="AG47" s="84"/>
      <c r="AH47" s="84"/>
      <c r="AI47" s="84"/>
      <c r="AJ47" s="84"/>
      <c r="AK47" s="144"/>
      <c r="AL47" s="144"/>
      <c r="AM47" s="148"/>
      <c r="AN47" s="148"/>
      <c r="AO47" s="154"/>
      <c r="AP47" s="141"/>
      <c r="AQ47" s="148"/>
      <c r="AR47" s="148"/>
      <c r="AS47" s="157"/>
      <c r="AT47" s="148"/>
      <c r="AU47" s="141"/>
      <c r="AV47" s="141"/>
      <c r="AW47" s="141"/>
      <c r="AX47" s="255"/>
      <c r="AY47" s="255"/>
      <c r="AZ47" s="132"/>
      <c r="BA47" s="148"/>
      <c r="BB47" s="148"/>
      <c r="BC47" s="148"/>
      <c r="BD47" s="148"/>
      <c r="BE47" s="148"/>
      <c r="BF47" s="148"/>
      <c r="BG47" s="148"/>
      <c r="BH47" s="148"/>
      <c r="BI47" s="154"/>
    </row>
    <row r="48" spans="1:61" ht="108.75" customHeight="1" x14ac:dyDescent="0.25">
      <c r="A48" s="186"/>
      <c r="B48" s="121"/>
      <c r="C48" s="121"/>
      <c r="D48" s="95" t="s">
        <v>138</v>
      </c>
      <c r="E48" s="114">
        <v>4.8000000000000001E-2</v>
      </c>
      <c r="F48" s="7"/>
      <c r="G48" s="117">
        <v>7.0000000000000007E-2</v>
      </c>
      <c r="H48" s="117" t="s">
        <v>71</v>
      </c>
      <c r="I48" s="117">
        <v>2.1999999999999999E-2</v>
      </c>
      <c r="J48" s="121"/>
      <c r="K48" s="120" t="s">
        <v>139</v>
      </c>
      <c r="L48" s="120" t="s">
        <v>74</v>
      </c>
      <c r="M48" s="120">
        <v>4.8</v>
      </c>
      <c r="N48" s="120" t="s">
        <v>140</v>
      </c>
      <c r="O48" s="95" t="s">
        <v>76</v>
      </c>
      <c r="P48" s="92"/>
      <c r="Q48" s="92"/>
      <c r="R48" s="92">
        <f>7-4.8</f>
        <v>2.2000000000000002</v>
      </c>
      <c r="S48" s="92">
        <f>+R48-T48</f>
        <v>2.2000000000000002</v>
      </c>
      <c r="T48" s="92">
        <v>0</v>
      </c>
      <c r="U48" s="104">
        <v>0</v>
      </c>
      <c r="V48" s="167">
        <v>0</v>
      </c>
      <c r="W48" s="171">
        <v>0</v>
      </c>
      <c r="X48" s="96"/>
      <c r="Y48" s="189"/>
      <c r="Z48" s="189"/>
      <c r="AA48" s="189"/>
      <c r="AB48" s="99"/>
      <c r="AC48" s="165"/>
      <c r="AD48" s="96"/>
      <c r="AE48" s="4" t="s">
        <v>141</v>
      </c>
      <c r="AF48" s="5" t="s">
        <v>142</v>
      </c>
      <c r="AG48" s="83">
        <v>2.2000000000000002</v>
      </c>
      <c r="AH48" s="83">
        <v>0</v>
      </c>
      <c r="AI48" s="82">
        <v>0</v>
      </c>
      <c r="AJ48" s="82">
        <v>0</v>
      </c>
      <c r="AK48" s="144"/>
      <c r="AL48" s="144"/>
      <c r="AM48" s="148"/>
      <c r="AN48" s="148"/>
      <c r="AO48" s="154"/>
      <c r="AP48" s="141"/>
      <c r="AQ48" s="148"/>
      <c r="AR48" s="148"/>
      <c r="AS48" s="157"/>
      <c r="AT48" s="148"/>
      <c r="AU48" s="141"/>
      <c r="AV48" s="141"/>
      <c r="AW48" s="141"/>
      <c r="AX48" s="255"/>
      <c r="AY48" s="255"/>
      <c r="AZ48" s="132"/>
      <c r="BA48" s="148"/>
      <c r="BB48" s="148"/>
      <c r="BC48" s="148"/>
      <c r="BD48" s="148"/>
      <c r="BE48" s="148"/>
      <c r="BF48" s="148"/>
      <c r="BG48" s="148"/>
      <c r="BH48" s="148"/>
      <c r="BI48" s="154"/>
    </row>
    <row r="49" spans="1:61" ht="126" customHeight="1" x14ac:dyDescent="0.25">
      <c r="A49" s="186"/>
      <c r="B49" s="121"/>
      <c r="C49" s="121"/>
      <c r="D49" s="96"/>
      <c r="E49" s="115"/>
      <c r="F49" s="7"/>
      <c r="G49" s="118"/>
      <c r="H49" s="118"/>
      <c r="I49" s="118"/>
      <c r="J49" s="121"/>
      <c r="K49" s="121"/>
      <c r="L49" s="121"/>
      <c r="M49" s="121"/>
      <c r="N49" s="121"/>
      <c r="O49" s="96"/>
      <c r="P49" s="93"/>
      <c r="Q49" s="93"/>
      <c r="R49" s="93"/>
      <c r="S49" s="93"/>
      <c r="T49" s="93"/>
      <c r="U49" s="104"/>
      <c r="V49" s="167"/>
      <c r="W49" s="171"/>
      <c r="X49" s="96"/>
      <c r="Y49" s="189"/>
      <c r="Z49" s="189"/>
      <c r="AA49" s="189"/>
      <c r="AB49" s="99"/>
      <c r="AC49" s="165"/>
      <c r="AD49" s="96"/>
      <c r="AE49" s="4" t="s">
        <v>143</v>
      </c>
      <c r="AF49" s="5" t="s">
        <v>142</v>
      </c>
      <c r="AG49" s="146"/>
      <c r="AH49" s="146"/>
      <c r="AI49" s="82"/>
      <c r="AJ49" s="82"/>
      <c r="AK49" s="144"/>
      <c r="AL49" s="144"/>
      <c r="AM49" s="148"/>
      <c r="AN49" s="148"/>
      <c r="AO49" s="154"/>
      <c r="AP49" s="141"/>
      <c r="AQ49" s="148"/>
      <c r="AR49" s="148"/>
      <c r="AS49" s="157"/>
      <c r="AT49" s="148"/>
      <c r="AU49" s="141"/>
      <c r="AV49" s="141"/>
      <c r="AW49" s="141"/>
      <c r="AX49" s="255"/>
      <c r="AY49" s="255"/>
      <c r="AZ49" s="132"/>
      <c r="BA49" s="148"/>
      <c r="BB49" s="148"/>
      <c r="BC49" s="148"/>
      <c r="BD49" s="148"/>
      <c r="BE49" s="148"/>
      <c r="BF49" s="148"/>
      <c r="BG49" s="148"/>
      <c r="BH49" s="148"/>
      <c r="BI49" s="154"/>
    </row>
    <row r="50" spans="1:61" ht="45" x14ac:dyDescent="0.25">
      <c r="A50" s="186"/>
      <c r="B50" s="121"/>
      <c r="C50" s="121"/>
      <c r="D50" s="97"/>
      <c r="E50" s="116"/>
      <c r="F50" s="7"/>
      <c r="G50" s="119"/>
      <c r="H50" s="119"/>
      <c r="I50" s="119"/>
      <c r="J50" s="121"/>
      <c r="K50" s="122"/>
      <c r="L50" s="122"/>
      <c r="M50" s="122"/>
      <c r="N50" s="122"/>
      <c r="O50" s="97"/>
      <c r="P50" s="94"/>
      <c r="Q50" s="94"/>
      <c r="R50" s="94"/>
      <c r="S50" s="94"/>
      <c r="T50" s="94"/>
      <c r="U50" s="104"/>
      <c r="V50" s="167"/>
      <c r="W50" s="171"/>
      <c r="X50" s="96"/>
      <c r="Y50" s="189"/>
      <c r="Z50" s="189"/>
      <c r="AA50" s="189"/>
      <c r="AB50" s="99"/>
      <c r="AC50" s="165"/>
      <c r="AD50" s="96"/>
      <c r="AE50" s="4" t="s">
        <v>144</v>
      </c>
      <c r="AF50" s="5" t="s">
        <v>142</v>
      </c>
      <c r="AG50" s="84"/>
      <c r="AH50" s="84"/>
      <c r="AI50" s="82"/>
      <c r="AJ50" s="82"/>
      <c r="AK50" s="144"/>
      <c r="AL50" s="144"/>
      <c r="AM50" s="148"/>
      <c r="AN50" s="148"/>
      <c r="AO50" s="154"/>
      <c r="AP50" s="141"/>
      <c r="AQ50" s="148"/>
      <c r="AR50" s="148"/>
      <c r="AS50" s="157"/>
      <c r="AT50" s="148"/>
      <c r="AU50" s="141"/>
      <c r="AV50" s="141"/>
      <c r="AW50" s="141"/>
      <c r="AX50" s="255"/>
      <c r="AY50" s="255"/>
      <c r="AZ50" s="132"/>
      <c r="BA50" s="148"/>
      <c r="BB50" s="148"/>
      <c r="BC50" s="148"/>
      <c r="BD50" s="148"/>
      <c r="BE50" s="148"/>
      <c r="BF50" s="148"/>
      <c r="BG50" s="148"/>
      <c r="BH50" s="148"/>
      <c r="BI50" s="154"/>
    </row>
    <row r="51" spans="1:61" ht="90" x14ac:dyDescent="0.25">
      <c r="A51" s="186"/>
      <c r="B51" s="122"/>
      <c r="C51" s="122"/>
      <c r="D51" s="28" t="s">
        <v>145</v>
      </c>
      <c r="E51" s="23">
        <v>1</v>
      </c>
      <c r="F51" s="7"/>
      <c r="G51" s="23">
        <v>1.75</v>
      </c>
      <c r="H51" s="23" t="s">
        <v>71</v>
      </c>
      <c r="I51" s="23">
        <v>0.75</v>
      </c>
      <c r="J51" s="122"/>
      <c r="K51" s="24" t="s">
        <v>146</v>
      </c>
      <c r="L51" s="24" t="s">
        <v>147</v>
      </c>
      <c r="M51" s="24">
        <v>6890</v>
      </c>
      <c r="N51" s="24" t="s">
        <v>148</v>
      </c>
      <c r="O51" s="22" t="s">
        <v>76</v>
      </c>
      <c r="P51" s="22"/>
      <c r="Q51" s="22"/>
      <c r="R51" s="25">
        <f>12000-6890</f>
        <v>5110</v>
      </c>
      <c r="S51" s="22">
        <f>+R51-T51</f>
        <v>5110</v>
      </c>
      <c r="T51" s="22">
        <v>0</v>
      </c>
      <c r="U51" s="63">
        <v>0</v>
      </c>
      <c r="V51" s="64">
        <v>0</v>
      </c>
      <c r="W51" s="65">
        <v>0</v>
      </c>
      <c r="X51" s="97"/>
      <c r="Y51" s="190"/>
      <c r="Z51" s="190"/>
      <c r="AA51" s="190"/>
      <c r="AB51" s="100"/>
      <c r="AC51" s="166"/>
      <c r="AD51" s="97"/>
      <c r="AE51" s="29" t="s">
        <v>149</v>
      </c>
      <c r="AF51" s="26" t="s">
        <v>150</v>
      </c>
      <c r="AG51" s="70">
        <v>5110</v>
      </c>
      <c r="AH51" s="70">
        <v>0</v>
      </c>
      <c r="AI51" s="71">
        <v>0</v>
      </c>
      <c r="AJ51" s="71">
        <v>0</v>
      </c>
      <c r="AK51" s="145"/>
      <c r="AL51" s="145"/>
      <c r="AM51" s="149"/>
      <c r="AN51" s="149"/>
      <c r="AO51" s="155"/>
      <c r="AP51" s="142"/>
      <c r="AQ51" s="149"/>
      <c r="AR51" s="149"/>
      <c r="AS51" s="158"/>
      <c r="AT51" s="149"/>
      <c r="AU51" s="142"/>
      <c r="AV51" s="142"/>
      <c r="AW51" s="142"/>
      <c r="AX51" s="256"/>
      <c r="AY51" s="256"/>
      <c r="AZ51" s="133"/>
      <c r="BA51" s="149"/>
      <c r="BB51" s="149"/>
      <c r="BC51" s="149"/>
      <c r="BD51" s="149"/>
      <c r="BE51" s="149"/>
      <c r="BF51" s="149"/>
      <c r="BG51" s="149"/>
      <c r="BH51" s="149"/>
      <c r="BI51" s="155"/>
    </row>
    <row r="52" spans="1:61" s="39" customFormat="1" ht="95.25" customHeight="1" x14ac:dyDescent="0.25">
      <c r="D52" s="85" t="s">
        <v>171</v>
      </c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40"/>
      <c r="V52" s="41">
        <f>V51</f>
        <v>0</v>
      </c>
      <c r="W52" s="41">
        <f>W51</f>
        <v>0</v>
      </c>
      <c r="X52" s="42"/>
      <c r="Y52" s="43"/>
      <c r="Z52" s="44"/>
      <c r="AA52" s="45"/>
      <c r="AB52" s="90" t="s">
        <v>172</v>
      </c>
      <c r="AC52" s="91"/>
      <c r="AD52" s="91"/>
      <c r="AE52" s="91"/>
      <c r="AF52" s="91"/>
      <c r="AG52" s="91"/>
      <c r="AH52" s="91"/>
      <c r="AI52" s="72"/>
      <c r="AJ52" s="73">
        <v>0</v>
      </c>
      <c r="AK52" s="46"/>
      <c r="AL52" s="47"/>
      <c r="AR52" s="106" t="s">
        <v>167</v>
      </c>
      <c r="AS52" s="107"/>
      <c r="AT52" s="107"/>
      <c r="AU52" s="107"/>
      <c r="AV52" s="108"/>
      <c r="AX52" s="48">
        <f>AX36</f>
        <v>0</v>
      </c>
      <c r="AY52" s="48">
        <f t="shared" ref="AY52:AZ52" si="0">AY36</f>
        <v>0</v>
      </c>
      <c r="AZ52" s="49">
        <f t="shared" si="0"/>
        <v>0</v>
      </c>
    </row>
    <row r="53" spans="1:61" x14ac:dyDescent="0.25">
      <c r="B53" s="8"/>
      <c r="C53" s="8"/>
      <c r="AJ53" s="18"/>
      <c r="AW53"/>
      <c r="AX53"/>
      <c r="AY53"/>
      <c r="AZ53"/>
    </row>
    <row r="54" spans="1:61" x14ac:dyDescent="0.25">
      <c r="B54" s="8"/>
      <c r="C54" s="8"/>
      <c r="AJ54" s="18"/>
      <c r="AW54"/>
      <c r="AX54"/>
      <c r="AY54"/>
      <c r="AZ54"/>
    </row>
    <row r="55" spans="1:61" x14ac:dyDescent="0.25">
      <c r="B55" s="8"/>
      <c r="C55" s="8"/>
      <c r="AJ55" s="18"/>
      <c r="AW55"/>
      <c r="AX55"/>
      <c r="AY55"/>
      <c r="AZ55"/>
    </row>
    <row r="56" spans="1:61" ht="75" customHeight="1" x14ac:dyDescent="0.25">
      <c r="B56" s="8"/>
      <c r="C56" s="8"/>
      <c r="N56" s="109" t="s">
        <v>173</v>
      </c>
      <c r="O56" s="109"/>
      <c r="P56" s="109"/>
      <c r="Q56" s="109"/>
      <c r="R56" s="109"/>
      <c r="S56" s="109"/>
      <c r="T56" s="109"/>
      <c r="U56" s="35"/>
      <c r="V56" s="66">
        <f>(V25+V35)/2</f>
        <v>0.16624741361208212</v>
      </c>
      <c r="W56" s="66">
        <f>(W25+W35)/2</f>
        <v>0.36325104427736005</v>
      </c>
      <c r="AB56" s="90" t="s">
        <v>174</v>
      </c>
      <c r="AC56" s="91"/>
      <c r="AD56" s="91"/>
      <c r="AE56" s="91"/>
      <c r="AF56" s="91"/>
      <c r="AG56" s="67"/>
      <c r="AH56" s="67"/>
      <c r="AI56" s="68">
        <f>(AI35+AI25)/2</f>
        <v>0.69499999999999995</v>
      </c>
      <c r="AJ56" s="69">
        <f>(AJ35+AJ25)/2</f>
        <v>0.10079782790309107</v>
      </c>
      <c r="AR56" s="110" t="s">
        <v>175</v>
      </c>
      <c r="AS56" s="110"/>
      <c r="AT56" s="110"/>
      <c r="AU56" s="110"/>
      <c r="AV56" s="110"/>
      <c r="AW56" s="74"/>
      <c r="AX56" s="75">
        <f>(AX35+AX25)</f>
        <v>2334016627</v>
      </c>
      <c r="AY56" s="75">
        <f>(AY35+AY25)</f>
        <v>12900000</v>
      </c>
      <c r="AZ56" s="76">
        <f>AY56/AX56</f>
        <v>5.5269529148902676E-3</v>
      </c>
    </row>
    <row r="57" spans="1:61" x14ac:dyDescent="0.25">
      <c r="AG57" s="37"/>
      <c r="AH57" s="36"/>
      <c r="AI57" s="36"/>
      <c r="AJ57" s="36"/>
      <c r="AW57"/>
      <c r="AX57"/>
      <c r="AY57"/>
      <c r="AZ57"/>
    </row>
    <row r="58" spans="1:61" x14ac:dyDescent="0.25">
      <c r="AG58" s="37"/>
      <c r="AH58" s="36"/>
      <c r="AI58" s="36"/>
      <c r="AJ58" s="36"/>
      <c r="AW58"/>
      <c r="AX58"/>
      <c r="AY58"/>
      <c r="AZ58"/>
    </row>
    <row r="59" spans="1:61" x14ac:dyDescent="0.25">
      <c r="AG59" s="37"/>
      <c r="AH59" s="36"/>
      <c r="AI59" s="36"/>
      <c r="AJ59" s="36"/>
      <c r="AW59"/>
      <c r="AX59"/>
      <c r="AY59"/>
      <c r="AZ59"/>
    </row>
    <row r="60" spans="1:61" x14ac:dyDescent="0.25">
      <c r="AG60" s="37"/>
      <c r="AH60" s="36"/>
      <c r="AI60" s="36"/>
      <c r="AJ60" s="36"/>
      <c r="AW60"/>
      <c r="AX60"/>
      <c r="AY60"/>
      <c r="AZ60"/>
    </row>
    <row r="61" spans="1:61" x14ac:dyDescent="0.25">
      <c r="AG61" s="37"/>
      <c r="AH61" s="36"/>
      <c r="AI61" s="36"/>
      <c r="AJ61" s="36"/>
      <c r="AW61"/>
      <c r="AX61"/>
      <c r="AY61"/>
      <c r="AZ61"/>
    </row>
    <row r="62" spans="1:61" x14ac:dyDescent="0.25">
      <c r="AG62" s="37"/>
      <c r="AH62" s="36"/>
      <c r="AI62" s="36"/>
      <c r="AJ62" s="36"/>
      <c r="AW62"/>
      <c r="AX62"/>
      <c r="AY62"/>
      <c r="AZ62"/>
    </row>
    <row r="63" spans="1:61" x14ac:dyDescent="0.25">
      <c r="AG63" s="37"/>
      <c r="AH63" s="36"/>
      <c r="AI63" s="36"/>
      <c r="AJ63" s="36"/>
      <c r="AW63"/>
      <c r="AX63"/>
      <c r="AY63"/>
      <c r="AZ63"/>
    </row>
    <row r="64" spans="1:61" x14ac:dyDescent="0.25">
      <c r="AG64" s="37"/>
      <c r="AH64" s="36"/>
      <c r="AI64" s="36"/>
      <c r="AJ64" s="36"/>
      <c r="AW64"/>
      <c r="AX64"/>
      <c r="AY64"/>
      <c r="AZ64"/>
    </row>
    <row r="65" spans="33:52" x14ac:dyDescent="0.25">
      <c r="AG65" s="37"/>
      <c r="AH65" s="36"/>
      <c r="AI65" s="36"/>
      <c r="AJ65" s="36"/>
      <c r="AW65"/>
      <c r="AX65"/>
      <c r="AY65"/>
      <c r="AZ65"/>
    </row>
    <row r="66" spans="33:52" x14ac:dyDescent="0.25">
      <c r="AG66" s="37"/>
      <c r="AH66" s="36"/>
      <c r="AI66" s="36"/>
      <c r="AJ66" s="36"/>
      <c r="AW66"/>
      <c r="AX66"/>
      <c r="AY66"/>
      <c r="AZ66"/>
    </row>
    <row r="67" spans="33:52" x14ac:dyDescent="0.25">
      <c r="AG67" s="37"/>
      <c r="AH67" s="36"/>
      <c r="AI67" s="36"/>
      <c r="AJ67" s="36"/>
      <c r="AW67"/>
      <c r="AX67"/>
      <c r="AY67"/>
      <c r="AZ67"/>
    </row>
    <row r="68" spans="33:52" x14ac:dyDescent="0.25">
      <c r="AG68" s="37"/>
      <c r="AH68" s="36"/>
      <c r="AI68" s="36"/>
      <c r="AJ68" s="36"/>
      <c r="AW68"/>
      <c r="AX68"/>
      <c r="AY68"/>
      <c r="AZ68"/>
    </row>
    <row r="69" spans="33:52" x14ac:dyDescent="0.25">
      <c r="AG69" s="37"/>
      <c r="AH69" s="36"/>
      <c r="AI69" s="36"/>
      <c r="AJ69" s="36"/>
      <c r="AW69"/>
      <c r="AX69"/>
      <c r="AY69"/>
      <c r="AZ69"/>
    </row>
    <row r="70" spans="33:52" x14ac:dyDescent="0.25">
      <c r="AG70" s="37"/>
      <c r="AH70" s="36"/>
      <c r="AI70" s="36"/>
      <c r="AJ70" s="36"/>
      <c r="AW70"/>
      <c r="AX70"/>
      <c r="AY70"/>
      <c r="AZ70"/>
    </row>
    <row r="71" spans="33:52" x14ac:dyDescent="0.25">
      <c r="AG71" s="37"/>
      <c r="AH71" s="36"/>
      <c r="AI71" s="36"/>
      <c r="AJ71" s="36"/>
      <c r="AW71"/>
      <c r="AX71"/>
      <c r="AY71"/>
      <c r="AZ71"/>
    </row>
    <row r="72" spans="33:52" x14ac:dyDescent="0.25">
      <c r="AG72" s="37"/>
      <c r="AH72" s="36"/>
      <c r="AI72" s="36"/>
      <c r="AJ72" s="36"/>
      <c r="AW72"/>
      <c r="AX72"/>
      <c r="AY72"/>
      <c r="AZ72"/>
    </row>
    <row r="73" spans="33:52" x14ac:dyDescent="0.25">
      <c r="AG73" s="37"/>
      <c r="AH73" s="36"/>
      <c r="AI73" s="36"/>
      <c r="AJ73" s="36"/>
      <c r="AW73"/>
      <c r="AX73"/>
      <c r="AY73"/>
      <c r="AZ73"/>
    </row>
    <row r="74" spans="33:52" x14ac:dyDescent="0.25">
      <c r="AG74" s="37"/>
      <c r="AH74" s="36"/>
      <c r="AI74" s="36"/>
      <c r="AJ74" s="36"/>
      <c r="AW74"/>
      <c r="AX74"/>
      <c r="AY74"/>
      <c r="AZ74"/>
    </row>
    <row r="75" spans="33:52" x14ac:dyDescent="0.25">
      <c r="AG75" s="37"/>
      <c r="AH75" s="36"/>
      <c r="AI75" s="36"/>
      <c r="AJ75" s="36"/>
      <c r="AW75"/>
      <c r="AX75"/>
      <c r="AY75"/>
      <c r="AZ75"/>
    </row>
    <row r="76" spans="33:52" x14ac:dyDescent="0.25">
      <c r="AG76" s="37"/>
      <c r="AH76" s="36"/>
      <c r="AI76" s="36"/>
      <c r="AJ76" s="36"/>
      <c r="AW76"/>
      <c r="AX76"/>
      <c r="AY76"/>
      <c r="AZ76"/>
    </row>
    <row r="77" spans="33:52" x14ac:dyDescent="0.25">
      <c r="AG77" s="37"/>
      <c r="AH77" s="36"/>
      <c r="AI77" s="36"/>
      <c r="AJ77" s="36"/>
      <c r="AW77"/>
      <c r="AX77"/>
      <c r="AY77"/>
      <c r="AZ77"/>
    </row>
    <row r="78" spans="33:52" x14ac:dyDescent="0.25">
      <c r="AG78" s="37"/>
      <c r="AH78" s="36"/>
      <c r="AI78" s="36"/>
      <c r="AJ78" s="36"/>
      <c r="AW78"/>
      <c r="AX78"/>
      <c r="AY78"/>
      <c r="AZ78"/>
    </row>
    <row r="79" spans="33:52" x14ac:dyDescent="0.25">
      <c r="AG79" s="37"/>
      <c r="AH79" s="36"/>
      <c r="AI79" s="36"/>
      <c r="AJ79" s="36"/>
      <c r="AW79"/>
      <c r="AX79"/>
      <c r="AY79"/>
      <c r="AZ79"/>
    </row>
    <row r="80" spans="33:52" x14ac:dyDescent="0.25">
      <c r="AG80" s="37"/>
      <c r="AH80" s="36"/>
      <c r="AI80" s="36"/>
      <c r="AJ80" s="36"/>
      <c r="AW80"/>
      <c r="AX80"/>
      <c r="AY80"/>
      <c r="AZ80"/>
    </row>
    <row r="81" spans="33:52" x14ac:dyDescent="0.25">
      <c r="AG81" s="37"/>
      <c r="AH81" s="36"/>
      <c r="AI81" s="36"/>
      <c r="AJ81" s="36"/>
      <c r="AW81"/>
      <c r="AX81"/>
      <c r="AY81"/>
      <c r="AZ81"/>
    </row>
    <row r="82" spans="33:52" x14ac:dyDescent="0.25">
      <c r="AG82" s="37"/>
      <c r="AH82" s="36"/>
      <c r="AI82" s="36"/>
      <c r="AJ82" s="36"/>
      <c r="AW82"/>
      <c r="AX82"/>
      <c r="AY82"/>
      <c r="AZ82"/>
    </row>
    <row r="83" spans="33:52" x14ac:dyDescent="0.25">
      <c r="AG83" s="37"/>
      <c r="AH83" s="36"/>
      <c r="AI83" s="36"/>
      <c r="AJ83" s="36"/>
      <c r="AW83"/>
      <c r="AX83"/>
      <c r="AY83"/>
      <c r="AZ83"/>
    </row>
    <row r="84" spans="33:52" x14ac:dyDescent="0.25">
      <c r="AG84" s="37"/>
      <c r="AH84" s="36"/>
      <c r="AI84" s="36"/>
      <c r="AJ84" s="36"/>
      <c r="AW84"/>
      <c r="AX84"/>
      <c r="AY84"/>
      <c r="AZ84"/>
    </row>
    <row r="85" spans="33:52" x14ac:dyDescent="0.25">
      <c r="AG85" s="37"/>
      <c r="AH85" s="36"/>
      <c r="AI85" s="36"/>
      <c r="AJ85" s="36"/>
      <c r="AW85"/>
      <c r="AX85"/>
      <c r="AY85"/>
      <c r="AZ85"/>
    </row>
    <row r="86" spans="33:52" x14ac:dyDescent="0.25">
      <c r="AG86" s="37"/>
      <c r="AH86" s="36"/>
      <c r="AI86" s="36"/>
      <c r="AJ86" s="36"/>
      <c r="AW86"/>
      <c r="AX86"/>
      <c r="AY86"/>
      <c r="AZ86"/>
    </row>
    <row r="87" spans="33:52" x14ac:dyDescent="0.25">
      <c r="AG87" s="37"/>
      <c r="AH87" s="36"/>
      <c r="AI87" s="36"/>
      <c r="AJ87" s="36"/>
      <c r="AW87"/>
      <c r="AX87"/>
      <c r="AY87"/>
      <c r="AZ87"/>
    </row>
    <row r="88" spans="33:52" x14ac:dyDescent="0.25">
      <c r="AG88" s="37"/>
      <c r="AH88" s="36"/>
      <c r="AI88" s="36"/>
      <c r="AJ88" s="36"/>
      <c r="AW88"/>
      <c r="AX88"/>
      <c r="AY88"/>
      <c r="AZ88"/>
    </row>
    <row r="89" spans="33:52" x14ac:dyDescent="0.25">
      <c r="AG89" s="37"/>
      <c r="AH89" s="36"/>
      <c r="AI89" s="36"/>
      <c r="AJ89" s="36"/>
      <c r="AW89"/>
      <c r="AX89"/>
      <c r="AY89"/>
      <c r="AZ89"/>
    </row>
    <row r="90" spans="33:52" x14ac:dyDescent="0.25">
      <c r="AG90" s="37"/>
      <c r="AH90" s="36"/>
      <c r="AI90" s="36"/>
      <c r="AJ90" s="36"/>
      <c r="AW90"/>
      <c r="AX90"/>
      <c r="AY90"/>
      <c r="AZ90"/>
    </row>
    <row r="91" spans="33:52" x14ac:dyDescent="0.25">
      <c r="AG91" s="37"/>
      <c r="AH91" s="36"/>
      <c r="AI91" s="36"/>
      <c r="AJ91" s="36"/>
      <c r="AW91"/>
      <c r="AX91"/>
      <c r="AY91"/>
      <c r="AZ91"/>
    </row>
    <row r="92" spans="33:52" x14ac:dyDescent="0.25">
      <c r="AG92" s="37"/>
      <c r="AH92" s="36"/>
      <c r="AI92" s="36"/>
      <c r="AJ92" s="36"/>
      <c r="AW92"/>
      <c r="AX92"/>
      <c r="AY92"/>
      <c r="AZ92"/>
    </row>
    <row r="93" spans="33:52" x14ac:dyDescent="0.25">
      <c r="AG93" s="37"/>
      <c r="AH93" s="36"/>
      <c r="AI93" s="36"/>
      <c r="AJ93" s="36"/>
      <c r="AW93"/>
      <c r="AX93"/>
      <c r="AY93"/>
      <c r="AZ93"/>
    </row>
    <row r="94" spans="33:52" x14ac:dyDescent="0.25">
      <c r="AG94" s="37"/>
      <c r="AH94" s="36"/>
      <c r="AI94" s="36"/>
      <c r="AJ94" s="36"/>
      <c r="AW94"/>
      <c r="AX94"/>
      <c r="AY94"/>
      <c r="AZ94"/>
    </row>
    <row r="95" spans="33:52" x14ac:dyDescent="0.25">
      <c r="AG95" s="37"/>
      <c r="AH95" s="36"/>
      <c r="AI95" s="36"/>
      <c r="AJ95" s="36"/>
      <c r="AW95"/>
      <c r="AX95"/>
      <c r="AY95"/>
      <c r="AZ95"/>
    </row>
    <row r="96" spans="33:52" x14ac:dyDescent="0.25">
      <c r="AG96" s="37"/>
      <c r="AH96" s="36"/>
      <c r="AI96" s="36"/>
      <c r="AJ96" s="36"/>
      <c r="AW96"/>
      <c r="AX96"/>
      <c r="AY96"/>
      <c r="AZ96"/>
    </row>
    <row r="97" spans="33:52" x14ac:dyDescent="0.25">
      <c r="AG97" s="37"/>
      <c r="AH97" s="36"/>
      <c r="AI97" s="36"/>
      <c r="AJ97" s="36"/>
      <c r="AW97"/>
      <c r="AX97"/>
      <c r="AY97"/>
      <c r="AZ97"/>
    </row>
    <row r="98" spans="33:52" x14ac:dyDescent="0.25">
      <c r="AG98" s="37"/>
      <c r="AH98" s="36"/>
      <c r="AI98" s="36"/>
      <c r="AJ98" s="36"/>
      <c r="AW98"/>
      <c r="AX98"/>
      <c r="AY98"/>
      <c r="AZ98"/>
    </row>
    <row r="99" spans="33:52" x14ac:dyDescent="0.25">
      <c r="AG99" s="37"/>
      <c r="AH99" s="36"/>
      <c r="AI99" s="36"/>
      <c r="AJ99" s="36"/>
      <c r="AW99"/>
      <c r="AX99"/>
      <c r="AY99"/>
      <c r="AZ99"/>
    </row>
    <row r="100" spans="33:52" x14ac:dyDescent="0.25">
      <c r="AG100" s="37"/>
      <c r="AH100" s="36"/>
      <c r="AI100" s="36"/>
      <c r="AJ100" s="36"/>
      <c r="AW100"/>
      <c r="AX100"/>
      <c r="AY100"/>
      <c r="AZ100"/>
    </row>
    <row r="101" spans="33:52" x14ac:dyDescent="0.25">
      <c r="AG101" s="37"/>
      <c r="AH101" s="36"/>
      <c r="AI101" s="36"/>
      <c r="AJ101" s="36"/>
      <c r="AW101"/>
      <c r="AX101"/>
      <c r="AY101"/>
      <c r="AZ101"/>
    </row>
    <row r="102" spans="33:52" x14ac:dyDescent="0.25">
      <c r="AG102" s="37"/>
      <c r="AH102" s="36"/>
      <c r="AI102" s="36"/>
      <c r="AJ102" s="36"/>
      <c r="AW102"/>
      <c r="AX102"/>
      <c r="AY102"/>
      <c r="AZ102"/>
    </row>
    <row r="103" spans="33:52" x14ac:dyDescent="0.25">
      <c r="AG103" s="37"/>
      <c r="AH103" s="36"/>
      <c r="AI103" s="36"/>
      <c r="AJ103" s="36"/>
      <c r="AW103"/>
      <c r="AX103"/>
      <c r="AY103"/>
      <c r="AZ103"/>
    </row>
    <row r="104" spans="33:52" x14ac:dyDescent="0.25">
      <c r="AG104" s="37"/>
      <c r="AH104" s="36"/>
      <c r="AI104" s="36"/>
      <c r="AJ104" s="36"/>
      <c r="AW104"/>
      <c r="AX104"/>
      <c r="AY104"/>
      <c r="AZ104"/>
    </row>
    <row r="105" spans="33:52" x14ac:dyDescent="0.25">
      <c r="AG105" s="37"/>
      <c r="AH105" s="36"/>
      <c r="AI105" s="36"/>
      <c r="AJ105" s="36"/>
      <c r="AW105"/>
      <c r="AX105"/>
      <c r="AY105"/>
      <c r="AZ105"/>
    </row>
    <row r="106" spans="33:52" x14ac:dyDescent="0.25">
      <c r="AG106" s="37"/>
      <c r="AH106" s="36"/>
      <c r="AI106" s="36"/>
      <c r="AJ106" s="36"/>
      <c r="AW106"/>
      <c r="AX106"/>
      <c r="AY106"/>
      <c r="AZ106"/>
    </row>
    <row r="107" spans="33:52" x14ac:dyDescent="0.25">
      <c r="AG107" s="37"/>
      <c r="AH107" s="36"/>
      <c r="AI107" s="36"/>
      <c r="AJ107" s="36"/>
      <c r="AW107"/>
      <c r="AX107"/>
      <c r="AY107"/>
      <c r="AZ107"/>
    </row>
    <row r="108" spans="33:52" x14ac:dyDescent="0.25">
      <c r="AG108" s="37"/>
      <c r="AH108" s="36"/>
      <c r="AI108" s="36"/>
      <c r="AJ108" s="36"/>
      <c r="AW108"/>
      <c r="AX108"/>
      <c r="AY108"/>
      <c r="AZ108"/>
    </row>
    <row r="109" spans="33:52" x14ac:dyDescent="0.25">
      <c r="AG109" s="37"/>
      <c r="AH109" s="36"/>
      <c r="AI109" s="36"/>
      <c r="AJ109" s="36"/>
      <c r="AW109"/>
      <c r="AX109"/>
      <c r="AY109"/>
      <c r="AZ109"/>
    </row>
    <row r="110" spans="33:52" x14ac:dyDescent="0.25">
      <c r="AG110" s="37"/>
      <c r="AH110" s="36"/>
      <c r="AI110" s="36"/>
      <c r="AJ110" s="36"/>
      <c r="AW110"/>
      <c r="AX110"/>
      <c r="AY110"/>
      <c r="AZ110"/>
    </row>
    <row r="111" spans="33:52" x14ac:dyDescent="0.25">
      <c r="AG111" s="37"/>
      <c r="AH111" s="36"/>
      <c r="AI111" s="36"/>
      <c r="AJ111" s="36"/>
      <c r="AW111"/>
      <c r="AX111"/>
      <c r="AY111"/>
      <c r="AZ111"/>
    </row>
    <row r="112" spans="33:52" x14ac:dyDescent="0.25">
      <c r="AG112" s="37"/>
      <c r="AH112" s="36"/>
      <c r="AI112" s="36"/>
      <c r="AJ112" s="36"/>
      <c r="AW112"/>
      <c r="AX112"/>
      <c r="AY112"/>
      <c r="AZ112"/>
    </row>
    <row r="113" spans="33:52" x14ac:dyDescent="0.25">
      <c r="AG113" s="37"/>
      <c r="AH113" s="36"/>
      <c r="AI113" s="36"/>
      <c r="AJ113" s="36"/>
      <c r="AW113"/>
      <c r="AX113"/>
      <c r="AY113"/>
      <c r="AZ113"/>
    </row>
    <row r="114" spans="33:52" x14ac:dyDescent="0.25">
      <c r="AG114" s="37"/>
      <c r="AH114" s="36"/>
      <c r="AI114" s="36"/>
      <c r="AJ114" s="36"/>
      <c r="AW114"/>
      <c r="AX114"/>
      <c r="AY114"/>
      <c r="AZ114"/>
    </row>
    <row r="115" spans="33:52" x14ac:dyDescent="0.25">
      <c r="AG115" s="37"/>
      <c r="AH115" s="36"/>
      <c r="AI115" s="36"/>
      <c r="AJ115" s="36"/>
      <c r="AW115"/>
      <c r="AX115"/>
      <c r="AY115"/>
      <c r="AZ115"/>
    </row>
    <row r="116" spans="33:52" x14ac:dyDescent="0.25">
      <c r="AG116" s="37"/>
      <c r="AH116" s="36"/>
      <c r="AI116" s="36"/>
      <c r="AJ116" s="36"/>
      <c r="AW116"/>
      <c r="AX116"/>
      <c r="AY116"/>
      <c r="AZ116"/>
    </row>
    <row r="117" spans="33:52" x14ac:dyDescent="0.25">
      <c r="AG117" s="37"/>
      <c r="AH117" s="36"/>
      <c r="AI117" s="36"/>
      <c r="AJ117" s="36"/>
      <c r="AW117"/>
      <c r="AX117"/>
      <c r="AY117"/>
      <c r="AZ117"/>
    </row>
    <row r="118" spans="33:52" x14ac:dyDescent="0.25">
      <c r="AG118" s="37"/>
      <c r="AH118" s="36"/>
      <c r="AI118" s="36"/>
      <c r="AJ118" s="36"/>
      <c r="AW118"/>
      <c r="AX118"/>
      <c r="AY118"/>
      <c r="AZ118"/>
    </row>
    <row r="119" spans="33:52" x14ac:dyDescent="0.25">
      <c r="AG119" s="37"/>
      <c r="AH119" s="36"/>
      <c r="AI119" s="36"/>
      <c r="AJ119" s="36"/>
      <c r="AW119"/>
      <c r="AX119"/>
      <c r="AY119"/>
      <c r="AZ119"/>
    </row>
    <row r="120" spans="33:52" x14ac:dyDescent="0.25">
      <c r="AG120" s="37"/>
      <c r="AH120" s="36"/>
      <c r="AI120" s="36"/>
      <c r="AJ120" s="36"/>
      <c r="AW120"/>
      <c r="AX120"/>
      <c r="AY120"/>
      <c r="AZ120"/>
    </row>
    <row r="121" spans="33:52" x14ac:dyDescent="0.25">
      <c r="AG121" s="37"/>
      <c r="AH121" s="36"/>
      <c r="AI121" s="36"/>
      <c r="AJ121" s="36"/>
      <c r="AW121"/>
      <c r="AX121"/>
      <c r="AY121"/>
      <c r="AZ121"/>
    </row>
    <row r="122" spans="33:52" x14ac:dyDescent="0.25">
      <c r="AG122" s="37"/>
      <c r="AH122" s="36"/>
      <c r="AI122" s="36"/>
      <c r="AJ122" s="36"/>
      <c r="AW122"/>
      <c r="AX122"/>
      <c r="AY122"/>
      <c r="AZ122"/>
    </row>
    <row r="123" spans="33:52" x14ac:dyDescent="0.25">
      <c r="AG123" s="37"/>
      <c r="AH123" s="36"/>
      <c r="AI123" s="36"/>
      <c r="AJ123" s="36"/>
      <c r="AW123"/>
      <c r="AX123"/>
      <c r="AY123"/>
      <c r="AZ123"/>
    </row>
    <row r="124" spans="33:52" x14ac:dyDescent="0.25">
      <c r="AG124" s="37"/>
      <c r="AH124" s="36"/>
      <c r="AI124" s="36"/>
      <c r="AJ124" s="36"/>
      <c r="AW124"/>
      <c r="AX124"/>
      <c r="AY124"/>
      <c r="AZ124"/>
    </row>
    <row r="125" spans="33:52" x14ac:dyDescent="0.25">
      <c r="AG125" s="37"/>
      <c r="AH125" s="36"/>
      <c r="AI125" s="36"/>
      <c r="AJ125" s="36"/>
      <c r="AW125"/>
      <c r="AX125"/>
      <c r="AY125"/>
      <c r="AZ125"/>
    </row>
    <row r="126" spans="33:52" x14ac:dyDescent="0.25">
      <c r="AG126" s="37"/>
      <c r="AH126" s="36"/>
      <c r="AI126" s="36"/>
      <c r="AJ126" s="36"/>
      <c r="AW126"/>
      <c r="AX126"/>
      <c r="AY126"/>
      <c r="AZ126"/>
    </row>
    <row r="127" spans="33:52" x14ac:dyDescent="0.25">
      <c r="AG127" s="37"/>
      <c r="AH127" s="36"/>
      <c r="AI127" s="36"/>
      <c r="AJ127" s="36"/>
      <c r="AW127"/>
      <c r="AX127"/>
      <c r="AY127"/>
      <c r="AZ127"/>
    </row>
    <row r="128" spans="33:52" x14ac:dyDescent="0.25">
      <c r="AG128" s="37"/>
      <c r="AH128" s="36"/>
      <c r="AI128" s="36"/>
      <c r="AJ128" s="36"/>
      <c r="AW128"/>
      <c r="AX128"/>
      <c r="AY128"/>
      <c r="AZ128"/>
    </row>
    <row r="129" spans="33:52" x14ac:dyDescent="0.25">
      <c r="AG129" s="37"/>
      <c r="AH129" s="36"/>
      <c r="AI129" s="36"/>
      <c r="AJ129" s="36"/>
      <c r="AW129"/>
      <c r="AX129"/>
      <c r="AY129"/>
      <c r="AZ129"/>
    </row>
    <row r="130" spans="33:52" x14ac:dyDescent="0.25">
      <c r="AG130" s="37"/>
      <c r="AH130" s="36"/>
      <c r="AI130" s="36"/>
      <c r="AJ130" s="36"/>
      <c r="AW130"/>
      <c r="AX130"/>
      <c r="AY130"/>
      <c r="AZ130"/>
    </row>
    <row r="131" spans="33:52" x14ac:dyDescent="0.25">
      <c r="AG131" s="37"/>
      <c r="AH131" s="36"/>
      <c r="AI131" s="36"/>
      <c r="AJ131" s="36"/>
      <c r="AW131"/>
      <c r="AX131"/>
      <c r="AY131"/>
      <c r="AZ131"/>
    </row>
    <row r="132" spans="33:52" x14ac:dyDescent="0.25">
      <c r="AG132" s="37"/>
      <c r="AH132" s="36"/>
      <c r="AI132" s="36"/>
      <c r="AJ132" s="36"/>
      <c r="AW132"/>
      <c r="AX132"/>
      <c r="AY132"/>
      <c r="AZ132"/>
    </row>
    <row r="133" spans="33:52" x14ac:dyDescent="0.25">
      <c r="AG133" s="37"/>
      <c r="AH133" s="36"/>
      <c r="AI133" s="36"/>
      <c r="AJ133" s="36"/>
      <c r="AW133"/>
      <c r="AX133"/>
      <c r="AY133"/>
      <c r="AZ133"/>
    </row>
    <row r="134" spans="33:52" x14ac:dyDescent="0.25">
      <c r="AG134" s="37"/>
      <c r="AH134" s="36"/>
      <c r="AI134" s="36"/>
      <c r="AJ134" s="36"/>
      <c r="AW134"/>
      <c r="AX134"/>
      <c r="AY134"/>
      <c r="AZ134"/>
    </row>
    <row r="135" spans="33:52" x14ac:dyDescent="0.25">
      <c r="AG135" s="37"/>
      <c r="AH135" s="36"/>
      <c r="AI135" s="36"/>
      <c r="AJ135" s="36"/>
      <c r="AW135"/>
      <c r="AX135"/>
      <c r="AY135"/>
      <c r="AZ135"/>
    </row>
    <row r="136" spans="33:52" x14ac:dyDescent="0.25">
      <c r="AG136" s="37"/>
      <c r="AH136" s="36"/>
      <c r="AI136" s="36"/>
      <c r="AJ136" s="36"/>
      <c r="AW136"/>
      <c r="AX136"/>
      <c r="AY136"/>
      <c r="AZ136"/>
    </row>
    <row r="137" spans="33:52" x14ac:dyDescent="0.25">
      <c r="AG137" s="37"/>
      <c r="AH137" s="36"/>
      <c r="AI137" s="36"/>
      <c r="AJ137" s="36"/>
      <c r="AW137"/>
      <c r="AX137"/>
      <c r="AY137"/>
      <c r="AZ137"/>
    </row>
    <row r="138" spans="33:52" x14ac:dyDescent="0.25">
      <c r="AG138" s="37"/>
      <c r="AH138" s="36"/>
      <c r="AI138" s="36"/>
      <c r="AJ138" s="36"/>
      <c r="AW138"/>
      <c r="AX138"/>
      <c r="AY138"/>
      <c r="AZ138"/>
    </row>
    <row r="139" spans="33:52" x14ac:dyDescent="0.25">
      <c r="AG139" s="37"/>
      <c r="AH139" s="36"/>
      <c r="AI139" s="36"/>
      <c r="AJ139" s="36"/>
      <c r="AW139"/>
      <c r="AX139"/>
      <c r="AY139"/>
      <c r="AZ139"/>
    </row>
    <row r="140" spans="33:52" x14ac:dyDescent="0.25">
      <c r="AG140" s="37"/>
      <c r="AH140" s="36"/>
      <c r="AI140" s="36"/>
      <c r="AJ140" s="36"/>
      <c r="AW140"/>
      <c r="AX140"/>
      <c r="AY140"/>
      <c r="AZ140"/>
    </row>
    <row r="141" spans="33:52" x14ac:dyDescent="0.25">
      <c r="AG141" s="37"/>
      <c r="AH141" s="36"/>
      <c r="AI141" s="36"/>
      <c r="AJ141" s="36"/>
      <c r="AW141"/>
      <c r="AX141"/>
      <c r="AY141"/>
      <c r="AZ141"/>
    </row>
    <row r="142" spans="33:52" x14ac:dyDescent="0.25">
      <c r="AG142" s="37"/>
      <c r="AH142" s="36"/>
      <c r="AI142" s="36"/>
      <c r="AJ142" s="36"/>
      <c r="AW142"/>
      <c r="AX142"/>
      <c r="AY142"/>
      <c r="AZ142"/>
    </row>
    <row r="143" spans="33:52" x14ac:dyDescent="0.25">
      <c r="AG143" s="37"/>
      <c r="AH143" s="36"/>
      <c r="AI143" s="36"/>
      <c r="AJ143" s="36"/>
      <c r="AW143"/>
      <c r="AX143"/>
      <c r="AY143"/>
      <c r="AZ143"/>
    </row>
    <row r="144" spans="33:52" x14ac:dyDescent="0.25">
      <c r="AG144" s="37"/>
      <c r="AH144" s="36"/>
      <c r="AI144" s="36"/>
      <c r="AJ144" s="36"/>
      <c r="AW144"/>
      <c r="AX144"/>
      <c r="AY144"/>
      <c r="AZ144"/>
    </row>
    <row r="145" spans="33:52" x14ac:dyDescent="0.25">
      <c r="AG145" s="37"/>
      <c r="AH145" s="36"/>
      <c r="AI145" s="36"/>
      <c r="AJ145" s="36"/>
      <c r="AW145"/>
      <c r="AX145"/>
      <c r="AY145"/>
      <c r="AZ145"/>
    </row>
    <row r="146" spans="33:52" x14ac:dyDescent="0.25">
      <c r="AG146" s="37"/>
      <c r="AH146" s="36"/>
      <c r="AI146" s="36"/>
      <c r="AJ146" s="36"/>
      <c r="AW146"/>
      <c r="AX146"/>
      <c r="AY146"/>
      <c r="AZ146"/>
    </row>
    <row r="147" spans="33:52" x14ac:dyDescent="0.25">
      <c r="AG147" s="37"/>
      <c r="AH147" s="36"/>
      <c r="AI147" s="36"/>
      <c r="AJ147" s="36"/>
      <c r="AW147"/>
      <c r="AX147"/>
      <c r="AY147"/>
      <c r="AZ147"/>
    </row>
    <row r="148" spans="33:52" x14ac:dyDescent="0.25">
      <c r="AG148" s="37"/>
      <c r="AH148" s="36"/>
      <c r="AI148" s="36"/>
      <c r="AJ148" s="36"/>
      <c r="AW148"/>
      <c r="AX148"/>
      <c r="AY148"/>
      <c r="AZ148"/>
    </row>
    <row r="149" spans="33:52" x14ac:dyDescent="0.25">
      <c r="AG149" s="37"/>
      <c r="AH149" s="36"/>
      <c r="AI149" s="36"/>
      <c r="AJ149" s="36"/>
      <c r="AW149"/>
      <c r="AX149"/>
      <c r="AY149"/>
      <c r="AZ149"/>
    </row>
    <row r="150" spans="33:52" x14ac:dyDescent="0.25">
      <c r="AG150" s="37"/>
      <c r="AH150" s="36"/>
      <c r="AI150" s="36"/>
      <c r="AJ150" s="36"/>
      <c r="AW150"/>
      <c r="AX150"/>
      <c r="AY150"/>
      <c r="AZ150"/>
    </row>
    <row r="151" spans="33:52" x14ac:dyDescent="0.25">
      <c r="AG151" s="37"/>
      <c r="AH151" s="36"/>
      <c r="AI151" s="36"/>
      <c r="AJ151" s="36"/>
      <c r="AW151"/>
      <c r="AX151"/>
      <c r="AY151"/>
      <c r="AZ151"/>
    </row>
    <row r="152" spans="33:52" x14ac:dyDescent="0.25">
      <c r="AG152" s="37"/>
      <c r="AH152" s="36"/>
      <c r="AI152" s="36"/>
      <c r="AJ152" s="36"/>
      <c r="AW152"/>
      <c r="AX152"/>
      <c r="AY152"/>
      <c r="AZ152"/>
    </row>
    <row r="153" spans="33:52" x14ac:dyDescent="0.25">
      <c r="AG153" s="37"/>
      <c r="AH153" s="36"/>
      <c r="AI153" s="36"/>
      <c r="AJ153" s="36"/>
      <c r="AW153"/>
      <c r="AX153"/>
      <c r="AY153"/>
      <c r="AZ153"/>
    </row>
    <row r="154" spans="33:52" x14ac:dyDescent="0.25">
      <c r="AG154" s="37"/>
      <c r="AH154" s="36"/>
      <c r="AI154" s="36"/>
      <c r="AJ154" s="36"/>
      <c r="AW154"/>
      <c r="AX154"/>
      <c r="AY154"/>
      <c r="AZ154"/>
    </row>
    <row r="155" spans="33:52" x14ac:dyDescent="0.25">
      <c r="AG155" s="37"/>
      <c r="AH155" s="36"/>
      <c r="AI155" s="36"/>
      <c r="AJ155" s="36"/>
      <c r="AW155"/>
      <c r="AX155"/>
      <c r="AY155"/>
      <c r="AZ155"/>
    </row>
    <row r="156" spans="33:52" x14ac:dyDescent="0.25">
      <c r="AG156" s="37"/>
      <c r="AH156" s="36"/>
      <c r="AI156" s="36"/>
      <c r="AJ156" s="36"/>
      <c r="AW156"/>
      <c r="AX156"/>
      <c r="AY156"/>
      <c r="AZ156"/>
    </row>
    <row r="157" spans="33:52" x14ac:dyDescent="0.25">
      <c r="AG157" s="37"/>
      <c r="AH157" s="36"/>
      <c r="AI157" s="36"/>
      <c r="AJ157" s="36"/>
      <c r="AW157"/>
      <c r="AX157"/>
      <c r="AY157"/>
      <c r="AZ157"/>
    </row>
    <row r="158" spans="33:52" x14ac:dyDescent="0.25">
      <c r="AG158" s="37"/>
      <c r="AH158" s="36"/>
      <c r="AI158" s="36"/>
      <c r="AJ158" s="36"/>
      <c r="AW158"/>
      <c r="AX158"/>
      <c r="AY158"/>
      <c r="AZ158"/>
    </row>
    <row r="159" spans="33:52" x14ac:dyDescent="0.25">
      <c r="AG159" s="37"/>
      <c r="AH159" s="36"/>
      <c r="AI159" s="36"/>
      <c r="AJ159" s="36"/>
      <c r="AW159"/>
      <c r="AX159"/>
      <c r="AY159"/>
      <c r="AZ159"/>
    </row>
    <row r="160" spans="33:52" x14ac:dyDescent="0.25">
      <c r="AG160" s="37"/>
      <c r="AH160" s="36"/>
      <c r="AI160" s="36"/>
      <c r="AJ160" s="36"/>
      <c r="AW160"/>
      <c r="AX160"/>
      <c r="AY160"/>
      <c r="AZ160"/>
    </row>
    <row r="161" spans="33:52" x14ac:dyDescent="0.25">
      <c r="AG161" s="37"/>
      <c r="AH161" s="36"/>
      <c r="AI161" s="36"/>
      <c r="AJ161" s="36"/>
      <c r="AW161"/>
      <c r="AX161"/>
      <c r="AY161"/>
      <c r="AZ161"/>
    </row>
    <row r="162" spans="33:52" x14ac:dyDescent="0.25">
      <c r="AG162" s="37"/>
      <c r="AH162" s="36"/>
      <c r="AI162" s="36"/>
      <c r="AJ162" s="36"/>
      <c r="AW162"/>
      <c r="AX162"/>
      <c r="AY162"/>
      <c r="AZ162"/>
    </row>
    <row r="163" spans="33:52" x14ac:dyDescent="0.25">
      <c r="AG163" s="37"/>
      <c r="AH163" s="36"/>
      <c r="AI163" s="36"/>
      <c r="AJ163" s="36"/>
      <c r="AW163"/>
      <c r="AX163"/>
      <c r="AY163"/>
      <c r="AZ163"/>
    </row>
    <row r="164" spans="33:52" x14ac:dyDescent="0.25">
      <c r="AG164" s="37"/>
      <c r="AH164" s="36"/>
      <c r="AI164" s="36"/>
      <c r="AJ164" s="36"/>
      <c r="AW164"/>
      <c r="AX164"/>
      <c r="AY164"/>
      <c r="AZ164"/>
    </row>
    <row r="165" spans="33:52" x14ac:dyDescent="0.25">
      <c r="AG165" s="37"/>
      <c r="AH165" s="36"/>
      <c r="AI165" s="36"/>
      <c r="AJ165" s="36"/>
      <c r="AW165"/>
      <c r="AX165"/>
      <c r="AY165"/>
      <c r="AZ165"/>
    </row>
    <row r="166" spans="33:52" x14ac:dyDescent="0.25">
      <c r="AG166" s="37"/>
      <c r="AH166" s="36"/>
      <c r="AI166" s="36"/>
      <c r="AJ166" s="36"/>
      <c r="AW166"/>
      <c r="AX166"/>
      <c r="AY166"/>
      <c r="AZ166"/>
    </row>
    <row r="167" spans="33:52" x14ac:dyDescent="0.25">
      <c r="AG167" s="37"/>
      <c r="AH167" s="36"/>
      <c r="AI167" s="36"/>
      <c r="AJ167" s="36"/>
      <c r="AW167"/>
      <c r="AX167"/>
      <c r="AY167"/>
      <c r="AZ167"/>
    </row>
    <row r="168" spans="33:52" x14ac:dyDescent="0.25">
      <c r="AG168" s="37"/>
      <c r="AH168" s="36"/>
      <c r="AI168" s="36"/>
      <c r="AJ168" s="36"/>
      <c r="AW168"/>
      <c r="AX168"/>
      <c r="AY168"/>
      <c r="AZ168"/>
    </row>
    <row r="169" spans="33:52" x14ac:dyDescent="0.25">
      <c r="AG169" s="37"/>
      <c r="AH169" s="36"/>
      <c r="AI169" s="36"/>
      <c r="AJ169" s="36"/>
      <c r="AW169"/>
      <c r="AX169"/>
      <c r="AY169"/>
      <c r="AZ169"/>
    </row>
    <row r="170" spans="33:52" x14ac:dyDescent="0.25">
      <c r="AG170" s="37"/>
      <c r="AH170" s="36"/>
      <c r="AI170" s="36"/>
      <c r="AJ170" s="36"/>
      <c r="AW170"/>
      <c r="AX170"/>
      <c r="AY170"/>
      <c r="AZ170"/>
    </row>
    <row r="171" spans="33:52" x14ac:dyDescent="0.25">
      <c r="AG171" s="37"/>
      <c r="AH171" s="36"/>
      <c r="AI171" s="36"/>
      <c r="AJ171" s="36"/>
      <c r="AW171"/>
      <c r="AX171"/>
      <c r="AY171"/>
      <c r="AZ171"/>
    </row>
    <row r="172" spans="33:52" x14ac:dyDescent="0.25">
      <c r="AG172" s="37"/>
      <c r="AH172" s="36"/>
      <c r="AI172" s="36"/>
      <c r="AJ172" s="36"/>
      <c r="AW172"/>
      <c r="AX172"/>
      <c r="AY172"/>
      <c r="AZ172"/>
    </row>
    <row r="173" spans="33:52" x14ac:dyDescent="0.25">
      <c r="AG173" s="37"/>
      <c r="AH173" s="36"/>
      <c r="AI173" s="36"/>
      <c r="AJ173" s="36"/>
      <c r="AW173"/>
      <c r="AX173"/>
      <c r="AY173"/>
      <c r="AZ173"/>
    </row>
    <row r="174" spans="33:52" x14ac:dyDescent="0.25">
      <c r="AG174" s="37"/>
      <c r="AH174" s="36"/>
      <c r="AI174" s="36"/>
      <c r="AJ174" s="36"/>
      <c r="AW174"/>
      <c r="AX174"/>
      <c r="AY174"/>
      <c r="AZ174"/>
    </row>
    <row r="175" spans="33:52" x14ac:dyDescent="0.25">
      <c r="AG175" s="37"/>
      <c r="AH175" s="36"/>
      <c r="AI175" s="36"/>
      <c r="AJ175" s="36"/>
      <c r="AW175"/>
      <c r="AX175"/>
      <c r="AY175"/>
      <c r="AZ175"/>
    </row>
    <row r="176" spans="33:52" x14ac:dyDescent="0.25">
      <c r="AG176" s="37"/>
      <c r="AH176" s="36"/>
      <c r="AI176" s="36"/>
      <c r="AJ176" s="36"/>
      <c r="AW176"/>
      <c r="AX176"/>
      <c r="AY176"/>
      <c r="AZ176"/>
    </row>
    <row r="177" spans="33:52" x14ac:dyDescent="0.25">
      <c r="AG177" s="37"/>
      <c r="AH177" s="36"/>
      <c r="AI177" s="36"/>
      <c r="AJ177" s="36"/>
      <c r="AW177"/>
      <c r="AX177"/>
      <c r="AY177"/>
      <c r="AZ177"/>
    </row>
    <row r="178" spans="33:52" x14ac:dyDescent="0.25">
      <c r="AG178" s="37"/>
      <c r="AH178" s="36"/>
      <c r="AI178" s="36"/>
      <c r="AJ178" s="36"/>
      <c r="AW178"/>
      <c r="AX178"/>
      <c r="AY178"/>
      <c r="AZ178"/>
    </row>
    <row r="179" spans="33:52" x14ac:dyDescent="0.25">
      <c r="AG179" s="37"/>
      <c r="AH179" s="36"/>
      <c r="AI179" s="36"/>
      <c r="AJ179" s="36"/>
      <c r="AW179"/>
      <c r="AX179"/>
      <c r="AY179"/>
      <c r="AZ179"/>
    </row>
    <row r="180" spans="33:52" x14ac:dyDescent="0.25">
      <c r="AG180" s="37"/>
      <c r="AH180" s="36"/>
      <c r="AI180" s="36"/>
      <c r="AJ180" s="36"/>
      <c r="AW180"/>
      <c r="AX180"/>
      <c r="AY180"/>
      <c r="AZ180"/>
    </row>
    <row r="181" spans="33:52" x14ac:dyDescent="0.25">
      <c r="AG181" s="37"/>
      <c r="AH181" s="36"/>
      <c r="AI181" s="36"/>
      <c r="AJ181" s="36"/>
      <c r="AW181"/>
      <c r="AX181"/>
      <c r="AY181"/>
      <c r="AZ181"/>
    </row>
    <row r="182" spans="33:52" x14ac:dyDescent="0.25">
      <c r="AG182" s="37"/>
      <c r="AH182" s="36"/>
      <c r="AI182" s="36"/>
      <c r="AJ182" s="36"/>
      <c r="AW182"/>
      <c r="AX182"/>
      <c r="AY182"/>
      <c r="AZ182"/>
    </row>
    <row r="183" spans="33:52" x14ac:dyDescent="0.25">
      <c r="AG183" s="37"/>
      <c r="AH183" s="36"/>
      <c r="AI183" s="36"/>
      <c r="AJ183" s="36"/>
      <c r="AW183"/>
      <c r="AX183"/>
      <c r="AY183"/>
      <c r="AZ183"/>
    </row>
    <row r="184" spans="33:52" x14ac:dyDescent="0.25">
      <c r="AG184" s="37"/>
      <c r="AH184" s="36"/>
      <c r="AI184" s="36"/>
      <c r="AJ184" s="36"/>
      <c r="AW184"/>
      <c r="AX184"/>
      <c r="AY184"/>
      <c r="AZ184"/>
    </row>
    <row r="185" spans="33:52" x14ac:dyDescent="0.25">
      <c r="AG185" s="37"/>
      <c r="AH185" s="36"/>
      <c r="AI185" s="36"/>
      <c r="AJ185" s="36"/>
      <c r="AW185"/>
      <c r="AX185"/>
      <c r="AY185"/>
      <c r="AZ185"/>
    </row>
    <row r="186" spans="33:52" x14ac:dyDescent="0.25">
      <c r="AG186" s="37"/>
      <c r="AH186" s="36"/>
      <c r="AI186" s="36"/>
      <c r="AJ186" s="36"/>
      <c r="AW186"/>
      <c r="AX186"/>
      <c r="AY186"/>
      <c r="AZ186"/>
    </row>
    <row r="187" spans="33:52" x14ac:dyDescent="0.25">
      <c r="AG187" s="37"/>
      <c r="AH187" s="36"/>
      <c r="AI187" s="36"/>
      <c r="AJ187" s="36"/>
      <c r="AW187"/>
      <c r="AX187"/>
      <c r="AY187"/>
      <c r="AZ187"/>
    </row>
    <row r="188" spans="33:52" x14ac:dyDescent="0.25">
      <c r="AG188" s="37"/>
      <c r="AH188" s="36"/>
      <c r="AI188" s="36"/>
      <c r="AJ188" s="36"/>
      <c r="AW188"/>
      <c r="AX188"/>
      <c r="AY188"/>
      <c r="AZ188"/>
    </row>
    <row r="189" spans="33:52" x14ac:dyDescent="0.25">
      <c r="AG189" s="37"/>
      <c r="AH189" s="36"/>
      <c r="AI189" s="36"/>
      <c r="AJ189" s="36"/>
      <c r="AW189"/>
      <c r="AX189"/>
      <c r="AY189"/>
      <c r="AZ189"/>
    </row>
    <row r="190" spans="33:52" x14ac:dyDescent="0.25">
      <c r="AG190" s="37"/>
      <c r="AH190" s="36"/>
      <c r="AI190" s="36"/>
      <c r="AJ190" s="36"/>
      <c r="AW190"/>
      <c r="AX190"/>
      <c r="AY190"/>
      <c r="AZ190"/>
    </row>
    <row r="191" spans="33:52" x14ac:dyDescent="0.25">
      <c r="AG191" s="37"/>
      <c r="AH191" s="36"/>
      <c r="AI191" s="36"/>
      <c r="AJ191" s="36"/>
      <c r="AW191"/>
      <c r="AX191"/>
      <c r="AY191"/>
      <c r="AZ191"/>
    </row>
    <row r="192" spans="33:52" x14ac:dyDescent="0.25">
      <c r="AG192" s="37"/>
      <c r="AH192" s="36"/>
      <c r="AI192" s="36"/>
      <c r="AJ192" s="36"/>
      <c r="AW192"/>
      <c r="AX192"/>
      <c r="AY192"/>
      <c r="AZ192"/>
    </row>
    <row r="193" spans="33:52" x14ac:dyDescent="0.25">
      <c r="AG193" s="37"/>
      <c r="AH193" s="36"/>
      <c r="AI193" s="36"/>
      <c r="AJ193" s="36"/>
      <c r="AW193"/>
      <c r="AX193"/>
      <c r="AY193"/>
      <c r="AZ193"/>
    </row>
    <row r="194" spans="33:52" x14ac:dyDescent="0.25">
      <c r="AG194" s="37"/>
      <c r="AH194" s="36"/>
      <c r="AI194" s="36"/>
      <c r="AJ194" s="36"/>
      <c r="AW194"/>
      <c r="AX194"/>
      <c r="AY194"/>
      <c r="AZ194"/>
    </row>
    <row r="195" spans="33:52" x14ac:dyDescent="0.25">
      <c r="AG195" s="37"/>
      <c r="AH195" s="36"/>
      <c r="AI195" s="36"/>
      <c r="AJ195" s="36"/>
      <c r="AW195"/>
      <c r="AX195"/>
      <c r="AY195"/>
      <c r="AZ195"/>
    </row>
    <row r="196" spans="33:52" x14ac:dyDescent="0.25">
      <c r="AG196" s="37"/>
      <c r="AH196" s="36"/>
      <c r="AI196" s="36"/>
      <c r="AJ196" s="36"/>
      <c r="AW196"/>
      <c r="AX196"/>
      <c r="AY196"/>
      <c r="AZ196"/>
    </row>
    <row r="197" spans="33:52" x14ac:dyDescent="0.25">
      <c r="AG197" s="37"/>
      <c r="AH197" s="36"/>
      <c r="AI197" s="36"/>
      <c r="AJ197" s="36"/>
      <c r="AW197"/>
      <c r="AX197"/>
      <c r="AY197"/>
      <c r="AZ197"/>
    </row>
    <row r="198" spans="33:52" x14ac:dyDescent="0.25">
      <c r="AG198" s="37"/>
      <c r="AH198" s="36"/>
      <c r="AI198" s="36"/>
      <c r="AJ198" s="36"/>
      <c r="AW198"/>
      <c r="AX198"/>
      <c r="AY198"/>
      <c r="AZ198"/>
    </row>
    <row r="199" spans="33:52" x14ac:dyDescent="0.25">
      <c r="AG199" s="37"/>
      <c r="AH199" s="36"/>
      <c r="AI199" s="36"/>
      <c r="AJ199" s="36"/>
      <c r="AW199"/>
      <c r="AX199"/>
      <c r="AY199"/>
      <c r="AZ199"/>
    </row>
    <row r="200" spans="33:52" x14ac:dyDescent="0.25">
      <c r="AG200" s="37"/>
      <c r="AH200" s="36"/>
      <c r="AI200" s="36"/>
      <c r="AJ200" s="36"/>
      <c r="AW200"/>
      <c r="AX200"/>
      <c r="AY200"/>
      <c r="AZ200"/>
    </row>
    <row r="201" spans="33:52" x14ac:dyDescent="0.25">
      <c r="AG201" s="37"/>
      <c r="AH201" s="36"/>
      <c r="AI201" s="36"/>
      <c r="AJ201" s="36"/>
      <c r="AW201"/>
      <c r="AX201"/>
      <c r="AY201"/>
      <c r="AZ201"/>
    </row>
    <row r="202" spans="33:52" x14ac:dyDescent="0.25">
      <c r="AG202" s="37"/>
      <c r="AH202" s="36"/>
      <c r="AI202" s="36"/>
      <c r="AJ202" s="36"/>
      <c r="AW202"/>
      <c r="AX202"/>
      <c r="AY202"/>
      <c r="AZ202"/>
    </row>
    <row r="203" spans="33:52" x14ac:dyDescent="0.25">
      <c r="AG203" s="37"/>
      <c r="AH203" s="36"/>
      <c r="AI203" s="36"/>
      <c r="AJ203" s="36"/>
      <c r="AW203"/>
      <c r="AX203"/>
      <c r="AY203"/>
      <c r="AZ203"/>
    </row>
    <row r="204" spans="33:52" x14ac:dyDescent="0.25">
      <c r="AG204" s="37"/>
      <c r="AH204" s="36"/>
      <c r="AI204" s="36"/>
      <c r="AJ204" s="36"/>
      <c r="AW204"/>
      <c r="AX204"/>
      <c r="AY204"/>
      <c r="AZ204"/>
    </row>
    <row r="205" spans="33:52" x14ac:dyDescent="0.25">
      <c r="AG205" s="37"/>
      <c r="AH205" s="36"/>
      <c r="AI205" s="36"/>
      <c r="AJ205" s="36"/>
      <c r="AW205"/>
      <c r="AX205"/>
      <c r="AY205"/>
      <c r="AZ205"/>
    </row>
    <row r="206" spans="33:52" x14ac:dyDescent="0.25">
      <c r="AG206" s="37"/>
      <c r="AH206" s="36"/>
      <c r="AI206" s="36"/>
      <c r="AJ206" s="36"/>
      <c r="AW206"/>
      <c r="AX206"/>
      <c r="AY206"/>
      <c r="AZ206"/>
    </row>
    <row r="207" spans="33:52" x14ac:dyDescent="0.25">
      <c r="AG207" s="37"/>
      <c r="AH207" s="36"/>
      <c r="AI207" s="36"/>
      <c r="AJ207" s="36"/>
      <c r="AW207"/>
      <c r="AX207"/>
      <c r="AY207"/>
      <c r="AZ207"/>
    </row>
    <row r="208" spans="33:52" x14ac:dyDescent="0.25">
      <c r="AG208" s="37"/>
      <c r="AH208" s="36"/>
      <c r="AI208" s="36"/>
      <c r="AJ208" s="36"/>
      <c r="AW208"/>
      <c r="AX208"/>
      <c r="AY208"/>
      <c r="AZ208"/>
    </row>
    <row r="209" spans="33:52" x14ac:dyDescent="0.25">
      <c r="AG209" s="37"/>
      <c r="AH209" s="36"/>
      <c r="AI209" s="36"/>
      <c r="AJ209" s="36"/>
      <c r="AW209"/>
      <c r="AX209"/>
      <c r="AY209"/>
      <c r="AZ209"/>
    </row>
    <row r="210" spans="33:52" x14ac:dyDescent="0.25">
      <c r="AG210" s="37"/>
      <c r="AH210" s="36"/>
      <c r="AI210" s="36"/>
      <c r="AJ210" s="36"/>
      <c r="AW210"/>
      <c r="AX210"/>
      <c r="AY210"/>
      <c r="AZ210"/>
    </row>
    <row r="211" spans="33:52" x14ac:dyDescent="0.25">
      <c r="AG211" s="37"/>
      <c r="AH211" s="36"/>
      <c r="AI211" s="36"/>
      <c r="AJ211" s="36"/>
      <c r="AW211"/>
      <c r="AX211"/>
      <c r="AY211"/>
      <c r="AZ211"/>
    </row>
    <row r="212" spans="33:52" x14ac:dyDescent="0.25">
      <c r="AG212" s="37"/>
      <c r="AH212" s="36"/>
      <c r="AI212" s="36"/>
      <c r="AJ212" s="36"/>
      <c r="AW212"/>
      <c r="AX212"/>
      <c r="AY212"/>
      <c r="AZ212"/>
    </row>
    <row r="213" spans="33:52" x14ac:dyDescent="0.25">
      <c r="AG213" s="37"/>
      <c r="AH213" s="36"/>
      <c r="AI213" s="36"/>
      <c r="AJ213" s="36"/>
      <c r="AW213"/>
      <c r="AX213"/>
      <c r="AY213"/>
      <c r="AZ213"/>
    </row>
    <row r="214" spans="33:52" x14ac:dyDescent="0.25">
      <c r="AG214" s="37"/>
      <c r="AH214" s="36"/>
      <c r="AI214" s="36"/>
      <c r="AJ214" s="36"/>
      <c r="AW214"/>
      <c r="AX214"/>
      <c r="AY214"/>
      <c r="AZ214"/>
    </row>
    <row r="215" spans="33:52" x14ac:dyDescent="0.25">
      <c r="AG215" s="37"/>
      <c r="AH215" s="36"/>
      <c r="AI215" s="36"/>
      <c r="AJ215" s="36"/>
      <c r="AW215"/>
      <c r="AX215"/>
      <c r="AY215"/>
      <c r="AZ215"/>
    </row>
    <row r="216" spans="33:52" x14ac:dyDescent="0.25">
      <c r="AG216" s="37"/>
      <c r="AH216" s="36"/>
      <c r="AI216" s="36"/>
      <c r="AJ216" s="36"/>
      <c r="AW216"/>
      <c r="AX216"/>
      <c r="AY216"/>
      <c r="AZ216"/>
    </row>
    <row r="217" spans="33:52" x14ac:dyDescent="0.25">
      <c r="AG217" s="37"/>
      <c r="AH217" s="36"/>
      <c r="AI217" s="36"/>
      <c r="AJ217" s="36"/>
      <c r="AW217"/>
      <c r="AX217"/>
      <c r="AY217"/>
      <c r="AZ217"/>
    </row>
    <row r="218" spans="33:52" x14ac:dyDescent="0.25">
      <c r="AG218" s="37"/>
      <c r="AH218" s="36"/>
      <c r="AI218" s="36"/>
      <c r="AJ218" s="36"/>
      <c r="AW218"/>
      <c r="AX218"/>
      <c r="AY218"/>
      <c r="AZ218"/>
    </row>
    <row r="219" spans="33:52" x14ac:dyDescent="0.25">
      <c r="AG219" s="37"/>
      <c r="AH219" s="36"/>
      <c r="AI219" s="36"/>
      <c r="AJ219" s="36"/>
      <c r="AW219"/>
      <c r="AX219"/>
      <c r="AY219"/>
      <c r="AZ219"/>
    </row>
    <row r="220" spans="33:52" x14ac:dyDescent="0.25">
      <c r="AG220" s="37"/>
      <c r="AH220" s="36"/>
      <c r="AI220" s="36"/>
      <c r="AJ220" s="36"/>
      <c r="AW220"/>
      <c r="AX220"/>
      <c r="AY220"/>
      <c r="AZ220"/>
    </row>
    <row r="221" spans="33:52" x14ac:dyDescent="0.25">
      <c r="AG221" s="37"/>
      <c r="AH221" s="36"/>
      <c r="AI221" s="36"/>
      <c r="AJ221" s="36"/>
      <c r="AW221"/>
      <c r="AX221"/>
      <c r="AY221"/>
      <c r="AZ221"/>
    </row>
    <row r="222" spans="33:52" x14ac:dyDescent="0.25">
      <c r="AG222" s="37"/>
      <c r="AH222" s="36"/>
      <c r="AI222" s="36"/>
      <c r="AJ222" s="36"/>
      <c r="AW222"/>
      <c r="AX222"/>
      <c r="AY222"/>
      <c r="AZ222"/>
    </row>
    <row r="223" spans="33:52" x14ac:dyDescent="0.25">
      <c r="AG223" s="37"/>
      <c r="AH223" s="36"/>
      <c r="AI223" s="36"/>
      <c r="AJ223" s="36"/>
      <c r="AW223"/>
      <c r="AX223"/>
      <c r="AY223"/>
      <c r="AZ223"/>
    </row>
    <row r="224" spans="33:52" x14ac:dyDescent="0.25">
      <c r="AG224" s="37"/>
      <c r="AH224" s="36"/>
      <c r="AI224" s="36"/>
      <c r="AJ224" s="36"/>
      <c r="AW224"/>
      <c r="AX224"/>
      <c r="AY224"/>
      <c r="AZ224"/>
    </row>
    <row r="225" spans="33:52" x14ac:dyDescent="0.25">
      <c r="AG225" s="37"/>
      <c r="AH225" s="36"/>
      <c r="AI225" s="36"/>
      <c r="AJ225" s="36"/>
      <c r="AW225"/>
      <c r="AX225"/>
      <c r="AY225"/>
      <c r="AZ225"/>
    </row>
    <row r="226" spans="33:52" x14ac:dyDescent="0.25">
      <c r="AG226" s="37"/>
      <c r="AH226" s="36"/>
      <c r="AI226" s="36"/>
      <c r="AJ226" s="36"/>
      <c r="AW226"/>
      <c r="AX226"/>
      <c r="AY226"/>
      <c r="AZ226"/>
    </row>
    <row r="227" spans="33:52" x14ac:dyDescent="0.25">
      <c r="AG227" s="37"/>
      <c r="AH227" s="36"/>
      <c r="AI227" s="36"/>
      <c r="AJ227" s="36"/>
      <c r="AW227"/>
      <c r="AX227"/>
      <c r="AY227"/>
      <c r="AZ227"/>
    </row>
    <row r="228" spans="33:52" x14ac:dyDescent="0.25">
      <c r="AG228" s="37"/>
      <c r="AH228" s="36"/>
      <c r="AI228" s="36"/>
      <c r="AJ228" s="36"/>
      <c r="AW228"/>
      <c r="AX228"/>
      <c r="AY228"/>
      <c r="AZ228"/>
    </row>
    <row r="229" spans="33:52" x14ac:dyDescent="0.25">
      <c r="AG229" s="37"/>
      <c r="AH229" s="36"/>
      <c r="AI229" s="36"/>
      <c r="AJ229" s="36"/>
      <c r="AW229"/>
      <c r="AX229"/>
      <c r="AY229"/>
      <c r="AZ229"/>
    </row>
    <row r="230" spans="33:52" x14ac:dyDescent="0.25">
      <c r="AG230" s="37"/>
      <c r="AH230" s="36"/>
      <c r="AI230" s="36"/>
      <c r="AJ230" s="36"/>
      <c r="AW230"/>
      <c r="AX230"/>
      <c r="AY230"/>
      <c r="AZ230"/>
    </row>
    <row r="231" spans="33:52" x14ac:dyDescent="0.25">
      <c r="AG231" s="37"/>
      <c r="AH231" s="36"/>
      <c r="AI231" s="36"/>
      <c r="AJ231" s="36"/>
      <c r="AW231"/>
      <c r="AX231"/>
      <c r="AY231"/>
      <c r="AZ231"/>
    </row>
    <row r="232" spans="33:52" x14ac:dyDescent="0.25">
      <c r="AG232" s="37"/>
      <c r="AH232" s="36"/>
      <c r="AI232" s="36"/>
      <c r="AJ232" s="36"/>
      <c r="AW232"/>
      <c r="AX232"/>
      <c r="AY232"/>
      <c r="AZ232"/>
    </row>
    <row r="233" spans="33:52" x14ac:dyDescent="0.25">
      <c r="AG233" s="37"/>
      <c r="AH233" s="36"/>
      <c r="AI233" s="36"/>
      <c r="AJ233" s="36"/>
      <c r="AW233"/>
      <c r="AX233"/>
      <c r="AY233"/>
      <c r="AZ233"/>
    </row>
    <row r="234" spans="33:52" x14ac:dyDescent="0.25">
      <c r="AG234" s="37"/>
      <c r="AH234" s="36"/>
      <c r="AI234" s="36"/>
      <c r="AJ234" s="36"/>
      <c r="AW234"/>
      <c r="AX234"/>
      <c r="AY234"/>
      <c r="AZ234"/>
    </row>
    <row r="235" spans="33:52" x14ac:dyDescent="0.25">
      <c r="AG235" s="37"/>
      <c r="AH235" s="36"/>
      <c r="AI235" s="36"/>
      <c r="AJ235" s="36"/>
      <c r="AW235"/>
      <c r="AX235"/>
      <c r="AY235"/>
      <c r="AZ235"/>
    </row>
    <row r="236" spans="33:52" x14ac:dyDescent="0.25">
      <c r="AG236" s="37"/>
      <c r="AH236" s="36"/>
      <c r="AI236" s="36"/>
      <c r="AJ236" s="36"/>
      <c r="AW236"/>
      <c r="AX236"/>
      <c r="AY236"/>
      <c r="AZ236"/>
    </row>
    <row r="237" spans="33:52" x14ac:dyDescent="0.25">
      <c r="AG237" s="37"/>
      <c r="AH237" s="36"/>
      <c r="AI237" s="36"/>
      <c r="AJ237" s="36"/>
      <c r="AW237"/>
      <c r="AX237"/>
      <c r="AY237"/>
      <c r="AZ237"/>
    </row>
    <row r="238" spans="33:52" x14ac:dyDescent="0.25">
      <c r="AG238" s="37"/>
      <c r="AH238" s="36"/>
      <c r="AI238" s="36"/>
      <c r="AJ238" s="36"/>
      <c r="AW238"/>
      <c r="AX238"/>
      <c r="AY238"/>
      <c r="AZ238"/>
    </row>
    <row r="239" spans="33:52" x14ac:dyDescent="0.25">
      <c r="AG239" s="37"/>
      <c r="AH239" s="36"/>
      <c r="AI239" s="36"/>
      <c r="AJ239" s="36"/>
      <c r="AW239"/>
      <c r="AX239"/>
      <c r="AY239"/>
      <c r="AZ239"/>
    </row>
    <row r="240" spans="33:52" x14ac:dyDescent="0.25">
      <c r="AG240" s="37"/>
      <c r="AH240" s="36"/>
      <c r="AI240" s="36"/>
      <c r="AJ240" s="36"/>
      <c r="AW240"/>
      <c r="AX240"/>
      <c r="AY240"/>
      <c r="AZ240"/>
    </row>
    <row r="241" spans="33:52" x14ac:dyDescent="0.25">
      <c r="AG241" s="37"/>
      <c r="AH241" s="36"/>
      <c r="AI241" s="36"/>
      <c r="AJ241" s="36"/>
      <c r="AW241"/>
      <c r="AX241"/>
      <c r="AY241"/>
      <c r="AZ241"/>
    </row>
    <row r="242" spans="33:52" x14ac:dyDescent="0.25">
      <c r="AG242" s="37"/>
      <c r="AH242" s="36"/>
      <c r="AI242" s="36"/>
      <c r="AJ242" s="36"/>
      <c r="AW242"/>
      <c r="AX242"/>
      <c r="AY242"/>
      <c r="AZ242"/>
    </row>
    <row r="243" spans="33:52" x14ac:dyDescent="0.25">
      <c r="AG243" s="37"/>
      <c r="AH243" s="36"/>
      <c r="AI243" s="36"/>
      <c r="AJ243" s="36"/>
      <c r="AW243"/>
      <c r="AX243"/>
      <c r="AY243"/>
      <c r="AZ243"/>
    </row>
    <row r="244" spans="33:52" x14ac:dyDescent="0.25">
      <c r="AG244" s="37"/>
      <c r="AH244" s="36"/>
      <c r="AI244" s="36"/>
      <c r="AJ244" s="36"/>
      <c r="AW244"/>
      <c r="AX244"/>
      <c r="AY244"/>
      <c r="AZ244"/>
    </row>
    <row r="245" spans="33:52" x14ac:dyDescent="0.25">
      <c r="AG245" s="37"/>
      <c r="AH245" s="36"/>
      <c r="AI245" s="36"/>
      <c r="AJ245" s="36"/>
      <c r="AW245"/>
      <c r="AX245"/>
      <c r="AY245"/>
      <c r="AZ245"/>
    </row>
    <row r="246" spans="33:52" x14ac:dyDescent="0.25">
      <c r="AG246" s="37"/>
      <c r="AH246" s="36"/>
      <c r="AI246" s="36"/>
      <c r="AJ246" s="36"/>
      <c r="AW246"/>
      <c r="AX246"/>
      <c r="AY246"/>
      <c r="AZ246"/>
    </row>
    <row r="247" spans="33:52" x14ac:dyDescent="0.25">
      <c r="AG247" s="37"/>
      <c r="AH247" s="36"/>
      <c r="AI247" s="36"/>
      <c r="AJ247" s="36"/>
      <c r="AW247"/>
      <c r="AX247"/>
      <c r="AY247"/>
      <c r="AZ247"/>
    </row>
    <row r="248" spans="33:52" x14ac:dyDescent="0.25">
      <c r="AG248" s="37"/>
      <c r="AH248" s="36"/>
      <c r="AI248" s="36"/>
      <c r="AJ248" s="36"/>
      <c r="AW248"/>
      <c r="AX248"/>
      <c r="AY248"/>
      <c r="AZ248"/>
    </row>
    <row r="249" spans="33:52" x14ac:dyDescent="0.25">
      <c r="AG249" s="37"/>
      <c r="AH249" s="36"/>
      <c r="AI249" s="36"/>
      <c r="AJ249" s="36"/>
      <c r="AW249"/>
      <c r="AX249"/>
      <c r="AY249"/>
      <c r="AZ249"/>
    </row>
    <row r="250" spans="33:52" x14ac:dyDescent="0.25">
      <c r="AG250" s="37"/>
      <c r="AH250" s="36"/>
      <c r="AI250" s="36"/>
      <c r="AJ250" s="36"/>
      <c r="AW250"/>
      <c r="AX250"/>
      <c r="AY250"/>
      <c r="AZ250"/>
    </row>
    <row r="251" spans="33:52" x14ac:dyDescent="0.25">
      <c r="AG251" s="37"/>
      <c r="AH251" s="36"/>
      <c r="AI251" s="36"/>
      <c r="AJ251" s="36"/>
      <c r="AW251"/>
      <c r="AX251"/>
      <c r="AY251"/>
      <c r="AZ251"/>
    </row>
    <row r="252" spans="33:52" x14ac:dyDescent="0.25">
      <c r="AG252" s="37"/>
      <c r="AH252" s="36"/>
      <c r="AI252" s="36"/>
      <c r="AJ252" s="36"/>
      <c r="AW252"/>
      <c r="AX252"/>
      <c r="AY252"/>
      <c r="AZ252"/>
    </row>
    <row r="253" spans="33:52" x14ac:dyDescent="0.25">
      <c r="AG253" s="37"/>
      <c r="AH253" s="36"/>
      <c r="AI253" s="36"/>
      <c r="AJ253" s="36"/>
      <c r="AW253"/>
      <c r="AX253"/>
      <c r="AY253"/>
      <c r="AZ253"/>
    </row>
    <row r="254" spans="33:52" x14ac:dyDescent="0.25">
      <c r="AG254" s="37"/>
      <c r="AH254" s="36"/>
      <c r="AI254" s="36"/>
      <c r="AJ254" s="36"/>
      <c r="AW254"/>
      <c r="AX254"/>
      <c r="AY254"/>
      <c r="AZ254"/>
    </row>
    <row r="255" spans="33:52" x14ac:dyDescent="0.25">
      <c r="AG255" s="37"/>
      <c r="AH255" s="36"/>
      <c r="AI255" s="36"/>
      <c r="AJ255" s="36"/>
      <c r="AW255"/>
      <c r="AX255"/>
      <c r="AY255"/>
      <c r="AZ255"/>
    </row>
    <row r="256" spans="33:52" x14ac:dyDescent="0.25">
      <c r="AG256" s="37"/>
      <c r="AH256" s="36"/>
      <c r="AI256" s="36"/>
      <c r="AJ256" s="36"/>
      <c r="AW256"/>
      <c r="AX256"/>
      <c r="AY256"/>
      <c r="AZ256"/>
    </row>
    <row r="257" spans="33:52" x14ac:dyDescent="0.25">
      <c r="AG257" s="37"/>
      <c r="AH257" s="36"/>
      <c r="AI257" s="36"/>
      <c r="AJ257" s="36"/>
      <c r="AW257"/>
      <c r="AX257"/>
      <c r="AY257"/>
      <c r="AZ257"/>
    </row>
    <row r="258" spans="33:52" x14ac:dyDescent="0.25">
      <c r="AG258" s="37"/>
      <c r="AH258" s="36"/>
      <c r="AI258" s="36"/>
      <c r="AJ258" s="36"/>
      <c r="AW258"/>
      <c r="AX258"/>
      <c r="AY258"/>
      <c r="AZ258"/>
    </row>
    <row r="259" spans="33:52" x14ac:dyDescent="0.25">
      <c r="AG259" s="37"/>
      <c r="AH259" s="36"/>
      <c r="AI259" s="36"/>
      <c r="AJ259" s="36"/>
      <c r="AW259"/>
      <c r="AX259"/>
      <c r="AY259"/>
      <c r="AZ259"/>
    </row>
    <row r="260" spans="33:52" x14ac:dyDescent="0.25">
      <c r="AG260" s="37"/>
      <c r="AH260" s="36"/>
      <c r="AI260" s="36"/>
      <c r="AJ260" s="36"/>
      <c r="AW260"/>
      <c r="AX260"/>
      <c r="AY260"/>
      <c r="AZ260"/>
    </row>
    <row r="261" spans="33:52" x14ac:dyDescent="0.25">
      <c r="AG261" s="37"/>
      <c r="AH261" s="36"/>
      <c r="AI261" s="36"/>
      <c r="AJ261" s="36"/>
      <c r="AW261"/>
      <c r="AX261"/>
      <c r="AY261"/>
      <c r="AZ261"/>
    </row>
    <row r="262" spans="33:52" x14ac:dyDescent="0.25">
      <c r="AG262" s="37"/>
      <c r="AH262" s="36"/>
      <c r="AI262" s="36"/>
      <c r="AJ262" s="36"/>
      <c r="AW262"/>
      <c r="AX262"/>
      <c r="AY262"/>
      <c r="AZ262"/>
    </row>
    <row r="263" spans="33:52" x14ac:dyDescent="0.25">
      <c r="AG263" s="37"/>
      <c r="AH263" s="36"/>
      <c r="AI263" s="36"/>
      <c r="AJ263" s="36"/>
      <c r="AW263"/>
      <c r="AX263"/>
      <c r="AY263"/>
      <c r="AZ263"/>
    </row>
    <row r="264" spans="33:52" x14ac:dyDescent="0.25">
      <c r="AG264" s="37"/>
      <c r="AH264" s="36"/>
      <c r="AI264" s="36"/>
      <c r="AJ264" s="36"/>
      <c r="AW264"/>
      <c r="AX264"/>
      <c r="AY264"/>
      <c r="AZ264"/>
    </row>
    <row r="265" spans="33:52" x14ac:dyDescent="0.25">
      <c r="AG265" s="37"/>
      <c r="AH265" s="36"/>
      <c r="AI265" s="36"/>
      <c r="AJ265" s="36"/>
      <c r="AW265"/>
      <c r="AX265"/>
      <c r="AY265"/>
      <c r="AZ265"/>
    </row>
    <row r="266" spans="33:52" x14ac:dyDescent="0.25">
      <c r="AG266" s="37"/>
      <c r="AH266" s="36"/>
      <c r="AI266" s="36"/>
      <c r="AJ266" s="36"/>
      <c r="AW266"/>
      <c r="AX266"/>
      <c r="AY266"/>
      <c r="AZ266"/>
    </row>
    <row r="267" spans="33:52" x14ac:dyDescent="0.25">
      <c r="AG267" s="37"/>
      <c r="AH267" s="36"/>
      <c r="AI267" s="36"/>
      <c r="AJ267" s="36"/>
      <c r="AW267"/>
      <c r="AX267"/>
      <c r="AY267"/>
      <c r="AZ267"/>
    </row>
    <row r="268" spans="33:52" x14ac:dyDescent="0.25">
      <c r="AG268" s="37"/>
      <c r="AH268" s="36"/>
      <c r="AI268" s="36"/>
      <c r="AJ268" s="36"/>
      <c r="AW268"/>
      <c r="AX268"/>
      <c r="AY268"/>
      <c r="AZ268"/>
    </row>
    <row r="269" spans="33:52" x14ac:dyDescent="0.25">
      <c r="AG269" s="37"/>
      <c r="AH269" s="36"/>
      <c r="AI269" s="36"/>
      <c r="AJ269" s="36"/>
      <c r="AW269"/>
      <c r="AX269"/>
      <c r="AY269"/>
      <c r="AZ269"/>
    </row>
    <row r="270" spans="33:52" x14ac:dyDescent="0.25">
      <c r="AG270" s="37"/>
      <c r="AH270" s="36"/>
      <c r="AI270" s="36"/>
      <c r="AJ270" s="36"/>
      <c r="AW270"/>
      <c r="AX270"/>
      <c r="AY270"/>
      <c r="AZ270"/>
    </row>
    <row r="271" spans="33:52" x14ac:dyDescent="0.25">
      <c r="AG271" s="37"/>
      <c r="AH271" s="36"/>
      <c r="AI271" s="36"/>
      <c r="AJ271" s="36"/>
      <c r="AW271"/>
      <c r="AX271"/>
      <c r="AY271"/>
      <c r="AZ271"/>
    </row>
    <row r="272" spans="33:52" x14ac:dyDescent="0.25">
      <c r="AG272" s="37"/>
      <c r="AH272" s="36"/>
      <c r="AI272" s="36"/>
      <c r="AJ272" s="36"/>
      <c r="AW272"/>
      <c r="AX272"/>
      <c r="AY272"/>
      <c r="AZ272"/>
    </row>
    <row r="273" spans="33:52" x14ac:dyDescent="0.25">
      <c r="AG273" s="37"/>
      <c r="AH273" s="36"/>
      <c r="AI273" s="36"/>
      <c r="AJ273" s="36"/>
      <c r="AW273"/>
      <c r="AX273"/>
      <c r="AY273"/>
      <c r="AZ273"/>
    </row>
    <row r="274" spans="33:52" x14ac:dyDescent="0.25">
      <c r="AG274" s="37"/>
      <c r="AH274" s="36"/>
      <c r="AI274" s="36"/>
      <c r="AJ274" s="36"/>
      <c r="AW274"/>
      <c r="AX274"/>
      <c r="AY274"/>
      <c r="AZ274"/>
    </row>
    <row r="275" spans="33:52" x14ac:dyDescent="0.25">
      <c r="AG275" s="37"/>
      <c r="AH275" s="36"/>
      <c r="AI275" s="36"/>
      <c r="AJ275" s="36"/>
      <c r="AW275"/>
      <c r="AX275"/>
      <c r="AY275"/>
      <c r="AZ275"/>
    </row>
    <row r="276" spans="33:52" x14ac:dyDescent="0.25">
      <c r="AG276" s="37"/>
      <c r="AH276" s="36"/>
      <c r="AI276" s="36"/>
      <c r="AJ276" s="36"/>
      <c r="AW276"/>
      <c r="AX276"/>
      <c r="AY276"/>
      <c r="AZ276"/>
    </row>
    <row r="277" spans="33:52" x14ac:dyDescent="0.25">
      <c r="AG277" s="37"/>
      <c r="AH277" s="36"/>
      <c r="AI277" s="36"/>
      <c r="AJ277" s="36"/>
      <c r="AW277"/>
      <c r="AX277"/>
      <c r="AY277"/>
      <c r="AZ277"/>
    </row>
    <row r="278" spans="33:52" x14ac:dyDescent="0.25">
      <c r="AG278" s="37"/>
      <c r="AH278" s="36"/>
      <c r="AI278" s="36"/>
      <c r="AJ278" s="36"/>
      <c r="AW278"/>
      <c r="AX278"/>
      <c r="AY278"/>
      <c r="AZ278"/>
    </row>
    <row r="279" spans="33:52" x14ac:dyDescent="0.25">
      <c r="AG279" s="37"/>
      <c r="AH279" s="36"/>
      <c r="AI279" s="36"/>
      <c r="AJ279" s="36"/>
      <c r="AW279"/>
      <c r="AX279"/>
      <c r="AY279"/>
      <c r="AZ279"/>
    </row>
    <row r="280" spans="33:52" x14ac:dyDescent="0.25">
      <c r="AG280" s="37"/>
      <c r="AH280" s="36"/>
      <c r="AI280" s="36"/>
      <c r="AJ280" s="36"/>
      <c r="AW280"/>
      <c r="AX280"/>
      <c r="AY280"/>
      <c r="AZ280"/>
    </row>
    <row r="281" spans="33:52" x14ac:dyDescent="0.25">
      <c r="AG281" s="37"/>
      <c r="AH281" s="36"/>
      <c r="AI281" s="36"/>
      <c r="AJ281" s="36"/>
      <c r="AW281"/>
      <c r="AX281"/>
      <c r="AY281"/>
      <c r="AZ281"/>
    </row>
    <row r="282" spans="33:52" x14ac:dyDescent="0.25">
      <c r="AG282" s="37"/>
      <c r="AH282" s="36"/>
      <c r="AI282" s="36"/>
      <c r="AJ282" s="36"/>
      <c r="AW282"/>
      <c r="AX282"/>
      <c r="AY282"/>
      <c r="AZ282"/>
    </row>
    <row r="283" spans="33:52" x14ac:dyDescent="0.25">
      <c r="AG283" s="37"/>
      <c r="AH283" s="36"/>
      <c r="AI283" s="36"/>
      <c r="AJ283" s="36"/>
      <c r="AW283"/>
      <c r="AX283"/>
      <c r="AY283"/>
      <c r="AZ283"/>
    </row>
    <row r="284" spans="33:52" x14ac:dyDescent="0.25">
      <c r="AG284" s="37"/>
      <c r="AH284" s="36"/>
      <c r="AI284" s="36"/>
      <c r="AJ284" s="36"/>
      <c r="AW284"/>
      <c r="AX284"/>
      <c r="AY284"/>
      <c r="AZ284"/>
    </row>
    <row r="285" spans="33:52" x14ac:dyDescent="0.25">
      <c r="AG285" s="37"/>
      <c r="AH285" s="36"/>
      <c r="AI285" s="36"/>
      <c r="AJ285" s="36"/>
      <c r="AW285"/>
      <c r="AX285"/>
      <c r="AY285"/>
      <c r="AZ285"/>
    </row>
    <row r="286" spans="33:52" x14ac:dyDescent="0.25">
      <c r="AG286" s="37"/>
      <c r="AH286" s="36"/>
      <c r="AI286" s="36"/>
      <c r="AJ286" s="36"/>
      <c r="AW286"/>
      <c r="AX286"/>
      <c r="AY286"/>
      <c r="AZ286"/>
    </row>
    <row r="287" spans="33:52" x14ac:dyDescent="0.25">
      <c r="AG287" s="37"/>
      <c r="AH287" s="36"/>
      <c r="AI287" s="36"/>
      <c r="AJ287" s="36"/>
      <c r="AW287"/>
      <c r="AX287"/>
      <c r="AY287"/>
      <c r="AZ287"/>
    </row>
    <row r="288" spans="33:52" x14ac:dyDescent="0.25">
      <c r="AG288" s="37"/>
      <c r="AH288" s="36"/>
      <c r="AI288" s="36"/>
      <c r="AJ288" s="36"/>
      <c r="AW288"/>
      <c r="AX288"/>
      <c r="AY288"/>
      <c r="AZ288"/>
    </row>
    <row r="289" spans="33:52" x14ac:dyDescent="0.25">
      <c r="AG289" s="37"/>
      <c r="AH289" s="36"/>
      <c r="AI289" s="36"/>
      <c r="AJ289" s="36"/>
      <c r="AW289"/>
      <c r="AX289"/>
      <c r="AY289"/>
      <c r="AZ289"/>
    </row>
    <row r="290" spans="33:52" x14ac:dyDescent="0.25">
      <c r="AG290" s="37"/>
      <c r="AH290" s="36"/>
      <c r="AI290" s="36"/>
      <c r="AJ290" s="36"/>
      <c r="AW290"/>
      <c r="AX290"/>
      <c r="AY290"/>
      <c r="AZ290"/>
    </row>
    <row r="291" spans="33:52" x14ac:dyDescent="0.25">
      <c r="AG291" s="37"/>
      <c r="AH291" s="36"/>
      <c r="AI291" s="36"/>
      <c r="AJ291" s="36"/>
      <c r="AW291"/>
      <c r="AX291"/>
      <c r="AY291"/>
      <c r="AZ291"/>
    </row>
    <row r="292" spans="33:52" x14ac:dyDescent="0.25">
      <c r="AG292" s="37"/>
      <c r="AH292" s="36"/>
      <c r="AI292" s="36"/>
      <c r="AJ292" s="36"/>
      <c r="AW292"/>
      <c r="AX292"/>
      <c r="AY292"/>
      <c r="AZ292"/>
    </row>
    <row r="293" spans="33:52" x14ac:dyDescent="0.25">
      <c r="AG293" s="37"/>
      <c r="AH293" s="36"/>
      <c r="AI293" s="36"/>
      <c r="AJ293" s="36"/>
      <c r="AW293"/>
      <c r="AX293"/>
      <c r="AY293"/>
      <c r="AZ293"/>
    </row>
    <row r="294" spans="33:52" x14ac:dyDescent="0.25">
      <c r="AG294" s="37"/>
      <c r="AH294" s="36"/>
      <c r="AI294" s="36"/>
      <c r="AJ294" s="36"/>
      <c r="AW294"/>
      <c r="AX294"/>
      <c r="AY294"/>
      <c r="AZ294"/>
    </row>
    <row r="295" spans="33:52" x14ac:dyDescent="0.25">
      <c r="AG295" s="37"/>
      <c r="AH295" s="36"/>
      <c r="AI295" s="36"/>
      <c r="AJ295" s="36"/>
      <c r="AW295"/>
      <c r="AX295"/>
      <c r="AY295"/>
      <c r="AZ295"/>
    </row>
    <row r="296" spans="33:52" x14ac:dyDescent="0.25">
      <c r="AG296" s="37"/>
      <c r="AH296" s="36"/>
      <c r="AI296" s="36"/>
      <c r="AJ296" s="36"/>
      <c r="AW296"/>
      <c r="AX296"/>
      <c r="AY296"/>
      <c r="AZ296"/>
    </row>
    <row r="297" spans="33:52" x14ac:dyDescent="0.25">
      <c r="AG297" s="37"/>
      <c r="AH297" s="36"/>
      <c r="AI297" s="36"/>
      <c r="AJ297" s="36"/>
      <c r="AW297"/>
      <c r="AX297"/>
      <c r="AY297"/>
      <c r="AZ297"/>
    </row>
    <row r="298" spans="33:52" x14ac:dyDescent="0.25">
      <c r="AG298" s="37"/>
      <c r="AH298" s="36"/>
      <c r="AI298" s="36"/>
      <c r="AJ298" s="36"/>
      <c r="AW298"/>
      <c r="AX298"/>
      <c r="AY298"/>
      <c r="AZ298"/>
    </row>
    <row r="299" spans="33:52" x14ac:dyDescent="0.25">
      <c r="AG299" s="37"/>
      <c r="AH299" s="36"/>
      <c r="AI299" s="36"/>
      <c r="AJ299" s="36"/>
      <c r="AW299"/>
      <c r="AX299"/>
      <c r="AY299"/>
      <c r="AZ299"/>
    </row>
    <row r="300" spans="33:52" x14ac:dyDescent="0.25">
      <c r="AG300" s="37"/>
      <c r="AH300" s="36"/>
      <c r="AI300" s="36"/>
      <c r="AJ300" s="36"/>
      <c r="AW300"/>
      <c r="AX300"/>
      <c r="AY300"/>
      <c r="AZ300"/>
    </row>
    <row r="301" spans="33:52" x14ac:dyDescent="0.25">
      <c r="AG301" s="37"/>
      <c r="AH301" s="36"/>
      <c r="AI301" s="36"/>
      <c r="AJ301" s="36"/>
      <c r="AW301"/>
      <c r="AX301"/>
      <c r="AY301"/>
      <c r="AZ301"/>
    </row>
    <row r="302" spans="33:52" x14ac:dyDescent="0.25">
      <c r="AG302" s="37"/>
      <c r="AH302" s="36"/>
      <c r="AI302" s="36"/>
      <c r="AJ302" s="36"/>
      <c r="AW302"/>
      <c r="AX302"/>
      <c r="AY302"/>
      <c r="AZ302"/>
    </row>
    <row r="303" spans="33:52" x14ac:dyDescent="0.25">
      <c r="AG303" s="37"/>
      <c r="AH303" s="36"/>
      <c r="AI303" s="36"/>
      <c r="AJ303" s="36"/>
      <c r="AW303"/>
      <c r="AX303"/>
      <c r="AY303"/>
      <c r="AZ303"/>
    </row>
    <row r="304" spans="33:52" x14ac:dyDescent="0.25">
      <c r="AG304" s="37"/>
      <c r="AH304" s="36"/>
      <c r="AI304" s="36"/>
      <c r="AJ304" s="36"/>
      <c r="AW304"/>
      <c r="AX304"/>
      <c r="AY304"/>
      <c r="AZ304"/>
    </row>
    <row r="305" spans="33:52" x14ac:dyDescent="0.25">
      <c r="AG305" s="37"/>
      <c r="AH305" s="36"/>
      <c r="AI305" s="36"/>
      <c r="AJ305" s="36"/>
      <c r="AW305"/>
      <c r="AX305"/>
      <c r="AY305"/>
      <c r="AZ305"/>
    </row>
    <row r="306" spans="33:52" x14ac:dyDescent="0.25">
      <c r="AG306" s="37"/>
      <c r="AH306" s="36"/>
      <c r="AI306" s="36"/>
      <c r="AJ306" s="36"/>
      <c r="AW306"/>
      <c r="AX306"/>
      <c r="AY306"/>
      <c r="AZ306"/>
    </row>
    <row r="307" spans="33:52" x14ac:dyDescent="0.25">
      <c r="AG307" s="37"/>
      <c r="AH307" s="36"/>
      <c r="AI307" s="36"/>
      <c r="AJ307" s="36"/>
      <c r="AW307"/>
      <c r="AX307"/>
      <c r="AY307"/>
      <c r="AZ307"/>
    </row>
    <row r="308" spans="33:52" x14ac:dyDescent="0.25">
      <c r="AG308" s="37"/>
      <c r="AH308" s="36"/>
      <c r="AI308" s="36"/>
      <c r="AJ308" s="36"/>
      <c r="AW308"/>
      <c r="AX308"/>
      <c r="AY308"/>
      <c r="AZ308"/>
    </row>
    <row r="309" spans="33:52" x14ac:dyDescent="0.25">
      <c r="AG309" s="37"/>
      <c r="AH309" s="36"/>
      <c r="AI309" s="36"/>
      <c r="AJ309" s="36"/>
      <c r="AW309"/>
      <c r="AX309"/>
      <c r="AY309"/>
      <c r="AZ309"/>
    </row>
    <row r="310" spans="33:52" x14ac:dyDescent="0.25">
      <c r="AG310" s="37"/>
      <c r="AH310" s="36"/>
      <c r="AI310" s="36"/>
      <c r="AJ310" s="36"/>
      <c r="AW310"/>
      <c r="AX310"/>
      <c r="AY310"/>
      <c r="AZ310"/>
    </row>
    <row r="311" spans="33:52" x14ac:dyDescent="0.25">
      <c r="AG311" s="37"/>
      <c r="AH311" s="36"/>
      <c r="AI311" s="36"/>
      <c r="AJ311" s="36"/>
      <c r="AW311"/>
      <c r="AX311"/>
      <c r="AY311"/>
      <c r="AZ311"/>
    </row>
    <row r="312" spans="33:52" x14ac:dyDescent="0.25">
      <c r="AG312" s="37"/>
      <c r="AH312" s="36"/>
      <c r="AI312" s="36"/>
      <c r="AJ312" s="36"/>
      <c r="AW312"/>
      <c r="AX312"/>
      <c r="AY312"/>
      <c r="AZ312"/>
    </row>
    <row r="313" spans="33:52" x14ac:dyDescent="0.25">
      <c r="AG313" s="37"/>
      <c r="AH313" s="36"/>
      <c r="AI313" s="36"/>
      <c r="AJ313" s="36"/>
      <c r="AW313"/>
      <c r="AX313"/>
      <c r="AY313"/>
      <c r="AZ313"/>
    </row>
    <row r="314" spans="33:52" x14ac:dyDescent="0.25">
      <c r="AG314" s="37"/>
      <c r="AH314" s="36"/>
      <c r="AI314" s="36"/>
      <c r="AJ314" s="36"/>
      <c r="AW314"/>
      <c r="AX314"/>
      <c r="AY314"/>
      <c r="AZ314"/>
    </row>
    <row r="315" spans="33:52" x14ac:dyDescent="0.25">
      <c r="AG315" s="37"/>
      <c r="AH315" s="36"/>
      <c r="AI315" s="36"/>
      <c r="AJ315" s="36"/>
      <c r="AW315"/>
      <c r="AX315"/>
      <c r="AY315"/>
      <c r="AZ315"/>
    </row>
    <row r="316" spans="33:52" x14ac:dyDescent="0.25">
      <c r="AG316" s="37"/>
      <c r="AH316" s="36"/>
      <c r="AI316" s="36"/>
      <c r="AJ316" s="36"/>
      <c r="AW316"/>
      <c r="AX316"/>
      <c r="AY316"/>
      <c r="AZ316"/>
    </row>
    <row r="317" spans="33:52" x14ac:dyDescent="0.25">
      <c r="AG317" s="37"/>
      <c r="AH317" s="36"/>
      <c r="AI317" s="36"/>
      <c r="AJ317" s="36"/>
      <c r="AW317"/>
      <c r="AX317"/>
      <c r="AY317"/>
      <c r="AZ317"/>
    </row>
    <row r="318" spans="33:52" x14ac:dyDescent="0.25">
      <c r="AG318" s="37"/>
      <c r="AH318" s="36"/>
      <c r="AI318" s="36"/>
      <c r="AJ318" s="36"/>
      <c r="AW318"/>
      <c r="AX318"/>
      <c r="AY318"/>
      <c r="AZ318"/>
    </row>
    <row r="319" spans="33:52" x14ac:dyDescent="0.25">
      <c r="AG319" s="37"/>
      <c r="AH319" s="36"/>
      <c r="AI319" s="36"/>
      <c r="AJ319" s="36"/>
      <c r="AW319"/>
      <c r="AX319"/>
      <c r="AY319"/>
      <c r="AZ319"/>
    </row>
    <row r="320" spans="33:52" x14ac:dyDescent="0.25">
      <c r="AG320" s="37"/>
      <c r="AH320" s="36"/>
      <c r="AI320" s="36"/>
      <c r="AJ320" s="36"/>
      <c r="AW320"/>
      <c r="AX320"/>
      <c r="AY320"/>
      <c r="AZ320"/>
    </row>
    <row r="321" spans="33:52" x14ac:dyDescent="0.25">
      <c r="AG321" s="37"/>
      <c r="AH321" s="36"/>
      <c r="AI321" s="36"/>
      <c r="AJ321" s="36"/>
      <c r="AW321"/>
      <c r="AX321"/>
      <c r="AY321"/>
      <c r="AZ321"/>
    </row>
    <row r="322" spans="33:52" x14ac:dyDescent="0.25">
      <c r="AG322" s="37"/>
      <c r="AH322" s="36"/>
      <c r="AI322" s="36"/>
      <c r="AJ322" s="36"/>
      <c r="AW322"/>
      <c r="AX322"/>
      <c r="AY322"/>
      <c r="AZ322"/>
    </row>
    <row r="323" spans="33:52" x14ac:dyDescent="0.25">
      <c r="AG323" s="37"/>
      <c r="AH323" s="36"/>
      <c r="AI323" s="36"/>
      <c r="AJ323" s="36"/>
      <c r="AW323"/>
      <c r="AX323"/>
      <c r="AY323"/>
      <c r="AZ323"/>
    </row>
    <row r="324" spans="33:52" x14ac:dyDescent="0.25">
      <c r="AG324" s="37"/>
      <c r="AH324" s="36"/>
      <c r="AI324" s="36"/>
      <c r="AJ324" s="36"/>
      <c r="AW324"/>
      <c r="AX324"/>
      <c r="AY324"/>
      <c r="AZ324"/>
    </row>
    <row r="325" spans="33:52" x14ac:dyDescent="0.25">
      <c r="AG325" s="37"/>
      <c r="AH325" s="36"/>
      <c r="AI325" s="36"/>
      <c r="AJ325" s="36"/>
      <c r="AW325"/>
      <c r="AX325"/>
      <c r="AY325"/>
      <c r="AZ325"/>
    </row>
    <row r="326" spans="33:52" x14ac:dyDescent="0.25">
      <c r="AG326" s="37"/>
      <c r="AH326" s="36"/>
      <c r="AI326" s="36"/>
      <c r="AJ326" s="36"/>
      <c r="AW326"/>
      <c r="AX326"/>
      <c r="AY326"/>
      <c r="AZ326"/>
    </row>
    <row r="327" spans="33:52" x14ac:dyDescent="0.25">
      <c r="AG327" s="37"/>
      <c r="AH327" s="36"/>
      <c r="AI327" s="36"/>
      <c r="AJ327" s="36"/>
      <c r="AW327"/>
      <c r="AX327"/>
      <c r="AY327"/>
      <c r="AZ327"/>
    </row>
    <row r="328" spans="33:52" x14ac:dyDescent="0.25">
      <c r="AG328" s="37"/>
      <c r="AH328" s="36"/>
      <c r="AI328" s="36"/>
      <c r="AJ328" s="36"/>
      <c r="AW328"/>
      <c r="AX328"/>
      <c r="AY328"/>
      <c r="AZ328"/>
    </row>
    <row r="329" spans="33:52" x14ac:dyDescent="0.25">
      <c r="AG329" s="37"/>
      <c r="AH329" s="36"/>
      <c r="AI329" s="36"/>
      <c r="AJ329" s="36"/>
      <c r="AW329"/>
      <c r="AX329"/>
      <c r="AY329"/>
      <c r="AZ329"/>
    </row>
    <row r="330" spans="33:52" x14ac:dyDescent="0.25">
      <c r="AG330" s="37"/>
      <c r="AH330" s="36"/>
      <c r="AI330" s="36"/>
      <c r="AJ330" s="36"/>
      <c r="AW330"/>
      <c r="AX330"/>
      <c r="AY330"/>
      <c r="AZ330"/>
    </row>
    <row r="331" spans="33:52" x14ac:dyDescent="0.25">
      <c r="AG331" s="37"/>
      <c r="AH331" s="36"/>
      <c r="AI331" s="36"/>
      <c r="AJ331" s="36"/>
      <c r="AW331"/>
      <c r="AX331"/>
      <c r="AY331"/>
      <c r="AZ331"/>
    </row>
    <row r="332" spans="33:52" x14ac:dyDescent="0.25">
      <c r="AG332" s="37"/>
      <c r="AH332" s="36"/>
      <c r="AI332" s="36"/>
      <c r="AJ332" s="36"/>
      <c r="AW332"/>
      <c r="AX332"/>
      <c r="AY332"/>
      <c r="AZ332"/>
    </row>
    <row r="333" spans="33:52" x14ac:dyDescent="0.25">
      <c r="AG333" s="37"/>
      <c r="AH333" s="36"/>
      <c r="AI333" s="36"/>
      <c r="AJ333" s="36"/>
      <c r="AW333"/>
      <c r="AX333"/>
      <c r="AY333"/>
      <c r="AZ333"/>
    </row>
    <row r="334" spans="33:52" x14ac:dyDescent="0.25">
      <c r="AG334" s="37"/>
      <c r="AH334" s="36"/>
      <c r="AI334" s="36"/>
      <c r="AJ334" s="36"/>
      <c r="AW334"/>
      <c r="AX334"/>
      <c r="AY334"/>
      <c r="AZ334"/>
    </row>
    <row r="335" spans="33:52" x14ac:dyDescent="0.25">
      <c r="AG335" s="37"/>
      <c r="AH335" s="36"/>
      <c r="AI335" s="36"/>
      <c r="AJ335" s="36"/>
      <c r="AW335"/>
      <c r="AX335"/>
      <c r="AY335"/>
      <c r="AZ335"/>
    </row>
    <row r="336" spans="33:52" x14ac:dyDescent="0.25">
      <c r="AG336" s="37"/>
      <c r="AH336" s="36"/>
      <c r="AI336" s="36"/>
      <c r="AJ336" s="36"/>
      <c r="AW336"/>
      <c r="AX336"/>
      <c r="AY336"/>
      <c r="AZ336"/>
    </row>
    <row r="337" spans="33:52" x14ac:dyDescent="0.25">
      <c r="AG337" s="37"/>
      <c r="AH337" s="36"/>
      <c r="AI337" s="36"/>
      <c r="AJ337" s="36"/>
      <c r="AW337"/>
      <c r="AX337"/>
      <c r="AY337"/>
      <c r="AZ337"/>
    </row>
    <row r="338" spans="33:52" x14ac:dyDescent="0.25">
      <c r="AG338" s="37"/>
      <c r="AH338" s="36"/>
      <c r="AI338" s="36"/>
      <c r="AJ338" s="36"/>
      <c r="AW338"/>
      <c r="AX338"/>
      <c r="AY338"/>
      <c r="AZ338"/>
    </row>
    <row r="339" spans="33:52" x14ac:dyDescent="0.25">
      <c r="AG339" s="37"/>
      <c r="AH339" s="36"/>
      <c r="AI339" s="36"/>
      <c r="AJ339" s="36"/>
      <c r="AW339"/>
      <c r="AX339"/>
      <c r="AY339"/>
      <c r="AZ339"/>
    </row>
    <row r="340" spans="33:52" x14ac:dyDescent="0.25">
      <c r="AG340" s="37"/>
      <c r="AH340" s="36"/>
      <c r="AI340" s="36"/>
      <c r="AJ340" s="36"/>
      <c r="AW340"/>
      <c r="AX340"/>
      <c r="AY340"/>
      <c r="AZ340"/>
    </row>
    <row r="341" spans="33:52" x14ac:dyDescent="0.25">
      <c r="AG341" s="37"/>
      <c r="AH341" s="36"/>
      <c r="AI341" s="36"/>
      <c r="AJ341" s="36"/>
      <c r="AW341"/>
      <c r="AX341"/>
      <c r="AY341"/>
      <c r="AZ341"/>
    </row>
    <row r="342" spans="33:52" x14ac:dyDescent="0.25">
      <c r="AG342" s="37"/>
      <c r="AH342" s="36"/>
      <c r="AI342" s="36"/>
      <c r="AJ342" s="36"/>
      <c r="AW342"/>
      <c r="AX342"/>
      <c r="AY342"/>
      <c r="AZ342"/>
    </row>
    <row r="343" spans="33:52" x14ac:dyDescent="0.25">
      <c r="AG343" s="37"/>
      <c r="AH343" s="36"/>
      <c r="AI343" s="36"/>
      <c r="AJ343" s="36"/>
      <c r="AW343"/>
      <c r="AX343"/>
      <c r="AY343"/>
      <c r="AZ343"/>
    </row>
    <row r="344" spans="33:52" x14ac:dyDescent="0.25">
      <c r="AG344" s="37"/>
      <c r="AH344" s="36"/>
      <c r="AI344" s="36"/>
      <c r="AJ344" s="36"/>
      <c r="AW344"/>
      <c r="AX344"/>
      <c r="AY344"/>
      <c r="AZ344"/>
    </row>
    <row r="345" spans="33:52" x14ac:dyDescent="0.25">
      <c r="AG345" s="37"/>
      <c r="AH345" s="36"/>
      <c r="AI345" s="36"/>
      <c r="AJ345" s="36"/>
      <c r="AW345"/>
      <c r="AX345"/>
      <c r="AY345"/>
      <c r="AZ345"/>
    </row>
    <row r="346" spans="33:52" x14ac:dyDescent="0.25">
      <c r="AG346" s="37"/>
      <c r="AH346" s="36"/>
      <c r="AI346" s="36"/>
      <c r="AJ346" s="36"/>
      <c r="AW346"/>
      <c r="AX346"/>
      <c r="AY346"/>
      <c r="AZ346"/>
    </row>
    <row r="347" spans="33:52" x14ac:dyDescent="0.25">
      <c r="AG347" s="37"/>
      <c r="AH347" s="36"/>
      <c r="AI347" s="36"/>
      <c r="AJ347" s="36"/>
      <c r="AW347"/>
      <c r="AX347"/>
      <c r="AY347"/>
      <c r="AZ347"/>
    </row>
    <row r="348" spans="33:52" x14ac:dyDescent="0.25">
      <c r="AG348" s="37"/>
      <c r="AH348" s="36"/>
      <c r="AI348" s="36"/>
      <c r="AJ348" s="36"/>
      <c r="AW348"/>
      <c r="AX348"/>
      <c r="AY348"/>
      <c r="AZ348"/>
    </row>
    <row r="349" spans="33:52" x14ac:dyDescent="0.25">
      <c r="AG349" s="37"/>
      <c r="AH349" s="36"/>
      <c r="AI349" s="36"/>
      <c r="AJ349" s="36"/>
      <c r="AW349"/>
      <c r="AX349"/>
      <c r="AY349"/>
      <c r="AZ349"/>
    </row>
    <row r="350" spans="33:52" x14ac:dyDescent="0.25">
      <c r="AG350" s="37"/>
      <c r="AH350" s="36"/>
      <c r="AI350" s="36"/>
      <c r="AJ350" s="36"/>
      <c r="AW350"/>
      <c r="AX350"/>
      <c r="AY350"/>
      <c r="AZ350"/>
    </row>
    <row r="351" spans="33:52" x14ac:dyDescent="0.25">
      <c r="AG351" s="37"/>
      <c r="AH351" s="36"/>
      <c r="AI351" s="36"/>
      <c r="AJ351" s="36"/>
      <c r="AW351"/>
      <c r="AX351"/>
      <c r="AY351"/>
      <c r="AZ351"/>
    </row>
    <row r="352" spans="33:52" x14ac:dyDescent="0.25">
      <c r="AG352" s="37"/>
      <c r="AH352" s="36"/>
      <c r="AI352" s="36"/>
      <c r="AJ352" s="36"/>
      <c r="AW352"/>
      <c r="AX352"/>
      <c r="AY352"/>
      <c r="AZ352"/>
    </row>
    <row r="353" spans="33:52" x14ac:dyDescent="0.25">
      <c r="AG353" s="37"/>
      <c r="AH353" s="36"/>
      <c r="AI353" s="36"/>
      <c r="AJ353" s="36"/>
      <c r="AW353"/>
      <c r="AX353"/>
      <c r="AY353"/>
      <c r="AZ353"/>
    </row>
    <row r="354" spans="33:52" x14ac:dyDescent="0.25">
      <c r="AG354" s="37"/>
      <c r="AH354" s="36"/>
      <c r="AI354" s="36"/>
      <c r="AJ354" s="36"/>
      <c r="AW354"/>
      <c r="AX354"/>
      <c r="AY354"/>
      <c r="AZ354"/>
    </row>
    <row r="355" spans="33:52" x14ac:dyDescent="0.25">
      <c r="AG355" s="37"/>
      <c r="AH355" s="36"/>
      <c r="AI355" s="36"/>
      <c r="AJ355" s="36"/>
      <c r="AW355"/>
      <c r="AX355"/>
      <c r="AY355"/>
      <c r="AZ355"/>
    </row>
    <row r="356" spans="33:52" x14ac:dyDescent="0.25">
      <c r="AG356" s="37"/>
      <c r="AH356" s="36"/>
      <c r="AI356" s="36"/>
      <c r="AJ356" s="36"/>
      <c r="AW356"/>
      <c r="AX356"/>
      <c r="AY356"/>
      <c r="AZ356"/>
    </row>
    <row r="357" spans="33:52" x14ac:dyDescent="0.25">
      <c r="AG357" s="37"/>
      <c r="AH357" s="36"/>
      <c r="AI357" s="36"/>
      <c r="AJ357" s="36"/>
      <c r="AW357"/>
      <c r="AX357"/>
      <c r="AY357"/>
      <c r="AZ357"/>
    </row>
    <row r="358" spans="33:52" x14ac:dyDescent="0.25">
      <c r="AG358" s="37"/>
      <c r="AH358" s="36"/>
      <c r="AI358" s="36"/>
      <c r="AJ358" s="36"/>
      <c r="AW358"/>
      <c r="AX358"/>
      <c r="AY358"/>
      <c r="AZ358"/>
    </row>
    <row r="359" spans="33:52" x14ac:dyDescent="0.25">
      <c r="AG359" s="37"/>
      <c r="AH359" s="36"/>
      <c r="AI359" s="36"/>
      <c r="AJ359" s="36"/>
      <c r="AW359"/>
      <c r="AX359"/>
      <c r="AY359"/>
      <c r="AZ359"/>
    </row>
    <row r="360" spans="33:52" x14ac:dyDescent="0.25">
      <c r="AG360" s="37"/>
      <c r="AH360" s="36"/>
      <c r="AI360" s="36"/>
      <c r="AJ360" s="36"/>
      <c r="AW360"/>
      <c r="AX360"/>
      <c r="AY360"/>
      <c r="AZ360"/>
    </row>
    <row r="361" spans="33:52" x14ac:dyDescent="0.25">
      <c r="AG361" s="37"/>
      <c r="AH361" s="36"/>
      <c r="AI361" s="36"/>
      <c r="AJ361" s="36"/>
      <c r="AW361"/>
      <c r="AX361"/>
      <c r="AY361"/>
      <c r="AZ361"/>
    </row>
    <row r="362" spans="33:52" x14ac:dyDescent="0.25">
      <c r="AG362" s="37"/>
      <c r="AH362" s="36"/>
      <c r="AI362" s="36"/>
      <c r="AJ362" s="36"/>
      <c r="AW362"/>
      <c r="AX362"/>
      <c r="AY362"/>
      <c r="AZ362"/>
    </row>
    <row r="363" spans="33:52" x14ac:dyDescent="0.25">
      <c r="AG363" s="37"/>
      <c r="AH363" s="36"/>
      <c r="AI363" s="36"/>
      <c r="AJ363" s="36"/>
      <c r="AW363"/>
      <c r="AX363"/>
      <c r="AY363"/>
      <c r="AZ363"/>
    </row>
    <row r="364" spans="33:52" x14ac:dyDescent="0.25">
      <c r="AG364" s="37"/>
      <c r="AH364" s="36"/>
      <c r="AI364" s="36"/>
      <c r="AJ364" s="36"/>
      <c r="AW364"/>
      <c r="AX364"/>
      <c r="AY364"/>
      <c r="AZ364"/>
    </row>
    <row r="365" spans="33:52" x14ac:dyDescent="0.25">
      <c r="AG365" s="37"/>
      <c r="AH365" s="36"/>
      <c r="AI365" s="36"/>
      <c r="AJ365" s="36"/>
      <c r="AW365"/>
      <c r="AX365"/>
      <c r="AY365"/>
      <c r="AZ365"/>
    </row>
    <row r="366" spans="33:52" x14ac:dyDescent="0.25">
      <c r="AG366" s="37"/>
      <c r="AH366" s="36"/>
      <c r="AI366" s="36"/>
      <c r="AJ366" s="36"/>
      <c r="AW366"/>
      <c r="AX366"/>
      <c r="AY366"/>
      <c r="AZ366"/>
    </row>
    <row r="367" spans="33:52" x14ac:dyDescent="0.25">
      <c r="AG367" s="37"/>
      <c r="AH367" s="36"/>
      <c r="AI367" s="36"/>
      <c r="AJ367" s="36"/>
      <c r="AW367"/>
      <c r="AX367"/>
      <c r="AY367"/>
      <c r="AZ367"/>
    </row>
    <row r="368" spans="33:52" x14ac:dyDescent="0.25">
      <c r="AG368" s="37"/>
      <c r="AH368" s="36"/>
      <c r="AI368" s="36"/>
      <c r="AJ368" s="36"/>
      <c r="AW368"/>
      <c r="AX368"/>
      <c r="AY368"/>
      <c r="AZ368"/>
    </row>
    <row r="369" spans="33:52" x14ac:dyDescent="0.25">
      <c r="AG369" s="37"/>
      <c r="AH369" s="36"/>
      <c r="AI369" s="36"/>
      <c r="AJ369" s="36"/>
      <c r="AW369"/>
      <c r="AX369"/>
      <c r="AY369"/>
      <c r="AZ369"/>
    </row>
    <row r="370" spans="33:52" x14ac:dyDescent="0.25">
      <c r="AG370" s="37"/>
      <c r="AH370" s="36"/>
      <c r="AI370" s="36"/>
      <c r="AJ370" s="36"/>
      <c r="AW370"/>
      <c r="AX370"/>
      <c r="AY370"/>
      <c r="AZ370"/>
    </row>
    <row r="371" spans="33:52" x14ac:dyDescent="0.25">
      <c r="AG371" s="37"/>
      <c r="AH371" s="36"/>
      <c r="AI371" s="36"/>
      <c r="AJ371" s="36"/>
      <c r="AW371"/>
      <c r="AX371"/>
      <c r="AY371"/>
      <c r="AZ371"/>
    </row>
    <row r="372" spans="33:52" x14ac:dyDescent="0.25">
      <c r="AG372" s="37"/>
      <c r="AH372" s="36"/>
      <c r="AI372" s="36"/>
      <c r="AJ372" s="36"/>
      <c r="AW372"/>
      <c r="AX372"/>
      <c r="AY372"/>
      <c r="AZ372"/>
    </row>
    <row r="373" spans="33:52" x14ac:dyDescent="0.25">
      <c r="AG373" s="37"/>
      <c r="AH373" s="36"/>
      <c r="AI373" s="36"/>
      <c r="AJ373" s="36"/>
      <c r="AW373"/>
      <c r="AX373"/>
      <c r="AY373"/>
      <c r="AZ373"/>
    </row>
    <row r="374" spans="33:52" x14ac:dyDescent="0.25">
      <c r="AG374" s="37"/>
      <c r="AH374" s="36"/>
      <c r="AI374" s="36"/>
      <c r="AJ374" s="36"/>
      <c r="AW374"/>
      <c r="AX374"/>
      <c r="AY374"/>
      <c r="AZ374"/>
    </row>
    <row r="375" spans="33:52" x14ac:dyDescent="0.25">
      <c r="AG375" s="37"/>
      <c r="AH375" s="36"/>
      <c r="AI375" s="36"/>
      <c r="AJ375" s="36"/>
      <c r="AW375"/>
      <c r="AX375"/>
      <c r="AY375"/>
      <c r="AZ375"/>
    </row>
    <row r="376" spans="33:52" x14ac:dyDescent="0.25">
      <c r="AG376" s="37"/>
      <c r="AH376" s="36"/>
      <c r="AI376" s="36"/>
      <c r="AJ376" s="36"/>
      <c r="AW376"/>
      <c r="AX376"/>
      <c r="AY376"/>
      <c r="AZ376"/>
    </row>
    <row r="377" spans="33:52" x14ac:dyDescent="0.25">
      <c r="AG377" s="37"/>
      <c r="AH377" s="36"/>
      <c r="AI377" s="36"/>
      <c r="AJ377" s="36"/>
      <c r="AW377"/>
      <c r="AX377"/>
      <c r="AY377"/>
      <c r="AZ377"/>
    </row>
    <row r="378" spans="33:52" x14ac:dyDescent="0.25">
      <c r="AG378" s="37"/>
      <c r="AH378" s="36"/>
      <c r="AI378" s="36"/>
      <c r="AJ378" s="36"/>
      <c r="AW378"/>
      <c r="AX378"/>
      <c r="AY378"/>
      <c r="AZ378"/>
    </row>
    <row r="379" spans="33:52" x14ac:dyDescent="0.25">
      <c r="AG379" s="37"/>
      <c r="AH379" s="36"/>
      <c r="AI379" s="36"/>
      <c r="AJ379" s="36"/>
      <c r="AW379"/>
      <c r="AX379"/>
      <c r="AY379"/>
      <c r="AZ379"/>
    </row>
    <row r="380" spans="33:52" x14ac:dyDescent="0.25">
      <c r="AG380" s="37"/>
      <c r="AH380" s="36"/>
      <c r="AI380" s="36"/>
      <c r="AJ380" s="36"/>
      <c r="AW380"/>
      <c r="AX380"/>
      <c r="AY380"/>
      <c r="AZ380"/>
    </row>
    <row r="381" spans="33:52" x14ac:dyDescent="0.25">
      <c r="AG381" s="37"/>
      <c r="AH381" s="36"/>
      <c r="AI381" s="36"/>
      <c r="AJ381" s="36"/>
      <c r="AW381"/>
      <c r="AX381"/>
      <c r="AY381"/>
      <c r="AZ381"/>
    </row>
    <row r="382" spans="33:52" x14ac:dyDescent="0.25">
      <c r="AG382" s="37"/>
      <c r="AH382" s="36"/>
      <c r="AI382" s="36"/>
      <c r="AJ382" s="36"/>
      <c r="AW382"/>
      <c r="AX382"/>
      <c r="AY382"/>
      <c r="AZ382"/>
    </row>
    <row r="383" spans="33:52" x14ac:dyDescent="0.25">
      <c r="AG383" s="37"/>
      <c r="AH383" s="36"/>
      <c r="AI383" s="36"/>
      <c r="AJ383" s="36"/>
      <c r="AW383"/>
      <c r="AX383"/>
      <c r="AY383"/>
      <c r="AZ383"/>
    </row>
    <row r="384" spans="33:52" x14ac:dyDescent="0.25">
      <c r="AG384" s="37"/>
      <c r="AH384" s="36"/>
      <c r="AI384" s="36"/>
      <c r="AJ384" s="36"/>
      <c r="AW384"/>
      <c r="AX384"/>
      <c r="AY384"/>
      <c r="AZ384"/>
    </row>
    <row r="385" spans="33:52" x14ac:dyDescent="0.25">
      <c r="AG385" s="37"/>
      <c r="AH385" s="36"/>
      <c r="AI385" s="36"/>
      <c r="AJ385" s="36"/>
      <c r="AW385"/>
      <c r="AX385"/>
      <c r="AY385"/>
      <c r="AZ385"/>
    </row>
    <row r="386" spans="33:52" x14ac:dyDescent="0.25">
      <c r="AG386" s="37"/>
      <c r="AH386" s="36"/>
      <c r="AI386" s="36"/>
      <c r="AJ386" s="36"/>
      <c r="AW386"/>
      <c r="AX386"/>
      <c r="AY386"/>
      <c r="AZ386"/>
    </row>
    <row r="387" spans="33:52" x14ac:dyDescent="0.25">
      <c r="AG387" s="37"/>
      <c r="AH387" s="36"/>
      <c r="AI387" s="36"/>
      <c r="AJ387" s="36"/>
      <c r="AW387"/>
      <c r="AX387"/>
      <c r="AY387"/>
      <c r="AZ387"/>
    </row>
    <row r="388" spans="33:52" x14ac:dyDescent="0.25">
      <c r="AG388" s="37"/>
      <c r="AH388" s="36"/>
      <c r="AI388" s="36"/>
      <c r="AJ388" s="36"/>
      <c r="AW388"/>
      <c r="AX388"/>
      <c r="AY388"/>
      <c r="AZ388"/>
    </row>
    <row r="389" spans="33:52" x14ac:dyDescent="0.25">
      <c r="AG389" s="37"/>
      <c r="AH389" s="36"/>
      <c r="AI389" s="36"/>
      <c r="AJ389" s="36"/>
      <c r="AW389"/>
      <c r="AX389"/>
      <c r="AY389"/>
      <c r="AZ389"/>
    </row>
    <row r="390" spans="33:52" x14ac:dyDescent="0.25">
      <c r="AG390" s="37"/>
      <c r="AH390" s="36"/>
      <c r="AI390" s="36"/>
      <c r="AJ390" s="36"/>
      <c r="AW390"/>
      <c r="AX390"/>
      <c r="AY390"/>
      <c r="AZ390"/>
    </row>
    <row r="391" spans="33:52" x14ac:dyDescent="0.25">
      <c r="AG391" s="37"/>
      <c r="AH391" s="36"/>
      <c r="AI391" s="36"/>
      <c r="AJ391" s="36"/>
      <c r="AW391"/>
      <c r="AX391"/>
      <c r="AY391"/>
      <c r="AZ391"/>
    </row>
    <row r="392" spans="33:52" x14ac:dyDescent="0.25">
      <c r="AG392" s="37"/>
      <c r="AH392" s="36"/>
      <c r="AI392" s="36"/>
      <c r="AJ392" s="36"/>
      <c r="AW392"/>
      <c r="AX392"/>
      <c r="AY392"/>
      <c r="AZ392"/>
    </row>
    <row r="393" spans="33:52" x14ac:dyDescent="0.25">
      <c r="AG393" s="37"/>
      <c r="AH393" s="36"/>
      <c r="AI393" s="36"/>
      <c r="AJ393" s="36"/>
      <c r="AW393"/>
      <c r="AX393"/>
      <c r="AY393"/>
      <c r="AZ393"/>
    </row>
    <row r="394" spans="33:52" x14ac:dyDescent="0.25">
      <c r="AG394" s="37"/>
      <c r="AH394" s="36"/>
      <c r="AI394" s="36"/>
      <c r="AJ394" s="36"/>
      <c r="AW394"/>
      <c r="AX394"/>
      <c r="AY394"/>
      <c r="AZ394"/>
    </row>
    <row r="395" spans="33:52" x14ac:dyDescent="0.25">
      <c r="AG395" s="37"/>
      <c r="AH395" s="36"/>
      <c r="AI395" s="36"/>
      <c r="AJ395" s="36"/>
      <c r="AW395"/>
      <c r="AX395"/>
      <c r="AY395"/>
      <c r="AZ395"/>
    </row>
    <row r="396" spans="33:52" x14ac:dyDescent="0.25">
      <c r="AG396" s="37"/>
      <c r="AH396" s="36"/>
      <c r="AI396" s="36"/>
      <c r="AJ396" s="36"/>
      <c r="AW396"/>
      <c r="AX396"/>
      <c r="AY396"/>
      <c r="AZ396"/>
    </row>
    <row r="397" spans="33:52" x14ac:dyDescent="0.25">
      <c r="AG397" s="37"/>
      <c r="AH397" s="36"/>
      <c r="AI397" s="36"/>
      <c r="AJ397" s="36"/>
      <c r="AW397"/>
      <c r="AX397"/>
      <c r="AY397"/>
      <c r="AZ397"/>
    </row>
    <row r="398" spans="33:52" x14ac:dyDescent="0.25">
      <c r="AG398" s="37"/>
      <c r="AH398" s="36"/>
      <c r="AI398" s="36"/>
      <c r="AJ398" s="36"/>
      <c r="AW398"/>
      <c r="AX398"/>
      <c r="AY398"/>
      <c r="AZ398"/>
    </row>
    <row r="399" spans="33:52" x14ac:dyDescent="0.25">
      <c r="AG399" s="37"/>
      <c r="AH399" s="36"/>
      <c r="AI399" s="36"/>
      <c r="AJ399" s="36"/>
      <c r="AW399"/>
      <c r="AX399"/>
      <c r="AY399"/>
      <c r="AZ399"/>
    </row>
    <row r="400" spans="33:52" x14ac:dyDescent="0.25">
      <c r="AG400" s="37"/>
      <c r="AH400" s="36"/>
      <c r="AI400" s="36"/>
      <c r="AJ400" s="36"/>
      <c r="AW400"/>
      <c r="AX400"/>
      <c r="AY400"/>
      <c r="AZ400"/>
    </row>
    <row r="401" spans="33:52" x14ac:dyDescent="0.25">
      <c r="AG401" s="37"/>
      <c r="AH401" s="36"/>
      <c r="AI401" s="36"/>
      <c r="AJ401" s="36"/>
      <c r="AW401"/>
      <c r="AX401"/>
      <c r="AY401"/>
      <c r="AZ401"/>
    </row>
    <row r="402" spans="33:52" x14ac:dyDescent="0.25">
      <c r="AG402" s="37"/>
      <c r="AH402" s="36"/>
      <c r="AI402" s="36"/>
      <c r="AJ402" s="36"/>
      <c r="AW402"/>
      <c r="AX402"/>
      <c r="AY402"/>
      <c r="AZ402"/>
    </row>
    <row r="403" spans="33:52" x14ac:dyDescent="0.25">
      <c r="AG403" s="37"/>
      <c r="AH403" s="36"/>
      <c r="AI403" s="36"/>
      <c r="AJ403" s="36"/>
      <c r="AW403"/>
      <c r="AX403"/>
      <c r="AY403"/>
      <c r="AZ403"/>
    </row>
    <row r="404" spans="33:52" x14ac:dyDescent="0.25">
      <c r="AG404" s="37"/>
      <c r="AH404" s="36"/>
      <c r="AI404" s="36"/>
      <c r="AJ404" s="36"/>
      <c r="AW404"/>
      <c r="AX404"/>
      <c r="AY404"/>
      <c r="AZ404"/>
    </row>
    <row r="405" spans="33:52" x14ac:dyDescent="0.25">
      <c r="AG405" s="37"/>
      <c r="AH405" s="36"/>
      <c r="AI405" s="36"/>
      <c r="AJ405" s="36"/>
      <c r="AW405"/>
      <c r="AX405"/>
      <c r="AY405"/>
      <c r="AZ405"/>
    </row>
    <row r="406" spans="33:52" x14ac:dyDescent="0.25">
      <c r="AG406" s="37"/>
      <c r="AH406" s="36"/>
      <c r="AI406" s="36"/>
      <c r="AJ406" s="36"/>
      <c r="AW406"/>
      <c r="AX406"/>
      <c r="AY406"/>
      <c r="AZ406"/>
    </row>
    <row r="407" spans="33:52" x14ac:dyDescent="0.25">
      <c r="AG407" s="37"/>
      <c r="AH407" s="36"/>
      <c r="AI407" s="36"/>
      <c r="AJ407" s="36"/>
      <c r="AW407"/>
      <c r="AX407"/>
      <c r="AY407"/>
      <c r="AZ407"/>
    </row>
    <row r="408" spans="33:52" x14ac:dyDescent="0.25">
      <c r="AG408" s="37"/>
      <c r="AH408" s="36"/>
      <c r="AI408" s="36"/>
      <c r="AJ408" s="36"/>
      <c r="AW408"/>
      <c r="AX408"/>
      <c r="AY408"/>
      <c r="AZ408"/>
    </row>
    <row r="409" spans="33:52" x14ac:dyDescent="0.25">
      <c r="AG409" s="37"/>
      <c r="AH409" s="36"/>
      <c r="AI409" s="36"/>
      <c r="AJ409" s="36"/>
      <c r="AW409"/>
      <c r="AX409"/>
      <c r="AY409"/>
      <c r="AZ409"/>
    </row>
    <row r="410" spans="33:52" x14ac:dyDescent="0.25">
      <c r="AG410" s="37"/>
      <c r="AH410" s="36"/>
      <c r="AI410" s="36"/>
      <c r="AJ410" s="36"/>
      <c r="AW410"/>
      <c r="AX410"/>
      <c r="AY410"/>
      <c r="AZ410"/>
    </row>
    <row r="411" spans="33:52" x14ac:dyDescent="0.25">
      <c r="AG411" s="37"/>
      <c r="AH411" s="36"/>
      <c r="AI411" s="36"/>
      <c r="AJ411" s="36"/>
      <c r="AW411"/>
      <c r="AX411"/>
      <c r="AY411"/>
      <c r="AZ411"/>
    </row>
    <row r="412" spans="33:52" x14ac:dyDescent="0.25">
      <c r="AG412" s="37"/>
      <c r="AH412" s="36"/>
      <c r="AI412" s="36"/>
      <c r="AJ412" s="36"/>
      <c r="AW412"/>
      <c r="AX412"/>
      <c r="AY412"/>
      <c r="AZ412"/>
    </row>
    <row r="413" spans="33:52" x14ac:dyDescent="0.25">
      <c r="AG413" s="37"/>
      <c r="AH413" s="36"/>
      <c r="AI413" s="36"/>
      <c r="AJ413" s="36"/>
      <c r="AW413"/>
      <c r="AX413"/>
      <c r="AY413"/>
      <c r="AZ413"/>
    </row>
    <row r="414" spans="33:52" x14ac:dyDescent="0.25">
      <c r="AG414" s="37"/>
      <c r="AH414" s="36"/>
      <c r="AI414" s="36"/>
      <c r="AJ414" s="36"/>
      <c r="AW414"/>
      <c r="AX414"/>
      <c r="AY414"/>
      <c r="AZ414"/>
    </row>
    <row r="415" spans="33:52" x14ac:dyDescent="0.25">
      <c r="AG415" s="37"/>
      <c r="AH415" s="36"/>
      <c r="AI415" s="36"/>
      <c r="AJ415" s="36"/>
      <c r="AW415"/>
      <c r="AX415"/>
      <c r="AY415"/>
      <c r="AZ415"/>
    </row>
    <row r="416" spans="33:52" x14ac:dyDescent="0.25">
      <c r="AG416" s="37"/>
      <c r="AH416" s="36"/>
      <c r="AI416" s="36"/>
      <c r="AJ416" s="36"/>
      <c r="AW416"/>
      <c r="AX416"/>
      <c r="AY416"/>
      <c r="AZ416"/>
    </row>
    <row r="417" spans="33:52" x14ac:dyDescent="0.25">
      <c r="AG417" s="37"/>
      <c r="AH417" s="36"/>
      <c r="AI417" s="36"/>
      <c r="AJ417" s="36"/>
      <c r="AW417"/>
      <c r="AX417"/>
      <c r="AY417"/>
      <c r="AZ417"/>
    </row>
    <row r="418" spans="33:52" x14ac:dyDescent="0.25">
      <c r="AG418" s="37"/>
      <c r="AH418" s="36"/>
      <c r="AI418" s="36"/>
      <c r="AJ418" s="36"/>
      <c r="AW418"/>
      <c r="AX418"/>
      <c r="AY418"/>
      <c r="AZ418"/>
    </row>
    <row r="419" spans="33:52" x14ac:dyDescent="0.25">
      <c r="AG419" s="37"/>
      <c r="AH419" s="36"/>
      <c r="AI419" s="36"/>
      <c r="AJ419" s="36"/>
      <c r="AW419"/>
      <c r="AX419"/>
      <c r="AY419"/>
      <c r="AZ419"/>
    </row>
    <row r="420" spans="33:52" x14ac:dyDescent="0.25">
      <c r="AG420" s="37"/>
      <c r="AH420" s="36"/>
      <c r="AI420" s="36"/>
      <c r="AJ420" s="36"/>
      <c r="AW420"/>
      <c r="AX420"/>
      <c r="AY420"/>
      <c r="AZ420"/>
    </row>
    <row r="421" spans="33:52" x14ac:dyDescent="0.25">
      <c r="AG421" s="37"/>
      <c r="AH421" s="36"/>
      <c r="AI421" s="36"/>
      <c r="AJ421" s="36"/>
      <c r="AW421"/>
      <c r="AX421"/>
      <c r="AY421"/>
      <c r="AZ421"/>
    </row>
    <row r="422" spans="33:52" x14ac:dyDescent="0.25">
      <c r="AG422" s="37"/>
      <c r="AH422" s="36"/>
      <c r="AI422" s="36"/>
      <c r="AJ422" s="36"/>
      <c r="AW422"/>
      <c r="AX422"/>
      <c r="AY422"/>
      <c r="AZ422"/>
    </row>
    <row r="423" spans="33:52" x14ac:dyDescent="0.25">
      <c r="AG423" s="37"/>
      <c r="AH423" s="36"/>
      <c r="AI423" s="36"/>
      <c r="AJ423" s="36"/>
      <c r="AW423"/>
      <c r="AX423"/>
      <c r="AY423"/>
      <c r="AZ423"/>
    </row>
    <row r="424" spans="33:52" x14ac:dyDescent="0.25">
      <c r="AG424" s="37"/>
      <c r="AH424" s="36"/>
      <c r="AI424" s="36"/>
      <c r="AJ424" s="36"/>
      <c r="AW424"/>
      <c r="AX424"/>
      <c r="AY424"/>
      <c r="AZ424"/>
    </row>
    <row r="425" spans="33:52" x14ac:dyDescent="0.25">
      <c r="AG425" s="37"/>
      <c r="AH425" s="36"/>
      <c r="AI425" s="36"/>
      <c r="AJ425" s="36"/>
      <c r="AW425"/>
      <c r="AX425"/>
      <c r="AY425"/>
      <c r="AZ425"/>
    </row>
    <row r="426" spans="33:52" x14ac:dyDescent="0.25">
      <c r="AG426" s="37"/>
      <c r="AH426" s="36"/>
      <c r="AI426" s="36"/>
      <c r="AJ426" s="36"/>
      <c r="AW426"/>
      <c r="AX426"/>
      <c r="AY426"/>
      <c r="AZ426"/>
    </row>
    <row r="427" spans="33:52" x14ac:dyDescent="0.25">
      <c r="AG427" s="37"/>
      <c r="AH427" s="36"/>
      <c r="AI427" s="36"/>
      <c r="AJ427" s="36"/>
      <c r="AW427"/>
      <c r="AX427"/>
      <c r="AY427"/>
      <c r="AZ427"/>
    </row>
    <row r="428" spans="33:52" x14ac:dyDescent="0.25">
      <c r="AG428" s="37"/>
      <c r="AH428" s="36"/>
      <c r="AI428" s="36"/>
      <c r="AJ428" s="36"/>
      <c r="AW428"/>
      <c r="AX428"/>
      <c r="AY428"/>
      <c r="AZ428"/>
    </row>
    <row r="429" spans="33:52" x14ac:dyDescent="0.25">
      <c r="AG429" s="37"/>
      <c r="AH429" s="36"/>
      <c r="AI429" s="36"/>
      <c r="AJ429" s="36"/>
      <c r="AW429"/>
      <c r="AX429"/>
      <c r="AY429"/>
      <c r="AZ429"/>
    </row>
    <row r="430" spans="33:52" x14ac:dyDescent="0.25">
      <c r="AG430" s="37"/>
      <c r="AH430" s="36"/>
      <c r="AI430" s="36"/>
      <c r="AJ430" s="36"/>
      <c r="AW430"/>
      <c r="AX430"/>
      <c r="AY430"/>
      <c r="AZ430"/>
    </row>
    <row r="431" spans="33:52" x14ac:dyDescent="0.25">
      <c r="AG431" s="37"/>
      <c r="AH431" s="36"/>
      <c r="AI431" s="36"/>
      <c r="AJ431" s="36"/>
      <c r="AW431"/>
      <c r="AX431"/>
      <c r="AY431"/>
      <c r="AZ431"/>
    </row>
    <row r="432" spans="33:52" x14ac:dyDescent="0.25">
      <c r="AG432" s="37"/>
      <c r="AH432" s="36"/>
      <c r="AI432" s="36"/>
      <c r="AJ432" s="36"/>
      <c r="AW432"/>
      <c r="AX432"/>
      <c r="AY432"/>
      <c r="AZ432"/>
    </row>
    <row r="433" spans="33:52" x14ac:dyDescent="0.25">
      <c r="AG433" s="37"/>
      <c r="AH433" s="36"/>
      <c r="AI433" s="36"/>
      <c r="AJ433" s="36"/>
      <c r="AW433"/>
      <c r="AX433"/>
      <c r="AY433"/>
      <c r="AZ433"/>
    </row>
    <row r="434" spans="33:52" x14ac:dyDescent="0.25">
      <c r="AG434" s="37"/>
      <c r="AH434" s="36"/>
      <c r="AI434" s="36"/>
      <c r="AJ434" s="36"/>
      <c r="AW434"/>
      <c r="AX434"/>
      <c r="AY434"/>
      <c r="AZ434"/>
    </row>
    <row r="435" spans="33:52" x14ac:dyDescent="0.25">
      <c r="AG435" s="37"/>
      <c r="AH435" s="36"/>
      <c r="AI435" s="36"/>
      <c r="AJ435" s="36"/>
      <c r="AW435"/>
      <c r="AX435"/>
      <c r="AY435"/>
      <c r="AZ435"/>
    </row>
    <row r="436" spans="33:52" x14ac:dyDescent="0.25">
      <c r="AG436" s="37"/>
      <c r="AH436" s="36"/>
      <c r="AI436" s="36"/>
      <c r="AJ436" s="36"/>
      <c r="AW436"/>
      <c r="AX436"/>
      <c r="AY436"/>
      <c r="AZ436"/>
    </row>
    <row r="437" spans="33:52" x14ac:dyDescent="0.25">
      <c r="AG437" s="37"/>
      <c r="AH437" s="36"/>
      <c r="AI437" s="36"/>
      <c r="AJ437" s="36"/>
      <c r="AW437"/>
      <c r="AX437"/>
      <c r="AY437"/>
      <c r="AZ437"/>
    </row>
    <row r="438" spans="33:52" x14ac:dyDescent="0.25">
      <c r="AG438" s="37"/>
      <c r="AH438" s="36"/>
      <c r="AI438" s="36"/>
      <c r="AJ438" s="36"/>
      <c r="AW438"/>
      <c r="AX438"/>
      <c r="AY438"/>
      <c r="AZ438"/>
    </row>
    <row r="439" spans="33:52" x14ac:dyDescent="0.25">
      <c r="AG439" s="37"/>
      <c r="AH439" s="36"/>
      <c r="AI439" s="36"/>
      <c r="AJ439" s="36"/>
      <c r="AW439"/>
      <c r="AX439"/>
      <c r="AY439"/>
      <c r="AZ439"/>
    </row>
    <row r="440" spans="33:52" x14ac:dyDescent="0.25">
      <c r="AG440" s="37"/>
      <c r="AH440" s="36"/>
      <c r="AI440" s="36"/>
      <c r="AJ440" s="36"/>
      <c r="AW440"/>
      <c r="AX440"/>
      <c r="AY440"/>
      <c r="AZ440"/>
    </row>
    <row r="441" spans="33:52" x14ac:dyDescent="0.25">
      <c r="AG441" s="37"/>
      <c r="AH441" s="36"/>
      <c r="AI441" s="36"/>
      <c r="AJ441" s="36"/>
      <c r="AW441"/>
      <c r="AX441"/>
      <c r="AY441"/>
      <c r="AZ441"/>
    </row>
    <row r="442" spans="33:52" x14ac:dyDescent="0.25">
      <c r="AG442" s="37"/>
      <c r="AH442" s="36"/>
      <c r="AI442" s="36"/>
      <c r="AJ442" s="36"/>
      <c r="AW442"/>
      <c r="AX442"/>
      <c r="AY442"/>
      <c r="AZ442"/>
    </row>
    <row r="443" spans="33:52" x14ac:dyDescent="0.25">
      <c r="AG443" s="37"/>
      <c r="AH443" s="36"/>
      <c r="AI443" s="36"/>
      <c r="AJ443" s="36"/>
      <c r="AW443"/>
      <c r="AX443"/>
      <c r="AY443"/>
      <c r="AZ443"/>
    </row>
    <row r="444" spans="33:52" x14ac:dyDescent="0.25">
      <c r="AG444" s="37"/>
      <c r="AH444" s="36"/>
      <c r="AI444" s="36"/>
      <c r="AJ444" s="36"/>
      <c r="AW444"/>
      <c r="AX444"/>
      <c r="AY444"/>
      <c r="AZ444"/>
    </row>
    <row r="445" spans="33:52" x14ac:dyDescent="0.25">
      <c r="AG445" s="37"/>
      <c r="AH445" s="36"/>
      <c r="AI445" s="36"/>
      <c r="AJ445" s="36"/>
      <c r="AW445"/>
      <c r="AX445"/>
      <c r="AY445"/>
      <c r="AZ445"/>
    </row>
    <row r="446" spans="33:52" x14ac:dyDescent="0.25">
      <c r="AG446" s="37"/>
      <c r="AH446" s="36"/>
      <c r="AI446" s="36"/>
      <c r="AJ446" s="36"/>
      <c r="AW446"/>
      <c r="AX446"/>
      <c r="AY446"/>
      <c r="AZ446"/>
    </row>
    <row r="447" spans="33:52" x14ac:dyDescent="0.25">
      <c r="AG447" s="37"/>
      <c r="AH447" s="36"/>
      <c r="AI447" s="36"/>
      <c r="AJ447" s="36"/>
      <c r="AW447"/>
      <c r="AX447"/>
      <c r="AY447"/>
      <c r="AZ447"/>
    </row>
    <row r="448" spans="33:52" x14ac:dyDescent="0.25">
      <c r="AG448" s="37"/>
      <c r="AH448" s="36"/>
      <c r="AI448" s="36"/>
      <c r="AJ448" s="36"/>
      <c r="AW448"/>
      <c r="AX448"/>
      <c r="AY448"/>
      <c r="AZ448"/>
    </row>
    <row r="449" spans="33:52" x14ac:dyDescent="0.25">
      <c r="AG449" s="37"/>
      <c r="AH449" s="36"/>
      <c r="AI449" s="36"/>
      <c r="AJ449" s="36"/>
      <c r="AW449"/>
      <c r="AX449"/>
      <c r="AY449"/>
      <c r="AZ449"/>
    </row>
    <row r="450" spans="33:52" x14ac:dyDescent="0.25">
      <c r="AG450" s="37"/>
      <c r="AH450" s="36"/>
      <c r="AI450" s="36"/>
      <c r="AJ450" s="36"/>
      <c r="AW450"/>
      <c r="AX450"/>
      <c r="AY450"/>
      <c r="AZ450"/>
    </row>
    <row r="451" spans="33:52" x14ac:dyDescent="0.25">
      <c r="AG451" s="37"/>
      <c r="AH451" s="36"/>
      <c r="AI451" s="36"/>
      <c r="AJ451" s="36"/>
      <c r="AW451"/>
      <c r="AX451"/>
      <c r="AY451"/>
      <c r="AZ451"/>
    </row>
    <row r="452" spans="33:52" x14ac:dyDescent="0.25">
      <c r="AG452" s="37"/>
      <c r="AH452" s="36"/>
      <c r="AI452" s="36"/>
      <c r="AJ452" s="36"/>
      <c r="AW452"/>
      <c r="AX452"/>
      <c r="AY452"/>
      <c r="AZ452"/>
    </row>
    <row r="453" spans="33:52" x14ac:dyDescent="0.25">
      <c r="AG453" s="37"/>
      <c r="AH453" s="36"/>
      <c r="AI453" s="36"/>
      <c r="AJ453" s="36"/>
      <c r="AW453"/>
      <c r="AX453"/>
      <c r="AY453"/>
      <c r="AZ453"/>
    </row>
    <row r="454" spans="33:52" x14ac:dyDescent="0.25">
      <c r="AG454" s="37"/>
      <c r="AH454" s="36"/>
      <c r="AI454" s="36"/>
      <c r="AJ454" s="36"/>
      <c r="AW454"/>
      <c r="AX454"/>
      <c r="AY454"/>
      <c r="AZ454"/>
    </row>
    <row r="455" spans="33:52" x14ac:dyDescent="0.25">
      <c r="AG455" s="37"/>
      <c r="AH455" s="36"/>
      <c r="AI455" s="36"/>
      <c r="AJ455" s="36"/>
      <c r="AW455"/>
      <c r="AX455"/>
      <c r="AY455"/>
      <c r="AZ455"/>
    </row>
    <row r="456" spans="33:52" x14ac:dyDescent="0.25">
      <c r="AG456" s="37"/>
      <c r="AH456" s="36"/>
      <c r="AI456" s="36"/>
      <c r="AJ456" s="36"/>
      <c r="AW456"/>
      <c r="AX456"/>
      <c r="AY456"/>
      <c r="AZ456"/>
    </row>
    <row r="457" spans="33:52" x14ac:dyDescent="0.25">
      <c r="AG457" s="37"/>
      <c r="AH457" s="36"/>
      <c r="AI457" s="36"/>
      <c r="AJ457" s="36"/>
      <c r="AW457"/>
      <c r="AX457"/>
      <c r="AY457"/>
      <c r="AZ457"/>
    </row>
    <row r="458" spans="33:52" x14ac:dyDescent="0.25">
      <c r="AG458" s="37"/>
      <c r="AH458" s="36"/>
      <c r="AI458" s="36"/>
      <c r="AJ458" s="36"/>
      <c r="AW458"/>
      <c r="AX458"/>
      <c r="AY458"/>
      <c r="AZ458"/>
    </row>
    <row r="459" spans="33:52" x14ac:dyDescent="0.25">
      <c r="AG459" s="37"/>
      <c r="AH459" s="36"/>
      <c r="AI459" s="36"/>
      <c r="AJ459" s="36"/>
      <c r="AW459"/>
      <c r="AX459"/>
      <c r="AY459"/>
      <c r="AZ459"/>
    </row>
    <row r="460" spans="33:52" x14ac:dyDescent="0.25">
      <c r="AG460" s="37"/>
      <c r="AH460" s="36"/>
      <c r="AI460" s="36"/>
      <c r="AJ460" s="36"/>
      <c r="AW460"/>
      <c r="AX460"/>
      <c r="AY460"/>
      <c r="AZ460"/>
    </row>
    <row r="461" spans="33:52" x14ac:dyDescent="0.25">
      <c r="AG461" s="37"/>
      <c r="AH461" s="36"/>
      <c r="AI461" s="36"/>
      <c r="AJ461" s="36"/>
      <c r="AW461"/>
      <c r="AX461"/>
      <c r="AY461"/>
      <c r="AZ461"/>
    </row>
    <row r="462" spans="33:52" x14ac:dyDescent="0.25">
      <c r="AG462" s="37"/>
      <c r="AH462" s="36"/>
      <c r="AI462" s="36"/>
      <c r="AJ462" s="36"/>
      <c r="AW462"/>
      <c r="AX462"/>
      <c r="AY462"/>
      <c r="AZ462"/>
    </row>
    <row r="463" spans="33:52" x14ac:dyDescent="0.25">
      <c r="AG463" s="37"/>
      <c r="AH463" s="36"/>
      <c r="AI463" s="36"/>
      <c r="AJ463" s="36"/>
      <c r="AW463"/>
      <c r="AX463"/>
      <c r="AY463"/>
      <c r="AZ463"/>
    </row>
    <row r="464" spans="33:52" x14ac:dyDescent="0.25">
      <c r="AG464" s="37"/>
      <c r="AH464" s="36"/>
      <c r="AI464" s="36"/>
      <c r="AJ464" s="36"/>
      <c r="AW464"/>
      <c r="AX464"/>
      <c r="AY464"/>
      <c r="AZ464"/>
    </row>
    <row r="465" spans="33:52" x14ac:dyDescent="0.25">
      <c r="AG465" s="37"/>
      <c r="AH465" s="36"/>
      <c r="AI465" s="36"/>
      <c r="AJ465" s="36"/>
      <c r="AW465"/>
      <c r="AX465"/>
      <c r="AY465"/>
      <c r="AZ465"/>
    </row>
    <row r="466" spans="33:52" x14ac:dyDescent="0.25">
      <c r="AG466" s="37"/>
      <c r="AH466" s="36"/>
      <c r="AI466" s="36"/>
      <c r="AJ466" s="36"/>
      <c r="AW466"/>
      <c r="AX466"/>
      <c r="AY466"/>
      <c r="AZ466"/>
    </row>
    <row r="467" spans="33:52" x14ac:dyDescent="0.25">
      <c r="AG467" s="37"/>
      <c r="AH467" s="36"/>
      <c r="AI467" s="36"/>
      <c r="AJ467" s="36"/>
      <c r="AW467"/>
      <c r="AX467"/>
      <c r="AY467"/>
      <c r="AZ467"/>
    </row>
    <row r="468" spans="33:52" x14ac:dyDescent="0.25">
      <c r="AG468" s="37"/>
      <c r="AH468" s="36"/>
      <c r="AI468" s="36"/>
      <c r="AJ468" s="36"/>
      <c r="AW468"/>
      <c r="AX468"/>
      <c r="AY468"/>
      <c r="AZ468"/>
    </row>
    <row r="469" spans="33:52" x14ac:dyDescent="0.25">
      <c r="AG469" s="37"/>
      <c r="AH469" s="36"/>
      <c r="AI469" s="36"/>
      <c r="AJ469" s="36"/>
      <c r="AW469"/>
      <c r="AX469"/>
      <c r="AY469"/>
      <c r="AZ469"/>
    </row>
    <row r="470" spans="33:52" x14ac:dyDescent="0.25">
      <c r="AG470" s="37"/>
      <c r="AH470" s="36"/>
      <c r="AI470" s="36"/>
      <c r="AJ470" s="36"/>
      <c r="AW470"/>
      <c r="AX470"/>
      <c r="AY470"/>
      <c r="AZ470"/>
    </row>
    <row r="471" spans="33:52" x14ac:dyDescent="0.25">
      <c r="AG471" s="37"/>
      <c r="AH471" s="36"/>
      <c r="AI471" s="36"/>
      <c r="AJ471" s="36"/>
      <c r="AW471"/>
      <c r="AX471"/>
      <c r="AY471"/>
      <c r="AZ471"/>
    </row>
    <row r="472" spans="33:52" x14ac:dyDescent="0.25">
      <c r="AG472" s="37"/>
      <c r="AH472" s="36"/>
      <c r="AI472" s="36"/>
      <c r="AJ472" s="36"/>
      <c r="AW472"/>
      <c r="AX472"/>
      <c r="AY472"/>
      <c r="AZ472"/>
    </row>
    <row r="473" spans="33:52" x14ac:dyDescent="0.25">
      <c r="AG473" s="37"/>
      <c r="AH473" s="36"/>
      <c r="AI473" s="36"/>
      <c r="AJ473" s="36"/>
      <c r="AW473"/>
      <c r="AX473"/>
      <c r="AY473"/>
      <c r="AZ473"/>
    </row>
    <row r="474" spans="33:52" x14ac:dyDescent="0.25">
      <c r="AG474" s="37"/>
      <c r="AH474" s="36"/>
      <c r="AI474" s="36"/>
      <c r="AJ474" s="36"/>
      <c r="AW474"/>
      <c r="AX474"/>
      <c r="AY474"/>
      <c r="AZ474"/>
    </row>
    <row r="475" spans="33:52" x14ac:dyDescent="0.25">
      <c r="AG475" s="37"/>
      <c r="AH475" s="36"/>
      <c r="AI475" s="36"/>
      <c r="AJ475" s="36"/>
      <c r="AW475"/>
      <c r="AX475"/>
      <c r="AY475"/>
      <c r="AZ475"/>
    </row>
    <row r="476" spans="33:52" x14ac:dyDescent="0.25">
      <c r="AG476" s="37"/>
      <c r="AH476" s="36"/>
      <c r="AI476" s="36"/>
      <c r="AJ476" s="36"/>
      <c r="AW476"/>
      <c r="AX476"/>
      <c r="AY476"/>
      <c r="AZ476"/>
    </row>
    <row r="477" spans="33:52" x14ac:dyDescent="0.25">
      <c r="AG477" s="37"/>
      <c r="AH477" s="36"/>
      <c r="AI477" s="36"/>
      <c r="AJ477" s="36"/>
      <c r="AW477"/>
      <c r="AX477"/>
      <c r="AY477"/>
      <c r="AZ477"/>
    </row>
    <row r="478" spans="33:52" x14ac:dyDescent="0.25">
      <c r="AG478" s="37"/>
      <c r="AH478" s="36"/>
      <c r="AI478" s="36"/>
      <c r="AJ478" s="36"/>
      <c r="AW478"/>
      <c r="AX478"/>
      <c r="AY478"/>
      <c r="AZ478"/>
    </row>
    <row r="479" spans="33:52" x14ac:dyDescent="0.25">
      <c r="AG479" s="37"/>
      <c r="AH479" s="36"/>
      <c r="AI479" s="36"/>
      <c r="AJ479" s="36"/>
      <c r="AW479"/>
      <c r="AX479"/>
      <c r="AY479"/>
      <c r="AZ479"/>
    </row>
    <row r="480" spans="33:52" x14ac:dyDescent="0.25">
      <c r="AG480" s="37"/>
      <c r="AH480" s="36"/>
      <c r="AI480" s="36"/>
      <c r="AJ480" s="36"/>
      <c r="AW480"/>
      <c r="AX480"/>
      <c r="AY480"/>
      <c r="AZ480"/>
    </row>
    <row r="481" spans="33:52" x14ac:dyDescent="0.25">
      <c r="AG481" s="37"/>
      <c r="AH481" s="36"/>
      <c r="AI481" s="36"/>
      <c r="AJ481" s="36"/>
      <c r="AW481"/>
      <c r="AX481"/>
      <c r="AY481"/>
      <c r="AZ481"/>
    </row>
    <row r="482" spans="33:52" x14ac:dyDescent="0.25">
      <c r="AG482" s="37"/>
      <c r="AH482" s="36"/>
      <c r="AI482" s="36"/>
      <c r="AJ482" s="36"/>
      <c r="AW482"/>
      <c r="AX482"/>
      <c r="AY482"/>
      <c r="AZ482"/>
    </row>
    <row r="483" spans="33:52" x14ac:dyDescent="0.25">
      <c r="AG483" s="37"/>
      <c r="AH483" s="36"/>
      <c r="AI483" s="36"/>
      <c r="AJ483" s="36"/>
      <c r="AW483"/>
      <c r="AX483"/>
      <c r="AY483"/>
      <c r="AZ483"/>
    </row>
    <row r="484" spans="33:52" x14ac:dyDescent="0.25">
      <c r="AG484" s="37"/>
      <c r="AH484" s="36"/>
      <c r="AI484" s="36"/>
      <c r="AJ484" s="36"/>
      <c r="AW484"/>
      <c r="AX484"/>
      <c r="AY484"/>
      <c r="AZ484"/>
    </row>
    <row r="485" spans="33:52" x14ac:dyDescent="0.25">
      <c r="AG485" s="37"/>
      <c r="AH485" s="36"/>
      <c r="AI485" s="36"/>
      <c r="AJ485" s="36"/>
      <c r="AW485"/>
      <c r="AX485"/>
      <c r="AY485"/>
      <c r="AZ485"/>
    </row>
    <row r="486" spans="33:52" x14ac:dyDescent="0.25">
      <c r="AG486" s="37"/>
      <c r="AH486" s="36"/>
      <c r="AI486" s="36"/>
      <c r="AJ486" s="36"/>
      <c r="AW486"/>
      <c r="AX486"/>
      <c r="AY486"/>
      <c r="AZ486"/>
    </row>
    <row r="487" spans="33:52" x14ac:dyDescent="0.25">
      <c r="AG487" s="37"/>
      <c r="AH487" s="36"/>
      <c r="AI487" s="36"/>
      <c r="AJ487" s="36"/>
      <c r="AW487"/>
      <c r="AX487"/>
      <c r="AY487"/>
      <c r="AZ487"/>
    </row>
    <row r="488" spans="33:52" x14ac:dyDescent="0.25">
      <c r="AG488" s="37"/>
      <c r="AH488" s="36"/>
      <c r="AI488" s="36"/>
      <c r="AJ488" s="36"/>
      <c r="AW488"/>
      <c r="AX488"/>
      <c r="AY488"/>
      <c r="AZ488"/>
    </row>
    <row r="489" spans="33:52" x14ac:dyDescent="0.25">
      <c r="AG489" s="37"/>
      <c r="AH489" s="36"/>
      <c r="AI489" s="36"/>
      <c r="AJ489" s="36"/>
      <c r="AW489"/>
      <c r="AX489"/>
      <c r="AY489"/>
      <c r="AZ489"/>
    </row>
    <row r="490" spans="33:52" x14ac:dyDescent="0.25">
      <c r="AG490" s="37"/>
      <c r="AH490" s="36"/>
      <c r="AI490" s="36"/>
      <c r="AJ490" s="36"/>
      <c r="AW490"/>
      <c r="AX490"/>
      <c r="AY490"/>
      <c r="AZ490"/>
    </row>
    <row r="491" spans="33:52" x14ac:dyDescent="0.25">
      <c r="AG491" s="37"/>
      <c r="AH491" s="36"/>
      <c r="AI491" s="36"/>
      <c r="AJ491" s="36"/>
      <c r="AW491"/>
      <c r="AX491"/>
      <c r="AY491"/>
      <c r="AZ491"/>
    </row>
    <row r="492" spans="33:52" x14ac:dyDescent="0.25">
      <c r="AG492" s="37"/>
      <c r="AH492" s="36"/>
      <c r="AI492" s="36"/>
      <c r="AJ492" s="36"/>
      <c r="AW492"/>
      <c r="AX492"/>
      <c r="AY492"/>
      <c r="AZ492"/>
    </row>
    <row r="493" spans="33:52" x14ac:dyDescent="0.25">
      <c r="AG493" s="37"/>
      <c r="AH493" s="36"/>
      <c r="AI493" s="36"/>
      <c r="AJ493" s="36"/>
      <c r="AW493"/>
      <c r="AX493"/>
      <c r="AY493"/>
      <c r="AZ493"/>
    </row>
    <row r="494" spans="33:52" x14ac:dyDescent="0.25">
      <c r="AG494" s="37"/>
      <c r="AH494" s="36"/>
      <c r="AI494" s="36"/>
      <c r="AJ494" s="36"/>
      <c r="AW494"/>
      <c r="AX494"/>
      <c r="AY494"/>
      <c r="AZ494"/>
    </row>
    <row r="495" spans="33:52" x14ac:dyDescent="0.25">
      <c r="AG495" s="37"/>
      <c r="AH495" s="36"/>
      <c r="AI495" s="36"/>
      <c r="AJ495" s="36"/>
      <c r="AW495"/>
      <c r="AX495"/>
      <c r="AY495"/>
      <c r="AZ495"/>
    </row>
    <row r="496" spans="33:52" x14ac:dyDescent="0.25">
      <c r="AG496" s="37"/>
      <c r="AH496" s="36"/>
      <c r="AI496" s="36"/>
      <c r="AJ496" s="36"/>
      <c r="AW496"/>
      <c r="AX496"/>
      <c r="AY496"/>
      <c r="AZ496"/>
    </row>
    <row r="497" spans="33:52" x14ac:dyDescent="0.25">
      <c r="AG497" s="37"/>
      <c r="AH497" s="36"/>
      <c r="AI497" s="36"/>
      <c r="AJ497" s="36"/>
      <c r="AW497"/>
      <c r="AX497"/>
      <c r="AY497"/>
      <c r="AZ497"/>
    </row>
    <row r="498" spans="33:52" x14ac:dyDescent="0.25">
      <c r="AG498" s="37"/>
      <c r="AH498" s="36"/>
      <c r="AI498" s="36"/>
      <c r="AJ498" s="36"/>
      <c r="AW498"/>
      <c r="AX498"/>
      <c r="AY498"/>
      <c r="AZ498"/>
    </row>
    <row r="499" spans="33:52" x14ac:dyDescent="0.25">
      <c r="AG499" s="37"/>
      <c r="AH499" s="36"/>
      <c r="AI499" s="36"/>
      <c r="AJ499" s="36"/>
      <c r="AW499"/>
      <c r="AX499"/>
      <c r="AY499"/>
      <c r="AZ499"/>
    </row>
    <row r="500" spans="33:52" x14ac:dyDescent="0.25">
      <c r="AG500" s="37"/>
      <c r="AH500" s="36"/>
      <c r="AI500" s="36"/>
      <c r="AJ500" s="36"/>
      <c r="AW500"/>
      <c r="AX500"/>
      <c r="AY500"/>
      <c r="AZ500"/>
    </row>
    <row r="501" spans="33:52" x14ac:dyDescent="0.25">
      <c r="AG501" s="37"/>
      <c r="AH501" s="36"/>
      <c r="AI501" s="36"/>
      <c r="AJ501" s="36"/>
      <c r="AW501"/>
      <c r="AX501"/>
      <c r="AY501"/>
      <c r="AZ501"/>
    </row>
    <row r="502" spans="33:52" x14ac:dyDescent="0.25">
      <c r="AG502" s="37"/>
      <c r="AH502" s="36"/>
      <c r="AI502" s="36"/>
      <c r="AJ502" s="36"/>
      <c r="AW502"/>
      <c r="AX502"/>
      <c r="AY502"/>
      <c r="AZ502"/>
    </row>
    <row r="503" spans="33:52" x14ac:dyDescent="0.25">
      <c r="AG503" s="37"/>
      <c r="AH503" s="36"/>
      <c r="AI503" s="36"/>
      <c r="AJ503" s="36"/>
      <c r="AW503"/>
      <c r="AX503"/>
      <c r="AY503"/>
      <c r="AZ503"/>
    </row>
    <row r="504" spans="33:52" x14ac:dyDescent="0.25">
      <c r="AG504" s="37"/>
      <c r="AH504" s="36"/>
      <c r="AI504" s="36"/>
      <c r="AJ504" s="36"/>
      <c r="AW504"/>
      <c r="AX504"/>
      <c r="AY504"/>
      <c r="AZ504"/>
    </row>
    <row r="505" spans="33:52" x14ac:dyDescent="0.25">
      <c r="AG505" s="37"/>
      <c r="AH505" s="36"/>
      <c r="AI505" s="36"/>
      <c r="AJ505" s="36"/>
      <c r="AW505"/>
      <c r="AX505"/>
      <c r="AY505"/>
      <c r="AZ505"/>
    </row>
    <row r="506" spans="33:52" x14ac:dyDescent="0.25">
      <c r="AG506" s="37"/>
      <c r="AH506" s="36"/>
      <c r="AI506" s="36"/>
      <c r="AJ506" s="36"/>
      <c r="AW506"/>
      <c r="AX506"/>
      <c r="AY506"/>
      <c r="AZ506"/>
    </row>
    <row r="507" spans="33:52" x14ac:dyDescent="0.25">
      <c r="AG507" s="37"/>
      <c r="AH507" s="36"/>
      <c r="AI507" s="36"/>
      <c r="AJ507" s="36"/>
      <c r="AW507"/>
      <c r="AX507"/>
      <c r="AY507"/>
      <c r="AZ507"/>
    </row>
    <row r="508" spans="33:52" x14ac:dyDescent="0.25">
      <c r="AG508" s="37"/>
      <c r="AH508" s="36"/>
      <c r="AI508" s="36"/>
      <c r="AJ508" s="36"/>
      <c r="AW508"/>
      <c r="AX508"/>
      <c r="AY508"/>
      <c r="AZ508"/>
    </row>
    <row r="509" spans="33:52" x14ac:dyDescent="0.25">
      <c r="AG509" s="37"/>
      <c r="AH509" s="36"/>
      <c r="AI509" s="36"/>
      <c r="AJ509" s="36"/>
      <c r="AW509"/>
      <c r="AX509"/>
      <c r="AY509"/>
      <c r="AZ509"/>
    </row>
    <row r="510" spans="33:52" x14ac:dyDescent="0.25">
      <c r="AG510" s="37"/>
      <c r="AH510" s="36"/>
      <c r="AI510" s="36"/>
      <c r="AJ510" s="36"/>
      <c r="AW510"/>
      <c r="AX510"/>
      <c r="AY510"/>
      <c r="AZ510"/>
    </row>
    <row r="511" spans="33:52" x14ac:dyDescent="0.25">
      <c r="AG511" s="37"/>
      <c r="AH511" s="36"/>
      <c r="AI511" s="36"/>
      <c r="AJ511" s="36"/>
      <c r="AW511"/>
      <c r="AX511"/>
      <c r="AY511"/>
      <c r="AZ511"/>
    </row>
    <row r="512" spans="33:52" x14ac:dyDescent="0.25">
      <c r="AG512" s="37"/>
      <c r="AH512" s="36"/>
      <c r="AI512" s="36"/>
      <c r="AJ512" s="36"/>
      <c r="AW512"/>
      <c r="AX512"/>
      <c r="AY512"/>
      <c r="AZ512"/>
    </row>
    <row r="513" spans="33:52" x14ac:dyDescent="0.25">
      <c r="AG513" s="37"/>
      <c r="AH513" s="36"/>
      <c r="AI513" s="36"/>
      <c r="AJ513" s="36"/>
      <c r="AW513"/>
      <c r="AX513"/>
      <c r="AY513"/>
      <c r="AZ513"/>
    </row>
    <row r="514" spans="33:52" x14ac:dyDescent="0.25">
      <c r="AG514" s="37"/>
      <c r="AH514" s="36"/>
      <c r="AI514" s="36"/>
      <c r="AJ514" s="36"/>
      <c r="AW514"/>
      <c r="AX514"/>
      <c r="AY514"/>
      <c r="AZ514"/>
    </row>
    <row r="515" spans="33:52" x14ac:dyDescent="0.25">
      <c r="AG515" s="37"/>
      <c r="AH515" s="36"/>
      <c r="AI515" s="36"/>
      <c r="AJ515" s="36"/>
      <c r="AW515"/>
      <c r="AX515"/>
      <c r="AY515"/>
      <c r="AZ515"/>
    </row>
    <row r="516" spans="33:52" x14ac:dyDescent="0.25">
      <c r="AG516" s="37"/>
      <c r="AH516" s="36"/>
      <c r="AI516" s="36"/>
      <c r="AJ516" s="36"/>
      <c r="AW516"/>
      <c r="AX516"/>
      <c r="AY516"/>
      <c r="AZ516"/>
    </row>
    <row r="517" spans="33:52" x14ac:dyDescent="0.25">
      <c r="AG517" s="37"/>
      <c r="AH517" s="36"/>
      <c r="AI517" s="36"/>
      <c r="AJ517" s="36"/>
      <c r="AW517"/>
      <c r="AX517"/>
      <c r="AY517"/>
      <c r="AZ517"/>
    </row>
    <row r="518" spans="33:52" x14ac:dyDescent="0.25">
      <c r="AG518" s="37"/>
      <c r="AH518" s="36"/>
      <c r="AI518" s="36"/>
      <c r="AJ518" s="36"/>
      <c r="AW518"/>
      <c r="AX518"/>
      <c r="AY518"/>
      <c r="AZ518"/>
    </row>
    <row r="519" spans="33:52" x14ac:dyDescent="0.25">
      <c r="AG519" s="37"/>
      <c r="AH519" s="36"/>
      <c r="AI519" s="36"/>
      <c r="AJ519" s="36"/>
      <c r="AW519"/>
      <c r="AX519"/>
      <c r="AY519"/>
      <c r="AZ519"/>
    </row>
    <row r="520" spans="33:52" x14ac:dyDescent="0.25">
      <c r="AG520" s="37"/>
      <c r="AH520" s="36"/>
      <c r="AI520" s="36"/>
      <c r="AJ520" s="36"/>
      <c r="AW520"/>
      <c r="AX520"/>
      <c r="AY520"/>
      <c r="AZ520"/>
    </row>
    <row r="521" spans="33:52" x14ac:dyDescent="0.25">
      <c r="AG521" s="37"/>
      <c r="AH521" s="36"/>
      <c r="AI521" s="36"/>
      <c r="AJ521" s="36"/>
      <c r="AW521"/>
      <c r="AX521"/>
      <c r="AY521"/>
      <c r="AZ521"/>
    </row>
    <row r="522" spans="33:52" x14ac:dyDescent="0.25">
      <c r="AG522" s="37"/>
      <c r="AH522" s="36"/>
      <c r="AI522" s="36"/>
      <c r="AJ522" s="36"/>
      <c r="AW522"/>
      <c r="AX522"/>
      <c r="AY522"/>
      <c r="AZ522"/>
    </row>
    <row r="523" spans="33:52" x14ac:dyDescent="0.25">
      <c r="AG523" s="37"/>
      <c r="AH523" s="36"/>
      <c r="AI523" s="36"/>
      <c r="AJ523" s="36"/>
      <c r="AW523"/>
      <c r="AX523"/>
      <c r="AY523"/>
      <c r="AZ523"/>
    </row>
    <row r="524" spans="33:52" x14ac:dyDescent="0.25">
      <c r="AG524" s="37"/>
      <c r="AH524" s="36"/>
      <c r="AI524" s="36"/>
      <c r="AJ524" s="36"/>
      <c r="AW524"/>
      <c r="AX524"/>
      <c r="AY524"/>
      <c r="AZ524"/>
    </row>
    <row r="525" spans="33:52" x14ac:dyDescent="0.25">
      <c r="AG525" s="37"/>
      <c r="AH525" s="36"/>
      <c r="AI525" s="36"/>
      <c r="AJ525" s="36"/>
      <c r="AW525"/>
      <c r="AX525"/>
      <c r="AY525"/>
      <c r="AZ525"/>
    </row>
    <row r="526" spans="33:52" x14ac:dyDescent="0.25">
      <c r="AG526" s="37"/>
      <c r="AH526" s="36"/>
      <c r="AI526" s="36"/>
      <c r="AJ526" s="36"/>
      <c r="AW526"/>
      <c r="AX526"/>
      <c r="AY526"/>
      <c r="AZ526"/>
    </row>
    <row r="527" spans="33:52" x14ac:dyDescent="0.25">
      <c r="AG527" s="37"/>
      <c r="AH527" s="36"/>
      <c r="AI527" s="36"/>
      <c r="AJ527" s="36"/>
      <c r="AW527"/>
      <c r="AX527"/>
      <c r="AY527"/>
      <c r="AZ527"/>
    </row>
    <row r="528" spans="33:52" x14ac:dyDescent="0.25">
      <c r="AG528" s="37"/>
      <c r="AH528" s="36"/>
      <c r="AI528" s="36"/>
      <c r="AJ528" s="36"/>
      <c r="AW528"/>
      <c r="AX528"/>
      <c r="AY528"/>
      <c r="AZ528"/>
    </row>
    <row r="529" spans="33:52" x14ac:dyDescent="0.25">
      <c r="AG529" s="37"/>
      <c r="AH529" s="36"/>
      <c r="AI529" s="36"/>
      <c r="AJ529" s="36"/>
      <c r="AW529"/>
      <c r="AX529"/>
      <c r="AY529"/>
      <c r="AZ529"/>
    </row>
    <row r="530" spans="33:52" x14ac:dyDescent="0.25">
      <c r="AG530" s="37"/>
      <c r="AH530" s="36"/>
      <c r="AI530" s="36"/>
      <c r="AJ530" s="36"/>
      <c r="AW530"/>
      <c r="AX530"/>
      <c r="AY530"/>
      <c r="AZ530"/>
    </row>
    <row r="531" spans="33:52" x14ac:dyDescent="0.25">
      <c r="AG531" s="37"/>
      <c r="AH531" s="36"/>
      <c r="AI531" s="36"/>
      <c r="AJ531" s="36"/>
      <c r="AW531"/>
      <c r="AX531"/>
      <c r="AY531"/>
      <c r="AZ531"/>
    </row>
    <row r="532" spans="33:52" x14ac:dyDescent="0.25">
      <c r="AG532" s="37"/>
      <c r="AH532" s="36"/>
      <c r="AI532" s="36"/>
      <c r="AJ532" s="36"/>
      <c r="AW532"/>
      <c r="AX532"/>
      <c r="AY532"/>
      <c r="AZ532"/>
    </row>
    <row r="533" spans="33:52" x14ac:dyDescent="0.25">
      <c r="AG533" s="37"/>
      <c r="AH533" s="36"/>
      <c r="AI533" s="36"/>
      <c r="AJ533" s="36"/>
      <c r="AW533"/>
      <c r="AX533"/>
      <c r="AY533"/>
      <c r="AZ533"/>
    </row>
    <row r="534" spans="33:52" x14ac:dyDescent="0.25">
      <c r="AG534" s="37"/>
      <c r="AH534" s="36"/>
      <c r="AI534" s="36"/>
      <c r="AJ534" s="36"/>
      <c r="AW534"/>
      <c r="AX534"/>
      <c r="AY534"/>
      <c r="AZ534"/>
    </row>
    <row r="535" spans="33:52" x14ac:dyDescent="0.25">
      <c r="AG535" s="37"/>
      <c r="AH535" s="36"/>
      <c r="AI535" s="36"/>
      <c r="AJ535" s="36"/>
      <c r="AW535"/>
      <c r="AX535"/>
      <c r="AY535"/>
      <c r="AZ535"/>
    </row>
    <row r="536" spans="33:52" x14ac:dyDescent="0.25">
      <c r="AG536" s="37"/>
      <c r="AH536" s="36"/>
      <c r="AI536" s="36"/>
      <c r="AJ536" s="36"/>
      <c r="AW536"/>
      <c r="AX536"/>
      <c r="AY536"/>
      <c r="AZ536"/>
    </row>
    <row r="537" spans="33:52" x14ac:dyDescent="0.25">
      <c r="AG537" s="37"/>
      <c r="AH537" s="36"/>
      <c r="AI537" s="36"/>
      <c r="AJ537" s="36"/>
      <c r="AW537"/>
      <c r="AX537"/>
      <c r="AY537"/>
      <c r="AZ537"/>
    </row>
    <row r="538" spans="33:52" x14ac:dyDescent="0.25">
      <c r="AG538" s="37"/>
      <c r="AH538" s="36"/>
      <c r="AI538" s="36"/>
      <c r="AJ538" s="36"/>
      <c r="AW538"/>
      <c r="AX538"/>
      <c r="AY538"/>
      <c r="AZ538"/>
    </row>
    <row r="539" spans="33:52" x14ac:dyDescent="0.25">
      <c r="AG539" s="37"/>
      <c r="AH539" s="36"/>
      <c r="AI539" s="36"/>
      <c r="AJ539" s="36"/>
      <c r="AW539"/>
      <c r="AX539"/>
      <c r="AY539"/>
      <c r="AZ539"/>
    </row>
    <row r="540" spans="33:52" x14ac:dyDescent="0.25">
      <c r="AG540" s="37"/>
      <c r="AH540" s="36"/>
      <c r="AI540" s="36"/>
      <c r="AJ540" s="36"/>
      <c r="AW540"/>
      <c r="AX540"/>
      <c r="AY540"/>
      <c r="AZ540"/>
    </row>
    <row r="541" spans="33:52" x14ac:dyDescent="0.25">
      <c r="AG541" s="37"/>
      <c r="AH541" s="36"/>
      <c r="AI541" s="36"/>
      <c r="AJ541" s="36"/>
      <c r="AW541"/>
      <c r="AX541"/>
      <c r="AY541"/>
      <c r="AZ541"/>
    </row>
    <row r="542" spans="33:52" x14ac:dyDescent="0.25">
      <c r="AG542" s="37"/>
      <c r="AH542" s="36"/>
      <c r="AI542" s="36"/>
      <c r="AJ542" s="36"/>
      <c r="AW542"/>
      <c r="AX542"/>
      <c r="AY542"/>
      <c r="AZ542"/>
    </row>
    <row r="543" spans="33:52" x14ac:dyDescent="0.25">
      <c r="AG543" s="37"/>
      <c r="AH543" s="36"/>
      <c r="AI543" s="36"/>
      <c r="AJ543" s="36"/>
      <c r="AW543"/>
      <c r="AX543"/>
      <c r="AY543"/>
      <c r="AZ543"/>
    </row>
    <row r="544" spans="33:52" x14ac:dyDescent="0.25">
      <c r="AG544" s="37"/>
      <c r="AH544" s="36"/>
      <c r="AI544" s="36"/>
      <c r="AJ544" s="36"/>
      <c r="AW544"/>
      <c r="AX544"/>
      <c r="AY544"/>
      <c r="AZ544"/>
    </row>
    <row r="545" spans="33:52" x14ac:dyDescent="0.25">
      <c r="AG545" s="37"/>
      <c r="AH545" s="36"/>
      <c r="AI545" s="36"/>
      <c r="AJ545" s="36"/>
      <c r="AW545"/>
      <c r="AX545"/>
      <c r="AY545"/>
      <c r="AZ545"/>
    </row>
    <row r="546" spans="33:52" x14ac:dyDescent="0.25">
      <c r="AG546" s="37"/>
      <c r="AH546" s="36"/>
      <c r="AI546" s="36"/>
      <c r="AJ546" s="36"/>
      <c r="AW546"/>
      <c r="AX546"/>
      <c r="AY546"/>
      <c r="AZ546"/>
    </row>
    <row r="547" spans="33:52" x14ac:dyDescent="0.25">
      <c r="AG547" s="37"/>
      <c r="AH547" s="36"/>
      <c r="AI547" s="36"/>
      <c r="AJ547" s="36"/>
      <c r="AW547"/>
      <c r="AX547"/>
      <c r="AY547"/>
      <c r="AZ547"/>
    </row>
    <row r="548" spans="33:52" x14ac:dyDescent="0.25">
      <c r="AG548" s="37"/>
      <c r="AH548" s="36"/>
      <c r="AI548" s="36"/>
      <c r="AJ548" s="36"/>
      <c r="AW548"/>
      <c r="AX548"/>
      <c r="AY548"/>
      <c r="AZ548"/>
    </row>
    <row r="549" spans="33:52" x14ac:dyDescent="0.25">
      <c r="AG549" s="37"/>
      <c r="AH549" s="36"/>
      <c r="AI549" s="36"/>
      <c r="AJ549" s="36"/>
      <c r="AW549"/>
      <c r="AX549"/>
      <c r="AY549"/>
      <c r="AZ549"/>
    </row>
    <row r="550" spans="33:52" x14ac:dyDescent="0.25">
      <c r="AG550" s="37"/>
      <c r="AH550" s="36"/>
      <c r="AI550" s="36"/>
      <c r="AJ550" s="36"/>
      <c r="AW550"/>
      <c r="AX550"/>
      <c r="AY550"/>
      <c r="AZ550"/>
    </row>
    <row r="551" spans="33:52" x14ac:dyDescent="0.25">
      <c r="AG551" s="37"/>
      <c r="AH551" s="36"/>
      <c r="AI551" s="36"/>
      <c r="AJ551" s="36"/>
      <c r="AW551"/>
      <c r="AX551"/>
      <c r="AY551"/>
      <c r="AZ551"/>
    </row>
    <row r="552" spans="33:52" x14ac:dyDescent="0.25">
      <c r="AG552" s="37"/>
      <c r="AH552" s="36"/>
      <c r="AI552" s="36"/>
      <c r="AJ552" s="36"/>
      <c r="AW552"/>
      <c r="AX552"/>
      <c r="AY552"/>
      <c r="AZ552"/>
    </row>
    <row r="553" spans="33:52" x14ac:dyDescent="0.25">
      <c r="AG553" s="37"/>
      <c r="AH553" s="36"/>
      <c r="AI553" s="36"/>
      <c r="AJ553" s="36"/>
      <c r="AW553"/>
      <c r="AX553"/>
      <c r="AY553"/>
      <c r="AZ553"/>
    </row>
    <row r="554" spans="33:52" x14ac:dyDescent="0.25">
      <c r="AG554" s="37"/>
      <c r="AH554" s="36"/>
      <c r="AI554" s="36"/>
      <c r="AJ554" s="36"/>
      <c r="AW554"/>
      <c r="AX554"/>
      <c r="AY554"/>
      <c r="AZ554"/>
    </row>
    <row r="555" spans="33:52" x14ac:dyDescent="0.25">
      <c r="AG555" s="37"/>
      <c r="AH555" s="36"/>
      <c r="AI555" s="36"/>
      <c r="AJ555" s="36"/>
      <c r="AW555"/>
      <c r="AX555"/>
      <c r="AY555"/>
      <c r="AZ555"/>
    </row>
    <row r="556" spans="33:52" x14ac:dyDescent="0.25">
      <c r="AG556" s="37"/>
      <c r="AH556" s="36"/>
      <c r="AI556" s="36"/>
      <c r="AJ556" s="36"/>
      <c r="AW556"/>
      <c r="AX556"/>
      <c r="AY556"/>
      <c r="AZ556"/>
    </row>
    <row r="557" spans="33:52" x14ac:dyDescent="0.25">
      <c r="AG557" s="37"/>
      <c r="AH557" s="36"/>
      <c r="AI557" s="36"/>
      <c r="AJ557" s="36"/>
      <c r="AW557"/>
      <c r="AX557"/>
      <c r="AY557"/>
      <c r="AZ557"/>
    </row>
    <row r="558" spans="33:52" x14ac:dyDescent="0.25">
      <c r="AG558" s="37"/>
      <c r="AH558" s="36"/>
      <c r="AI558" s="36"/>
      <c r="AJ558" s="36"/>
      <c r="AW558"/>
      <c r="AX558"/>
      <c r="AY558"/>
      <c r="AZ558"/>
    </row>
    <row r="559" spans="33:52" x14ac:dyDescent="0.25">
      <c r="AG559" s="37"/>
      <c r="AH559" s="36"/>
      <c r="AI559" s="36"/>
      <c r="AJ559" s="36"/>
      <c r="AW559"/>
      <c r="AX559"/>
      <c r="AY559"/>
      <c r="AZ559"/>
    </row>
    <row r="560" spans="33:52" x14ac:dyDescent="0.25">
      <c r="AG560" s="37"/>
      <c r="AH560" s="36"/>
      <c r="AI560" s="36"/>
      <c r="AJ560" s="36"/>
      <c r="AW560"/>
      <c r="AX560"/>
      <c r="AY560"/>
      <c r="AZ560"/>
    </row>
    <row r="561" spans="33:52" x14ac:dyDescent="0.25">
      <c r="AG561" s="37"/>
      <c r="AH561" s="36"/>
      <c r="AI561" s="36"/>
      <c r="AJ561" s="36"/>
      <c r="AW561"/>
      <c r="AX561"/>
      <c r="AY561"/>
      <c r="AZ561"/>
    </row>
    <row r="562" spans="33:52" x14ac:dyDescent="0.25">
      <c r="AG562" s="37"/>
      <c r="AH562" s="36"/>
      <c r="AI562" s="36"/>
      <c r="AJ562" s="36"/>
      <c r="AW562"/>
      <c r="AX562"/>
      <c r="AY562"/>
      <c r="AZ562"/>
    </row>
    <row r="563" spans="33:52" x14ac:dyDescent="0.25">
      <c r="AG563" s="37"/>
      <c r="AH563" s="36"/>
      <c r="AI563" s="36"/>
      <c r="AJ563" s="36"/>
      <c r="AW563"/>
      <c r="AX563"/>
      <c r="AY563"/>
      <c r="AZ563"/>
    </row>
    <row r="564" spans="33:52" x14ac:dyDescent="0.25">
      <c r="AG564" s="37"/>
      <c r="AH564" s="36"/>
      <c r="AI564" s="36"/>
      <c r="AJ564" s="36"/>
      <c r="AW564"/>
      <c r="AX564"/>
      <c r="AY564"/>
      <c r="AZ564"/>
    </row>
    <row r="565" spans="33:52" x14ac:dyDescent="0.25">
      <c r="AG565" s="37"/>
      <c r="AH565" s="36"/>
      <c r="AI565" s="36"/>
      <c r="AJ565" s="36"/>
      <c r="AW565"/>
      <c r="AX565"/>
      <c r="AY565"/>
      <c r="AZ565"/>
    </row>
    <row r="566" spans="33:52" x14ac:dyDescent="0.25">
      <c r="AG566" s="37"/>
      <c r="AH566" s="36"/>
      <c r="AI566" s="36"/>
      <c r="AJ566" s="36"/>
      <c r="AW566"/>
      <c r="AX566"/>
      <c r="AY566"/>
      <c r="AZ566"/>
    </row>
    <row r="567" spans="33:52" x14ac:dyDescent="0.25">
      <c r="AG567" s="37"/>
      <c r="AH567" s="36"/>
      <c r="AI567" s="36"/>
      <c r="AJ567" s="36"/>
      <c r="AW567"/>
      <c r="AX567"/>
      <c r="AY567"/>
      <c r="AZ567"/>
    </row>
    <row r="568" spans="33:52" x14ac:dyDescent="0.25">
      <c r="AG568" s="37"/>
      <c r="AH568" s="36"/>
      <c r="AI568" s="36"/>
      <c r="AJ568" s="36"/>
      <c r="AW568"/>
      <c r="AX568"/>
      <c r="AY568"/>
      <c r="AZ568"/>
    </row>
    <row r="569" spans="33:52" x14ac:dyDescent="0.25">
      <c r="AG569" s="37"/>
      <c r="AH569" s="36"/>
      <c r="AI569" s="36"/>
      <c r="AJ569" s="36"/>
      <c r="AW569"/>
      <c r="AX569"/>
      <c r="AY569"/>
      <c r="AZ569"/>
    </row>
    <row r="570" spans="33:52" x14ac:dyDescent="0.25">
      <c r="AG570" s="37"/>
      <c r="AH570" s="36"/>
      <c r="AI570" s="36"/>
      <c r="AJ570" s="36"/>
      <c r="AW570"/>
      <c r="AX570"/>
      <c r="AY570"/>
      <c r="AZ570"/>
    </row>
    <row r="571" spans="33:52" x14ac:dyDescent="0.25">
      <c r="AG571" s="37"/>
      <c r="AH571" s="36"/>
      <c r="AI571" s="36"/>
      <c r="AJ571" s="36"/>
      <c r="AW571"/>
      <c r="AX571"/>
      <c r="AY571"/>
      <c r="AZ571"/>
    </row>
    <row r="572" spans="33:52" x14ac:dyDescent="0.25">
      <c r="AG572" s="37"/>
      <c r="AH572" s="36"/>
      <c r="AI572" s="36"/>
      <c r="AJ572" s="36"/>
      <c r="AW572"/>
      <c r="AX572"/>
      <c r="AY572"/>
      <c r="AZ572"/>
    </row>
    <row r="573" spans="33:52" x14ac:dyDescent="0.25">
      <c r="AG573" s="37"/>
      <c r="AH573" s="36"/>
      <c r="AI573" s="36"/>
      <c r="AJ573" s="36"/>
      <c r="AW573"/>
      <c r="AX573"/>
      <c r="AY573"/>
      <c r="AZ573"/>
    </row>
    <row r="574" spans="33:52" x14ac:dyDescent="0.25">
      <c r="AG574" s="37"/>
      <c r="AH574" s="36"/>
      <c r="AI574" s="36"/>
      <c r="AJ574" s="36"/>
      <c r="AW574"/>
      <c r="AX574"/>
      <c r="AY574"/>
      <c r="AZ574"/>
    </row>
    <row r="575" spans="33:52" x14ac:dyDescent="0.25">
      <c r="AG575" s="37"/>
      <c r="AH575" s="36"/>
      <c r="AI575" s="36"/>
      <c r="AJ575" s="36"/>
      <c r="AW575"/>
      <c r="AX575"/>
      <c r="AY575"/>
      <c r="AZ575"/>
    </row>
    <row r="576" spans="33:52" x14ac:dyDescent="0.25">
      <c r="AG576" s="37"/>
      <c r="AH576" s="36"/>
      <c r="AI576" s="36"/>
      <c r="AJ576" s="36"/>
      <c r="AW576"/>
      <c r="AX576"/>
      <c r="AY576"/>
      <c r="AZ576"/>
    </row>
    <row r="577" spans="33:52" x14ac:dyDescent="0.25">
      <c r="AG577" s="37"/>
      <c r="AH577" s="36"/>
      <c r="AI577" s="36"/>
      <c r="AJ577" s="36"/>
      <c r="AW577"/>
      <c r="AX577"/>
      <c r="AY577"/>
      <c r="AZ577"/>
    </row>
    <row r="578" spans="33:52" x14ac:dyDescent="0.25">
      <c r="AG578" s="37"/>
      <c r="AH578" s="36"/>
      <c r="AI578" s="36"/>
      <c r="AJ578" s="36"/>
      <c r="AW578"/>
      <c r="AX578"/>
      <c r="AY578"/>
      <c r="AZ578"/>
    </row>
    <row r="579" spans="33:52" x14ac:dyDescent="0.25">
      <c r="AG579" s="37"/>
      <c r="AH579" s="36"/>
      <c r="AI579" s="36"/>
      <c r="AJ579" s="36"/>
      <c r="AW579"/>
      <c r="AX579"/>
      <c r="AY579"/>
      <c r="AZ579"/>
    </row>
    <row r="580" spans="33:52" x14ac:dyDescent="0.25">
      <c r="AG580" s="37"/>
      <c r="AH580" s="36"/>
      <c r="AI580" s="36"/>
      <c r="AJ580" s="36"/>
      <c r="AW580"/>
      <c r="AX580"/>
      <c r="AY580"/>
      <c r="AZ580"/>
    </row>
    <row r="581" spans="33:52" x14ac:dyDescent="0.25">
      <c r="AG581" s="37"/>
      <c r="AH581" s="36"/>
      <c r="AI581" s="36"/>
      <c r="AJ581" s="36"/>
      <c r="AW581"/>
      <c r="AX581"/>
      <c r="AY581"/>
      <c r="AZ581"/>
    </row>
    <row r="582" spans="33:52" x14ac:dyDescent="0.25">
      <c r="AG582" s="37"/>
      <c r="AH582" s="36"/>
      <c r="AI582" s="36"/>
      <c r="AJ582" s="36"/>
      <c r="AW582"/>
      <c r="AX582"/>
      <c r="AY582"/>
      <c r="AZ582"/>
    </row>
    <row r="583" spans="33:52" x14ac:dyDescent="0.25">
      <c r="AG583" s="37"/>
      <c r="AH583" s="36"/>
      <c r="AI583" s="36"/>
      <c r="AJ583" s="36"/>
      <c r="AW583"/>
      <c r="AX583"/>
      <c r="AY583"/>
      <c r="AZ583"/>
    </row>
    <row r="584" spans="33:52" x14ac:dyDescent="0.25">
      <c r="AG584" s="37"/>
      <c r="AH584" s="36"/>
      <c r="AI584" s="36"/>
      <c r="AJ584" s="36"/>
      <c r="AW584"/>
      <c r="AX584"/>
      <c r="AY584"/>
      <c r="AZ584"/>
    </row>
    <row r="585" spans="33:52" x14ac:dyDescent="0.25">
      <c r="AG585" s="37"/>
      <c r="AH585" s="36"/>
      <c r="AI585" s="36"/>
      <c r="AJ585" s="36"/>
      <c r="AW585"/>
      <c r="AX585"/>
      <c r="AY585"/>
      <c r="AZ585"/>
    </row>
    <row r="586" spans="33:52" x14ac:dyDescent="0.25">
      <c r="AG586" s="37"/>
      <c r="AH586" s="36"/>
      <c r="AI586" s="36"/>
      <c r="AJ586" s="36"/>
      <c r="AW586"/>
      <c r="AX586"/>
      <c r="AY586"/>
      <c r="AZ586"/>
    </row>
    <row r="587" spans="33:52" x14ac:dyDescent="0.25">
      <c r="AG587" s="37"/>
      <c r="AH587" s="36"/>
      <c r="AI587" s="36"/>
      <c r="AJ587" s="36"/>
      <c r="AW587"/>
      <c r="AX587"/>
      <c r="AY587"/>
      <c r="AZ587"/>
    </row>
    <row r="588" spans="33:52" x14ac:dyDescent="0.25">
      <c r="AG588" s="37"/>
      <c r="AH588" s="36"/>
      <c r="AI588" s="36"/>
      <c r="AJ588" s="36"/>
      <c r="AW588"/>
      <c r="AX588"/>
      <c r="AY588"/>
      <c r="AZ588"/>
    </row>
    <row r="589" spans="33:52" x14ac:dyDescent="0.25">
      <c r="AG589" s="37"/>
      <c r="AH589" s="36"/>
      <c r="AI589" s="36"/>
      <c r="AJ589" s="36"/>
      <c r="AW589"/>
      <c r="AX589"/>
      <c r="AY589"/>
      <c r="AZ589"/>
    </row>
    <row r="590" spans="33:52" x14ac:dyDescent="0.25">
      <c r="AG590" s="37"/>
      <c r="AH590" s="36"/>
      <c r="AI590" s="36"/>
      <c r="AJ590" s="36"/>
      <c r="AW590"/>
      <c r="AX590"/>
      <c r="AY590"/>
      <c r="AZ590"/>
    </row>
    <row r="591" spans="33:52" x14ac:dyDescent="0.25">
      <c r="AG591" s="37"/>
      <c r="AH591" s="36"/>
      <c r="AI591" s="36"/>
      <c r="AJ591" s="36"/>
      <c r="AW591"/>
      <c r="AX591"/>
      <c r="AY591"/>
      <c r="AZ591"/>
    </row>
    <row r="592" spans="33:52" x14ac:dyDescent="0.25">
      <c r="AG592" s="37"/>
      <c r="AH592" s="36"/>
      <c r="AI592" s="36"/>
      <c r="AJ592" s="36"/>
      <c r="AW592"/>
      <c r="AX592"/>
      <c r="AY592"/>
      <c r="AZ592"/>
    </row>
    <row r="593" spans="33:52" x14ac:dyDescent="0.25">
      <c r="AG593" s="37"/>
      <c r="AH593" s="36"/>
      <c r="AI593" s="36"/>
      <c r="AJ593" s="36"/>
      <c r="AW593"/>
      <c r="AX593"/>
      <c r="AY593"/>
      <c r="AZ593"/>
    </row>
    <row r="594" spans="33:52" x14ac:dyDescent="0.25">
      <c r="AG594" s="37"/>
      <c r="AH594" s="36"/>
      <c r="AI594" s="36"/>
      <c r="AJ594" s="36"/>
      <c r="AW594"/>
      <c r="AX594"/>
      <c r="AY594"/>
      <c r="AZ594"/>
    </row>
    <row r="595" spans="33:52" x14ac:dyDescent="0.25">
      <c r="AG595" s="37"/>
      <c r="AH595" s="36"/>
      <c r="AI595" s="36"/>
      <c r="AJ595" s="36"/>
      <c r="AW595"/>
      <c r="AX595"/>
      <c r="AY595"/>
      <c r="AZ595"/>
    </row>
    <row r="596" spans="33:52" x14ac:dyDescent="0.25">
      <c r="AG596" s="37"/>
      <c r="AH596" s="36"/>
      <c r="AI596" s="36"/>
      <c r="AJ596" s="36"/>
      <c r="AW596"/>
      <c r="AX596"/>
      <c r="AY596"/>
      <c r="AZ596"/>
    </row>
    <row r="597" spans="33:52" x14ac:dyDescent="0.25">
      <c r="AG597" s="37"/>
      <c r="AH597" s="36"/>
      <c r="AI597" s="36"/>
      <c r="AJ597" s="36"/>
      <c r="AW597"/>
      <c r="AX597"/>
      <c r="AY597"/>
      <c r="AZ597"/>
    </row>
    <row r="598" spans="33:52" x14ac:dyDescent="0.25">
      <c r="AG598" s="37"/>
      <c r="AH598" s="36"/>
      <c r="AI598" s="36"/>
      <c r="AJ598" s="36"/>
      <c r="AW598"/>
      <c r="AX598"/>
      <c r="AY598"/>
      <c r="AZ598"/>
    </row>
    <row r="599" spans="33:52" x14ac:dyDescent="0.25">
      <c r="AG599" s="37"/>
      <c r="AH599" s="36"/>
      <c r="AI599" s="36"/>
      <c r="AJ599" s="36"/>
      <c r="AW599"/>
      <c r="AX599"/>
      <c r="AY599"/>
      <c r="AZ599"/>
    </row>
    <row r="600" spans="33:52" x14ac:dyDescent="0.25">
      <c r="AG600" s="37"/>
      <c r="AH600" s="36"/>
      <c r="AI600" s="36"/>
      <c r="AJ600" s="36"/>
      <c r="AW600"/>
      <c r="AX600"/>
      <c r="AY600"/>
      <c r="AZ600"/>
    </row>
    <row r="601" spans="33:52" x14ac:dyDescent="0.25">
      <c r="AG601" s="37"/>
      <c r="AH601" s="36"/>
      <c r="AI601" s="36"/>
      <c r="AJ601" s="36"/>
      <c r="AW601"/>
      <c r="AX601"/>
      <c r="AY601"/>
      <c r="AZ601"/>
    </row>
    <row r="602" spans="33:52" x14ac:dyDescent="0.25">
      <c r="AG602" s="37"/>
      <c r="AH602" s="36"/>
      <c r="AI602" s="36"/>
      <c r="AJ602" s="36"/>
      <c r="AW602"/>
      <c r="AX602"/>
      <c r="AY602"/>
      <c r="AZ602"/>
    </row>
    <row r="603" spans="33:52" x14ac:dyDescent="0.25">
      <c r="AG603" s="37"/>
      <c r="AH603" s="36"/>
      <c r="AI603" s="36"/>
      <c r="AJ603" s="36"/>
      <c r="AW603"/>
      <c r="AX603"/>
      <c r="AY603"/>
      <c r="AZ603"/>
    </row>
    <row r="604" spans="33:52" x14ac:dyDescent="0.25">
      <c r="AG604" s="37"/>
      <c r="AH604" s="36"/>
      <c r="AI604" s="36"/>
      <c r="AJ604" s="36"/>
      <c r="AW604"/>
      <c r="AX604"/>
      <c r="AY604"/>
      <c r="AZ604"/>
    </row>
    <row r="605" spans="33:52" x14ac:dyDescent="0.25">
      <c r="AG605" s="37"/>
      <c r="AH605" s="36"/>
      <c r="AI605" s="36"/>
      <c r="AJ605" s="36"/>
      <c r="AW605"/>
      <c r="AX605"/>
      <c r="AY605"/>
      <c r="AZ605"/>
    </row>
    <row r="606" spans="33:52" x14ac:dyDescent="0.25">
      <c r="AG606" s="37"/>
      <c r="AH606" s="36"/>
      <c r="AI606" s="36"/>
      <c r="AJ606" s="36"/>
      <c r="AW606"/>
      <c r="AX606"/>
      <c r="AY606"/>
      <c r="AZ606"/>
    </row>
    <row r="607" spans="33:52" x14ac:dyDescent="0.25">
      <c r="AG607" s="37"/>
      <c r="AH607" s="36"/>
      <c r="AI607" s="36"/>
      <c r="AJ607" s="36"/>
      <c r="AW607"/>
      <c r="AX607"/>
      <c r="AY607"/>
      <c r="AZ607"/>
    </row>
    <row r="608" spans="33:52" x14ac:dyDescent="0.25">
      <c r="AG608" s="37"/>
      <c r="AH608" s="36"/>
      <c r="AI608" s="36"/>
      <c r="AJ608" s="36"/>
      <c r="AW608"/>
      <c r="AX608"/>
      <c r="AY608"/>
      <c r="AZ608"/>
    </row>
    <row r="609" spans="33:52" x14ac:dyDescent="0.25">
      <c r="AG609" s="37"/>
      <c r="AH609" s="36"/>
      <c r="AI609" s="36"/>
      <c r="AJ609" s="36"/>
      <c r="AW609"/>
      <c r="AX609"/>
      <c r="AY609"/>
      <c r="AZ609"/>
    </row>
    <row r="610" spans="33:52" x14ac:dyDescent="0.25">
      <c r="AG610" s="37"/>
      <c r="AH610" s="36"/>
      <c r="AI610" s="36"/>
      <c r="AJ610" s="36"/>
      <c r="AW610"/>
      <c r="AX610"/>
      <c r="AY610"/>
      <c r="AZ610"/>
    </row>
    <row r="611" spans="33:52" x14ac:dyDescent="0.25">
      <c r="AG611" s="37"/>
      <c r="AH611" s="36"/>
      <c r="AI611" s="36"/>
      <c r="AJ611" s="36"/>
      <c r="AW611"/>
      <c r="AX611"/>
      <c r="AY611"/>
      <c r="AZ611"/>
    </row>
    <row r="612" spans="33:52" x14ac:dyDescent="0.25">
      <c r="AG612" s="37"/>
      <c r="AH612" s="36"/>
      <c r="AI612" s="36"/>
      <c r="AJ612" s="36"/>
      <c r="AW612"/>
      <c r="AX612"/>
      <c r="AY612"/>
      <c r="AZ612"/>
    </row>
    <row r="613" spans="33:52" x14ac:dyDescent="0.25">
      <c r="AG613" s="37"/>
      <c r="AH613" s="36"/>
      <c r="AI613" s="36"/>
      <c r="AJ613" s="36"/>
      <c r="AW613"/>
      <c r="AX613"/>
      <c r="AY613"/>
      <c r="AZ613"/>
    </row>
    <row r="614" spans="33:52" x14ac:dyDescent="0.25">
      <c r="AG614" s="37"/>
      <c r="AH614" s="36"/>
      <c r="AI614" s="36"/>
      <c r="AJ614" s="36"/>
      <c r="AW614"/>
      <c r="AX614"/>
      <c r="AY614"/>
      <c r="AZ614"/>
    </row>
    <row r="615" spans="33:52" x14ac:dyDescent="0.25">
      <c r="AG615" s="37"/>
      <c r="AH615" s="36"/>
      <c r="AI615" s="36"/>
      <c r="AJ615" s="36"/>
      <c r="AW615"/>
      <c r="AX615"/>
      <c r="AY615"/>
      <c r="AZ615"/>
    </row>
    <row r="616" spans="33:52" x14ac:dyDescent="0.25">
      <c r="AG616" s="37"/>
      <c r="AH616" s="36"/>
      <c r="AI616" s="36"/>
      <c r="AJ616" s="36"/>
      <c r="AW616"/>
      <c r="AX616"/>
      <c r="AY616"/>
      <c r="AZ616"/>
    </row>
    <row r="617" spans="33:52" x14ac:dyDescent="0.25">
      <c r="AG617" s="37"/>
      <c r="AH617" s="36"/>
      <c r="AI617" s="36"/>
      <c r="AJ617" s="36"/>
      <c r="AW617"/>
      <c r="AX617"/>
      <c r="AY617"/>
      <c r="AZ617"/>
    </row>
    <row r="618" spans="33:52" x14ac:dyDescent="0.25">
      <c r="AG618" s="37"/>
      <c r="AH618" s="36"/>
      <c r="AI618" s="36"/>
      <c r="AJ618" s="36"/>
      <c r="AW618"/>
      <c r="AX618"/>
      <c r="AY618"/>
      <c r="AZ618"/>
    </row>
    <row r="619" spans="33:52" x14ac:dyDescent="0.25">
      <c r="AG619" s="37"/>
      <c r="AH619" s="36"/>
      <c r="AI619" s="36"/>
      <c r="AJ619" s="36"/>
      <c r="AW619"/>
      <c r="AX619"/>
      <c r="AY619"/>
      <c r="AZ619"/>
    </row>
    <row r="620" spans="33:52" x14ac:dyDescent="0.25">
      <c r="AG620" s="37"/>
      <c r="AH620" s="36"/>
      <c r="AI620" s="36"/>
      <c r="AJ620" s="36"/>
      <c r="AW620"/>
      <c r="AX620"/>
      <c r="AY620"/>
      <c r="AZ620"/>
    </row>
    <row r="621" spans="33:52" x14ac:dyDescent="0.25">
      <c r="AG621" s="37"/>
      <c r="AH621" s="36"/>
      <c r="AI621" s="36"/>
      <c r="AJ621" s="36"/>
      <c r="AW621"/>
      <c r="AX621"/>
      <c r="AY621"/>
      <c r="AZ621"/>
    </row>
    <row r="622" spans="33:52" x14ac:dyDescent="0.25">
      <c r="AG622" s="37"/>
      <c r="AH622" s="36"/>
      <c r="AI622" s="36"/>
      <c r="AJ622" s="36"/>
      <c r="AW622"/>
      <c r="AX622"/>
      <c r="AY622"/>
      <c r="AZ622"/>
    </row>
    <row r="623" spans="33:52" x14ac:dyDescent="0.25">
      <c r="AG623" s="37"/>
      <c r="AH623" s="36"/>
      <c r="AI623" s="36"/>
      <c r="AJ623" s="36"/>
      <c r="AW623"/>
      <c r="AX623"/>
      <c r="AY623"/>
      <c r="AZ623"/>
    </row>
    <row r="624" spans="33:52" x14ac:dyDescent="0.25">
      <c r="AG624" s="37"/>
      <c r="AH624" s="36"/>
      <c r="AI624" s="36"/>
      <c r="AJ624" s="36"/>
      <c r="AW624"/>
      <c r="AX624"/>
      <c r="AY624"/>
      <c r="AZ624"/>
    </row>
    <row r="625" spans="33:52" x14ac:dyDescent="0.25">
      <c r="AG625" s="37"/>
      <c r="AH625" s="36"/>
      <c r="AI625" s="36"/>
      <c r="AJ625" s="36"/>
      <c r="AW625"/>
      <c r="AX625"/>
      <c r="AY625"/>
      <c r="AZ625"/>
    </row>
    <row r="626" spans="33:52" x14ac:dyDescent="0.25">
      <c r="AG626" s="37"/>
      <c r="AH626" s="36"/>
      <c r="AI626" s="36"/>
      <c r="AJ626" s="36"/>
      <c r="AW626"/>
      <c r="AX626"/>
      <c r="AY626"/>
      <c r="AZ626"/>
    </row>
    <row r="627" spans="33:52" x14ac:dyDescent="0.25">
      <c r="AG627" s="37"/>
      <c r="AH627" s="36"/>
      <c r="AI627" s="36"/>
      <c r="AJ627" s="36"/>
      <c r="AW627"/>
      <c r="AX627"/>
      <c r="AY627"/>
      <c r="AZ627"/>
    </row>
    <row r="628" spans="33:52" x14ac:dyDescent="0.25">
      <c r="AG628" s="37"/>
      <c r="AH628" s="36"/>
      <c r="AI628" s="36"/>
      <c r="AJ628" s="36"/>
      <c r="AW628"/>
      <c r="AX628"/>
      <c r="AY628"/>
      <c r="AZ628"/>
    </row>
    <row r="629" spans="33:52" x14ac:dyDescent="0.25">
      <c r="AG629" s="37"/>
      <c r="AH629" s="36"/>
      <c r="AI629" s="36"/>
      <c r="AJ629" s="36"/>
      <c r="AW629"/>
      <c r="AX629"/>
      <c r="AY629"/>
      <c r="AZ629"/>
    </row>
    <row r="630" spans="33:52" x14ac:dyDescent="0.25">
      <c r="AG630" s="37"/>
      <c r="AH630" s="36"/>
      <c r="AI630" s="36"/>
      <c r="AJ630" s="36"/>
      <c r="AW630"/>
      <c r="AX630"/>
      <c r="AY630"/>
      <c r="AZ630"/>
    </row>
    <row r="631" spans="33:52" x14ac:dyDescent="0.25">
      <c r="AG631" s="37"/>
      <c r="AH631" s="36"/>
      <c r="AI631" s="36"/>
      <c r="AJ631" s="36"/>
      <c r="AW631"/>
      <c r="AX631"/>
      <c r="AY631"/>
      <c r="AZ631"/>
    </row>
    <row r="632" spans="33:52" x14ac:dyDescent="0.25">
      <c r="AG632" s="37"/>
      <c r="AH632" s="36"/>
      <c r="AI632" s="36"/>
      <c r="AJ632" s="36"/>
      <c r="AW632"/>
      <c r="AX632"/>
      <c r="AY632"/>
      <c r="AZ632"/>
    </row>
    <row r="633" spans="33:52" x14ac:dyDescent="0.25">
      <c r="AG633" s="37"/>
      <c r="AH633" s="36"/>
      <c r="AI633" s="36"/>
      <c r="AJ633" s="36"/>
      <c r="AW633"/>
      <c r="AX633"/>
      <c r="AY633"/>
      <c r="AZ633"/>
    </row>
    <row r="634" spans="33:52" x14ac:dyDescent="0.25">
      <c r="AG634" s="37"/>
      <c r="AH634" s="36"/>
      <c r="AI634" s="36"/>
      <c r="AJ634" s="36"/>
      <c r="AW634"/>
      <c r="AX634"/>
      <c r="AY634"/>
      <c r="AZ634"/>
    </row>
    <row r="635" spans="33:52" x14ac:dyDescent="0.25">
      <c r="AG635" s="37"/>
      <c r="AH635" s="36"/>
      <c r="AI635" s="36"/>
      <c r="AJ635" s="36"/>
      <c r="AW635"/>
      <c r="AX635"/>
      <c r="AY635"/>
      <c r="AZ635"/>
    </row>
    <row r="636" spans="33:52" x14ac:dyDescent="0.25">
      <c r="AG636" s="37"/>
      <c r="AH636" s="36"/>
      <c r="AI636" s="36"/>
      <c r="AJ636" s="36"/>
      <c r="AW636"/>
      <c r="AX636"/>
      <c r="AY636"/>
      <c r="AZ636"/>
    </row>
    <row r="637" spans="33:52" x14ac:dyDescent="0.25">
      <c r="AG637" s="37"/>
      <c r="AH637" s="36"/>
      <c r="AI637" s="36"/>
      <c r="AJ637" s="36"/>
      <c r="AW637"/>
      <c r="AX637"/>
      <c r="AY637"/>
      <c r="AZ637"/>
    </row>
    <row r="638" spans="33:52" x14ac:dyDescent="0.25">
      <c r="AG638" s="37"/>
      <c r="AH638" s="36"/>
      <c r="AI638" s="36"/>
      <c r="AJ638" s="36"/>
      <c r="AW638"/>
      <c r="AX638"/>
      <c r="AY638"/>
      <c r="AZ638"/>
    </row>
    <row r="639" spans="33:52" x14ac:dyDescent="0.25">
      <c r="AG639" s="37"/>
      <c r="AH639" s="36"/>
      <c r="AI639" s="36"/>
      <c r="AJ639" s="36"/>
      <c r="AW639"/>
      <c r="AX639"/>
      <c r="AY639"/>
      <c r="AZ639"/>
    </row>
    <row r="640" spans="33:52" x14ac:dyDescent="0.25">
      <c r="AG640" s="37"/>
      <c r="AH640" s="36"/>
      <c r="AI640" s="36"/>
      <c r="AJ640" s="36"/>
      <c r="AW640"/>
      <c r="AX640"/>
      <c r="AY640"/>
      <c r="AZ640"/>
    </row>
    <row r="641" spans="33:52" x14ac:dyDescent="0.25">
      <c r="AG641" s="37"/>
      <c r="AH641" s="36"/>
      <c r="AI641" s="36"/>
      <c r="AJ641" s="36"/>
      <c r="AW641"/>
      <c r="AX641"/>
      <c r="AY641"/>
      <c r="AZ641"/>
    </row>
    <row r="642" spans="33:52" x14ac:dyDescent="0.25">
      <c r="AG642" s="37"/>
      <c r="AH642" s="36"/>
      <c r="AI642" s="36"/>
      <c r="AJ642" s="36"/>
      <c r="AW642"/>
      <c r="AX642"/>
      <c r="AY642"/>
      <c r="AZ642"/>
    </row>
    <row r="643" spans="33:52" x14ac:dyDescent="0.25">
      <c r="AG643" s="37"/>
      <c r="AH643" s="36"/>
      <c r="AI643" s="36"/>
      <c r="AJ643" s="36"/>
      <c r="AW643"/>
      <c r="AX643"/>
      <c r="AY643"/>
      <c r="AZ643"/>
    </row>
    <row r="644" spans="33:52" x14ac:dyDescent="0.25">
      <c r="AG644" s="37"/>
      <c r="AH644" s="36"/>
      <c r="AI644" s="36"/>
      <c r="AJ644" s="36"/>
      <c r="AW644"/>
      <c r="AX644"/>
      <c r="AY644"/>
      <c r="AZ644"/>
    </row>
    <row r="645" spans="33:52" x14ac:dyDescent="0.25">
      <c r="AG645" s="37"/>
      <c r="AH645" s="36"/>
      <c r="AI645" s="36"/>
      <c r="AJ645" s="36"/>
      <c r="AW645"/>
      <c r="AX645"/>
      <c r="AY645"/>
      <c r="AZ645"/>
    </row>
    <row r="646" spans="33:52" x14ac:dyDescent="0.25">
      <c r="AG646" s="37"/>
      <c r="AH646" s="36"/>
      <c r="AI646" s="36"/>
      <c r="AJ646" s="36"/>
      <c r="AW646"/>
      <c r="AX646"/>
      <c r="AY646"/>
      <c r="AZ646"/>
    </row>
    <row r="647" spans="33:52" x14ac:dyDescent="0.25">
      <c r="AG647" s="37"/>
      <c r="AH647" s="36"/>
      <c r="AI647" s="36"/>
      <c r="AJ647" s="36"/>
      <c r="AW647"/>
      <c r="AX647"/>
      <c r="AY647"/>
      <c r="AZ647"/>
    </row>
    <row r="648" spans="33:52" x14ac:dyDescent="0.25">
      <c r="AG648" s="37"/>
      <c r="AH648" s="36"/>
      <c r="AI648" s="36"/>
      <c r="AJ648" s="36"/>
      <c r="AW648"/>
      <c r="AX648"/>
      <c r="AY648"/>
      <c r="AZ648"/>
    </row>
    <row r="649" spans="33:52" x14ac:dyDescent="0.25">
      <c r="AG649" s="37"/>
      <c r="AH649" s="36"/>
      <c r="AI649" s="36"/>
      <c r="AJ649" s="36"/>
      <c r="AW649"/>
      <c r="AX649"/>
      <c r="AY649"/>
      <c r="AZ649"/>
    </row>
    <row r="650" spans="33:52" x14ac:dyDescent="0.25">
      <c r="AG650" s="37"/>
      <c r="AH650" s="36"/>
      <c r="AI650" s="36"/>
      <c r="AJ650" s="36"/>
      <c r="AW650"/>
      <c r="AX650"/>
      <c r="AY650"/>
      <c r="AZ650"/>
    </row>
    <row r="651" spans="33:52" x14ac:dyDescent="0.25">
      <c r="AG651" s="37"/>
      <c r="AH651" s="36"/>
      <c r="AI651" s="36"/>
      <c r="AJ651" s="36"/>
      <c r="AW651"/>
      <c r="AX651"/>
      <c r="AY651"/>
      <c r="AZ651"/>
    </row>
    <row r="652" spans="33:52" x14ac:dyDescent="0.25">
      <c r="AG652" s="37"/>
      <c r="AH652" s="36"/>
      <c r="AI652" s="36"/>
      <c r="AJ652" s="36"/>
      <c r="AW652"/>
      <c r="AX652"/>
      <c r="AY652"/>
      <c r="AZ652"/>
    </row>
    <row r="653" spans="33:52" x14ac:dyDescent="0.25">
      <c r="AG653" s="37"/>
      <c r="AH653" s="36"/>
      <c r="AI653" s="36"/>
      <c r="AJ653" s="36"/>
      <c r="AW653"/>
      <c r="AX653"/>
      <c r="AY653"/>
      <c r="AZ653"/>
    </row>
    <row r="654" spans="33:52" x14ac:dyDescent="0.25">
      <c r="AG654" s="37"/>
      <c r="AH654" s="36"/>
      <c r="AI654" s="36"/>
      <c r="AJ654" s="36"/>
      <c r="AW654"/>
      <c r="AX654"/>
      <c r="AY654"/>
      <c r="AZ654"/>
    </row>
    <row r="655" spans="33:52" x14ac:dyDescent="0.25">
      <c r="AG655" s="37"/>
      <c r="AH655" s="36"/>
      <c r="AI655" s="36"/>
      <c r="AJ655" s="36"/>
      <c r="AW655"/>
      <c r="AX655"/>
      <c r="AY655"/>
      <c r="AZ655"/>
    </row>
    <row r="656" spans="33:52" x14ac:dyDescent="0.25">
      <c r="AG656" s="37"/>
      <c r="AH656" s="36"/>
      <c r="AI656" s="36"/>
      <c r="AJ656" s="36"/>
      <c r="AW656"/>
      <c r="AX656"/>
      <c r="AY656"/>
      <c r="AZ656"/>
    </row>
    <row r="657" spans="33:52" x14ac:dyDescent="0.25">
      <c r="AG657" s="37"/>
      <c r="AH657" s="36"/>
      <c r="AI657" s="36"/>
      <c r="AJ657" s="36"/>
      <c r="AW657"/>
      <c r="AX657"/>
      <c r="AY657"/>
      <c r="AZ657"/>
    </row>
    <row r="658" spans="33:52" x14ac:dyDescent="0.25">
      <c r="AG658" s="37"/>
      <c r="AH658" s="36"/>
      <c r="AI658" s="36"/>
      <c r="AJ658" s="36"/>
      <c r="AW658"/>
      <c r="AX658"/>
      <c r="AY658"/>
      <c r="AZ658"/>
    </row>
    <row r="659" spans="33:52" x14ac:dyDescent="0.25">
      <c r="AG659" s="37"/>
      <c r="AH659" s="36"/>
      <c r="AI659" s="36"/>
      <c r="AJ659" s="36"/>
      <c r="AW659"/>
      <c r="AX659"/>
      <c r="AY659"/>
      <c r="AZ659"/>
    </row>
    <row r="660" spans="33:52" x14ac:dyDescent="0.25">
      <c r="AG660" s="37"/>
      <c r="AH660" s="36"/>
      <c r="AI660" s="36"/>
      <c r="AJ660" s="36"/>
      <c r="AW660"/>
      <c r="AX660"/>
      <c r="AY660"/>
      <c r="AZ660"/>
    </row>
    <row r="661" spans="33:52" x14ac:dyDescent="0.25">
      <c r="AG661" s="37"/>
      <c r="AH661" s="36"/>
      <c r="AI661" s="36"/>
      <c r="AJ661" s="36"/>
      <c r="AW661"/>
      <c r="AX661"/>
      <c r="AY661"/>
      <c r="AZ661"/>
    </row>
    <row r="662" spans="33:52" x14ac:dyDescent="0.25">
      <c r="AG662" s="37"/>
      <c r="AH662" s="36"/>
      <c r="AI662" s="36"/>
      <c r="AJ662" s="36"/>
      <c r="AW662"/>
      <c r="AX662"/>
      <c r="AY662"/>
      <c r="AZ662"/>
    </row>
    <row r="663" spans="33:52" x14ac:dyDescent="0.25">
      <c r="AG663" s="37"/>
      <c r="AH663" s="36"/>
      <c r="AI663" s="36"/>
      <c r="AJ663" s="36"/>
      <c r="AW663"/>
      <c r="AX663"/>
      <c r="AY663"/>
      <c r="AZ663"/>
    </row>
    <row r="664" spans="33:52" x14ac:dyDescent="0.25">
      <c r="AG664" s="37"/>
      <c r="AH664" s="36"/>
      <c r="AI664" s="36"/>
      <c r="AJ664" s="36"/>
      <c r="AW664"/>
      <c r="AX664"/>
      <c r="AY664"/>
      <c r="AZ664"/>
    </row>
    <row r="665" spans="33:52" x14ac:dyDescent="0.25">
      <c r="AG665" s="37"/>
      <c r="AH665" s="36"/>
      <c r="AI665" s="36"/>
      <c r="AJ665" s="36"/>
      <c r="AW665"/>
      <c r="AX665"/>
      <c r="AY665"/>
      <c r="AZ665"/>
    </row>
    <row r="666" spans="33:52" x14ac:dyDescent="0.25">
      <c r="AG666" s="37"/>
      <c r="AH666" s="36"/>
      <c r="AI666" s="36"/>
      <c r="AJ666" s="36"/>
      <c r="AW666"/>
      <c r="AX666"/>
      <c r="AY666"/>
      <c r="AZ666"/>
    </row>
    <row r="667" spans="33:52" x14ac:dyDescent="0.25">
      <c r="AG667" s="37"/>
      <c r="AH667" s="36"/>
      <c r="AI667" s="36"/>
      <c r="AJ667" s="36"/>
      <c r="AW667"/>
      <c r="AX667"/>
      <c r="AY667"/>
      <c r="AZ667"/>
    </row>
    <row r="668" spans="33:52" x14ac:dyDescent="0.25">
      <c r="AG668" s="37"/>
      <c r="AH668" s="36"/>
      <c r="AI668" s="36"/>
      <c r="AJ668" s="36"/>
      <c r="AW668"/>
      <c r="AX668"/>
      <c r="AY668"/>
      <c r="AZ668"/>
    </row>
    <row r="669" spans="33:52" x14ac:dyDescent="0.25">
      <c r="AG669" s="37"/>
      <c r="AH669" s="36"/>
      <c r="AI669" s="36"/>
      <c r="AJ669" s="36"/>
      <c r="AW669"/>
      <c r="AX669"/>
      <c r="AY669"/>
      <c r="AZ669"/>
    </row>
    <row r="670" spans="33:52" x14ac:dyDescent="0.25">
      <c r="AG670" s="37"/>
      <c r="AH670" s="36"/>
      <c r="AI670" s="36"/>
      <c r="AJ670" s="36"/>
      <c r="AW670"/>
      <c r="AX670"/>
      <c r="AY670"/>
      <c r="AZ670"/>
    </row>
    <row r="671" spans="33:52" x14ac:dyDescent="0.25">
      <c r="AG671" s="37"/>
      <c r="AH671" s="36"/>
      <c r="AI671" s="36"/>
      <c r="AJ671" s="36"/>
      <c r="AW671"/>
      <c r="AX671"/>
      <c r="AY671"/>
      <c r="AZ671"/>
    </row>
    <row r="672" spans="33:52" x14ac:dyDescent="0.25">
      <c r="AG672" s="37"/>
      <c r="AH672" s="36"/>
      <c r="AI672" s="36"/>
      <c r="AJ672" s="36"/>
      <c r="AW672"/>
      <c r="AX672"/>
      <c r="AY672"/>
      <c r="AZ672"/>
    </row>
    <row r="673" spans="33:52" x14ac:dyDescent="0.25">
      <c r="AG673" s="37"/>
      <c r="AH673" s="36"/>
      <c r="AI673" s="36"/>
      <c r="AJ673" s="36"/>
      <c r="AW673"/>
      <c r="AX673"/>
      <c r="AY673"/>
      <c r="AZ673"/>
    </row>
    <row r="674" spans="33:52" x14ac:dyDescent="0.25">
      <c r="AG674" s="37"/>
      <c r="AH674" s="36"/>
      <c r="AI674" s="36"/>
      <c r="AJ674" s="36"/>
      <c r="AW674"/>
      <c r="AX674"/>
      <c r="AY674"/>
      <c r="AZ674"/>
    </row>
    <row r="675" spans="33:52" x14ac:dyDescent="0.25">
      <c r="AG675" s="37"/>
      <c r="AH675" s="36"/>
      <c r="AI675" s="36"/>
      <c r="AJ675" s="36"/>
      <c r="AW675"/>
      <c r="AX675"/>
      <c r="AY675"/>
      <c r="AZ675"/>
    </row>
    <row r="676" spans="33:52" x14ac:dyDescent="0.25">
      <c r="AG676" s="37"/>
      <c r="AH676" s="36"/>
      <c r="AI676" s="36"/>
      <c r="AJ676" s="36"/>
      <c r="AW676"/>
      <c r="AX676"/>
      <c r="AY676"/>
      <c r="AZ676"/>
    </row>
    <row r="677" spans="33:52" x14ac:dyDescent="0.25">
      <c r="AG677" s="37"/>
      <c r="AH677" s="36"/>
      <c r="AI677" s="36"/>
      <c r="AJ677" s="36"/>
      <c r="AW677"/>
      <c r="AX677"/>
      <c r="AY677"/>
      <c r="AZ677"/>
    </row>
    <row r="678" spans="33:52" x14ac:dyDescent="0.25">
      <c r="AG678" s="37"/>
      <c r="AH678" s="36"/>
      <c r="AI678" s="36"/>
      <c r="AJ678" s="36"/>
      <c r="AW678"/>
      <c r="AX678"/>
      <c r="AY678"/>
      <c r="AZ678"/>
    </row>
    <row r="679" spans="33:52" x14ac:dyDescent="0.25">
      <c r="AG679" s="37"/>
      <c r="AH679" s="36"/>
      <c r="AI679" s="36"/>
      <c r="AJ679" s="36"/>
      <c r="AW679"/>
      <c r="AX679"/>
      <c r="AY679"/>
      <c r="AZ679"/>
    </row>
    <row r="680" spans="33:52" x14ac:dyDescent="0.25">
      <c r="AG680" s="37"/>
      <c r="AH680" s="36"/>
      <c r="AI680" s="36"/>
      <c r="AJ680" s="36"/>
      <c r="AW680"/>
      <c r="AX680"/>
      <c r="AY680"/>
      <c r="AZ680"/>
    </row>
    <row r="681" spans="33:52" x14ac:dyDescent="0.25">
      <c r="AG681" s="37"/>
      <c r="AH681" s="36"/>
      <c r="AI681" s="36"/>
      <c r="AJ681" s="36"/>
      <c r="AW681"/>
      <c r="AX681"/>
      <c r="AY681"/>
      <c r="AZ681"/>
    </row>
    <row r="682" spans="33:52" x14ac:dyDescent="0.25">
      <c r="AG682" s="37"/>
      <c r="AH682" s="36"/>
      <c r="AI682" s="36"/>
      <c r="AJ682" s="36"/>
      <c r="AW682"/>
      <c r="AX682"/>
      <c r="AY682"/>
      <c r="AZ682"/>
    </row>
    <row r="683" spans="33:52" x14ac:dyDescent="0.25">
      <c r="AG683" s="37"/>
      <c r="AH683" s="36"/>
      <c r="AI683" s="36"/>
      <c r="AJ683" s="36"/>
      <c r="AW683"/>
      <c r="AX683"/>
      <c r="AY683"/>
      <c r="AZ683"/>
    </row>
    <row r="684" spans="33:52" x14ac:dyDescent="0.25">
      <c r="AG684" s="37"/>
      <c r="AH684" s="36"/>
      <c r="AI684" s="36"/>
      <c r="AJ684" s="36"/>
      <c r="AW684"/>
      <c r="AX684"/>
      <c r="AY684"/>
      <c r="AZ684"/>
    </row>
    <row r="685" spans="33:52" x14ac:dyDescent="0.25">
      <c r="AG685" s="37"/>
      <c r="AH685" s="36"/>
      <c r="AI685" s="36"/>
      <c r="AJ685" s="36"/>
      <c r="AW685"/>
      <c r="AX685"/>
      <c r="AY685"/>
      <c r="AZ685"/>
    </row>
    <row r="686" spans="33:52" x14ac:dyDescent="0.25">
      <c r="AG686" s="37"/>
      <c r="AH686" s="36"/>
      <c r="AI686" s="36"/>
      <c r="AJ686" s="36"/>
      <c r="AW686"/>
      <c r="AX686"/>
      <c r="AY686"/>
      <c r="AZ686"/>
    </row>
    <row r="687" spans="33:52" x14ac:dyDescent="0.25">
      <c r="AG687" s="37"/>
      <c r="AH687" s="36"/>
      <c r="AI687" s="36"/>
      <c r="AJ687" s="36"/>
      <c r="AW687"/>
      <c r="AX687"/>
      <c r="AY687"/>
      <c r="AZ687"/>
    </row>
    <row r="688" spans="33:52" x14ac:dyDescent="0.25">
      <c r="AG688" s="37"/>
      <c r="AH688" s="36"/>
      <c r="AI688" s="36"/>
      <c r="AJ688" s="36"/>
      <c r="AW688"/>
      <c r="AX688"/>
      <c r="AY688"/>
      <c r="AZ688"/>
    </row>
    <row r="689" spans="33:52" x14ac:dyDescent="0.25">
      <c r="AG689" s="37"/>
      <c r="AH689" s="36"/>
      <c r="AI689" s="36"/>
      <c r="AJ689" s="36"/>
      <c r="AW689"/>
      <c r="AX689"/>
      <c r="AY689"/>
      <c r="AZ689"/>
    </row>
    <row r="690" spans="33:52" x14ac:dyDescent="0.25">
      <c r="AG690" s="37"/>
      <c r="AH690" s="36"/>
      <c r="AI690" s="36"/>
      <c r="AJ690" s="36"/>
      <c r="AW690"/>
      <c r="AX690"/>
      <c r="AY690"/>
      <c r="AZ690"/>
    </row>
    <row r="691" spans="33:52" x14ac:dyDescent="0.25">
      <c r="AG691" s="37"/>
      <c r="AH691" s="36"/>
      <c r="AI691" s="36"/>
      <c r="AJ691" s="36"/>
      <c r="AW691"/>
      <c r="AX691"/>
      <c r="AY691"/>
      <c r="AZ691"/>
    </row>
    <row r="692" spans="33:52" x14ac:dyDescent="0.25">
      <c r="AG692" s="37"/>
      <c r="AH692" s="36"/>
      <c r="AI692" s="36"/>
      <c r="AJ692" s="36"/>
      <c r="AW692"/>
      <c r="AX692"/>
      <c r="AY692"/>
      <c r="AZ692"/>
    </row>
    <row r="693" spans="33:52" x14ac:dyDescent="0.25">
      <c r="AG693" s="37"/>
      <c r="AH693" s="36"/>
      <c r="AI693" s="36"/>
      <c r="AJ693" s="36"/>
      <c r="AW693"/>
      <c r="AX693"/>
      <c r="AY693"/>
      <c r="AZ693"/>
    </row>
    <row r="694" spans="33:52" x14ac:dyDescent="0.25">
      <c r="AG694" s="37"/>
      <c r="AH694" s="36"/>
      <c r="AI694" s="36"/>
      <c r="AJ694" s="36"/>
      <c r="AW694"/>
      <c r="AX694"/>
      <c r="AY694"/>
      <c r="AZ694"/>
    </row>
    <row r="695" spans="33:52" x14ac:dyDescent="0.25">
      <c r="AG695" s="37"/>
      <c r="AH695" s="36"/>
      <c r="AI695" s="36"/>
      <c r="AJ695" s="36"/>
      <c r="AW695"/>
      <c r="AX695"/>
      <c r="AY695"/>
      <c r="AZ695"/>
    </row>
    <row r="696" spans="33:52" x14ac:dyDescent="0.25">
      <c r="AG696" s="37"/>
      <c r="AH696" s="36"/>
      <c r="AI696" s="36"/>
      <c r="AJ696" s="36"/>
      <c r="AW696"/>
      <c r="AX696"/>
      <c r="AY696"/>
      <c r="AZ696"/>
    </row>
    <row r="697" spans="33:52" x14ac:dyDescent="0.25">
      <c r="AG697" s="37"/>
      <c r="AH697" s="36"/>
      <c r="AI697" s="36"/>
      <c r="AJ697" s="36"/>
      <c r="AW697"/>
      <c r="AX697"/>
      <c r="AY697"/>
      <c r="AZ697"/>
    </row>
    <row r="698" spans="33:52" x14ac:dyDescent="0.25">
      <c r="AG698" s="37"/>
      <c r="AH698" s="36"/>
      <c r="AI698" s="36"/>
      <c r="AJ698" s="36"/>
      <c r="AW698"/>
      <c r="AX698"/>
      <c r="AY698"/>
      <c r="AZ698"/>
    </row>
    <row r="699" spans="33:52" x14ac:dyDescent="0.25">
      <c r="AG699" s="37"/>
      <c r="AH699" s="36"/>
      <c r="AI699" s="36"/>
      <c r="AJ699" s="36"/>
      <c r="AW699"/>
      <c r="AX699"/>
      <c r="AY699"/>
      <c r="AZ699"/>
    </row>
    <row r="700" spans="33:52" x14ac:dyDescent="0.25">
      <c r="AG700" s="37"/>
      <c r="AH700" s="36"/>
      <c r="AI700" s="36"/>
      <c r="AJ700" s="36"/>
      <c r="AW700"/>
      <c r="AX700"/>
      <c r="AY700"/>
      <c r="AZ700"/>
    </row>
    <row r="701" spans="33:52" x14ac:dyDescent="0.25">
      <c r="AG701" s="37"/>
      <c r="AH701" s="36"/>
      <c r="AI701" s="36"/>
      <c r="AJ701" s="36"/>
      <c r="AW701"/>
      <c r="AX701"/>
      <c r="AY701"/>
      <c r="AZ701"/>
    </row>
    <row r="702" spans="33:52" x14ac:dyDescent="0.25">
      <c r="AG702" s="37"/>
      <c r="AH702" s="36"/>
      <c r="AI702" s="36"/>
      <c r="AJ702" s="36"/>
      <c r="AW702"/>
      <c r="AX702"/>
      <c r="AY702"/>
      <c r="AZ702"/>
    </row>
    <row r="703" spans="33:52" x14ac:dyDescent="0.25">
      <c r="AG703" s="37"/>
      <c r="AH703" s="36"/>
      <c r="AI703" s="36"/>
      <c r="AJ703" s="36"/>
      <c r="AW703"/>
      <c r="AX703"/>
      <c r="AY703"/>
      <c r="AZ703"/>
    </row>
    <row r="704" spans="33:52" x14ac:dyDescent="0.25">
      <c r="AG704" s="37"/>
      <c r="AH704" s="36"/>
      <c r="AI704" s="36"/>
      <c r="AJ704" s="36"/>
      <c r="AW704"/>
      <c r="AX704"/>
      <c r="AY704"/>
      <c r="AZ704"/>
    </row>
    <row r="705" spans="33:52" x14ac:dyDescent="0.25">
      <c r="AG705" s="37"/>
      <c r="AH705" s="36"/>
      <c r="AI705" s="36"/>
      <c r="AJ705" s="36"/>
      <c r="AW705"/>
      <c r="AX705"/>
      <c r="AY705"/>
      <c r="AZ705"/>
    </row>
    <row r="706" spans="33:52" x14ac:dyDescent="0.25">
      <c r="AG706" s="37"/>
      <c r="AH706" s="36"/>
      <c r="AI706" s="36"/>
      <c r="AJ706" s="36"/>
      <c r="AW706"/>
      <c r="AX706"/>
      <c r="AY706"/>
      <c r="AZ706"/>
    </row>
    <row r="707" spans="33:52" x14ac:dyDescent="0.25">
      <c r="AG707" s="37"/>
      <c r="AH707" s="36"/>
      <c r="AI707" s="36"/>
      <c r="AJ707" s="36"/>
      <c r="AW707"/>
      <c r="AX707"/>
      <c r="AY707"/>
      <c r="AZ707"/>
    </row>
    <row r="708" spans="33:52" x14ac:dyDescent="0.25">
      <c r="AG708" s="37"/>
      <c r="AH708" s="36"/>
      <c r="AI708" s="36"/>
      <c r="AJ708" s="36"/>
      <c r="AW708"/>
      <c r="AX708"/>
      <c r="AY708"/>
      <c r="AZ708"/>
    </row>
    <row r="709" spans="33:52" x14ac:dyDescent="0.25">
      <c r="AG709" s="37"/>
      <c r="AH709" s="36"/>
      <c r="AI709" s="36"/>
      <c r="AJ709" s="36"/>
      <c r="AW709"/>
      <c r="AX709"/>
      <c r="AY709"/>
      <c r="AZ709"/>
    </row>
    <row r="710" spans="33:52" x14ac:dyDescent="0.25">
      <c r="AG710" s="37"/>
      <c r="AH710" s="36"/>
      <c r="AI710" s="36"/>
      <c r="AJ710" s="36"/>
      <c r="AW710"/>
      <c r="AX710"/>
      <c r="AY710"/>
      <c r="AZ710"/>
    </row>
    <row r="711" spans="33:52" x14ac:dyDescent="0.25">
      <c r="AG711" s="37"/>
      <c r="AH711" s="36"/>
      <c r="AI711" s="36"/>
      <c r="AJ711" s="36"/>
      <c r="AW711"/>
      <c r="AX711"/>
      <c r="AY711"/>
      <c r="AZ711"/>
    </row>
    <row r="712" spans="33:52" x14ac:dyDescent="0.25">
      <c r="AG712" s="37"/>
      <c r="AH712" s="36"/>
      <c r="AI712" s="36"/>
      <c r="AJ712" s="36"/>
      <c r="AW712"/>
      <c r="AX712"/>
      <c r="AY712"/>
      <c r="AZ712"/>
    </row>
    <row r="713" spans="33:52" x14ac:dyDescent="0.25">
      <c r="AG713" s="37"/>
      <c r="AH713" s="36"/>
      <c r="AI713" s="36"/>
      <c r="AJ713" s="36"/>
      <c r="AW713"/>
      <c r="AX713"/>
      <c r="AY713"/>
      <c r="AZ713"/>
    </row>
    <row r="714" spans="33:52" x14ac:dyDescent="0.25">
      <c r="AG714" s="37"/>
      <c r="AH714" s="36"/>
      <c r="AI714" s="36"/>
      <c r="AJ714" s="36"/>
      <c r="AW714"/>
      <c r="AX714"/>
      <c r="AY714"/>
      <c r="AZ714"/>
    </row>
    <row r="715" spans="33:52" x14ac:dyDescent="0.25">
      <c r="AG715" s="37"/>
      <c r="AH715" s="36"/>
      <c r="AI715" s="36"/>
      <c r="AJ715" s="36"/>
      <c r="AW715"/>
      <c r="AX715"/>
      <c r="AY715"/>
      <c r="AZ715"/>
    </row>
    <row r="716" spans="33:52" x14ac:dyDescent="0.25">
      <c r="AG716" s="37"/>
      <c r="AH716" s="36"/>
      <c r="AI716" s="36"/>
      <c r="AJ716" s="36"/>
      <c r="AW716"/>
      <c r="AX716"/>
      <c r="AY716"/>
      <c r="AZ716"/>
    </row>
    <row r="717" spans="33:52" x14ac:dyDescent="0.25">
      <c r="AG717" s="37"/>
      <c r="AH717" s="36"/>
      <c r="AI717" s="36"/>
      <c r="AJ717" s="36"/>
      <c r="AW717"/>
      <c r="AX717"/>
      <c r="AY717"/>
      <c r="AZ717"/>
    </row>
    <row r="718" spans="33:52" x14ac:dyDescent="0.25">
      <c r="AG718" s="37"/>
      <c r="AH718" s="36"/>
      <c r="AI718" s="36"/>
      <c r="AJ718" s="36"/>
      <c r="AW718"/>
      <c r="AX718"/>
      <c r="AY718"/>
      <c r="AZ718"/>
    </row>
    <row r="719" spans="33:52" x14ac:dyDescent="0.25">
      <c r="AG719" s="37"/>
      <c r="AH719" s="36"/>
      <c r="AI719" s="36"/>
      <c r="AJ719" s="36"/>
      <c r="AW719"/>
      <c r="AX719"/>
      <c r="AY719"/>
      <c r="AZ719"/>
    </row>
    <row r="720" spans="33:52" x14ac:dyDescent="0.25">
      <c r="AG720" s="37"/>
      <c r="AH720" s="36"/>
      <c r="AI720" s="36"/>
      <c r="AJ720" s="36"/>
      <c r="AW720"/>
      <c r="AX720"/>
      <c r="AY720"/>
      <c r="AZ720"/>
    </row>
    <row r="721" spans="33:52" x14ac:dyDescent="0.25">
      <c r="AG721" s="37"/>
      <c r="AH721" s="36"/>
      <c r="AI721" s="36"/>
      <c r="AJ721" s="36"/>
      <c r="AW721"/>
      <c r="AX721"/>
      <c r="AY721"/>
      <c r="AZ721"/>
    </row>
    <row r="722" spans="33:52" x14ac:dyDescent="0.25">
      <c r="AG722" s="37"/>
      <c r="AH722" s="36"/>
      <c r="AI722" s="36"/>
      <c r="AJ722" s="36"/>
      <c r="AW722"/>
      <c r="AX722"/>
      <c r="AY722"/>
      <c r="AZ722"/>
    </row>
    <row r="723" spans="33:52" x14ac:dyDescent="0.25">
      <c r="AG723" s="37"/>
      <c r="AH723" s="36"/>
      <c r="AI723" s="36"/>
      <c r="AJ723" s="36"/>
      <c r="AW723"/>
      <c r="AX723"/>
      <c r="AY723"/>
      <c r="AZ723"/>
    </row>
    <row r="724" spans="33:52" x14ac:dyDescent="0.25">
      <c r="AG724" s="37"/>
      <c r="AH724" s="36"/>
      <c r="AI724" s="36"/>
      <c r="AJ724" s="36"/>
      <c r="AW724"/>
      <c r="AX724"/>
      <c r="AY724"/>
      <c r="AZ724"/>
    </row>
    <row r="725" spans="33:52" x14ac:dyDescent="0.25">
      <c r="AG725" s="37"/>
      <c r="AH725" s="36"/>
      <c r="AI725" s="36"/>
      <c r="AJ725" s="36"/>
      <c r="AW725"/>
      <c r="AX725"/>
      <c r="AY725"/>
      <c r="AZ725"/>
    </row>
    <row r="726" spans="33:52" x14ac:dyDescent="0.25">
      <c r="AG726" s="37"/>
      <c r="AH726" s="36"/>
      <c r="AI726" s="36"/>
      <c r="AJ726" s="36"/>
      <c r="AW726"/>
      <c r="AX726"/>
      <c r="AY726"/>
      <c r="AZ726"/>
    </row>
    <row r="727" spans="33:52" x14ac:dyDescent="0.25">
      <c r="AG727" s="37"/>
      <c r="AH727" s="36"/>
      <c r="AI727" s="36"/>
      <c r="AJ727" s="36"/>
      <c r="AW727"/>
      <c r="AX727"/>
      <c r="AY727"/>
      <c r="AZ727"/>
    </row>
    <row r="728" spans="33:52" x14ac:dyDescent="0.25">
      <c r="AG728" s="37"/>
      <c r="AH728" s="36"/>
      <c r="AI728" s="36"/>
      <c r="AJ728" s="36"/>
      <c r="AW728"/>
      <c r="AX728"/>
      <c r="AY728"/>
      <c r="AZ728"/>
    </row>
    <row r="729" spans="33:52" x14ac:dyDescent="0.25">
      <c r="AG729" s="37"/>
      <c r="AH729" s="36"/>
      <c r="AI729" s="36"/>
      <c r="AJ729" s="36"/>
      <c r="AW729"/>
      <c r="AX729"/>
      <c r="AY729"/>
      <c r="AZ729"/>
    </row>
    <row r="730" spans="33:52" x14ac:dyDescent="0.25">
      <c r="AG730" s="37"/>
      <c r="AH730" s="36"/>
      <c r="AI730" s="36"/>
      <c r="AJ730" s="36"/>
      <c r="AW730"/>
      <c r="AX730"/>
      <c r="AY730"/>
      <c r="AZ730"/>
    </row>
    <row r="731" spans="33:52" x14ac:dyDescent="0.25">
      <c r="AG731" s="37"/>
      <c r="AH731" s="36"/>
      <c r="AI731" s="36"/>
      <c r="AJ731" s="36"/>
      <c r="AW731"/>
      <c r="AX731"/>
      <c r="AY731"/>
      <c r="AZ731"/>
    </row>
    <row r="732" spans="33:52" x14ac:dyDescent="0.25">
      <c r="AG732" s="37"/>
      <c r="AH732" s="36"/>
      <c r="AI732" s="36"/>
      <c r="AJ732" s="36"/>
      <c r="AW732"/>
      <c r="AX732"/>
      <c r="AY732"/>
      <c r="AZ732"/>
    </row>
    <row r="733" spans="33:52" x14ac:dyDescent="0.25">
      <c r="AG733" s="37"/>
      <c r="AH733" s="36"/>
      <c r="AI733" s="36"/>
      <c r="AJ733" s="36"/>
      <c r="AW733"/>
      <c r="AX733"/>
      <c r="AY733"/>
      <c r="AZ733"/>
    </row>
    <row r="734" spans="33:52" x14ac:dyDescent="0.25">
      <c r="AG734" s="37"/>
      <c r="AH734" s="36"/>
      <c r="AI734" s="36"/>
      <c r="AJ734" s="36"/>
      <c r="AW734"/>
      <c r="AX734"/>
      <c r="AY734"/>
      <c r="AZ734"/>
    </row>
    <row r="735" spans="33:52" x14ac:dyDescent="0.25">
      <c r="AG735" s="37"/>
      <c r="AH735" s="36"/>
      <c r="AI735" s="36"/>
      <c r="AJ735" s="36"/>
      <c r="AW735"/>
      <c r="AX735"/>
      <c r="AY735"/>
      <c r="AZ735"/>
    </row>
    <row r="736" spans="33:52" x14ac:dyDescent="0.25">
      <c r="AG736" s="37"/>
      <c r="AH736" s="36"/>
      <c r="AI736" s="36"/>
      <c r="AJ736" s="36"/>
      <c r="AW736"/>
      <c r="AX736"/>
      <c r="AY736"/>
      <c r="AZ736"/>
    </row>
    <row r="737" spans="33:52" x14ac:dyDescent="0.25">
      <c r="AG737" s="37"/>
      <c r="AH737" s="36"/>
      <c r="AI737" s="36"/>
      <c r="AJ737" s="36"/>
      <c r="AW737"/>
      <c r="AX737"/>
      <c r="AY737"/>
      <c r="AZ737"/>
    </row>
    <row r="738" spans="33:52" x14ac:dyDescent="0.25">
      <c r="AG738" s="37"/>
      <c r="AH738" s="36"/>
      <c r="AI738" s="36"/>
      <c r="AJ738" s="36"/>
      <c r="AW738"/>
      <c r="AX738"/>
      <c r="AY738"/>
      <c r="AZ738"/>
    </row>
    <row r="739" spans="33:52" x14ac:dyDescent="0.25">
      <c r="AG739" s="37"/>
      <c r="AH739" s="36"/>
      <c r="AI739" s="36"/>
      <c r="AJ739" s="36"/>
      <c r="AW739"/>
      <c r="AX739"/>
      <c r="AY739"/>
      <c r="AZ739"/>
    </row>
    <row r="740" spans="33:52" x14ac:dyDescent="0.25">
      <c r="AG740" s="37"/>
      <c r="AH740" s="36"/>
      <c r="AI740" s="36"/>
      <c r="AJ740" s="36"/>
      <c r="AW740"/>
      <c r="AX740"/>
      <c r="AY740"/>
      <c r="AZ740"/>
    </row>
    <row r="741" spans="33:52" x14ac:dyDescent="0.25">
      <c r="AG741" s="37"/>
      <c r="AH741" s="36"/>
      <c r="AI741" s="36"/>
      <c r="AJ741" s="36"/>
      <c r="AW741"/>
      <c r="AX741"/>
      <c r="AY741"/>
      <c r="AZ741"/>
    </row>
    <row r="742" spans="33:52" x14ac:dyDescent="0.25">
      <c r="AG742" s="37"/>
      <c r="AH742" s="36"/>
      <c r="AI742" s="36"/>
      <c r="AJ742" s="36"/>
      <c r="AW742"/>
      <c r="AX742"/>
      <c r="AY742"/>
      <c r="AZ742"/>
    </row>
    <row r="743" spans="33:52" x14ac:dyDescent="0.25">
      <c r="AG743" s="37"/>
      <c r="AH743" s="36"/>
      <c r="AI743" s="36"/>
      <c r="AJ743" s="36"/>
      <c r="AW743"/>
      <c r="AX743"/>
      <c r="AY743"/>
      <c r="AZ743"/>
    </row>
    <row r="744" spans="33:52" x14ac:dyDescent="0.25">
      <c r="AG744" s="37"/>
      <c r="AH744" s="36"/>
      <c r="AI744" s="36"/>
      <c r="AJ744" s="36"/>
      <c r="AW744"/>
      <c r="AX744"/>
      <c r="AY744"/>
      <c r="AZ744"/>
    </row>
    <row r="745" spans="33:52" x14ac:dyDescent="0.25">
      <c r="AG745" s="37"/>
      <c r="AH745" s="36"/>
      <c r="AI745" s="36"/>
      <c r="AJ745" s="36"/>
      <c r="AW745"/>
      <c r="AX745"/>
      <c r="AY745"/>
      <c r="AZ745"/>
    </row>
    <row r="746" spans="33:52" x14ac:dyDescent="0.25">
      <c r="AG746" s="37"/>
      <c r="AH746" s="36"/>
      <c r="AI746" s="36"/>
      <c r="AJ746" s="36"/>
      <c r="AW746"/>
      <c r="AX746"/>
      <c r="AY746"/>
      <c r="AZ746"/>
    </row>
    <row r="747" spans="33:52" x14ac:dyDescent="0.25">
      <c r="AG747" s="37"/>
      <c r="AH747" s="36"/>
      <c r="AI747" s="36"/>
      <c r="AJ747" s="36"/>
      <c r="AW747"/>
      <c r="AX747"/>
      <c r="AY747"/>
      <c r="AZ747"/>
    </row>
    <row r="748" spans="33:52" x14ac:dyDescent="0.25">
      <c r="AG748" s="37"/>
      <c r="AH748" s="36"/>
      <c r="AI748" s="36"/>
      <c r="AJ748" s="36"/>
      <c r="AW748"/>
      <c r="AX748"/>
      <c r="AY748"/>
      <c r="AZ748"/>
    </row>
    <row r="749" spans="33:52" x14ac:dyDescent="0.25">
      <c r="AG749" s="37"/>
      <c r="AH749" s="36"/>
      <c r="AI749" s="36"/>
      <c r="AJ749" s="36"/>
      <c r="AW749"/>
      <c r="AX749"/>
      <c r="AY749"/>
      <c r="AZ749"/>
    </row>
    <row r="750" spans="33:52" x14ac:dyDescent="0.25">
      <c r="AG750" s="37"/>
      <c r="AH750" s="36"/>
      <c r="AI750" s="36"/>
      <c r="AJ750" s="36"/>
      <c r="AW750"/>
      <c r="AX750"/>
      <c r="AY750"/>
      <c r="AZ750"/>
    </row>
    <row r="751" spans="33:52" x14ac:dyDescent="0.25">
      <c r="AG751" s="37"/>
      <c r="AH751" s="36"/>
      <c r="AI751" s="36"/>
      <c r="AJ751" s="36"/>
      <c r="AW751"/>
      <c r="AX751"/>
      <c r="AY751"/>
      <c r="AZ751"/>
    </row>
    <row r="752" spans="33:52" x14ac:dyDescent="0.25">
      <c r="AG752" s="37"/>
      <c r="AH752" s="36"/>
      <c r="AI752" s="36"/>
      <c r="AJ752" s="36"/>
      <c r="AW752"/>
      <c r="AX752"/>
      <c r="AY752"/>
      <c r="AZ752"/>
    </row>
    <row r="753" spans="33:52" x14ac:dyDescent="0.25">
      <c r="AG753" s="37"/>
      <c r="AH753" s="36"/>
      <c r="AI753" s="36"/>
      <c r="AJ753" s="36"/>
      <c r="AW753"/>
      <c r="AX753"/>
      <c r="AY753"/>
      <c r="AZ753"/>
    </row>
    <row r="754" spans="33:52" x14ac:dyDescent="0.25">
      <c r="AG754" s="37"/>
      <c r="AH754" s="36"/>
      <c r="AI754" s="36"/>
      <c r="AJ754" s="36"/>
      <c r="AW754"/>
      <c r="AX754"/>
      <c r="AY754"/>
      <c r="AZ754"/>
    </row>
    <row r="755" spans="33:52" x14ac:dyDescent="0.25">
      <c r="AG755" s="37"/>
      <c r="AH755" s="36"/>
      <c r="AI755" s="36"/>
      <c r="AJ755" s="36"/>
      <c r="AW755"/>
      <c r="AX755"/>
      <c r="AY755"/>
      <c r="AZ755"/>
    </row>
    <row r="756" spans="33:52" x14ac:dyDescent="0.25">
      <c r="AG756" s="37"/>
      <c r="AH756" s="36"/>
      <c r="AI756" s="36"/>
      <c r="AJ756" s="36"/>
      <c r="AW756"/>
      <c r="AX756"/>
      <c r="AY756"/>
      <c r="AZ756"/>
    </row>
    <row r="757" spans="33:52" x14ac:dyDescent="0.25">
      <c r="AG757" s="37"/>
      <c r="AH757" s="36"/>
      <c r="AI757" s="36"/>
      <c r="AJ757" s="36"/>
      <c r="AW757"/>
      <c r="AX757"/>
      <c r="AY757"/>
      <c r="AZ757"/>
    </row>
    <row r="758" spans="33:52" x14ac:dyDescent="0.25">
      <c r="AG758" s="37"/>
      <c r="AH758" s="36"/>
      <c r="AI758" s="36"/>
      <c r="AJ758" s="36"/>
      <c r="AW758"/>
      <c r="AX758"/>
      <c r="AY758"/>
      <c r="AZ758"/>
    </row>
    <row r="759" spans="33:52" x14ac:dyDescent="0.25">
      <c r="AG759" s="37"/>
      <c r="AH759" s="36"/>
      <c r="AI759" s="36"/>
      <c r="AJ759" s="36"/>
      <c r="AW759"/>
      <c r="AX759"/>
      <c r="AY759"/>
      <c r="AZ759"/>
    </row>
    <row r="760" spans="33:52" x14ac:dyDescent="0.25">
      <c r="AG760" s="37"/>
      <c r="AH760" s="36"/>
      <c r="AI760" s="36"/>
      <c r="AJ760" s="36"/>
      <c r="AW760"/>
      <c r="AX760"/>
      <c r="AY760"/>
      <c r="AZ760"/>
    </row>
    <row r="761" spans="33:52" x14ac:dyDescent="0.25">
      <c r="AG761" s="37"/>
      <c r="AH761" s="36"/>
      <c r="AI761" s="36"/>
      <c r="AJ761" s="36"/>
      <c r="AW761"/>
      <c r="AX761"/>
      <c r="AY761"/>
      <c r="AZ761"/>
    </row>
    <row r="762" spans="33:52" x14ac:dyDescent="0.25">
      <c r="AG762" s="37"/>
      <c r="AH762" s="36"/>
      <c r="AI762" s="36"/>
      <c r="AJ762" s="36"/>
      <c r="AW762"/>
      <c r="AX762"/>
      <c r="AY762"/>
      <c r="AZ762"/>
    </row>
    <row r="763" spans="33:52" x14ac:dyDescent="0.25">
      <c r="AG763" s="37"/>
      <c r="AH763" s="36"/>
      <c r="AI763" s="36"/>
      <c r="AJ763" s="36"/>
      <c r="AW763"/>
      <c r="AX763"/>
      <c r="AY763"/>
      <c r="AZ763"/>
    </row>
    <row r="764" spans="33:52" x14ac:dyDescent="0.25">
      <c r="AG764" s="37"/>
      <c r="AH764" s="36"/>
      <c r="AI764" s="36"/>
      <c r="AJ764" s="36"/>
      <c r="AW764"/>
      <c r="AX764"/>
      <c r="AY764"/>
      <c r="AZ764"/>
    </row>
    <row r="765" spans="33:52" x14ac:dyDescent="0.25">
      <c r="AG765" s="37"/>
      <c r="AH765" s="36"/>
      <c r="AI765" s="36"/>
      <c r="AJ765" s="36"/>
      <c r="AW765"/>
      <c r="AX765"/>
      <c r="AY765"/>
      <c r="AZ765"/>
    </row>
    <row r="766" spans="33:52" x14ac:dyDescent="0.25">
      <c r="AG766" s="37"/>
      <c r="AH766" s="36"/>
      <c r="AI766" s="36"/>
      <c r="AJ766" s="36"/>
      <c r="AW766"/>
      <c r="AX766"/>
      <c r="AY766"/>
      <c r="AZ766"/>
    </row>
    <row r="767" spans="33:52" x14ac:dyDescent="0.25">
      <c r="AG767" s="37"/>
      <c r="AH767" s="36"/>
      <c r="AI767" s="36"/>
      <c r="AJ767" s="36"/>
      <c r="AW767"/>
      <c r="AX767"/>
      <c r="AY767"/>
      <c r="AZ767"/>
    </row>
    <row r="768" spans="33:52" x14ac:dyDescent="0.25">
      <c r="AG768" s="37"/>
      <c r="AH768" s="36"/>
      <c r="AI768" s="36"/>
      <c r="AJ768" s="36"/>
      <c r="AW768"/>
      <c r="AX768"/>
      <c r="AY768"/>
      <c r="AZ768"/>
    </row>
    <row r="769" spans="33:52" x14ac:dyDescent="0.25">
      <c r="AG769" s="37"/>
      <c r="AH769" s="36"/>
      <c r="AI769" s="36"/>
      <c r="AJ769" s="36"/>
      <c r="AW769"/>
      <c r="AX769"/>
      <c r="AY769"/>
      <c r="AZ769"/>
    </row>
    <row r="770" spans="33:52" x14ac:dyDescent="0.25">
      <c r="AG770" s="37"/>
      <c r="AH770" s="36"/>
      <c r="AI770" s="36"/>
      <c r="AJ770" s="36"/>
      <c r="AW770"/>
      <c r="AX770"/>
      <c r="AY770"/>
      <c r="AZ770"/>
    </row>
    <row r="771" spans="33:52" x14ac:dyDescent="0.25">
      <c r="AG771" s="37"/>
      <c r="AH771" s="36"/>
      <c r="AI771" s="36"/>
      <c r="AJ771" s="36"/>
      <c r="AW771"/>
      <c r="AX771"/>
      <c r="AY771"/>
      <c r="AZ771"/>
    </row>
    <row r="772" spans="33:52" x14ac:dyDescent="0.25">
      <c r="AG772" s="37"/>
      <c r="AH772" s="36"/>
      <c r="AI772" s="36"/>
      <c r="AJ772" s="36"/>
      <c r="AW772"/>
      <c r="AX772"/>
      <c r="AY772"/>
      <c r="AZ772"/>
    </row>
    <row r="773" spans="33:52" x14ac:dyDescent="0.25">
      <c r="AG773" s="37"/>
      <c r="AH773" s="36"/>
      <c r="AI773" s="36"/>
      <c r="AJ773" s="36"/>
      <c r="AW773"/>
      <c r="AX773"/>
      <c r="AY773"/>
      <c r="AZ773"/>
    </row>
    <row r="774" spans="33:52" x14ac:dyDescent="0.25">
      <c r="AG774" s="37"/>
      <c r="AH774" s="36"/>
      <c r="AI774" s="36"/>
      <c r="AJ774" s="36"/>
      <c r="AW774"/>
      <c r="AX774"/>
      <c r="AY774"/>
      <c r="AZ774"/>
    </row>
    <row r="775" spans="33:52" x14ac:dyDescent="0.25">
      <c r="AG775" s="37"/>
      <c r="AH775" s="36"/>
      <c r="AI775" s="36"/>
      <c r="AJ775" s="36"/>
      <c r="AW775"/>
      <c r="AX775"/>
      <c r="AY775"/>
      <c r="AZ775"/>
    </row>
    <row r="776" spans="33:52" x14ac:dyDescent="0.25">
      <c r="AG776" s="37"/>
      <c r="AH776" s="36"/>
      <c r="AI776" s="36"/>
      <c r="AJ776" s="36"/>
      <c r="AW776"/>
      <c r="AX776"/>
      <c r="AY776"/>
      <c r="AZ776"/>
    </row>
    <row r="777" spans="33:52" x14ac:dyDescent="0.25">
      <c r="AG777" s="37"/>
      <c r="AH777" s="36"/>
      <c r="AI777" s="36"/>
      <c r="AJ777" s="36"/>
      <c r="AW777"/>
      <c r="AX777"/>
      <c r="AY777"/>
      <c r="AZ777"/>
    </row>
    <row r="778" spans="33:52" x14ac:dyDescent="0.25">
      <c r="AG778" s="37"/>
      <c r="AH778" s="36"/>
      <c r="AI778" s="36"/>
      <c r="AJ778" s="36"/>
      <c r="AW778"/>
      <c r="AX778"/>
      <c r="AY778"/>
      <c r="AZ778"/>
    </row>
    <row r="779" spans="33:52" x14ac:dyDescent="0.25">
      <c r="AG779" s="37"/>
      <c r="AH779" s="36"/>
      <c r="AI779" s="36"/>
      <c r="AJ779" s="36"/>
      <c r="AW779"/>
      <c r="AX779"/>
      <c r="AY779"/>
      <c r="AZ779"/>
    </row>
    <row r="780" spans="33:52" x14ac:dyDescent="0.25">
      <c r="AG780" s="37"/>
      <c r="AH780" s="36"/>
      <c r="AI780" s="36"/>
      <c r="AJ780" s="36"/>
      <c r="AW780"/>
      <c r="AX780"/>
      <c r="AY780"/>
      <c r="AZ780"/>
    </row>
    <row r="781" spans="33:52" x14ac:dyDescent="0.25">
      <c r="AG781" s="37"/>
      <c r="AH781" s="36"/>
      <c r="AI781" s="36"/>
      <c r="AJ781" s="36"/>
      <c r="AW781"/>
      <c r="AX781"/>
      <c r="AY781"/>
      <c r="AZ781"/>
    </row>
    <row r="782" spans="33:52" x14ac:dyDescent="0.25">
      <c r="AG782" s="37"/>
      <c r="AH782" s="36"/>
      <c r="AI782" s="36"/>
      <c r="AJ782" s="36"/>
      <c r="AW782"/>
      <c r="AX782"/>
      <c r="AY782"/>
      <c r="AZ782"/>
    </row>
    <row r="783" spans="33:52" x14ac:dyDescent="0.25">
      <c r="AG783" s="37"/>
      <c r="AH783" s="36"/>
      <c r="AI783" s="36"/>
      <c r="AJ783" s="36"/>
      <c r="AW783"/>
      <c r="AX783"/>
      <c r="AY783"/>
      <c r="AZ783"/>
    </row>
    <row r="784" spans="33:52" x14ac:dyDescent="0.25">
      <c r="AG784" s="37"/>
      <c r="AH784" s="36"/>
      <c r="AI784" s="36"/>
      <c r="AJ784" s="36"/>
      <c r="AW784"/>
      <c r="AX784"/>
      <c r="AY784"/>
      <c r="AZ784"/>
    </row>
    <row r="785" spans="33:52" x14ac:dyDescent="0.25">
      <c r="AG785" s="37"/>
      <c r="AH785" s="36"/>
      <c r="AI785" s="36"/>
      <c r="AJ785" s="36"/>
      <c r="AW785"/>
      <c r="AX785"/>
      <c r="AY785"/>
      <c r="AZ785"/>
    </row>
    <row r="786" spans="33:52" x14ac:dyDescent="0.25">
      <c r="AG786" s="37"/>
      <c r="AH786" s="36"/>
      <c r="AI786" s="36"/>
      <c r="AJ786" s="36"/>
      <c r="AW786"/>
      <c r="AX786"/>
      <c r="AY786"/>
      <c r="AZ786"/>
    </row>
    <row r="787" spans="33:52" x14ac:dyDescent="0.25">
      <c r="AG787" s="37"/>
      <c r="AH787" s="36"/>
      <c r="AI787" s="36"/>
      <c r="AJ787" s="36"/>
      <c r="AW787"/>
      <c r="AX787"/>
      <c r="AY787"/>
      <c r="AZ787"/>
    </row>
    <row r="788" spans="33:52" x14ac:dyDescent="0.25">
      <c r="AG788" s="37"/>
      <c r="AH788" s="36"/>
      <c r="AI788" s="36"/>
      <c r="AJ788" s="36"/>
      <c r="AW788"/>
      <c r="AX788"/>
      <c r="AY788"/>
      <c r="AZ788"/>
    </row>
    <row r="789" spans="33:52" x14ac:dyDescent="0.25">
      <c r="AG789" s="37"/>
      <c r="AH789" s="36"/>
      <c r="AI789" s="36"/>
      <c r="AJ789" s="36"/>
      <c r="AW789"/>
      <c r="AX789"/>
      <c r="AY789"/>
      <c r="AZ789"/>
    </row>
    <row r="790" spans="33:52" x14ac:dyDescent="0.25">
      <c r="AG790" s="37"/>
      <c r="AH790" s="36"/>
      <c r="AI790" s="36"/>
      <c r="AJ790" s="36"/>
      <c r="AW790"/>
      <c r="AX790"/>
      <c r="AY790"/>
      <c r="AZ790"/>
    </row>
    <row r="791" spans="33:52" x14ac:dyDescent="0.25">
      <c r="AG791" s="37"/>
      <c r="AH791" s="36"/>
      <c r="AI791" s="36"/>
      <c r="AJ791" s="36"/>
      <c r="AW791"/>
      <c r="AX791"/>
      <c r="AY791"/>
      <c r="AZ791"/>
    </row>
    <row r="792" spans="33:52" x14ac:dyDescent="0.25">
      <c r="AG792" s="37"/>
      <c r="AH792" s="36"/>
      <c r="AI792" s="36"/>
      <c r="AJ792" s="36"/>
      <c r="AW792"/>
      <c r="AX792"/>
      <c r="AY792"/>
      <c r="AZ792"/>
    </row>
    <row r="793" spans="33:52" x14ac:dyDescent="0.25">
      <c r="AG793" s="37"/>
      <c r="AH793" s="36"/>
      <c r="AI793" s="36"/>
      <c r="AJ793" s="36"/>
      <c r="AW793"/>
      <c r="AX793"/>
      <c r="AY793"/>
      <c r="AZ793"/>
    </row>
    <row r="794" spans="33:52" x14ac:dyDescent="0.25">
      <c r="AG794" s="37"/>
      <c r="AH794" s="36"/>
      <c r="AI794" s="36"/>
      <c r="AJ794" s="36"/>
      <c r="AW794"/>
      <c r="AX794"/>
      <c r="AY794"/>
      <c r="AZ794"/>
    </row>
    <row r="795" spans="33:52" x14ac:dyDescent="0.25">
      <c r="AG795" s="37"/>
      <c r="AH795" s="36"/>
      <c r="AI795" s="36"/>
      <c r="AJ795" s="36"/>
      <c r="AW795"/>
      <c r="AX795"/>
      <c r="AY795"/>
      <c r="AZ795"/>
    </row>
    <row r="796" spans="33:52" x14ac:dyDescent="0.25">
      <c r="AG796" s="37"/>
      <c r="AH796" s="36"/>
      <c r="AI796" s="36"/>
      <c r="AJ796" s="36"/>
      <c r="AW796"/>
      <c r="AX796"/>
      <c r="AY796"/>
      <c r="AZ796"/>
    </row>
    <row r="797" spans="33:52" x14ac:dyDescent="0.25">
      <c r="AG797" s="37"/>
      <c r="AH797" s="36"/>
      <c r="AI797" s="36"/>
      <c r="AJ797" s="36"/>
      <c r="AW797"/>
      <c r="AX797"/>
      <c r="AY797"/>
      <c r="AZ797"/>
    </row>
    <row r="798" spans="33:52" x14ac:dyDescent="0.25">
      <c r="AG798" s="37"/>
      <c r="AH798" s="36"/>
      <c r="AI798" s="36"/>
      <c r="AJ798" s="36"/>
      <c r="AW798"/>
      <c r="AX798"/>
      <c r="AY798"/>
      <c r="AZ798"/>
    </row>
    <row r="799" spans="33:52" x14ac:dyDescent="0.25">
      <c r="AG799" s="37"/>
      <c r="AH799" s="36"/>
      <c r="AI799" s="36"/>
      <c r="AJ799" s="36"/>
      <c r="AW799"/>
      <c r="AX799"/>
      <c r="AY799"/>
      <c r="AZ799"/>
    </row>
    <row r="800" spans="33:52" x14ac:dyDescent="0.25">
      <c r="AG800" s="37"/>
      <c r="AH800" s="36"/>
      <c r="AI800" s="36"/>
      <c r="AJ800" s="36"/>
      <c r="AW800"/>
      <c r="AX800"/>
      <c r="AY800"/>
      <c r="AZ800"/>
    </row>
    <row r="801" spans="33:52" x14ac:dyDescent="0.25">
      <c r="AG801" s="37"/>
      <c r="AH801" s="36"/>
      <c r="AI801" s="36"/>
      <c r="AJ801" s="36"/>
      <c r="AW801"/>
      <c r="AX801"/>
      <c r="AY801"/>
      <c r="AZ801"/>
    </row>
    <row r="802" spans="33:52" x14ac:dyDescent="0.25">
      <c r="AG802" s="37"/>
      <c r="AH802" s="36"/>
      <c r="AI802" s="36"/>
      <c r="AJ802" s="36"/>
      <c r="AW802"/>
      <c r="AX802"/>
      <c r="AY802"/>
      <c r="AZ802"/>
    </row>
    <row r="803" spans="33:52" x14ac:dyDescent="0.25">
      <c r="AG803" s="37"/>
      <c r="AH803" s="36"/>
      <c r="AI803" s="36"/>
      <c r="AJ803" s="36"/>
      <c r="AW803"/>
      <c r="AX803"/>
      <c r="AY803"/>
      <c r="AZ803"/>
    </row>
    <row r="804" spans="33:52" x14ac:dyDescent="0.25">
      <c r="AG804" s="37"/>
      <c r="AH804" s="36"/>
      <c r="AI804" s="36"/>
      <c r="AJ804" s="36"/>
      <c r="AW804"/>
      <c r="AX804"/>
      <c r="AY804"/>
      <c r="AZ804"/>
    </row>
    <row r="805" spans="33:52" x14ac:dyDescent="0.25">
      <c r="AG805" s="37"/>
      <c r="AH805" s="36"/>
      <c r="AI805" s="36"/>
      <c r="AJ805" s="36"/>
      <c r="AW805"/>
      <c r="AX805"/>
      <c r="AY805"/>
      <c r="AZ805"/>
    </row>
    <row r="806" spans="33:52" x14ac:dyDescent="0.25">
      <c r="AG806" s="37"/>
      <c r="AH806" s="36"/>
      <c r="AI806" s="36"/>
      <c r="AJ806" s="36"/>
      <c r="AW806"/>
      <c r="AX806"/>
      <c r="AY806"/>
      <c r="AZ806"/>
    </row>
    <row r="807" spans="33:52" x14ac:dyDescent="0.25">
      <c r="AG807" s="37"/>
      <c r="AH807" s="36"/>
      <c r="AI807" s="36"/>
      <c r="AJ807" s="36"/>
      <c r="AW807"/>
      <c r="AX807"/>
      <c r="AY807"/>
      <c r="AZ807"/>
    </row>
    <row r="808" spans="33:52" x14ac:dyDescent="0.25">
      <c r="AG808" s="37"/>
      <c r="AH808" s="36"/>
      <c r="AI808" s="36"/>
      <c r="AJ808" s="36"/>
      <c r="AW808"/>
      <c r="AX808"/>
      <c r="AY808"/>
      <c r="AZ808"/>
    </row>
    <row r="809" spans="33:52" x14ac:dyDescent="0.25">
      <c r="AG809" s="37"/>
      <c r="AH809" s="36"/>
      <c r="AI809" s="36"/>
      <c r="AJ809" s="36"/>
      <c r="AW809"/>
      <c r="AX809"/>
      <c r="AY809"/>
      <c r="AZ809"/>
    </row>
    <row r="810" spans="33:52" x14ac:dyDescent="0.25">
      <c r="AG810" s="37"/>
      <c r="AH810" s="36"/>
      <c r="AI810" s="36"/>
      <c r="AJ810" s="36"/>
      <c r="AW810"/>
      <c r="AX810"/>
      <c r="AY810"/>
      <c r="AZ810"/>
    </row>
    <row r="811" spans="33:52" x14ac:dyDescent="0.25">
      <c r="AG811" s="37"/>
      <c r="AH811" s="36"/>
      <c r="AI811" s="36"/>
      <c r="AJ811" s="36"/>
      <c r="AW811"/>
      <c r="AX811"/>
      <c r="AY811"/>
      <c r="AZ811"/>
    </row>
    <row r="812" spans="33:52" x14ac:dyDescent="0.25">
      <c r="AG812" s="37"/>
      <c r="AH812" s="36"/>
      <c r="AI812" s="36"/>
      <c r="AJ812" s="36"/>
      <c r="AW812"/>
      <c r="AX812"/>
      <c r="AY812"/>
      <c r="AZ812"/>
    </row>
    <row r="813" spans="33:52" x14ac:dyDescent="0.25">
      <c r="AG813" s="37"/>
      <c r="AH813" s="36"/>
      <c r="AI813" s="36"/>
      <c r="AJ813" s="36"/>
      <c r="AW813"/>
      <c r="AX813"/>
      <c r="AY813"/>
      <c r="AZ813"/>
    </row>
    <row r="814" spans="33:52" x14ac:dyDescent="0.25">
      <c r="AG814" s="37"/>
      <c r="AH814" s="36"/>
      <c r="AI814" s="36"/>
      <c r="AJ814" s="36"/>
      <c r="AW814"/>
      <c r="AX814"/>
      <c r="AY814"/>
      <c r="AZ814"/>
    </row>
    <row r="815" spans="33:52" x14ac:dyDescent="0.25">
      <c r="AG815" s="37"/>
      <c r="AH815" s="36"/>
      <c r="AI815" s="36"/>
      <c r="AJ815" s="36"/>
      <c r="AW815"/>
      <c r="AX815"/>
      <c r="AY815"/>
      <c r="AZ815"/>
    </row>
    <row r="816" spans="33:52" x14ac:dyDescent="0.25">
      <c r="AG816" s="37"/>
      <c r="AH816" s="36"/>
      <c r="AI816" s="36"/>
      <c r="AJ816" s="36"/>
      <c r="AW816"/>
      <c r="AX816"/>
      <c r="AY816"/>
      <c r="AZ816"/>
    </row>
    <row r="817" spans="33:52" x14ac:dyDescent="0.25">
      <c r="AG817" s="37"/>
      <c r="AH817" s="36"/>
      <c r="AI817" s="36"/>
      <c r="AJ817" s="36"/>
      <c r="AW817"/>
      <c r="AX817"/>
      <c r="AY817"/>
      <c r="AZ817"/>
    </row>
    <row r="818" spans="33:52" x14ac:dyDescent="0.25">
      <c r="AG818" s="37"/>
      <c r="AH818" s="36"/>
      <c r="AI818" s="36"/>
      <c r="AJ818" s="36"/>
      <c r="AW818"/>
      <c r="AX818"/>
      <c r="AY818"/>
      <c r="AZ818"/>
    </row>
    <row r="819" spans="33:52" x14ac:dyDescent="0.25">
      <c r="AG819" s="37"/>
      <c r="AH819" s="36"/>
      <c r="AI819" s="36"/>
      <c r="AJ819" s="36"/>
      <c r="AW819"/>
      <c r="AX819"/>
      <c r="AY819"/>
      <c r="AZ819"/>
    </row>
    <row r="820" spans="33:52" x14ac:dyDescent="0.25">
      <c r="AG820" s="37"/>
      <c r="AH820" s="36"/>
      <c r="AI820" s="36"/>
      <c r="AJ820" s="36"/>
      <c r="AW820"/>
      <c r="AX820"/>
      <c r="AY820"/>
      <c r="AZ820"/>
    </row>
    <row r="821" spans="33:52" x14ac:dyDescent="0.25">
      <c r="AG821" s="37"/>
      <c r="AH821" s="36"/>
      <c r="AI821" s="36"/>
      <c r="AJ821" s="36"/>
      <c r="AW821"/>
      <c r="AX821"/>
      <c r="AY821"/>
      <c r="AZ821"/>
    </row>
    <row r="822" spans="33:52" x14ac:dyDescent="0.25">
      <c r="AG822" s="37"/>
      <c r="AH822" s="36"/>
      <c r="AI822" s="36"/>
      <c r="AJ822" s="36"/>
      <c r="AW822"/>
      <c r="AX822"/>
      <c r="AY822"/>
      <c r="AZ822"/>
    </row>
    <row r="823" spans="33:52" x14ac:dyDescent="0.25">
      <c r="AG823" s="37"/>
      <c r="AH823" s="36"/>
      <c r="AI823" s="36"/>
      <c r="AJ823" s="36"/>
      <c r="AW823"/>
      <c r="AX823"/>
      <c r="AY823"/>
      <c r="AZ823"/>
    </row>
    <row r="824" spans="33:52" x14ac:dyDescent="0.25">
      <c r="AG824" s="37"/>
      <c r="AH824" s="36"/>
      <c r="AI824" s="36"/>
      <c r="AJ824" s="36"/>
      <c r="AW824"/>
      <c r="AX824"/>
      <c r="AY824"/>
      <c r="AZ824"/>
    </row>
    <row r="825" spans="33:52" x14ac:dyDescent="0.25">
      <c r="AG825" s="37"/>
      <c r="AH825" s="36"/>
      <c r="AI825" s="36"/>
      <c r="AJ825" s="36"/>
      <c r="AW825"/>
      <c r="AX825"/>
      <c r="AY825"/>
      <c r="AZ825"/>
    </row>
    <row r="826" spans="33:52" x14ac:dyDescent="0.25">
      <c r="AG826" s="37"/>
      <c r="AH826" s="36"/>
      <c r="AI826" s="36"/>
      <c r="AJ826" s="36"/>
      <c r="AW826"/>
      <c r="AX826"/>
      <c r="AY826"/>
      <c r="AZ826"/>
    </row>
    <row r="827" spans="33:52" x14ac:dyDescent="0.25">
      <c r="AG827" s="37"/>
      <c r="AH827" s="36"/>
      <c r="AI827" s="36"/>
      <c r="AJ827" s="36"/>
      <c r="AW827"/>
      <c r="AX827"/>
      <c r="AY827"/>
      <c r="AZ827"/>
    </row>
    <row r="828" spans="33:52" x14ac:dyDescent="0.25">
      <c r="AG828" s="37"/>
      <c r="AH828" s="36"/>
      <c r="AI828" s="36"/>
      <c r="AJ828" s="36"/>
      <c r="AW828"/>
      <c r="AX828"/>
      <c r="AY828"/>
      <c r="AZ828"/>
    </row>
    <row r="829" spans="33:52" x14ac:dyDescent="0.25">
      <c r="AG829" s="37"/>
      <c r="AH829" s="36"/>
      <c r="AI829" s="36"/>
      <c r="AJ829" s="36"/>
      <c r="AW829"/>
      <c r="AX829"/>
      <c r="AY829"/>
      <c r="AZ829"/>
    </row>
    <row r="830" spans="33:52" x14ac:dyDescent="0.25">
      <c r="AG830" s="37"/>
      <c r="AH830" s="36"/>
      <c r="AI830" s="36"/>
      <c r="AJ830" s="36"/>
      <c r="AW830"/>
      <c r="AX830"/>
      <c r="AY830"/>
      <c r="AZ830"/>
    </row>
    <row r="831" spans="33:52" x14ac:dyDescent="0.25">
      <c r="AG831" s="37"/>
      <c r="AH831" s="36"/>
      <c r="AI831" s="36"/>
      <c r="AJ831" s="36"/>
      <c r="AW831"/>
      <c r="AX831"/>
      <c r="AY831"/>
      <c r="AZ831"/>
    </row>
    <row r="832" spans="33:52" x14ac:dyDescent="0.25">
      <c r="AG832" s="37"/>
      <c r="AH832" s="36"/>
      <c r="AI832" s="36"/>
      <c r="AJ832" s="36"/>
      <c r="AW832"/>
      <c r="AX832"/>
      <c r="AY832"/>
      <c r="AZ832"/>
    </row>
    <row r="833" spans="33:52" x14ac:dyDescent="0.25">
      <c r="AG833" s="37"/>
      <c r="AH833" s="36"/>
      <c r="AI833" s="36"/>
      <c r="AJ833" s="36"/>
      <c r="AW833"/>
      <c r="AX833"/>
      <c r="AY833"/>
      <c r="AZ833"/>
    </row>
    <row r="834" spans="33:52" x14ac:dyDescent="0.25">
      <c r="AG834" s="37"/>
      <c r="AH834" s="36"/>
      <c r="AI834" s="36"/>
      <c r="AJ834" s="36"/>
      <c r="AW834"/>
      <c r="AX834"/>
      <c r="AY834"/>
      <c r="AZ834"/>
    </row>
    <row r="835" spans="33:52" x14ac:dyDescent="0.25">
      <c r="AG835" s="37"/>
      <c r="AH835" s="36"/>
      <c r="AI835" s="36"/>
      <c r="AJ835" s="36"/>
      <c r="AW835"/>
      <c r="AX835"/>
      <c r="AY835"/>
      <c r="AZ835"/>
    </row>
    <row r="836" spans="33:52" x14ac:dyDescent="0.25">
      <c r="AG836" s="37"/>
      <c r="AH836" s="36"/>
      <c r="AI836" s="36"/>
      <c r="AJ836" s="36"/>
      <c r="AW836"/>
      <c r="AX836"/>
      <c r="AY836"/>
      <c r="AZ836"/>
    </row>
    <row r="837" spans="33:52" x14ac:dyDescent="0.25">
      <c r="AG837" s="37"/>
      <c r="AH837" s="36"/>
      <c r="AI837" s="36"/>
      <c r="AJ837" s="36"/>
      <c r="AW837"/>
      <c r="AX837"/>
      <c r="AY837"/>
      <c r="AZ837"/>
    </row>
    <row r="838" spans="33:52" x14ac:dyDescent="0.25">
      <c r="AG838" s="37"/>
      <c r="AH838" s="36"/>
      <c r="AI838" s="36"/>
      <c r="AJ838" s="36"/>
      <c r="AW838"/>
      <c r="AX838"/>
      <c r="AY838"/>
      <c r="AZ838"/>
    </row>
    <row r="839" spans="33:52" x14ac:dyDescent="0.25">
      <c r="AG839" s="37"/>
      <c r="AH839" s="36"/>
      <c r="AI839" s="36"/>
      <c r="AJ839" s="36"/>
      <c r="AW839"/>
      <c r="AX839"/>
      <c r="AY839"/>
      <c r="AZ839"/>
    </row>
    <row r="840" spans="33:52" x14ac:dyDescent="0.25">
      <c r="AG840" s="37"/>
      <c r="AH840" s="36"/>
      <c r="AI840" s="36"/>
      <c r="AJ840" s="36"/>
      <c r="AW840"/>
      <c r="AX840"/>
      <c r="AY840"/>
      <c r="AZ840"/>
    </row>
    <row r="841" spans="33:52" x14ac:dyDescent="0.25">
      <c r="AG841" s="37"/>
      <c r="AH841" s="36"/>
      <c r="AI841" s="36"/>
      <c r="AJ841" s="36"/>
      <c r="AW841"/>
      <c r="AX841"/>
      <c r="AY841"/>
      <c r="AZ841"/>
    </row>
    <row r="842" spans="33:52" x14ac:dyDescent="0.25">
      <c r="AG842" s="37"/>
      <c r="AH842" s="36"/>
      <c r="AI842" s="36"/>
      <c r="AJ842" s="36"/>
      <c r="AW842"/>
      <c r="AX842"/>
      <c r="AY842"/>
      <c r="AZ842"/>
    </row>
    <row r="843" spans="33:52" x14ac:dyDescent="0.25">
      <c r="AG843" s="37"/>
      <c r="AH843" s="36"/>
      <c r="AI843" s="36"/>
      <c r="AJ843" s="36"/>
      <c r="AW843"/>
      <c r="AX843"/>
      <c r="AY843"/>
      <c r="AZ843"/>
    </row>
    <row r="844" spans="33:52" x14ac:dyDescent="0.25">
      <c r="AG844" s="37"/>
      <c r="AH844" s="36"/>
      <c r="AI844" s="36"/>
      <c r="AJ844" s="36"/>
      <c r="AW844"/>
      <c r="AX844"/>
      <c r="AY844"/>
      <c r="AZ844"/>
    </row>
    <row r="845" spans="33:52" x14ac:dyDescent="0.25">
      <c r="AG845" s="37"/>
      <c r="AH845" s="36"/>
      <c r="AI845" s="36"/>
      <c r="AJ845" s="36"/>
      <c r="AW845"/>
      <c r="AX845"/>
      <c r="AY845"/>
      <c r="AZ845"/>
    </row>
    <row r="846" spans="33:52" x14ac:dyDescent="0.25">
      <c r="AG846" s="37"/>
      <c r="AH846" s="36"/>
      <c r="AI846" s="36"/>
      <c r="AJ846" s="36"/>
      <c r="AW846"/>
      <c r="AX846"/>
      <c r="AY846"/>
      <c r="AZ846"/>
    </row>
    <row r="847" spans="33:52" x14ac:dyDescent="0.25">
      <c r="AG847" s="37"/>
      <c r="AH847" s="36"/>
      <c r="AI847" s="36"/>
      <c r="AJ847" s="36"/>
      <c r="AW847"/>
      <c r="AX847"/>
      <c r="AY847"/>
      <c r="AZ847"/>
    </row>
    <row r="848" spans="33:52" x14ac:dyDescent="0.25">
      <c r="AG848" s="37"/>
      <c r="AH848" s="36"/>
      <c r="AI848" s="36"/>
      <c r="AJ848" s="36"/>
      <c r="AW848"/>
      <c r="AX848"/>
      <c r="AY848"/>
      <c r="AZ848"/>
    </row>
    <row r="849" spans="33:52" x14ac:dyDescent="0.25">
      <c r="AG849" s="37"/>
      <c r="AH849" s="36"/>
      <c r="AI849" s="36"/>
      <c r="AJ849" s="36"/>
      <c r="AW849"/>
      <c r="AX849"/>
      <c r="AY849"/>
      <c r="AZ849"/>
    </row>
    <row r="850" spans="33:52" x14ac:dyDescent="0.25">
      <c r="AG850" s="37"/>
      <c r="AH850" s="36"/>
      <c r="AI850" s="36"/>
      <c r="AJ850" s="36"/>
      <c r="AW850"/>
      <c r="AX850"/>
      <c r="AY850"/>
      <c r="AZ850"/>
    </row>
    <row r="851" spans="33:52" x14ac:dyDescent="0.25">
      <c r="AG851" s="37"/>
      <c r="AH851" s="36"/>
      <c r="AI851" s="36"/>
      <c r="AJ851" s="36"/>
      <c r="AW851"/>
      <c r="AX851"/>
      <c r="AY851"/>
      <c r="AZ851"/>
    </row>
    <row r="852" spans="33:52" x14ac:dyDescent="0.25">
      <c r="AG852" s="37"/>
      <c r="AH852" s="36"/>
      <c r="AI852" s="36"/>
      <c r="AJ852" s="36"/>
      <c r="AW852"/>
      <c r="AX852"/>
      <c r="AY852"/>
      <c r="AZ852"/>
    </row>
    <row r="853" spans="33:52" x14ac:dyDescent="0.25">
      <c r="AG853" s="37"/>
      <c r="AH853" s="36"/>
      <c r="AI853" s="36"/>
      <c r="AJ853" s="36"/>
      <c r="AW853"/>
      <c r="AX853"/>
      <c r="AY853"/>
      <c r="AZ853"/>
    </row>
    <row r="854" spans="33:52" x14ac:dyDescent="0.25">
      <c r="AG854" s="37"/>
      <c r="AH854" s="36"/>
      <c r="AI854" s="36"/>
      <c r="AJ854" s="36"/>
      <c r="AW854"/>
      <c r="AX854"/>
      <c r="AY854"/>
      <c r="AZ854"/>
    </row>
    <row r="855" spans="33:52" x14ac:dyDescent="0.25">
      <c r="AG855" s="37"/>
      <c r="AH855" s="36"/>
      <c r="AI855" s="36"/>
      <c r="AJ855" s="36"/>
      <c r="AW855"/>
      <c r="AX855"/>
      <c r="AY855"/>
      <c r="AZ855"/>
    </row>
    <row r="856" spans="33:52" x14ac:dyDescent="0.25">
      <c r="AG856" s="37"/>
      <c r="AH856" s="36"/>
      <c r="AI856" s="36"/>
      <c r="AJ856" s="36"/>
      <c r="AW856"/>
      <c r="AX856"/>
      <c r="AY856"/>
      <c r="AZ856"/>
    </row>
    <row r="857" spans="33:52" x14ac:dyDescent="0.25">
      <c r="AG857" s="37"/>
      <c r="AH857" s="36"/>
      <c r="AI857" s="36"/>
      <c r="AJ857" s="36"/>
      <c r="AW857"/>
      <c r="AX857"/>
      <c r="AY857"/>
      <c r="AZ857"/>
    </row>
    <row r="858" spans="33:52" x14ac:dyDescent="0.25">
      <c r="AG858" s="37"/>
      <c r="AH858" s="36"/>
      <c r="AI858" s="36"/>
      <c r="AJ858" s="36"/>
      <c r="AW858"/>
      <c r="AX858"/>
      <c r="AY858"/>
      <c r="AZ858"/>
    </row>
    <row r="859" spans="33:52" x14ac:dyDescent="0.25">
      <c r="AG859" s="37"/>
      <c r="AH859" s="36"/>
      <c r="AI859" s="36"/>
      <c r="AJ859" s="36"/>
      <c r="AW859"/>
      <c r="AX859"/>
      <c r="AY859"/>
      <c r="AZ859"/>
    </row>
    <row r="860" spans="33:52" x14ac:dyDescent="0.25">
      <c r="AG860" s="37"/>
      <c r="AH860" s="36"/>
      <c r="AI860" s="36"/>
      <c r="AJ860" s="36"/>
      <c r="AW860"/>
      <c r="AX860"/>
      <c r="AY860"/>
      <c r="AZ860"/>
    </row>
    <row r="861" spans="33:52" x14ac:dyDescent="0.25">
      <c r="AG861" s="37"/>
      <c r="AH861" s="36"/>
      <c r="AI861" s="36"/>
      <c r="AJ861" s="36"/>
      <c r="AW861"/>
      <c r="AX861"/>
      <c r="AY861"/>
      <c r="AZ861"/>
    </row>
    <row r="862" spans="33:52" x14ac:dyDescent="0.25">
      <c r="AG862" s="37"/>
      <c r="AH862" s="36"/>
      <c r="AI862" s="36"/>
      <c r="AJ862" s="36"/>
      <c r="AW862"/>
      <c r="AX862"/>
      <c r="AY862"/>
      <c r="AZ862"/>
    </row>
    <row r="863" spans="33:52" x14ac:dyDescent="0.25">
      <c r="AG863" s="37"/>
      <c r="AH863" s="36"/>
      <c r="AI863" s="36"/>
      <c r="AJ863" s="36"/>
      <c r="AW863"/>
      <c r="AX863"/>
      <c r="AY863"/>
      <c r="AZ863"/>
    </row>
    <row r="864" spans="33:52" x14ac:dyDescent="0.25">
      <c r="AG864" s="37"/>
      <c r="AH864" s="36"/>
      <c r="AI864" s="36"/>
      <c r="AJ864" s="36"/>
      <c r="AW864"/>
      <c r="AX864"/>
      <c r="AY864"/>
      <c r="AZ864"/>
    </row>
    <row r="865" spans="33:52" x14ac:dyDescent="0.25">
      <c r="AG865" s="37"/>
      <c r="AH865" s="36"/>
      <c r="AI865" s="36"/>
      <c r="AJ865" s="36"/>
      <c r="AW865"/>
      <c r="AX865"/>
      <c r="AY865"/>
      <c r="AZ865"/>
    </row>
    <row r="866" spans="33:52" x14ac:dyDescent="0.25">
      <c r="AG866" s="37"/>
      <c r="AH866" s="36"/>
      <c r="AI866" s="36"/>
      <c r="AJ866" s="36"/>
      <c r="AW866"/>
      <c r="AX866"/>
      <c r="AY866"/>
      <c r="AZ866"/>
    </row>
    <row r="867" spans="33:52" x14ac:dyDescent="0.25">
      <c r="AG867" s="37"/>
      <c r="AH867" s="36"/>
      <c r="AI867" s="36"/>
      <c r="AJ867" s="36"/>
      <c r="AW867"/>
      <c r="AX867"/>
      <c r="AY867"/>
      <c r="AZ867"/>
    </row>
    <row r="868" spans="33:52" x14ac:dyDescent="0.25">
      <c r="AG868" s="37"/>
      <c r="AH868" s="36"/>
      <c r="AI868" s="36"/>
      <c r="AJ868" s="36"/>
      <c r="AW868"/>
      <c r="AX868"/>
      <c r="AY868"/>
      <c r="AZ868"/>
    </row>
    <row r="869" spans="33:52" x14ac:dyDescent="0.25">
      <c r="AG869" s="37"/>
      <c r="AH869" s="36"/>
      <c r="AI869" s="36"/>
      <c r="AJ869" s="36"/>
      <c r="AW869"/>
      <c r="AX869"/>
      <c r="AY869"/>
      <c r="AZ869"/>
    </row>
    <row r="870" spans="33:52" x14ac:dyDescent="0.25">
      <c r="AG870" s="37"/>
      <c r="AH870" s="36"/>
      <c r="AI870" s="36"/>
      <c r="AJ870" s="36"/>
      <c r="AW870"/>
      <c r="AX870"/>
      <c r="AY870"/>
      <c r="AZ870"/>
    </row>
    <row r="871" spans="33:52" x14ac:dyDescent="0.25">
      <c r="AG871" s="37"/>
      <c r="AH871" s="36"/>
      <c r="AI871" s="36"/>
      <c r="AJ871" s="36"/>
      <c r="AW871"/>
      <c r="AX871"/>
      <c r="AY871"/>
      <c r="AZ871"/>
    </row>
    <row r="872" spans="33:52" x14ac:dyDescent="0.25">
      <c r="AG872" s="37"/>
      <c r="AH872" s="36"/>
      <c r="AI872" s="36"/>
      <c r="AJ872" s="36"/>
      <c r="AW872"/>
      <c r="AX872"/>
      <c r="AY872"/>
      <c r="AZ872"/>
    </row>
    <row r="873" spans="33:52" x14ac:dyDescent="0.25">
      <c r="AG873" s="37"/>
      <c r="AH873" s="36"/>
      <c r="AI873" s="36"/>
      <c r="AJ873" s="36"/>
      <c r="AW873"/>
      <c r="AX873"/>
      <c r="AY873"/>
      <c r="AZ873"/>
    </row>
    <row r="874" spans="33:52" x14ac:dyDescent="0.25">
      <c r="AG874" s="37"/>
      <c r="AH874" s="36"/>
      <c r="AI874" s="36"/>
      <c r="AJ874" s="36"/>
      <c r="AW874"/>
      <c r="AX874"/>
      <c r="AY874"/>
      <c r="AZ874"/>
    </row>
    <row r="875" spans="33:52" x14ac:dyDescent="0.25">
      <c r="AG875" s="37"/>
      <c r="AH875" s="36"/>
      <c r="AI875" s="36"/>
      <c r="AJ875" s="36"/>
      <c r="AW875"/>
      <c r="AX875"/>
      <c r="AY875"/>
      <c r="AZ875"/>
    </row>
    <row r="876" spans="33:52" x14ac:dyDescent="0.25">
      <c r="AG876" s="37"/>
      <c r="AH876" s="36"/>
      <c r="AI876" s="36"/>
      <c r="AJ876" s="36"/>
      <c r="AW876"/>
      <c r="AX876"/>
      <c r="AY876"/>
      <c r="AZ876"/>
    </row>
    <row r="877" spans="33:52" x14ac:dyDescent="0.25">
      <c r="AG877" s="37"/>
      <c r="AH877" s="36"/>
      <c r="AI877" s="36"/>
      <c r="AJ877" s="36"/>
      <c r="AW877"/>
      <c r="AX877"/>
      <c r="AY877"/>
      <c r="AZ877"/>
    </row>
    <row r="878" spans="33:52" x14ac:dyDescent="0.25">
      <c r="AG878" s="37"/>
      <c r="AH878" s="36"/>
      <c r="AI878" s="36"/>
      <c r="AJ878" s="36"/>
      <c r="AW878"/>
      <c r="AX878"/>
      <c r="AY878"/>
      <c r="AZ878"/>
    </row>
    <row r="879" spans="33:52" x14ac:dyDescent="0.25">
      <c r="AG879" s="37"/>
      <c r="AH879" s="36"/>
      <c r="AI879" s="36"/>
      <c r="AJ879" s="36"/>
      <c r="AW879"/>
      <c r="AX879"/>
      <c r="AY879"/>
      <c r="AZ879"/>
    </row>
    <row r="880" spans="33:52" x14ac:dyDescent="0.25">
      <c r="AG880" s="37"/>
      <c r="AH880" s="36"/>
      <c r="AI880" s="36"/>
      <c r="AJ880" s="36"/>
      <c r="AW880"/>
      <c r="AX880"/>
      <c r="AY880"/>
      <c r="AZ880"/>
    </row>
    <row r="881" spans="33:52" x14ac:dyDescent="0.25">
      <c r="AG881" s="37"/>
      <c r="AH881" s="36"/>
      <c r="AI881" s="36"/>
      <c r="AJ881" s="36"/>
      <c r="AW881"/>
      <c r="AX881"/>
      <c r="AY881"/>
      <c r="AZ881"/>
    </row>
    <row r="882" spans="33:52" x14ac:dyDescent="0.25">
      <c r="AG882" s="37"/>
      <c r="AH882" s="36"/>
      <c r="AI882" s="36"/>
      <c r="AJ882" s="36"/>
      <c r="AW882"/>
      <c r="AX882"/>
      <c r="AY882"/>
      <c r="AZ882"/>
    </row>
    <row r="883" spans="33:52" x14ac:dyDescent="0.25">
      <c r="AG883" s="37"/>
      <c r="AH883" s="36"/>
      <c r="AI883" s="36"/>
      <c r="AJ883" s="36"/>
      <c r="AW883"/>
      <c r="AX883"/>
      <c r="AY883"/>
      <c r="AZ883"/>
    </row>
    <row r="884" spans="33:52" x14ac:dyDescent="0.25">
      <c r="AG884" s="37"/>
      <c r="AH884" s="36"/>
      <c r="AI884" s="36"/>
      <c r="AJ884" s="36"/>
      <c r="AW884"/>
      <c r="AX884"/>
      <c r="AY884"/>
      <c r="AZ884"/>
    </row>
    <row r="885" spans="33:52" x14ac:dyDescent="0.25">
      <c r="AG885" s="37"/>
      <c r="AH885" s="36"/>
      <c r="AI885" s="36"/>
      <c r="AJ885" s="36"/>
      <c r="AW885"/>
      <c r="AX885"/>
      <c r="AY885"/>
      <c r="AZ885"/>
    </row>
    <row r="886" spans="33:52" x14ac:dyDescent="0.25">
      <c r="AG886" s="37"/>
      <c r="AH886" s="36"/>
      <c r="AI886" s="36"/>
      <c r="AJ886" s="36"/>
      <c r="AW886"/>
      <c r="AX886"/>
      <c r="AY886"/>
      <c r="AZ886"/>
    </row>
    <row r="887" spans="33:52" x14ac:dyDescent="0.25">
      <c r="AG887" s="37"/>
      <c r="AH887" s="36"/>
      <c r="AI887" s="36"/>
      <c r="AJ887" s="36"/>
      <c r="AW887"/>
      <c r="AX887"/>
      <c r="AY887"/>
      <c r="AZ887"/>
    </row>
    <row r="888" spans="33:52" x14ac:dyDescent="0.25">
      <c r="AG888" s="37"/>
      <c r="AH888" s="36"/>
      <c r="AI888" s="36"/>
      <c r="AJ888" s="36"/>
      <c r="AW888"/>
      <c r="AX888"/>
      <c r="AY888"/>
      <c r="AZ888"/>
    </row>
    <row r="889" spans="33:52" x14ac:dyDescent="0.25">
      <c r="AG889" s="37"/>
      <c r="AH889" s="36"/>
      <c r="AI889" s="36"/>
      <c r="AJ889" s="36"/>
      <c r="AW889"/>
      <c r="AX889"/>
      <c r="AY889"/>
      <c r="AZ889"/>
    </row>
    <row r="890" spans="33:52" x14ac:dyDescent="0.25">
      <c r="AG890" s="37"/>
      <c r="AH890" s="36"/>
      <c r="AI890" s="36"/>
      <c r="AJ890" s="36"/>
      <c r="AW890"/>
      <c r="AX890"/>
      <c r="AY890"/>
      <c r="AZ890"/>
    </row>
    <row r="891" spans="33:52" x14ac:dyDescent="0.25">
      <c r="AG891" s="37"/>
      <c r="AH891" s="36"/>
      <c r="AI891" s="36"/>
      <c r="AJ891" s="36"/>
      <c r="AW891"/>
      <c r="AX891"/>
      <c r="AY891"/>
      <c r="AZ891"/>
    </row>
    <row r="892" spans="33:52" x14ac:dyDescent="0.25">
      <c r="AG892" s="37"/>
      <c r="AH892" s="36"/>
      <c r="AI892" s="36"/>
      <c r="AJ892" s="36"/>
      <c r="AW892"/>
      <c r="AX892"/>
      <c r="AY892"/>
      <c r="AZ892"/>
    </row>
    <row r="893" spans="33:52" x14ac:dyDescent="0.25">
      <c r="AG893" s="37"/>
      <c r="AH893" s="36"/>
      <c r="AI893" s="36"/>
      <c r="AJ893" s="36"/>
      <c r="AW893"/>
      <c r="AX893"/>
      <c r="AY893"/>
      <c r="AZ893"/>
    </row>
    <row r="894" spans="33:52" x14ac:dyDescent="0.25">
      <c r="AG894" s="37"/>
      <c r="AH894" s="36"/>
      <c r="AI894" s="36"/>
      <c r="AJ894" s="36"/>
      <c r="AW894"/>
      <c r="AX894"/>
      <c r="AY894"/>
      <c r="AZ894"/>
    </row>
    <row r="895" spans="33:52" x14ac:dyDescent="0.25">
      <c r="AG895" s="37"/>
      <c r="AH895" s="36"/>
      <c r="AI895" s="36"/>
      <c r="AJ895" s="36"/>
      <c r="AW895"/>
      <c r="AX895"/>
      <c r="AY895"/>
      <c r="AZ895"/>
    </row>
    <row r="896" spans="33:52" x14ac:dyDescent="0.25">
      <c r="AG896" s="37"/>
      <c r="AH896" s="36"/>
      <c r="AI896" s="36"/>
      <c r="AJ896" s="36"/>
      <c r="AW896"/>
      <c r="AX896"/>
      <c r="AY896"/>
      <c r="AZ896"/>
    </row>
    <row r="897" spans="33:52" x14ac:dyDescent="0.25">
      <c r="AG897" s="37"/>
      <c r="AH897" s="36"/>
      <c r="AI897" s="36"/>
      <c r="AJ897" s="36"/>
      <c r="AW897"/>
      <c r="AX897"/>
      <c r="AY897"/>
      <c r="AZ897"/>
    </row>
    <row r="898" spans="33:52" x14ac:dyDescent="0.25">
      <c r="AG898" s="37"/>
      <c r="AH898" s="36"/>
      <c r="AI898" s="36"/>
      <c r="AJ898" s="36"/>
      <c r="AW898"/>
      <c r="AX898"/>
      <c r="AY898"/>
      <c r="AZ898"/>
    </row>
    <row r="899" spans="33:52" x14ac:dyDescent="0.25">
      <c r="AG899" s="37"/>
      <c r="AH899" s="36"/>
      <c r="AI899" s="36"/>
      <c r="AJ899" s="36"/>
      <c r="AW899"/>
      <c r="AX899"/>
      <c r="AY899"/>
      <c r="AZ899"/>
    </row>
    <row r="900" spans="33:52" x14ac:dyDescent="0.25">
      <c r="AG900" s="37"/>
      <c r="AH900" s="36"/>
      <c r="AI900" s="36"/>
      <c r="AJ900" s="36"/>
      <c r="AW900"/>
      <c r="AX900"/>
      <c r="AY900"/>
      <c r="AZ900"/>
    </row>
    <row r="901" spans="33:52" x14ac:dyDescent="0.25">
      <c r="AG901" s="37"/>
      <c r="AH901" s="36"/>
      <c r="AI901" s="36"/>
      <c r="AJ901" s="36"/>
      <c r="AW901"/>
      <c r="AX901"/>
      <c r="AY901"/>
      <c r="AZ901"/>
    </row>
    <row r="902" spans="33:52" x14ac:dyDescent="0.25">
      <c r="AG902" s="37"/>
      <c r="AH902" s="36"/>
      <c r="AI902" s="36"/>
      <c r="AJ902" s="36"/>
      <c r="AW902"/>
      <c r="AX902"/>
      <c r="AY902"/>
      <c r="AZ902"/>
    </row>
    <row r="903" spans="33:52" x14ac:dyDescent="0.25">
      <c r="AG903" s="37"/>
      <c r="AH903" s="36"/>
      <c r="AI903" s="36"/>
      <c r="AJ903" s="36"/>
      <c r="AW903"/>
      <c r="AX903"/>
      <c r="AY903"/>
      <c r="AZ903"/>
    </row>
    <row r="904" spans="33:52" x14ac:dyDescent="0.25">
      <c r="AG904" s="37"/>
      <c r="AH904" s="36"/>
      <c r="AI904" s="36"/>
      <c r="AJ904" s="36"/>
      <c r="AW904"/>
      <c r="AX904"/>
      <c r="AY904"/>
      <c r="AZ904"/>
    </row>
    <row r="905" spans="33:52" x14ac:dyDescent="0.25">
      <c r="AG905" s="37"/>
      <c r="AH905" s="36"/>
      <c r="AI905" s="36"/>
      <c r="AJ905" s="36"/>
      <c r="AW905"/>
      <c r="AX905"/>
      <c r="AY905"/>
      <c r="AZ905"/>
    </row>
    <row r="906" spans="33:52" x14ac:dyDescent="0.25">
      <c r="AG906" s="37"/>
      <c r="AH906" s="36"/>
      <c r="AI906" s="36"/>
      <c r="AJ906" s="36"/>
      <c r="AW906"/>
      <c r="AX906"/>
      <c r="AY906"/>
      <c r="AZ906"/>
    </row>
    <row r="907" spans="33:52" x14ac:dyDescent="0.25">
      <c r="AG907" s="37"/>
      <c r="AH907" s="36"/>
      <c r="AI907" s="36"/>
      <c r="AJ907" s="36"/>
      <c r="AW907"/>
      <c r="AX907"/>
      <c r="AY907"/>
      <c r="AZ907"/>
    </row>
    <row r="908" spans="33:52" x14ac:dyDescent="0.25">
      <c r="AG908" s="37"/>
      <c r="AH908" s="36"/>
      <c r="AI908" s="36"/>
      <c r="AJ908" s="36"/>
      <c r="AW908"/>
      <c r="AX908"/>
      <c r="AY908"/>
      <c r="AZ908"/>
    </row>
    <row r="909" spans="33:52" x14ac:dyDescent="0.25">
      <c r="AG909" s="37"/>
      <c r="AH909" s="36"/>
      <c r="AI909" s="36"/>
      <c r="AJ909" s="36"/>
      <c r="AW909"/>
      <c r="AX909"/>
      <c r="AY909"/>
      <c r="AZ909"/>
    </row>
    <row r="910" spans="33:52" x14ac:dyDescent="0.25">
      <c r="AG910" s="37"/>
      <c r="AH910" s="36"/>
      <c r="AI910" s="36"/>
      <c r="AJ910" s="36"/>
      <c r="AW910"/>
      <c r="AX910"/>
      <c r="AY910"/>
      <c r="AZ910"/>
    </row>
    <row r="911" spans="33:52" x14ac:dyDescent="0.25">
      <c r="AG911" s="37"/>
      <c r="AH911" s="36"/>
      <c r="AI911" s="36"/>
      <c r="AJ911" s="36"/>
      <c r="AW911"/>
      <c r="AX911"/>
      <c r="AY911"/>
      <c r="AZ911"/>
    </row>
    <row r="912" spans="33:52" x14ac:dyDescent="0.25">
      <c r="AG912" s="37"/>
      <c r="AH912" s="36"/>
      <c r="AI912" s="36"/>
      <c r="AJ912" s="36"/>
      <c r="AW912"/>
      <c r="AX912"/>
      <c r="AY912"/>
      <c r="AZ912"/>
    </row>
    <row r="913" spans="33:52" x14ac:dyDescent="0.25">
      <c r="AG913" s="37"/>
      <c r="AH913" s="36"/>
      <c r="AI913" s="36"/>
      <c r="AJ913" s="36"/>
      <c r="AW913"/>
      <c r="AX913"/>
      <c r="AY913"/>
      <c r="AZ913"/>
    </row>
    <row r="914" spans="33:52" x14ac:dyDescent="0.25">
      <c r="AG914" s="37"/>
      <c r="AH914" s="36"/>
      <c r="AI914" s="36"/>
      <c r="AJ914" s="36"/>
      <c r="AW914"/>
      <c r="AX914"/>
      <c r="AY914"/>
      <c r="AZ914"/>
    </row>
    <row r="915" spans="33:52" x14ac:dyDescent="0.25">
      <c r="AG915" s="37"/>
      <c r="AH915" s="36"/>
      <c r="AI915" s="36"/>
      <c r="AJ915" s="36"/>
      <c r="AW915"/>
      <c r="AX915"/>
      <c r="AY915"/>
      <c r="AZ915"/>
    </row>
    <row r="916" spans="33:52" x14ac:dyDescent="0.25">
      <c r="AG916" s="37"/>
      <c r="AH916" s="36"/>
      <c r="AI916" s="36"/>
      <c r="AJ916" s="36"/>
      <c r="AW916"/>
      <c r="AX916"/>
      <c r="AY916"/>
      <c r="AZ916"/>
    </row>
    <row r="917" spans="33:52" x14ac:dyDescent="0.25">
      <c r="AG917" s="37"/>
      <c r="AH917" s="36"/>
      <c r="AI917" s="36"/>
      <c r="AJ917" s="36"/>
      <c r="AW917"/>
      <c r="AX917"/>
      <c r="AY917"/>
      <c r="AZ917"/>
    </row>
    <row r="918" spans="33:52" x14ac:dyDescent="0.25">
      <c r="AG918" s="37"/>
      <c r="AH918" s="36"/>
      <c r="AI918" s="36"/>
      <c r="AJ918" s="36"/>
      <c r="AW918"/>
      <c r="AX918"/>
      <c r="AY918"/>
      <c r="AZ918"/>
    </row>
    <row r="919" spans="33:52" x14ac:dyDescent="0.25">
      <c r="AG919" s="37"/>
      <c r="AH919" s="36"/>
      <c r="AI919" s="36"/>
      <c r="AJ919" s="36"/>
      <c r="AW919"/>
      <c r="AX919"/>
      <c r="AY919"/>
      <c r="AZ919"/>
    </row>
    <row r="920" spans="33:52" x14ac:dyDescent="0.25">
      <c r="AG920" s="37"/>
      <c r="AH920" s="36"/>
      <c r="AI920" s="36"/>
      <c r="AJ920" s="36"/>
      <c r="AW920"/>
      <c r="AX920"/>
      <c r="AY920"/>
      <c r="AZ920"/>
    </row>
    <row r="921" spans="33:52" x14ac:dyDescent="0.25">
      <c r="AG921" s="37"/>
      <c r="AH921" s="36"/>
      <c r="AI921" s="36"/>
      <c r="AJ921" s="36"/>
      <c r="AW921"/>
      <c r="AX921"/>
      <c r="AY921"/>
      <c r="AZ921"/>
    </row>
    <row r="922" spans="33:52" x14ac:dyDescent="0.25">
      <c r="AG922" s="37"/>
      <c r="AH922" s="36"/>
      <c r="AI922" s="36"/>
      <c r="AJ922" s="36"/>
      <c r="AW922"/>
      <c r="AX922"/>
      <c r="AY922"/>
      <c r="AZ922"/>
    </row>
    <row r="923" spans="33:52" x14ac:dyDescent="0.25">
      <c r="AG923" s="37"/>
      <c r="AH923" s="36"/>
      <c r="AI923" s="36"/>
      <c r="AJ923" s="36"/>
      <c r="AW923"/>
      <c r="AX923"/>
      <c r="AY923"/>
      <c r="AZ923"/>
    </row>
    <row r="924" spans="33:52" x14ac:dyDescent="0.25">
      <c r="AG924" s="37"/>
      <c r="AH924" s="36"/>
      <c r="AI924" s="36"/>
      <c r="AJ924" s="36"/>
      <c r="AW924"/>
      <c r="AX924"/>
      <c r="AY924"/>
      <c r="AZ924"/>
    </row>
    <row r="925" spans="33:52" x14ac:dyDescent="0.25">
      <c r="AG925" s="37"/>
      <c r="AH925" s="36"/>
      <c r="AI925" s="36"/>
      <c r="AJ925" s="36"/>
      <c r="AW925"/>
      <c r="AX925"/>
      <c r="AY925"/>
      <c r="AZ925"/>
    </row>
    <row r="926" spans="33:52" x14ac:dyDescent="0.25">
      <c r="AG926" s="37"/>
      <c r="AH926" s="36"/>
      <c r="AI926" s="36"/>
      <c r="AJ926" s="36"/>
      <c r="AW926"/>
      <c r="AX926"/>
      <c r="AY926"/>
      <c r="AZ926"/>
    </row>
    <row r="927" spans="33:52" x14ac:dyDescent="0.25">
      <c r="AG927" s="37"/>
      <c r="AH927" s="36"/>
      <c r="AI927" s="36"/>
      <c r="AJ927" s="36"/>
      <c r="AW927"/>
      <c r="AX927"/>
      <c r="AY927"/>
      <c r="AZ927"/>
    </row>
    <row r="928" spans="33:52" x14ac:dyDescent="0.25">
      <c r="AG928" s="37"/>
      <c r="AH928" s="36"/>
      <c r="AI928" s="36"/>
      <c r="AJ928" s="36"/>
      <c r="AW928"/>
      <c r="AX928"/>
      <c r="AY928"/>
      <c r="AZ928"/>
    </row>
    <row r="929" spans="33:52" x14ac:dyDescent="0.25">
      <c r="AG929" s="37"/>
      <c r="AH929" s="36"/>
      <c r="AI929" s="36"/>
      <c r="AJ929" s="36"/>
      <c r="AW929"/>
      <c r="AX929"/>
      <c r="AY929"/>
      <c r="AZ929"/>
    </row>
    <row r="930" spans="33:52" x14ac:dyDescent="0.25">
      <c r="AG930" s="37"/>
      <c r="AH930" s="36"/>
      <c r="AI930" s="36"/>
      <c r="AJ930" s="36"/>
      <c r="AW930"/>
      <c r="AX930"/>
      <c r="AY930"/>
      <c r="AZ930"/>
    </row>
    <row r="931" spans="33:52" x14ac:dyDescent="0.25">
      <c r="AG931" s="37"/>
      <c r="AH931" s="36"/>
      <c r="AI931" s="36"/>
      <c r="AJ931" s="36"/>
      <c r="AW931"/>
      <c r="AX931"/>
      <c r="AY931"/>
      <c r="AZ931"/>
    </row>
    <row r="932" spans="33:52" x14ac:dyDescent="0.25">
      <c r="AG932" s="37"/>
      <c r="AH932" s="36"/>
      <c r="AI932" s="36"/>
      <c r="AJ932" s="36"/>
      <c r="AW932"/>
      <c r="AX932"/>
      <c r="AY932"/>
      <c r="AZ932"/>
    </row>
    <row r="933" spans="33:52" x14ac:dyDescent="0.25">
      <c r="AG933" s="37"/>
      <c r="AH933" s="36"/>
      <c r="AI933" s="36"/>
      <c r="AJ933" s="36"/>
      <c r="AW933"/>
      <c r="AX933"/>
      <c r="AY933"/>
      <c r="AZ933"/>
    </row>
    <row r="934" spans="33:52" x14ac:dyDescent="0.25">
      <c r="AG934" s="37"/>
      <c r="AH934" s="36"/>
      <c r="AI934" s="36"/>
      <c r="AJ934" s="36"/>
      <c r="AW934"/>
      <c r="AX934"/>
      <c r="AY934"/>
      <c r="AZ934"/>
    </row>
    <row r="935" spans="33:52" x14ac:dyDescent="0.25">
      <c r="AG935" s="37"/>
      <c r="AH935" s="36"/>
      <c r="AI935" s="36"/>
      <c r="AJ935" s="36"/>
      <c r="AW935"/>
      <c r="AX935"/>
      <c r="AY935"/>
      <c r="AZ935"/>
    </row>
    <row r="936" spans="33:52" x14ac:dyDescent="0.25">
      <c r="AG936" s="37"/>
      <c r="AH936" s="36"/>
      <c r="AI936" s="36"/>
      <c r="AJ936" s="36"/>
      <c r="AW936"/>
      <c r="AX936"/>
      <c r="AY936"/>
      <c r="AZ936"/>
    </row>
    <row r="937" spans="33:52" x14ac:dyDescent="0.25">
      <c r="AG937" s="37"/>
      <c r="AH937" s="36"/>
      <c r="AI937" s="36"/>
      <c r="AJ937" s="36"/>
      <c r="AW937"/>
      <c r="AX937"/>
      <c r="AY937"/>
      <c r="AZ937"/>
    </row>
    <row r="938" spans="33:52" x14ac:dyDescent="0.25">
      <c r="AG938" s="37"/>
      <c r="AH938" s="36"/>
      <c r="AI938" s="36"/>
      <c r="AJ938" s="36"/>
      <c r="AW938"/>
      <c r="AX938"/>
      <c r="AY938"/>
      <c r="AZ938"/>
    </row>
    <row r="939" spans="33:52" x14ac:dyDescent="0.25">
      <c r="AG939" s="37"/>
      <c r="AH939" s="36"/>
      <c r="AI939" s="36"/>
      <c r="AJ939" s="36"/>
      <c r="AW939"/>
      <c r="AX939"/>
      <c r="AY939"/>
      <c r="AZ939"/>
    </row>
    <row r="940" spans="33:52" x14ac:dyDescent="0.25">
      <c r="AG940" s="37"/>
      <c r="AH940" s="36"/>
      <c r="AI940" s="36"/>
      <c r="AJ940" s="36"/>
      <c r="AW940"/>
      <c r="AX940"/>
      <c r="AY940"/>
      <c r="AZ940"/>
    </row>
    <row r="941" spans="33:52" x14ac:dyDescent="0.25">
      <c r="AG941" s="37"/>
      <c r="AH941" s="36"/>
      <c r="AI941" s="36"/>
      <c r="AJ941" s="36"/>
      <c r="AW941"/>
      <c r="AX941"/>
      <c r="AY941"/>
      <c r="AZ941"/>
    </row>
    <row r="942" spans="33:52" x14ac:dyDescent="0.25">
      <c r="AG942" s="37"/>
      <c r="AH942" s="36"/>
      <c r="AI942" s="36"/>
      <c r="AJ942" s="36"/>
      <c r="AW942"/>
      <c r="AX942"/>
      <c r="AY942"/>
      <c r="AZ942"/>
    </row>
    <row r="943" spans="33:52" x14ac:dyDescent="0.25">
      <c r="AG943" s="37"/>
      <c r="AH943" s="36"/>
      <c r="AI943" s="36"/>
      <c r="AJ943" s="36"/>
      <c r="AW943"/>
      <c r="AX943"/>
      <c r="AY943"/>
      <c r="AZ943"/>
    </row>
    <row r="944" spans="33:52" x14ac:dyDescent="0.25">
      <c r="AG944" s="37"/>
      <c r="AH944" s="36"/>
      <c r="AI944" s="36"/>
      <c r="AJ944" s="36"/>
      <c r="AW944"/>
      <c r="AX944"/>
      <c r="AY944"/>
      <c r="AZ944"/>
    </row>
    <row r="945" spans="33:52" x14ac:dyDescent="0.25">
      <c r="AG945" s="37"/>
      <c r="AH945" s="36"/>
      <c r="AI945" s="36"/>
      <c r="AJ945" s="36"/>
      <c r="AW945"/>
      <c r="AX945"/>
      <c r="AY945"/>
      <c r="AZ945"/>
    </row>
    <row r="946" spans="33:52" x14ac:dyDescent="0.25">
      <c r="AG946" s="37"/>
      <c r="AH946" s="36"/>
      <c r="AI946" s="36"/>
      <c r="AJ946" s="36"/>
      <c r="AW946"/>
      <c r="AX946"/>
      <c r="AY946"/>
      <c r="AZ946"/>
    </row>
    <row r="947" spans="33:52" x14ac:dyDescent="0.25">
      <c r="AG947" s="37"/>
      <c r="AH947" s="36"/>
      <c r="AI947" s="36"/>
      <c r="AJ947" s="36"/>
      <c r="AW947"/>
      <c r="AX947"/>
      <c r="AY947"/>
      <c r="AZ947"/>
    </row>
    <row r="948" spans="33:52" x14ac:dyDescent="0.25">
      <c r="AG948" s="37"/>
      <c r="AH948" s="36"/>
      <c r="AI948" s="36"/>
      <c r="AJ948" s="36"/>
      <c r="AW948"/>
      <c r="AX948"/>
      <c r="AY948"/>
      <c r="AZ948"/>
    </row>
    <row r="949" spans="33:52" x14ac:dyDescent="0.25">
      <c r="AG949" s="37"/>
      <c r="AH949" s="36"/>
      <c r="AI949" s="36"/>
      <c r="AJ949" s="36"/>
      <c r="AW949"/>
      <c r="AX949"/>
      <c r="AY949"/>
      <c r="AZ949"/>
    </row>
    <row r="950" spans="33:52" x14ac:dyDescent="0.25">
      <c r="AG950" s="37"/>
      <c r="AH950" s="36"/>
      <c r="AI950" s="36"/>
      <c r="AJ950" s="36"/>
      <c r="AW950"/>
      <c r="AX950"/>
      <c r="AY950"/>
      <c r="AZ950"/>
    </row>
    <row r="951" spans="33:52" x14ac:dyDescent="0.25">
      <c r="AG951" s="37"/>
      <c r="AH951" s="36"/>
      <c r="AI951" s="36"/>
      <c r="AJ951" s="36"/>
      <c r="AW951"/>
      <c r="AX951"/>
      <c r="AY951"/>
      <c r="AZ951"/>
    </row>
    <row r="952" spans="33:52" x14ac:dyDescent="0.25">
      <c r="AG952" s="37"/>
      <c r="AH952" s="36"/>
      <c r="AI952" s="36"/>
      <c r="AJ952" s="36"/>
      <c r="AW952"/>
      <c r="AX952"/>
      <c r="AY952"/>
      <c r="AZ952"/>
    </row>
    <row r="953" spans="33:52" x14ac:dyDescent="0.25">
      <c r="AG953" s="37"/>
      <c r="AH953" s="36"/>
      <c r="AI953" s="36"/>
      <c r="AJ953" s="36"/>
      <c r="AW953"/>
      <c r="AX953"/>
      <c r="AY953"/>
      <c r="AZ953"/>
    </row>
    <row r="954" spans="33:52" x14ac:dyDescent="0.25">
      <c r="AG954" s="37"/>
      <c r="AH954" s="36"/>
      <c r="AI954" s="36"/>
      <c r="AJ954" s="36"/>
      <c r="AW954"/>
      <c r="AX954"/>
      <c r="AY954"/>
      <c r="AZ954"/>
    </row>
    <row r="955" spans="33:52" x14ac:dyDescent="0.25">
      <c r="AG955" s="37"/>
      <c r="AH955" s="36"/>
      <c r="AI955" s="36"/>
      <c r="AJ955" s="36"/>
      <c r="AW955"/>
      <c r="AX955"/>
      <c r="AY955"/>
      <c r="AZ955"/>
    </row>
    <row r="956" spans="33:52" x14ac:dyDescent="0.25">
      <c r="AG956" s="37"/>
      <c r="AH956" s="36"/>
      <c r="AI956" s="36"/>
      <c r="AJ956" s="36"/>
      <c r="AW956"/>
      <c r="AX956"/>
      <c r="AY956"/>
      <c r="AZ956"/>
    </row>
    <row r="957" spans="33:52" x14ac:dyDescent="0.25">
      <c r="AG957" s="37"/>
      <c r="AH957" s="36"/>
      <c r="AI957" s="36"/>
      <c r="AJ957" s="36"/>
      <c r="AW957"/>
      <c r="AX957"/>
      <c r="AY957"/>
      <c r="AZ957"/>
    </row>
    <row r="958" spans="33:52" x14ac:dyDescent="0.25">
      <c r="AG958" s="37"/>
      <c r="AH958" s="36"/>
      <c r="AI958" s="36"/>
      <c r="AJ958" s="36"/>
      <c r="AW958"/>
      <c r="AX958"/>
      <c r="AY958"/>
      <c r="AZ958"/>
    </row>
    <row r="959" spans="33:52" x14ac:dyDescent="0.25">
      <c r="AG959" s="37"/>
      <c r="AH959" s="36"/>
      <c r="AI959" s="36"/>
      <c r="AJ959" s="36"/>
      <c r="AW959"/>
      <c r="AX959"/>
      <c r="AY959"/>
      <c r="AZ959"/>
    </row>
    <row r="960" spans="33:52" x14ac:dyDescent="0.25">
      <c r="AG960" s="37"/>
      <c r="AH960" s="36"/>
      <c r="AI960" s="36"/>
      <c r="AJ960" s="36"/>
      <c r="AW960"/>
      <c r="AX960"/>
      <c r="AY960"/>
      <c r="AZ960"/>
    </row>
    <row r="961" spans="33:52" x14ac:dyDescent="0.25">
      <c r="AG961" s="37"/>
      <c r="AH961" s="36"/>
      <c r="AI961" s="36"/>
      <c r="AJ961" s="36"/>
      <c r="AW961"/>
      <c r="AX961"/>
      <c r="AY961"/>
      <c r="AZ961"/>
    </row>
    <row r="962" spans="33:52" x14ac:dyDescent="0.25">
      <c r="AG962" s="37"/>
      <c r="AH962" s="36"/>
      <c r="AI962" s="36"/>
      <c r="AJ962" s="36"/>
      <c r="AW962"/>
      <c r="AX962"/>
      <c r="AY962"/>
      <c r="AZ962"/>
    </row>
    <row r="963" spans="33:52" x14ac:dyDescent="0.25">
      <c r="AG963" s="37"/>
      <c r="AH963" s="36"/>
      <c r="AI963" s="36"/>
      <c r="AJ963" s="36"/>
      <c r="AW963"/>
      <c r="AX963"/>
      <c r="AY963"/>
      <c r="AZ963"/>
    </row>
    <row r="964" spans="33:52" x14ac:dyDescent="0.25">
      <c r="AG964" s="37"/>
      <c r="AH964" s="36"/>
      <c r="AI964" s="36"/>
      <c r="AJ964" s="36"/>
      <c r="AW964"/>
      <c r="AX964"/>
      <c r="AY964"/>
      <c r="AZ964"/>
    </row>
    <row r="965" spans="33:52" x14ac:dyDescent="0.25">
      <c r="AG965" s="37"/>
      <c r="AH965" s="36"/>
      <c r="AI965" s="36"/>
      <c r="AJ965" s="36"/>
      <c r="AW965"/>
      <c r="AX965"/>
      <c r="AY965"/>
      <c r="AZ965"/>
    </row>
    <row r="966" spans="33:52" x14ac:dyDescent="0.25">
      <c r="AG966" s="37"/>
      <c r="AH966" s="36"/>
      <c r="AI966" s="36"/>
      <c r="AJ966" s="36"/>
      <c r="AW966"/>
      <c r="AX966"/>
      <c r="AY966"/>
      <c r="AZ966"/>
    </row>
    <row r="967" spans="33:52" x14ac:dyDescent="0.25">
      <c r="AG967" s="37"/>
      <c r="AH967" s="36"/>
      <c r="AI967" s="36"/>
      <c r="AJ967" s="36"/>
      <c r="AW967"/>
      <c r="AX967"/>
      <c r="AY967"/>
      <c r="AZ967"/>
    </row>
    <row r="968" spans="33:52" x14ac:dyDescent="0.25">
      <c r="AG968" s="37"/>
      <c r="AH968" s="36"/>
      <c r="AI968" s="36"/>
      <c r="AJ968" s="36"/>
      <c r="AW968"/>
      <c r="AX968"/>
      <c r="AY968"/>
      <c r="AZ968"/>
    </row>
    <row r="969" spans="33:52" x14ac:dyDescent="0.25">
      <c r="AG969" s="37"/>
      <c r="AH969" s="36"/>
      <c r="AI969" s="36"/>
      <c r="AJ969" s="36"/>
      <c r="AW969"/>
      <c r="AX969"/>
      <c r="AY969"/>
      <c r="AZ969"/>
    </row>
    <row r="970" spans="33:52" x14ac:dyDescent="0.25">
      <c r="AG970" s="37"/>
      <c r="AH970" s="36"/>
      <c r="AI970" s="36"/>
      <c r="AJ970" s="36"/>
      <c r="AW970"/>
      <c r="AX970"/>
      <c r="AY970"/>
      <c r="AZ970"/>
    </row>
    <row r="971" spans="33:52" x14ac:dyDescent="0.25">
      <c r="AG971" s="37"/>
      <c r="AH971" s="36"/>
      <c r="AI971" s="36"/>
      <c r="AJ971" s="36"/>
      <c r="AW971"/>
      <c r="AX971"/>
      <c r="AY971"/>
      <c r="AZ971"/>
    </row>
    <row r="972" spans="33:52" x14ac:dyDescent="0.25">
      <c r="AG972" s="37"/>
      <c r="AH972" s="36"/>
      <c r="AI972" s="36"/>
      <c r="AJ972" s="36"/>
      <c r="AW972"/>
      <c r="AX972"/>
      <c r="AY972"/>
      <c r="AZ972"/>
    </row>
    <row r="973" spans="33:52" x14ac:dyDescent="0.25">
      <c r="AG973" s="37"/>
      <c r="AH973" s="36"/>
      <c r="AI973" s="36"/>
      <c r="AJ973" s="36"/>
      <c r="AW973"/>
      <c r="AX973"/>
      <c r="AY973"/>
      <c r="AZ973"/>
    </row>
    <row r="974" spans="33:52" x14ac:dyDescent="0.25">
      <c r="AG974" s="37"/>
      <c r="AH974" s="36"/>
      <c r="AI974" s="36"/>
      <c r="AJ974" s="36"/>
      <c r="AW974"/>
      <c r="AX974"/>
      <c r="AY974"/>
      <c r="AZ974"/>
    </row>
    <row r="975" spans="33:52" x14ac:dyDescent="0.25">
      <c r="AG975" s="37"/>
      <c r="AH975" s="36"/>
      <c r="AI975" s="36"/>
      <c r="AJ975" s="36"/>
      <c r="AW975"/>
      <c r="AX975"/>
      <c r="AY975"/>
      <c r="AZ975"/>
    </row>
    <row r="976" spans="33:52" x14ac:dyDescent="0.25">
      <c r="AG976" s="37"/>
      <c r="AH976" s="36"/>
      <c r="AI976" s="36"/>
      <c r="AJ976" s="36"/>
      <c r="AW976"/>
      <c r="AX976"/>
      <c r="AY976"/>
      <c r="AZ976"/>
    </row>
    <row r="977" spans="33:52" x14ac:dyDescent="0.25">
      <c r="AG977" s="37"/>
      <c r="AH977" s="36"/>
      <c r="AI977" s="36"/>
      <c r="AJ977" s="36"/>
      <c r="AW977"/>
      <c r="AX977"/>
      <c r="AY977"/>
      <c r="AZ977"/>
    </row>
    <row r="978" spans="33:52" x14ac:dyDescent="0.25">
      <c r="AG978" s="37"/>
      <c r="AH978" s="36"/>
      <c r="AI978" s="36"/>
      <c r="AJ978" s="36"/>
      <c r="AW978"/>
      <c r="AX978"/>
      <c r="AY978"/>
      <c r="AZ978"/>
    </row>
    <row r="979" spans="33:52" x14ac:dyDescent="0.25">
      <c r="AG979" s="37"/>
      <c r="AH979" s="36"/>
      <c r="AI979" s="36"/>
      <c r="AJ979" s="36"/>
      <c r="AW979"/>
      <c r="AX979"/>
      <c r="AY979"/>
      <c r="AZ979"/>
    </row>
    <row r="980" spans="33:52" x14ac:dyDescent="0.25">
      <c r="AG980" s="37"/>
      <c r="AH980" s="36"/>
      <c r="AI980" s="36"/>
      <c r="AJ980" s="36"/>
      <c r="AW980"/>
      <c r="AX980"/>
      <c r="AY980"/>
      <c r="AZ980"/>
    </row>
    <row r="981" spans="33:52" x14ac:dyDescent="0.25">
      <c r="AG981" s="37"/>
      <c r="AH981" s="36"/>
      <c r="AI981" s="36"/>
      <c r="AJ981" s="36"/>
      <c r="AW981"/>
      <c r="AX981"/>
      <c r="AY981"/>
      <c r="AZ981"/>
    </row>
    <row r="982" spans="33:52" x14ac:dyDescent="0.25">
      <c r="AG982" s="37"/>
      <c r="AH982" s="36"/>
      <c r="AI982" s="36"/>
      <c r="AJ982" s="36"/>
      <c r="AW982"/>
      <c r="AX982"/>
      <c r="AY982"/>
      <c r="AZ982"/>
    </row>
    <row r="983" spans="33:52" x14ac:dyDescent="0.25">
      <c r="AG983" s="37"/>
      <c r="AH983" s="36"/>
      <c r="AI983" s="36"/>
      <c r="AJ983" s="36"/>
      <c r="AW983"/>
      <c r="AX983"/>
      <c r="AY983"/>
      <c r="AZ983"/>
    </row>
    <row r="984" spans="33:52" x14ac:dyDescent="0.25">
      <c r="AG984" s="37"/>
      <c r="AH984" s="36"/>
      <c r="AI984" s="36"/>
      <c r="AJ984" s="36"/>
      <c r="AW984"/>
      <c r="AX984"/>
      <c r="AY984"/>
      <c r="AZ984"/>
    </row>
    <row r="985" spans="33:52" x14ac:dyDescent="0.25">
      <c r="AG985" s="37"/>
      <c r="AH985" s="36"/>
      <c r="AI985" s="36"/>
      <c r="AJ985" s="36"/>
      <c r="AW985"/>
      <c r="AX985"/>
      <c r="AY985"/>
      <c r="AZ985"/>
    </row>
    <row r="986" spans="33:52" x14ac:dyDescent="0.25">
      <c r="AG986" s="37"/>
      <c r="AH986" s="36"/>
      <c r="AI986" s="36"/>
      <c r="AJ986" s="36"/>
      <c r="AW986"/>
      <c r="AX986"/>
      <c r="AY986"/>
      <c r="AZ986"/>
    </row>
    <row r="987" spans="33:52" x14ac:dyDescent="0.25">
      <c r="AG987" s="37"/>
      <c r="AH987" s="36"/>
      <c r="AI987" s="36"/>
      <c r="AJ987" s="36"/>
      <c r="AW987"/>
      <c r="AX987"/>
      <c r="AY987"/>
      <c r="AZ987"/>
    </row>
    <row r="988" spans="33:52" x14ac:dyDescent="0.25">
      <c r="AG988" s="37"/>
      <c r="AH988" s="36"/>
      <c r="AI988" s="36"/>
      <c r="AJ988" s="36"/>
      <c r="AW988"/>
      <c r="AX988"/>
      <c r="AY988"/>
      <c r="AZ988"/>
    </row>
    <row r="989" spans="33:52" x14ac:dyDescent="0.25">
      <c r="AG989" s="37"/>
      <c r="AH989" s="36"/>
      <c r="AI989" s="36"/>
      <c r="AJ989" s="36"/>
      <c r="AW989"/>
      <c r="AX989"/>
      <c r="AY989"/>
      <c r="AZ989"/>
    </row>
    <row r="990" spans="33:52" x14ac:dyDescent="0.25">
      <c r="AG990" s="37"/>
      <c r="AH990" s="36"/>
      <c r="AI990" s="36"/>
      <c r="AJ990" s="36"/>
      <c r="AW990"/>
      <c r="AX990"/>
      <c r="AY990"/>
      <c r="AZ990"/>
    </row>
    <row r="991" spans="33:52" x14ac:dyDescent="0.25">
      <c r="AG991" s="37"/>
      <c r="AH991" s="36"/>
      <c r="AI991" s="36"/>
      <c r="AJ991" s="36"/>
      <c r="AW991"/>
      <c r="AX991"/>
      <c r="AY991"/>
      <c r="AZ991"/>
    </row>
    <row r="992" spans="33:52" x14ac:dyDescent="0.25">
      <c r="AG992" s="37"/>
      <c r="AH992" s="36"/>
      <c r="AI992" s="36"/>
      <c r="AJ992" s="36"/>
      <c r="AW992"/>
      <c r="AX992"/>
      <c r="AY992"/>
      <c r="AZ992"/>
    </row>
    <row r="993" spans="33:52" x14ac:dyDescent="0.25">
      <c r="AG993" s="37"/>
      <c r="AH993" s="36"/>
      <c r="AI993" s="36"/>
      <c r="AJ993" s="36"/>
      <c r="AW993"/>
      <c r="AX993"/>
      <c r="AY993"/>
      <c r="AZ993"/>
    </row>
    <row r="994" spans="33:52" x14ac:dyDescent="0.25">
      <c r="AG994" s="37"/>
      <c r="AH994" s="36"/>
      <c r="AI994" s="36"/>
      <c r="AJ994" s="36"/>
      <c r="AW994"/>
      <c r="AX994"/>
      <c r="AY994"/>
      <c r="AZ994"/>
    </row>
    <row r="995" spans="33:52" x14ac:dyDescent="0.25">
      <c r="AG995" s="37"/>
      <c r="AH995" s="36"/>
      <c r="AI995" s="36"/>
      <c r="AJ995" s="36"/>
      <c r="AW995"/>
      <c r="AX995"/>
      <c r="AY995"/>
      <c r="AZ995"/>
    </row>
    <row r="996" spans="33:52" x14ac:dyDescent="0.25">
      <c r="AG996" s="37"/>
      <c r="AH996" s="36"/>
      <c r="AI996" s="36"/>
      <c r="AJ996" s="36"/>
      <c r="AW996"/>
      <c r="AX996"/>
      <c r="AY996"/>
      <c r="AZ996"/>
    </row>
    <row r="997" spans="33:52" x14ac:dyDescent="0.25">
      <c r="AG997" s="37"/>
      <c r="AH997" s="36"/>
      <c r="AI997" s="36"/>
      <c r="AJ997" s="36"/>
      <c r="AW997"/>
      <c r="AX997"/>
      <c r="AY997"/>
      <c r="AZ997"/>
    </row>
    <row r="998" spans="33:52" x14ac:dyDescent="0.25">
      <c r="AG998" s="37"/>
      <c r="AH998" s="36"/>
      <c r="AI998" s="36"/>
      <c r="AJ998" s="36"/>
      <c r="AW998"/>
      <c r="AX998"/>
      <c r="AY998"/>
      <c r="AZ998"/>
    </row>
    <row r="999" spans="33:52" x14ac:dyDescent="0.25">
      <c r="AG999" s="37"/>
      <c r="AH999" s="36"/>
      <c r="AI999" s="36"/>
      <c r="AJ999" s="36"/>
      <c r="AW999"/>
      <c r="AX999"/>
      <c r="AY999"/>
      <c r="AZ999"/>
    </row>
    <row r="1000" spans="33:52" x14ac:dyDescent="0.25">
      <c r="AG1000" s="37"/>
      <c r="AH1000" s="36"/>
      <c r="AI1000" s="36"/>
      <c r="AJ1000" s="36"/>
      <c r="AW1000"/>
      <c r="AX1000"/>
      <c r="AY1000"/>
      <c r="AZ1000"/>
    </row>
    <row r="1001" spans="33:52" x14ac:dyDescent="0.25">
      <c r="AG1001" s="37"/>
      <c r="AH1001" s="36"/>
      <c r="AI1001" s="36"/>
      <c r="AJ1001" s="36"/>
      <c r="AW1001"/>
      <c r="AX1001"/>
      <c r="AY1001"/>
      <c r="AZ1001"/>
    </row>
    <row r="1002" spans="33:52" x14ac:dyDescent="0.25">
      <c r="AG1002" s="37"/>
      <c r="AH1002" s="36"/>
      <c r="AI1002" s="36"/>
      <c r="AJ1002" s="36"/>
      <c r="AW1002"/>
      <c r="AX1002"/>
      <c r="AY1002"/>
      <c r="AZ1002"/>
    </row>
    <row r="1003" spans="33:52" x14ac:dyDescent="0.25">
      <c r="AG1003" s="37"/>
      <c r="AH1003" s="36"/>
      <c r="AI1003" s="36"/>
      <c r="AJ1003" s="36"/>
      <c r="AW1003"/>
      <c r="AX1003"/>
      <c r="AY1003"/>
      <c r="AZ1003"/>
    </row>
    <row r="1004" spans="33:52" x14ac:dyDescent="0.25">
      <c r="AG1004" s="37"/>
      <c r="AH1004" s="36"/>
      <c r="AI1004" s="36"/>
      <c r="AJ1004" s="36"/>
      <c r="AW1004"/>
      <c r="AX1004"/>
      <c r="AY1004"/>
      <c r="AZ1004"/>
    </row>
    <row r="1005" spans="33:52" x14ac:dyDescent="0.25">
      <c r="AG1005" s="37"/>
      <c r="AH1005" s="36"/>
      <c r="AI1005" s="36"/>
      <c r="AJ1005" s="36"/>
      <c r="AW1005"/>
      <c r="AX1005"/>
      <c r="AY1005"/>
      <c r="AZ1005"/>
    </row>
    <row r="1006" spans="33:52" x14ac:dyDescent="0.25">
      <c r="AG1006" s="37"/>
      <c r="AH1006" s="36"/>
      <c r="AI1006" s="36"/>
      <c r="AJ1006" s="36"/>
      <c r="AW1006"/>
      <c r="AX1006"/>
      <c r="AY1006"/>
      <c r="AZ1006"/>
    </row>
    <row r="1007" spans="33:52" x14ac:dyDescent="0.25">
      <c r="AG1007" s="37"/>
      <c r="AH1007" s="36"/>
      <c r="AI1007" s="36"/>
      <c r="AJ1007" s="36"/>
      <c r="AW1007"/>
      <c r="AX1007"/>
      <c r="AY1007"/>
      <c r="AZ1007"/>
    </row>
    <row r="1008" spans="33:52" x14ac:dyDescent="0.25">
      <c r="AG1008" s="37"/>
      <c r="AH1008" s="36"/>
      <c r="AI1008" s="36"/>
      <c r="AJ1008" s="36"/>
      <c r="AW1008"/>
      <c r="AX1008"/>
      <c r="AY1008"/>
      <c r="AZ1008"/>
    </row>
    <row r="1009" spans="33:52" x14ac:dyDescent="0.25">
      <c r="AG1009" s="37"/>
      <c r="AH1009" s="36"/>
      <c r="AI1009" s="36"/>
      <c r="AJ1009" s="36"/>
      <c r="AW1009"/>
      <c r="AX1009"/>
      <c r="AY1009"/>
      <c r="AZ1009"/>
    </row>
    <row r="1010" spans="33:52" x14ac:dyDescent="0.25">
      <c r="AG1010" s="37"/>
      <c r="AH1010" s="36"/>
      <c r="AI1010" s="36"/>
      <c r="AJ1010" s="36"/>
      <c r="AW1010"/>
      <c r="AX1010"/>
      <c r="AY1010"/>
      <c r="AZ1010"/>
    </row>
    <row r="1011" spans="33:52" x14ac:dyDescent="0.25">
      <c r="AG1011" s="37"/>
      <c r="AH1011" s="36"/>
      <c r="AI1011" s="36"/>
      <c r="AJ1011" s="36"/>
      <c r="AW1011"/>
      <c r="AX1011"/>
      <c r="AY1011"/>
      <c r="AZ1011"/>
    </row>
    <row r="1012" spans="33:52" x14ac:dyDescent="0.25">
      <c r="AG1012" s="37"/>
      <c r="AH1012" s="36"/>
      <c r="AI1012" s="36"/>
      <c r="AJ1012" s="36"/>
      <c r="AW1012"/>
      <c r="AX1012"/>
      <c r="AY1012"/>
      <c r="AZ1012"/>
    </row>
    <row r="1013" spans="33:52" x14ac:dyDescent="0.25">
      <c r="AG1013" s="37"/>
      <c r="AH1013" s="36"/>
      <c r="AI1013" s="36"/>
      <c r="AJ1013" s="36"/>
      <c r="AW1013"/>
      <c r="AX1013"/>
      <c r="AY1013"/>
      <c r="AZ1013"/>
    </row>
    <row r="1014" spans="33:52" x14ac:dyDescent="0.25">
      <c r="AG1014" s="37"/>
      <c r="AH1014" s="36"/>
      <c r="AI1014" s="36"/>
      <c r="AJ1014" s="36"/>
      <c r="AW1014"/>
      <c r="AX1014"/>
      <c r="AY1014"/>
      <c r="AZ1014"/>
    </row>
    <row r="1015" spans="33:52" x14ac:dyDescent="0.25">
      <c r="AG1015" s="37"/>
      <c r="AH1015" s="36"/>
      <c r="AI1015" s="36"/>
      <c r="AJ1015" s="36"/>
      <c r="AW1015"/>
      <c r="AX1015"/>
      <c r="AY1015"/>
      <c r="AZ1015"/>
    </row>
    <row r="1016" spans="33:52" x14ac:dyDescent="0.25">
      <c r="AG1016" s="37"/>
      <c r="AH1016" s="36"/>
      <c r="AI1016" s="36"/>
      <c r="AJ1016" s="36"/>
      <c r="AW1016"/>
      <c r="AX1016"/>
      <c r="AY1016"/>
      <c r="AZ1016"/>
    </row>
    <row r="1017" spans="33:52" x14ac:dyDescent="0.25">
      <c r="AG1017" s="37"/>
      <c r="AH1017" s="36"/>
      <c r="AI1017" s="36"/>
      <c r="AJ1017" s="36"/>
      <c r="AW1017"/>
      <c r="AX1017"/>
      <c r="AY1017"/>
      <c r="AZ1017"/>
    </row>
    <row r="1018" spans="33:52" x14ac:dyDescent="0.25">
      <c r="AG1018" s="37"/>
      <c r="AH1018" s="36"/>
      <c r="AI1018" s="36"/>
      <c r="AJ1018" s="36"/>
      <c r="AW1018"/>
      <c r="AX1018"/>
      <c r="AY1018"/>
      <c r="AZ1018"/>
    </row>
    <row r="1019" spans="33:52" x14ac:dyDescent="0.25">
      <c r="AG1019" s="37"/>
      <c r="AH1019" s="36"/>
      <c r="AI1019" s="36"/>
      <c r="AJ1019" s="36"/>
      <c r="AW1019"/>
      <c r="AX1019"/>
      <c r="AY1019"/>
      <c r="AZ1019"/>
    </row>
    <row r="1020" spans="33:52" x14ac:dyDescent="0.25">
      <c r="AG1020" s="37"/>
      <c r="AH1020" s="36"/>
      <c r="AI1020" s="36"/>
      <c r="AJ1020" s="36"/>
      <c r="AW1020"/>
      <c r="AX1020"/>
      <c r="AY1020"/>
      <c r="AZ1020"/>
    </row>
    <row r="1021" spans="33:52" x14ac:dyDescent="0.25">
      <c r="AG1021" s="37"/>
      <c r="AH1021" s="36"/>
      <c r="AI1021" s="36"/>
      <c r="AJ1021" s="36"/>
      <c r="AW1021"/>
      <c r="AX1021"/>
      <c r="AY1021"/>
      <c r="AZ1021"/>
    </row>
    <row r="1022" spans="33:52" x14ac:dyDescent="0.25">
      <c r="AG1022" s="37"/>
      <c r="AH1022" s="36"/>
      <c r="AI1022" s="36"/>
      <c r="AJ1022" s="36"/>
      <c r="AW1022"/>
      <c r="AX1022"/>
      <c r="AY1022"/>
      <c r="AZ1022"/>
    </row>
    <row r="1023" spans="33:52" x14ac:dyDescent="0.25">
      <c r="AG1023" s="37"/>
      <c r="AH1023" s="36"/>
      <c r="AI1023" s="36"/>
      <c r="AJ1023" s="36"/>
      <c r="AW1023"/>
      <c r="AX1023"/>
      <c r="AY1023"/>
      <c r="AZ1023"/>
    </row>
    <row r="1024" spans="33:52" x14ac:dyDescent="0.25">
      <c r="AG1024" s="37"/>
      <c r="AH1024" s="36"/>
      <c r="AI1024" s="36"/>
      <c r="AJ1024" s="36"/>
      <c r="AW1024"/>
      <c r="AX1024"/>
      <c r="AY1024"/>
      <c r="AZ1024"/>
    </row>
    <row r="1025" spans="33:52" x14ac:dyDescent="0.25">
      <c r="AG1025" s="37"/>
      <c r="AH1025" s="36"/>
      <c r="AI1025" s="36"/>
      <c r="AJ1025" s="36"/>
      <c r="AW1025"/>
      <c r="AX1025"/>
      <c r="AY1025"/>
      <c r="AZ1025"/>
    </row>
    <row r="1026" spans="33:52" x14ac:dyDescent="0.25">
      <c r="AG1026" s="37"/>
      <c r="AH1026" s="36"/>
      <c r="AI1026" s="36"/>
      <c r="AJ1026" s="36"/>
      <c r="AW1026"/>
      <c r="AX1026"/>
      <c r="AY1026"/>
      <c r="AZ1026"/>
    </row>
    <row r="1027" spans="33:52" x14ac:dyDescent="0.25">
      <c r="AG1027" s="37"/>
      <c r="AH1027" s="36"/>
      <c r="AI1027" s="36"/>
      <c r="AJ1027" s="36"/>
      <c r="AW1027"/>
      <c r="AX1027"/>
      <c r="AY1027"/>
      <c r="AZ1027"/>
    </row>
    <row r="1028" spans="33:52" x14ac:dyDescent="0.25">
      <c r="AG1028" s="37"/>
      <c r="AH1028" s="36"/>
      <c r="AI1028" s="36"/>
      <c r="AJ1028" s="36"/>
      <c r="AW1028"/>
      <c r="AX1028"/>
      <c r="AY1028"/>
      <c r="AZ1028"/>
    </row>
    <row r="1029" spans="33:52" x14ac:dyDescent="0.25">
      <c r="AG1029" s="37"/>
      <c r="AH1029" s="36"/>
      <c r="AI1029" s="36"/>
      <c r="AJ1029" s="36"/>
      <c r="AW1029"/>
      <c r="AX1029"/>
      <c r="AY1029"/>
      <c r="AZ1029"/>
    </row>
    <row r="1030" spans="33:52" x14ac:dyDescent="0.25">
      <c r="AG1030" s="37"/>
      <c r="AH1030" s="36"/>
      <c r="AI1030" s="36"/>
      <c r="AJ1030" s="36"/>
      <c r="AW1030"/>
      <c r="AX1030"/>
      <c r="AY1030"/>
      <c r="AZ1030"/>
    </row>
    <row r="1031" spans="33:52" x14ac:dyDescent="0.25">
      <c r="AG1031" s="37"/>
      <c r="AH1031" s="36"/>
      <c r="AI1031" s="36"/>
      <c r="AJ1031" s="36"/>
      <c r="AW1031"/>
      <c r="AX1031"/>
      <c r="AY1031"/>
      <c r="AZ1031"/>
    </row>
    <row r="1032" spans="33:52" x14ac:dyDescent="0.25">
      <c r="AG1032" s="37"/>
      <c r="AH1032" s="36"/>
      <c r="AI1032" s="36"/>
      <c r="AJ1032" s="36"/>
      <c r="AW1032"/>
      <c r="AX1032"/>
      <c r="AY1032"/>
      <c r="AZ1032"/>
    </row>
    <row r="1033" spans="33:52" x14ac:dyDescent="0.25">
      <c r="AG1033" s="37"/>
      <c r="AH1033" s="36"/>
      <c r="AI1033" s="36"/>
      <c r="AJ1033" s="36"/>
      <c r="AW1033"/>
      <c r="AX1033"/>
      <c r="AY1033"/>
      <c r="AZ1033"/>
    </row>
    <row r="1034" spans="33:52" x14ac:dyDescent="0.25">
      <c r="AG1034" s="37"/>
      <c r="AH1034" s="36"/>
      <c r="AI1034" s="36"/>
      <c r="AJ1034" s="36"/>
      <c r="AW1034"/>
      <c r="AX1034"/>
      <c r="AY1034"/>
      <c r="AZ1034"/>
    </row>
    <row r="1035" spans="33:52" x14ac:dyDescent="0.25">
      <c r="AG1035" s="37"/>
      <c r="AH1035" s="36"/>
      <c r="AI1035" s="36"/>
      <c r="AJ1035" s="36"/>
      <c r="AW1035"/>
      <c r="AX1035"/>
      <c r="AY1035"/>
      <c r="AZ1035"/>
    </row>
    <row r="1036" spans="33:52" x14ac:dyDescent="0.25">
      <c r="AG1036" s="37"/>
      <c r="AH1036" s="36"/>
      <c r="AI1036" s="36"/>
      <c r="AJ1036" s="36"/>
      <c r="AW1036"/>
      <c r="AX1036"/>
      <c r="AY1036"/>
      <c r="AZ1036"/>
    </row>
    <row r="1037" spans="33:52" x14ac:dyDescent="0.25">
      <c r="AG1037" s="37"/>
      <c r="AH1037" s="36"/>
      <c r="AI1037" s="36"/>
      <c r="AJ1037" s="36"/>
      <c r="AW1037"/>
      <c r="AX1037"/>
      <c r="AY1037"/>
      <c r="AZ1037"/>
    </row>
    <row r="1038" spans="33:52" x14ac:dyDescent="0.25">
      <c r="AG1038" s="37"/>
      <c r="AH1038" s="36"/>
      <c r="AI1038" s="36"/>
      <c r="AJ1038" s="36"/>
      <c r="AW1038"/>
      <c r="AX1038"/>
      <c r="AY1038"/>
      <c r="AZ1038"/>
    </row>
    <row r="1039" spans="33:52" x14ac:dyDescent="0.25">
      <c r="AG1039" s="37"/>
      <c r="AH1039" s="36"/>
      <c r="AI1039" s="36"/>
      <c r="AJ1039" s="36"/>
      <c r="AW1039"/>
      <c r="AX1039"/>
      <c r="AY1039"/>
      <c r="AZ1039"/>
    </row>
    <row r="1040" spans="33:52" x14ac:dyDescent="0.25">
      <c r="AG1040" s="37"/>
      <c r="AH1040" s="36"/>
      <c r="AI1040" s="36"/>
      <c r="AJ1040" s="36"/>
      <c r="AW1040"/>
      <c r="AX1040"/>
      <c r="AY1040"/>
      <c r="AZ1040"/>
    </row>
    <row r="1041" spans="33:52" x14ac:dyDescent="0.25">
      <c r="AG1041" s="37"/>
      <c r="AH1041" s="36"/>
      <c r="AI1041" s="36"/>
      <c r="AJ1041" s="36"/>
      <c r="AW1041"/>
      <c r="AX1041"/>
      <c r="AY1041"/>
      <c r="AZ1041"/>
    </row>
    <row r="1042" spans="33:52" x14ac:dyDescent="0.25">
      <c r="AG1042" s="37"/>
      <c r="AH1042" s="36"/>
      <c r="AI1042" s="36"/>
      <c r="AJ1042" s="36"/>
      <c r="AW1042"/>
      <c r="AX1042"/>
      <c r="AY1042"/>
      <c r="AZ1042"/>
    </row>
    <row r="1043" spans="33:52" x14ac:dyDescent="0.25">
      <c r="AG1043" s="37"/>
      <c r="AH1043" s="36"/>
      <c r="AI1043" s="36"/>
      <c r="AJ1043" s="36"/>
      <c r="AW1043"/>
      <c r="AX1043"/>
      <c r="AY1043"/>
      <c r="AZ1043"/>
    </row>
    <row r="1044" spans="33:52" x14ac:dyDescent="0.25">
      <c r="AG1044" s="37"/>
      <c r="AH1044" s="36"/>
      <c r="AI1044" s="36"/>
      <c r="AJ1044" s="36"/>
      <c r="AW1044"/>
      <c r="AX1044"/>
      <c r="AY1044"/>
      <c r="AZ1044"/>
    </row>
    <row r="1045" spans="33:52" x14ac:dyDescent="0.25">
      <c r="AG1045" s="37"/>
      <c r="AH1045" s="36"/>
      <c r="AI1045" s="36"/>
      <c r="AJ1045" s="36"/>
      <c r="AW1045"/>
      <c r="AX1045"/>
      <c r="AY1045"/>
      <c r="AZ1045"/>
    </row>
    <row r="1046" spans="33:52" x14ac:dyDescent="0.25">
      <c r="AG1046" s="37"/>
      <c r="AH1046" s="36"/>
      <c r="AI1046" s="36"/>
      <c r="AJ1046" s="36"/>
      <c r="AW1046"/>
      <c r="AX1046"/>
      <c r="AY1046"/>
      <c r="AZ1046"/>
    </row>
    <row r="1047" spans="33:52" x14ac:dyDescent="0.25">
      <c r="AG1047" s="37"/>
      <c r="AH1047" s="36"/>
      <c r="AI1047" s="36"/>
      <c r="AJ1047" s="36"/>
      <c r="AW1047"/>
      <c r="AX1047"/>
      <c r="AY1047"/>
      <c r="AZ1047"/>
    </row>
    <row r="1048" spans="33:52" x14ac:dyDescent="0.25">
      <c r="AG1048" s="37"/>
      <c r="AH1048" s="36"/>
      <c r="AI1048" s="36"/>
      <c r="AJ1048" s="36"/>
      <c r="AW1048"/>
      <c r="AX1048"/>
      <c r="AY1048"/>
      <c r="AZ1048"/>
    </row>
    <row r="1049" spans="33:52" x14ac:dyDescent="0.25">
      <c r="AG1049" s="37"/>
      <c r="AH1049" s="36"/>
      <c r="AI1049" s="36"/>
      <c r="AJ1049" s="36"/>
      <c r="AW1049"/>
      <c r="AX1049"/>
      <c r="AY1049"/>
      <c r="AZ1049"/>
    </row>
    <row r="1050" spans="33:52" x14ac:dyDescent="0.25">
      <c r="AG1050" s="37"/>
      <c r="AH1050" s="36"/>
      <c r="AI1050" s="36"/>
      <c r="AJ1050" s="36"/>
      <c r="AW1050"/>
      <c r="AX1050"/>
      <c r="AY1050"/>
      <c r="AZ1050"/>
    </row>
    <row r="1051" spans="33:52" x14ac:dyDescent="0.25">
      <c r="AG1051" s="37"/>
      <c r="AH1051" s="36"/>
      <c r="AI1051" s="36"/>
      <c r="AJ1051" s="36"/>
      <c r="AW1051"/>
      <c r="AX1051"/>
      <c r="AY1051"/>
      <c r="AZ1051"/>
    </row>
    <row r="1052" spans="33:52" x14ac:dyDescent="0.25">
      <c r="AG1052" s="37"/>
      <c r="AH1052" s="36"/>
      <c r="AI1052" s="36"/>
      <c r="AJ1052" s="36"/>
      <c r="AW1052"/>
      <c r="AX1052"/>
      <c r="AY1052"/>
      <c r="AZ1052"/>
    </row>
    <row r="1053" spans="33:52" x14ac:dyDescent="0.25">
      <c r="AG1053" s="37"/>
      <c r="AH1053" s="36"/>
      <c r="AI1053" s="36"/>
      <c r="AJ1053" s="36"/>
      <c r="AW1053"/>
      <c r="AX1053"/>
      <c r="AY1053"/>
      <c r="AZ1053"/>
    </row>
    <row r="1054" spans="33:52" x14ac:dyDescent="0.25">
      <c r="AG1054" s="37"/>
      <c r="AH1054" s="36"/>
      <c r="AI1054" s="36"/>
      <c r="AJ1054" s="36"/>
      <c r="AW1054"/>
      <c r="AX1054"/>
      <c r="AY1054"/>
      <c r="AZ1054"/>
    </row>
    <row r="1055" spans="33:52" x14ac:dyDescent="0.25">
      <c r="AG1055" s="37"/>
      <c r="AH1055" s="36"/>
      <c r="AI1055" s="36"/>
      <c r="AJ1055" s="36"/>
      <c r="AW1055"/>
      <c r="AX1055"/>
      <c r="AY1055"/>
      <c r="AZ1055"/>
    </row>
    <row r="1056" spans="33:52" x14ac:dyDescent="0.25">
      <c r="AG1056" s="37"/>
      <c r="AH1056" s="36"/>
      <c r="AI1056" s="36"/>
      <c r="AJ1056" s="36"/>
      <c r="AW1056"/>
      <c r="AX1056"/>
      <c r="AY1056"/>
      <c r="AZ1056"/>
    </row>
    <row r="1057" spans="33:52" x14ac:dyDescent="0.25">
      <c r="AG1057" s="37"/>
      <c r="AH1057" s="36"/>
      <c r="AI1057" s="36"/>
      <c r="AJ1057" s="36"/>
      <c r="AW1057"/>
      <c r="AX1057"/>
      <c r="AY1057"/>
      <c r="AZ1057"/>
    </row>
    <row r="1058" spans="33:52" x14ac:dyDescent="0.25">
      <c r="AG1058" s="37"/>
      <c r="AH1058" s="36"/>
      <c r="AI1058" s="36"/>
      <c r="AJ1058" s="36"/>
      <c r="AW1058"/>
      <c r="AX1058"/>
      <c r="AY1058"/>
      <c r="AZ1058"/>
    </row>
    <row r="1059" spans="33:52" x14ac:dyDescent="0.25">
      <c r="AG1059" s="37"/>
      <c r="AH1059" s="36"/>
      <c r="AI1059" s="36"/>
      <c r="AJ1059" s="36"/>
      <c r="AW1059"/>
      <c r="AX1059"/>
      <c r="AY1059"/>
      <c r="AZ1059"/>
    </row>
    <row r="1060" spans="33:52" x14ac:dyDescent="0.25">
      <c r="AG1060" s="37"/>
      <c r="AH1060" s="36"/>
      <c r="AI1060" s="36"/>
      <c r="AJ1060" s="36"/>
      <c r="AW1060"/>
      <c r="AX1060"/>
      <c r="AY1060"/>
      <c r="AZ1060"/>
    </row>
    <row r="1061" spans="33:52" x14ac:dyDescent="0.25">
      <c r="AG1061" s="37"/>
      <c r="AH1061" s="36"/>
      <c r="AI1061" s="36"/>
      <c r="AJ1061" s="36"/>
      <c r="AW1061"/>
      <c r="AX1061"/>
      <c r="AY1061"/>
      <c r="AZ1061"/>
    </row>
    <row r="1062" spans="33:52" x14ac:dyDescent="0.25">
      <c r="AG1062" s="37"/>
      <c r="AH1062" s="36"/>
      <c r="AI1062" s="36"/>
      <c r="AJ1062" s="36"/>
      <c r="AW1062"/>
      <c r="AX1062"/>
      <c r="AY1062"/>
      <c r="AZ1062"/>
    </row>
    <row r="1063" spans="33:52" x14ac:dyDescent="0.25">
      <c r="AG1063" s="37"/>
      <c r="AH1063" s="36"/>
      <c r="AI1063" s="36"/>
      <c r="AJ1063" s="36"/>
      <c r="AW1063"/>
      <c r="AX1063"/>
      <c r="AY1063"/>
      <c r="AZ1063"/>
    </row>
    <row r="1064" spans="33:52" x14ac:dyDescent="0.25">
      <c r="AG1064" s="37"/>
      <c r="AH1064" s="36"/>
      <c r="AI1064" s="36"/>
      <c r="AJ1064" s="36"/>
      <c r="AW1064"/>
      <c r="AX1064"/>
      <c r="AY1064"/>
      <c r="AZ1064"/>
    </row>
    <row r="1065" spans="33:52" x14ac:dyDescent="0.25">
      <c r="AG1065" s="37"/>
      <c r="AH1065" s="36"/>
      <c r="AI1065" s="36"/>
      <c r="AJ1065" s="36"/>
      <c r="AW1065"/>
      <c r="AX1065"/>
      <c r="AY1065"/>
      <c r="AZ1065"/>
    </row>
    <row r="1066" spans="33:52" x14ac:dyDescent="0.25">
      <c r="AG1066" s="37"/>
      <c r="AH1066" s="36"/>
      <c r="AI1066" s="36"/>
      <c r="AJ1066" s="36"/>
      <c r="AW1066"/>
      <c r="AX1066"/>
      <c r="AY1066"/>
      <c r="AZ1066"/>
    </row>
    <row r="1067" spans="33:52" x14ac:dyDescent="0.25">
      <c r="AG1067" s="37"/>
      <c r="AH1067" s="36"/>
      <c r="AI1067" s="36"/>
      <c r="AJ1067" s="36"/>
      <c r="AW1067"/>
      <c r="AX1067"/>
      <c r="AY1067"/>
      <c r="AZ1067"/>
    </row>
    <row r="1068" spans="33:52" x14ac:dyDescent="0.25">
      <c r="AG1068" s="37"/>
      <c r="AH1068" s="36"/>
      <c r="AI1068" s="36"/>
      <c r="AJ1068" s="36"/>
      <c r="AW1068"/>
      <c r="AX1068"/>
      <c r="AY1068"/>
      <c r="AZ1068"/>
    </row>
    <row r="1069" spans="33:52" x14ac:dyDescent="0.25">
      <c r="AG1069" s="37"/>
      <c r="AH1069" s="36"/>
      <c r="AI1069" s="36"/>
      <c r="AJ1069" s="36"/>
      <c r="AW1069"/>
      <c r="AX1069"/>
      <c r="AY1069"/>
      <c r="AZ1069"/>
    </row>
    <row r="1070" spans="33:52" x14ac:dyDescent="0.25">
      <c r="AG1070" s="37"/>
      <c r="AH1070" s="36"/>
      <c r="AI1070" s="36"/>
      <c r="AJ1070" s="36"/>
      <c r="AW1070"/>
      <c r="AX1070"/>
      <c r="AY1070"/>
      <c r="AZ1070"/>
    </row>
    <row r="1071" spans="33:52" x14ac:dyDescent="0.25">
      <c r="AG1071" s="37"/>
      <c r="AH1071" s="36"/>
      <c r="AI1071" s="36"/>
      <c r="AJ1071" s="36"/>
      <c r="AW1071"/>
      <c r="AX1071"/>
      <c r="AY1071"/>
      <c r="AZ1071"/>
    </row>
    <row r="1072" spans="33:52" x14ac:dyDescent="0.25">
      <c r="AG1072" s="37"/>
      <c r="AH1072" s="36"/>
      <c r="AI1072" s="36"/>
      <c r="AJ1072" s="36"/>
      <c r="AW1072"/>
      <c r="AX1072"/>
      <c r="AY1072"/>
      <c r="AZ1072"/>
    </row>
    <row r="1073" spans="33:52" x14ac:dyDescent="0.25">
      <c r="AG1073" s="37"/>
      <c r="AH1073" s="36"/>
      <c r="AI1073" s="36"/>
      <c r="AJ1073" s="36"/>
      <c r="AW1073"/>
      <c r="AX1073"/>
      <c r="AY1073"/>
      <c r="AZ1073"/>
    </row>
    <row r="1074" spans="33:52" x14ac:dyDescent="0.25">
      <c r="AG1074" s="37"/>
      <c r="AH1074" s="36"/>
      <c r="AI1074" s="36"/>
      <c r="AJ1074" s="36"/>
      <c r="AW1074"/>
      <c r="AX1074"/>
      <c r="AY1074"/>
      <c r="AZ1074"/>
    </row>
    <row r="1075" spans="33:52" x14ac:dyDescent="0.25">
      <c r="AG1075" s="37"/>
      <c r="AH1075" s="36"/>
      <c r="AI1075" s="36"/>
      <c r="AJ1075" s="36"/>
      <c r="AW1075"/>
      <c r="AX1075"/>
      <c r="AY1075"/>
      <c r="AZ1075"/>
    </row>
    <row r="1076" spans="33:52" x14ac:dyDescent="0.25">
      <c r="AG1076" s="37"/>
      <c r="AH1076" s="36"/>
      <c r="AI1076" s="36"/>
      <c r="AJ1076" s="36"/>
      <c r="AW1076"/>
      <c r="AX1076"/>
      <c r="AY1076"/>
      <c r="AZ1076"/>
    </row>
    <row r="1077" spans="33:52" x14ac:dyDescent="0.25">
      <c r="AG1077" s="37"/>
      <c r="AH1077" s="36"/>
      <c r="AI1077" s="36"/>
      <c r="AJ1077" s="36"/>
      <c r="AW1077"/>
      <c r="AX1077"/>
      <c r="AY1077"/>
      <c r="AZ1077"/>
    </row>
    <row r="1078" spans="33:52" x14ac:dyDescent="0.25">
      <c r="AG1078" s="37"/>
      <c r="AH1078" s="36"/>
      <c r="AI1078" s="36"/>
      <c r="AJ1078" s="36"/>
      <c r="AW1078"/>
      <c r="AX1078"/>
      <c r="AY1078"/>
      <c r="AZ1078"/>
    </row>
    <row r="1079" spans="33:52" x14ac:dyDescent="0.25">
      <c r="AG1079" s="37"/>
      <c r="AH1079" s="36"/>
      <c r="AI1079" s="36"/>
      <c r="AJ1079" s="36"/>
      <c r="AW1079"/>
      <c r="AX1079"/>
      <c r="AY1079"/>
      <c r="AZ1079"/>
    </row>
    <row r="1080" spans="33:52" x14ac:dyDescent="0.25">
      <c r="AG1080" s="37"/>
      <c r="AH1080" s="36"/>
      <c r="AI1080" s="36"/>
      <c r="AJ1080" s="36"/>
      <c r="AW1080"/>
      <c r="AX1080"/>
      <c r="AY1080"/>
      <c r="AZ1080"/>
    </row>
    <row r="1081" spans="33:52" x14ac:dyDescent="0.25">
      <c r="AG1081" s="37"/>
      <c r="AH1081" s="36"/>
      <c r="AI1081" s="36"/>
      <c r="AJ1081" s="36"/>
      <c r="AW1081"/>
      <c r="AX1081"/>
      <c r="AY1081"/>
      <c r="AZ1081"/>
    </row>
    <row r="1082" spans="33:52" x14ac:dyDescent="0.25">
      <c r="AG1082" s="37"/>
      <c r="AH1082" s="36"/>
      <c r="AI1082" s="36"/>
      <c r="AJ1082" s="36"/>
      <c r="AW1082"/>
      <c r="AX1082"/>
      <c r="AY1082"/>
      <c r="AZ1082"/>
    </row>
    <row r="1083" spans="33:52" x14ac:dyDescent="0.25">
      <c r="AG1083" s="37"/>
      <c r="AH1083" s="36"/>
      <c r="AI1083" s="36"/>
      <c r="AJ1083" s="36"/>
      <c r="AW1083"/>
      <c r="AX1083"/>
      <c r="AY1083"/>
      <c r="AZ1083"/>
    </row>
    <row r="1084" spans="33:52" x14ac:dyDescent="0.25">
      <c r="AG1084" s="37"/>
      <c r="AH1084" s="36"/>
      <c r="AI1084" s="36"/>
      <c r="AJ1084" s="36"/>
      <c r="AW1084"/>
      <c r="AX1084"/>
      <c r="AY1084"/>
      <c r="AZ1084"/>
    </row>
    <row r="1085" spans="33:52" x14ac:dyDescent="0.25">
      <c r="AG1085" s="37"/>
      <c r="AH1085" s="36"/>
      <c r="AI1085" s="36"/>
      <c r="AJ1085" s="36"/>
      <c r="AW1085"/>
      <c r="AX1085"/>
      <c r="AY1085"/>
      <c r="AZ1085"/>
    </row>
    <row r="1086" spans="33:52" x14ac:dyDescent="0.25">
      <c r="AG1086" s="37"/>
      <c r="AH1086" s="36"/>
      <c r="AI1086" s="36"/>
      <c r="AJ1086" s="36"/>
      <c r="AW1086"/>
      <c r="AX1086"/>
      <c r="AY1086"/>
      <c r="AZ1086"/>
    </row>
    <row r="1087" spans="33:52" x14ac:dyDescent="0.25">
      <c r="AG1087" s="37"/>
      <c r="AH1087" s="36"/>
      <c r="AI1087" s="36"/>
      <c r="AJ1087" s="36"/>
      <c r="AW1087"/>
      <c r="AX1087"/>
      <c r="AY1087"/>
      <c r="AZ1087"/>
    </row>
    <row r="1088" spans="33:52" x14ac:dyDescent="0.25">
      <c r="AG1088" s="37"/>
      <c r="AH1088" s="36"/>
      <c r="AI1088" s="36"/>
      <c r="AJ1088" s="36"/>
      <c r="AW1088"/>
      <c r="AX1088"/>
      <c r="AY1088"/>
      <c r="AZ1088"/>
    </row>
    <row r="1089" spans="33:52" x14ac:dyDescent="0.25">
      <c r="AG1089" s="37"/>
      <c r="AH1089" s="36"/>
      <c r="AI1089" s="36"/>
      <c r="AJ1089" s="36"/>
      <c r="AW1089"/>
      <c r="AX1089"/>
      <c r="AY1089"/>
      <c r="AZ1089"/>
    </row>
    <row r="1090" spans="33:52" x14ac:dyDescent="0.25">
      <c r="AG1090" s="37"/>
      <c r="AH1090" s="36"/>
      <c r="AI1090" s="36"/>
      <c r="AJ1090" s="36"/>
      <c r="AW1090"/>
      <c r="AX1090"/>
      <c r="AY1090"/>
      <c r="AZ1090"/>
    </row>
    <row r="1091" spans="33:52" x14ac:dyDescent="0.25">
      <c r="AG1091" s="37"/>
      <c r="AH1091" s="36"/>
      <c r="AI1091" s="36"/>
      <c r="AJ1091" s="36"/>
      <c r="AW1091"/>
      <c r="AX1091"/>
      <c r="AY1091"/>
      <c r="AZ1091"/>
    </row>
    <row r="1092" spans="33:52" x14ac:dyDescent="0.25">
      <c r="AG1092" s="37"/>
      <c r="AH1092" s="36"/>
      <c r="AI1092" s="36"/>
      <c r="AJ1092" s="36"/>
      <c r="AW1092"/>
      <c r="AX1092"/>
      <c r="AY1092"/>
      <c r="AZ1092"/>
    </row>
    <row r="1093" spans="33:52" x14ac:dyDescent="0.25">
      <c r="AG1093" s="37"/>
      <c r="AH1093" s="36"/>
      <c r="AI1093" s="36"/>
      <c r="AJ1093" s="36"/>
      <c r="AW1093"/>
      <c r="AX1093"/>
      <c r="AY1093"/>
      <c r="AZ1093"/>
    </row>
    <row r="1094" spans="33:52" x14ac:dyDescent="0.25">
      <c r="AG1094" s="37"/>
      <c r="AH1094" s="36"/>
      <c r="AI1094" s="36"/>
      <c r="AJ1094" s="36"/>
      <c r="AW1094"/>
      <c r="AX1094"/>
      <c r="AY1094"/>
      <c r="AZ1094"/>
    </row>
    <row r="1095" spans="33:52" x14ac:dyDescent="0.25">
      <c r="AG1095" s="37"/>
      <c r="AH1095" s="36"/>
      <c r="AI1095" s="36"/>
      <c r="AJ1095" s="36"/>
      <c r="AW1095"/>
      <c r="AX1095"/>
      <c r="AY1095"/>
      <c r="AZ1095"/>
    </row>
    <row r="1096" spans="33:52" x14ac:dyDescent="0.25">
      <c r="AG1096" s="37"/>
      <c r="AH1096" s="36"/>
      <c r="AI1096" s="36"/>
      <c r="AJ1096" s="36"/>
      <c r="AW1096"/>
      <c r="AX1096"/>
      <c r="AY1096"/>
      <c r="AZ1096"/>
    </row>
    <row r="1097" spans="33:52" x14ac:dyDescent="0.25">
      <c r="AG1097" s="37"/>
      <c r="AH1097" s="36"/>
      <c r="AI1097" s="36"/>
      <c r="AJ1097" s="36"/>
      <c r="AW1097"/>
      <c r="AX1097"/>
      <c r="AY1097"/>
      <c r="AZ1097"/>
    </row>
    <row r="1098" spans="33:52" x14ac:dyDescent="0.25">
      <c r="AG1098" s="37"/>
      <c r="AH1098" s="36"/>
      <c r="AI1098" s="36"/>
      <c r="AJ1098" s="36"/>
      <c r="AW1098"/>
      <c r="AX1098"/>
      <c r="AY1098"/>
      <c r="AZ1098"/>
    </row>
    <row r="1099" spans="33:52" x14ac:dyDescent="0.25">
      <c r="AG1099" s="37"/>
      <c r="AH1099" s="36"/>
      <c r="AI1099" s="36"/>
      <c r="AJ1099" s="36"/>
      <c r="AW1099"/>
      <c r="AX1099"/>
      <c r="AY1099"/>
      <c r="AZ1099"/>
    </row>
    <row r="1100" spans="33:52" x14ac:dyDescent="0.25">
      <c r="AG1100" s="37"/>
      <c r="AH1100" s="36"/>
      <c r="AI1100" s="36"/>
      <c r="AJ1100" s="36"/>
      <c r="AW1100"/>
      <c r="AX1100"/>
      <c r="AY1100"/>
      <c r="AZ1100"/>
    </row>
    <row r="1101" spans="33:52" x14ac:dyDescent="0.25">
      <c r="AG1101" s="37"/>
      <c r="AH1101" s="36"/>
      <c r="AI1101" s="36"/>
      <c r="AJ1101" s="36"/>
      <c r="AW1101"/>
      <c r="AX1101"/>
      <c r="AY1101"/>
      <c r="AZ1101"/>
    </row>
    <row r="1102" spans="33:52" x14ac:dyDescent="0.25">
      <c r="AG1102" s="37"/>
      <c r="AH1102" s="36"/>
      <c r="AI1102" s="36"/>
      <c r="AJ1102" s="36"/>
    </row>
    <row r="1103" spans="33:52" x14ac:dyDescent="0.25">
      <c r="AG1103" s="37"/>
      <c r="AH1103" s="36"/>
      <c r="AI1103" s="36"/>
      <c r="AJ1103" s="36"/>
    </row>
    <row r="1104" spans="33:52" x14ac:dyDescent="0.25">
      <c r="AG1104" s="37"/>
      <c r="AH1104" s="36"/>
      <c r="AI1104" s="36"/>
      <c r="AJ1104" s="36"/>
    </row>
    <row r="1105" spans="33:36" x14ac:dyDescent="0.25">
      <c r="AG1105" s="37"/>
      <c r="AH1105" s="36"/>
      <c r="AI1105" s="36"/>
      <c r="AJ1105" s="36"/>
    </row>
    <row r="1106" spans="33:36" x14ac:dyDescent="0.25">
      <c r="AG1106" s="37"/>
      <c r="AH1106" s="36"/>
      <c r="AI1106" s="36"/>
      <c r="AJ1106" s="36"/>
    </row>
    <row r="1107" spans="33:36" x14ac:dyDescent="0.25">
      <c r="AG1107" s="37"/>
      <c r="AH1107" s="36"/>
      <c r="AI1107" s="36"/>
      <c r="AJ1107" s="36"/>
    </row>
  </sheetData>
  <mergeCells count="330">
    <mergeCell ref="BA25:BI25"/>
    <mergeCell ref="AK25:AO25"/>
    <mergeCell ref="AK35:AO35"/>
    <mergeCell ref="AH48:AH50"/>
    <mergeCell ref="BI7:BI8"/>
    <mergeCell ref="BI9:BI24"/>
    <mergeCell ref="BI26:BI34"/>
    <mergeCell ref="BI36:BI51"/>
    <mergeCell ref="AX9:AX24"/>
    <mergeCell ref="AX26:AX34"/>
    <mergeCell ref="AY7:AY8"/>
    <mergeCell ref="AY9:AY24"/>
    <mergeCell ref="AY26:AY34"/>
    <mergeCell ref="AX36:AX51"/>
    <mergeCell ref="AY36:AY51"/>
    <mergeCell ref="BG7:BG8"/>
    <mergeCell ref="AX7:AX8"/>
    <mergeCell ref="BH7:BH8"/>
    <mergeCell ref="BB7:BB8"/>
    <mergeCell ref="BC7:BC8"/>
    <mergeCell ref="BD7:BD8"/>
    <mergeCell ref="BH9:BH24"/>
    <mergeCell ref="AI9:AI14"/>
    <mergeCell ref="AI15:AI24"/>
    <mergeCell ref="A6:T6"/>
    <mergeCell ref="X6:AA6"/>
    <mergeCell ref="AB6:AM6"/>
    <mergeCell ref="AN6:AR6"/>
    <mergeCell ref="AS6:BF6"/>
    <mergeCell ref="A7:A8"/>
    <mergeCell ref="AB7:AB8"/>
    <mergeCell ref="M7:M8"/>
    <mergeCell ref="N7:N8"/>
    <mergeCell ref="O7:P7"/>
    <mergeCell ref="Q7:Q8"/>
    <mergeCell ref="R7:R8"/>
    <mergeCell ref="S7:S8"/>
    <mergeCell ref="U7:U8"/>
    <mergeCell ref="AM7:AM8"/>
    <mergeCell ref="AN7:AN8"/>
    <mergeCell ref="AO7:AO8"/>
    <mergeCell ref="AP7:AP8"/>
    <mergeCell ref="X7:X8"/>
    <mergeCell ref="Y7:Y8"/>
    <mergeCell ref="AA7:AA8"/>
    <mergeCell ref="AQ7:AQ8"/>
    <mergeCell ref="AR7:AR8"/>
    <mergeCell ref="AS7:AS8"/>
    <mergeCell ref="BG6:BH6"/>
    <mergeCell ref="B1:C4"/>
    <mergeCell ref="D1:BA1"/>
    <mergeCell ref="D2:BA2"/>
    <mergeCell ref="D3:BA3"/>
    <mergeCell ref="D4:BA4"/>
    <mergeCell ref="B5:C5"/>
    <mergeCell ref="D5:BB5"/>
    <mergeCell ref="G7:G8"/>
    <mergeCell ref="H7:H8"/>
    <mergeCell ref="I7:I8"/>
    <mergeCell ref="J7:J8"/>
    <mergeCell ref="K7:K8"/>
    <mergeCell ref="L7:L8"/>
    <mergeCell ref="B7:B8"/>
    <mergeCell ref="C7:C8"/>
    <mergeCell ref="D7:D8"/>
    <mergeCell ref="E7:E8"/>
    <mergeCell ref="BF7:BF8"/>
    <mergeCell ref="BA7:BA8"/>
    <mergeCell ref="BE7:BE8"/>
    <mergeCell ref="AZ7:AZ8"/>
    <mergeCell ref="F7:F8"/>
    <mergeCell ref="T7:T8"/>
    <mergeCell ref="AC7:AC8"/>
    <mergeCell ref="AD7:AD8"/>
    <mergeCell ref="AE7:AE8"/>
    <mergeCell ref="AF7:AF8"/>
    <mergeCell ref="AG7:AG8"/>
    <mergeCell ref="AH7:AH8"/>
    <mergeCell ref="AJ7:AJ8"/>
    <mergeCell ref="V7:V8"/>
    <mergeCell ref="Z7:Z8"/>
    <mergeCell ref="W7:W8"/>
    <mergeCell ref="AI7:AI8"/>
    <mergeCell ref="AT7:AT8"/>
    <mergeCell ref="AU7:AU8"/>
    <mergeCell ref="AV7:AV8"/>
    <mergeCell ref="AK7:AK8"/>
    <mergeCell ref="AL7:AL8"/>
    <mergeCell ref="N9:N14"/>
    <mergeCell ref="AG9:AG14"/>
    <mergeCell ref="AH9:AH14"/>
    <mergeCell ref="AK9:AK24"/>
    <mergeCell ref="AG15:AG24"/>
    <mergeCell ref="AH15:AH24"/>
    <mergeCell ref="AL9:AL24"/>
    <mergeCell ref="AM9:AM24"/>
    <mergeCell ref="AN9:AN24"/>
    <mergeCell ref="AO9:AO24"/>
    <mergeCell ref="AP9:AP51"/>
    <mergeCell ref="AQ9:AQ51"/>
    <mergeCell ref="AM26:AM34"/>
    <mergeCell ref="AN26:AN34"/>
    <mergeCell ref="AO26:AO34"/>
    <mergeCell ref="AM36:AM51"/>
    <mergeCell ref="N15:N24"/>
    <mergeCell ref="AD9:AD24"/>
    <mergeCell ref="AE9:AE14"/>
    <mergeCell ref="P9:P14"/>
    <mergeCell ref="Q9:Q14"/>
    <mergeCell ref="R9:R14"/>
    <mergeCell ref="S9:S14"/>
    <mergeCell ref="T9:T14"/>
    <mergeCell ref="I9:I14"/>
    <mergeCell ref="AE15:AE24"/>
    <mergeCell ref="AF15:AF24"/>
    <mergeCell ref="D15:D24"/>
    <mergeCell ref="E15:E24"/>
    <mergeCell ref="F15:F24"/>
    <mergeCell ref="G15:G24"/>
    <mergeCell ref="H15:H24"/>
    <mergeCell ref="I15:I24"/>
    <mergeCell ref="V15:V24"/>
    <mergeCell ref="AF9:AF14"/>
    <mergeCell ref="V9:V14"/>
    <mergeCell ref="W9:W14"/>
    <mergeCell ref="W15:W24"/>
    <mergeCell ref="X9:X51"/>
    <mergeCell ref="Y9:Y51"/>
    <mergeCell ref="Z9:Z51"/>
    <mergeCell ref="AA9:AA51"/>
    <mergeCell ref="AB9:AB24"/>
    <mergeCell ref="A9:A51"/>
    <mergeCell ref="B9:B51"/>
    <mergeCell ref="C9:C51"/>
    <mergeCell ref="D9:D14"/>
    <mergeCell ref="E9:E14"/>
    <mergeCell ref="F9:F14"/>
    <mergeCell ref="G9:G14"/>
    <mergeCell ref="H9:H14"/>
    <mergeCell ref="O9:O14"/>
    <mergeCell ref="K15:K24"/>
    <mergeCell ref="L15:L24"/>
    <mergeCell ref="M15:M24"/>
    <mergeCell ref="J9:J24"/>
    <mergeCell ref="K9:K14"/>
    <mergeCell ref="L9:L14"/>
    <mergeCell ref="M9:M14"/>
    <mergeCell ref="L26:L34"/>
    <mergeCell ref="M26:M34"/>
    <mergeCell ref="N26:N34"/>
    <mergeCell ref="O26:O34"/>
    <mergeCell ref="L48:L50"/>
    <mergeCell ref="M48:M50"/>
    <mergeCell ref="N48:N50"/>
    <mergeCell ref="N45:N47"/>
    <mergeCell ref="BE9:BE24"/>
    <mergeCell ref="BF9:BF24"/>
    <mergeCell ref="BG9:BG24"/>
    <mergeCell ref="AR9:AR14"/>
    <mergeCell ref="AS9:AS14"/>
    <mergeCell ref="AT9:AT14"/>
    <mergeCell ref="AU9:AU24"/>
    <mergeCell ref="AV9:AV24"/>
    <mergeCell ref="BA9:BA24"/>
    <mergeCell ref="AR15:AR18"/>
    <mergeCell ref="AS15:AS18"/>
    <mergeCell ref="BB9:BB24"/>
    <mergeCell ref="BC9:BC24"/>
    <mergeCell ref="BD9:BD24"/>
    <mergeCell ref="AZ9:AZ24"/>
    <mergeCell ref="AD36:AD51"/>
    <mergeCell ref="D35:T35"/>
    <mergeCell ref="P26:P34"/>
    <mergeCell ref="Q26:Q34"/>
    <mergeCell ref="AS19:AS22"/>
    <mergeCell ref="AT19:AT22"/>
    <mergeCell ref="D26:D34"/>
    <mergeCell ref="E26:E34"/>
    <mergeCell ref="F26:F34"/>
    <mergeCell ref="G26:G34"/>
    <mergeCell ref="H26:H34"/>
    <mergeCell ref="I26:I34"/>
    <mergeCell ref="J26:J34"/>
    <mergeCell ref="K26:K34"/>
    <mergeCell ref="O15:O24"/>
    <mergeCell ref="P15:P24"/>
    <mergeCell ref="Q15:Q24"/>
    <mergeCell ref="R15:R24"/>
    <mergeCell ref="S15:S24"/>
    <mergeCell ref="T15:T24"/>
    <mergeCell ref="AT15:AT18"/>
    <mergeCell ref="AR19:AR22"/>
    <mergeCell ref="AE26:AE30"/>
    <mergeCell ref="AF26:AF34"/>
    <mergeCell ref="U48:U50"/>
    <mergeCell ref="AB36:AB51"/>
    <mergeCell ref="AC36:AC51"/>
    <mergeCell ref="V26:V34"/>
    <mergeCell ref="V36:V44"/>
    <mergeCell ref="V45:V47"/>
    <mergeCell ref="V48:V50"/>
    <mergeCell ref="W26:W34"/>
    <mergeCell ref="W36:W44"/>
    <mergeCell ref="W45:W47"/>
    <mergeCell ref="W48:W50"/>
    <mergeCell ref="BH26:BH34"/>
    <mergeCell ref="AE31:AE34"/>
    <mergeCell ref="D36:D44"/>
    <mergeCell ref="E36:E44"/>
    <mergeCell ref="F36:F44"/>
    <mergeCell ref="G36:G44"/>
    <mergeCell ref="H36:H44"/>
    <mergeCell ref="I36:I44"/>
    <mergeCell ref="J36:J51"/>
    <mergeCell ref="K36:K44"/>
    <mergeCell ref="BB26:BB34"/>
    <mergeCell ref="BC26:BC34"/>
    <mergeCell ref="BD26:BD34"/>
    <mergeCell ref="BE26:BE34"/>
    <mergeCell ref="BF26:BF34"/>
    <mergeCell ref="BG26:BG34"/>
    <mergeCell ref="AR26:AR34"/>
    <mergeCell ref="AS26:AS34"/>
    <mergeCell ref="AT26:AT34"/>
    <mergeCell ref="AU26:AU34"/>
    <mergeCell ref="AV26:AV34"/>
    <mergeCell ref="R26:R34"/>
    <mergeCell ref="S26:S34"/>
    <mergeCell ref="T26:T34"/>
    <mergeCell ref="BF36:BF51"/>
    <mergeCell ref="BG36:BG51"/>
    <mergeCell ref="BH36:BH51"/>
    <mergeCell ref="BB36:BB51"/>
    <mergeCell ref="BC36:BC51"/>
    <mergeCell ref="BD36:BD51"/>
    <mergeCell ref="BE36:BE51"/>
    <mergeCell ref="AV36:AV51"/>
    <mergeCell ref="BA36:BA51"/>
    <mergeCell ref="AZ36:AZ51"/>
    <mergeCell ref="BA26:BA34"/>
    <mergeCell ref="AG26:AG34"/>
    <mergeCell ref="AH26:AH34"/>
    <mergeCell ref="AN36:AN51"/>
    <mergeCell ref="AO36:AO51"/>
    <mergeCell ref="AR36:AR51"/>
    <mergeCell ref="AS36:AS51"/>
    <mergeCell ref="AT36:AT51"/>
    <mergeCell ref="AU36:AU51"/>
    <mergeCell ref="AR35:AV35"/>
    <mergeCell ref="AG36:AG45"/>
    <mergeCell ref="AH36:AH45"/>
    <mergeCell ref="AG46:AG47"/>
    <mergeCell ref="AK26:AK34"/>
    <mergeCell ref="AL26:AL34"/>
    <mergeCell ref="AZ26:AZ34"/>
    <mergeCell ref="AI26:AI34"/>
    <mergeCell ref="AI48:AI50"/>
    <mergeCell ref="AW36:AW51"/>
    <mergeCell ref="AW7:AW8"/>
    <mergeCell ref="AW9:AW24"/>
    <mergeCell ref="AW26:AW34"/>
    <mergeCell ref="AR25:AV25"/>
    <mergeCell ref="L45:L47"/>
    <mergeCell ref="M45:M47"/>
    <mergeCell ref="P36:P44"/>
    <mergeCell ref="Q36:Q44"/>
    <mergeCell ref="L36:L44"/>
    <mergeCell ref="M36:M44"/>
    <mergeCell ref="N36:N44"/>
    <mergeCell ref="AE36:AE44"/>
    <mergeCell ref="AF36:AF44"/>
    <mergeCell ref="AK36:AK51"/>
    <mergeCell ref="AL36:AL51"/>
    <mergeCell ref="AH46:AH47"/>
    <mergeCell ref="AG48:AG50"/>
    <mergeCell ref="O36:O44"/>
    <mergeCell ref="S48:S50"/>
    <mergeCell ref="T48:T50"/>
    <mergeCell ref="O48:O50"/>
    <mergeCell ref="P48:P50"/>
    <mergeCell ref="Q48:Q50"/>
    <mergeCell ref="AI36:AI45"/>
    <mergeCell ref="AR52:AV52"/>
    <mergeCell ref="N56:T56"/>
    <mergeCell ref="AB56:AF56"/>
    <mergeCell ref="AR56:AV56"/>
    <mergeCell ref="D25:T25"/>
    <mergeCell ref="D48:D50"/>
    <mergeCell ref="E48:E50"/>
    <mergeCell ref="G48:G50"/>
    <mergeCell ref="H48:H50"/>
    <mergeCell ref="I48:I50"/>
    <mergeCell ref="K48:K50"/>
    <mergeCell ref="D45:D47"/>
    <mergeCell ref="E45:E47"/>
    <mergeCell ref="F45:F47"/>
    <mergeCell ref="G45:G47"/>
    <mergeCell ref="H45:H47"/>
    <mergeCell ref="I45:I47"/>
    <mergeCell ref="K45:K47"/>
    <mergeCell ref="O45:O47"/>
    <mergeCell ref="P45:P47"/>
    <mergeCell ref="Q45:Q47"/>
    <mergeCell ref="R45:R47"/>
    <mergeCell ref="S45:S47"/>
    <mergeCell ref="T45:T47"/>
    <mergeCell ref="AJ9:AJ14"/>
    <mergeCell ref="AJ15:AJ24"/>
    <mergeCell ref="AJ26:AJ34"/>
    <mergeCell ref="AJ36:AJ45"/>
    <mergeCell ref="AJ46:AJ47"/>
    <mergeCell ref="AJ48:AJ50"/>
    <mergeCell ref="D52:T52"/>
    <mergeCell ref="AB25:AH25"/>
    <mergeCell ref="AB35:AH35"/>
    <mergeCell ref="AB52:AH52"/>
    <mergeCell ref="R48:R50"/>
    <mergeCell ref="R36:R44"/>
    <mergeCell ref="S36:S44"/>
    <mergeCell ref="T36:T44"/>
    <mergeCell ref="AB26:AB34"/>
    <mergeCell ref="AC26:AC34"/>
    <mergeCell ref="AD26:AD34"/>
    <mergeCell ref="AC9:AC24"/>
    <mergeCell ref="U9:U14"/>
    <mergeCell ref="U15:U24"/>
    <mergeCell ref="U26:U34"/>
    <mergeCell ref="U36:U44"/>
    <mergeCell ref="U45:U47"/>
    <mergeCell ref="AI46:AI47"/>
  </mergeCells>
  <phoneticPr fontId="26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bernarda perez carmona</dc:creator>
  <cp:lastModifiedBy>Maria Mernarda Perez Carmona</cp:lastModifiedBy>
  <dcterms:created xsi:type="dcterms:W3CDTF">2023-04-04T18:57:45Z</dcterms:created>
  <dcterms:modified xsi:type="dcterms:W3CDTF">2023-04-24T15:38:13Z</dcterms:modified>
</cp:coreProperties>
</file>