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MARZO 2023" sheetId="1" r:id="rId1"/>
    <sheet name="CONTROL INTERNO EVALUACIÓN" sheetId="4" r:id="rId2"/>
    <sheet name="INSTRUCTIVO" sheetId="3" r:id="rId3"/>
    <sheet name="CONTROL DE CAMBIOS "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9" i="1" l="1"/>
  <c r="AJ39" i="1"/>
  <c r="AJ38" i="1"/>
  <c r="AJ35" i="1"/>
  <c r="AJ31" i="1"/>
  <c r="AJ30" i="1"/>
  <c r="AJ28" i="1"/>
  <c r="AJ24" i="1"/>
  <c r="AJ23" i="1"/>
  <c r="AJ21" i="1"/>
  <c r="AJ20" i="1"/>
  <c r="AJ11" i="1"/>
  <c r="AJ9" i="1"/>
  <c r="W36" i="1"/>
  <c r="W38" i="1"/>
  <c r="V38" i="1"/>
  <c r="AY35" i="1"/>
  <c r="AW35" i="1"/>
  <c r="AZ35" i="1"/>
  <c r="AX35" i="1"/>
  <c r="W32" i="1"/>
  <c r="W35" i="1"/>
  <c r="V35" i="1"/>
  <c r="AY38" i="1"/>
  <c r="AX38" i="1"/>
  <c r="AW38" i="1"/>
  <c r="AY31" i="1"/>
  <c r="AX31" i="1"/>
  <c r="AW31" i="1"/>
  <c r="V31" i="1"/>
  <c r="AY28" i="1"/>
  <c r="AX28" i="1"/>
  <c r="AW28" i="1"/>
  <c r="V28" i="1"/>
  <c r="AY24" i="1"/>
  <c r="AX24" i="1"/>
  <c r="AW24" i="1"/>
  <c r="W24" i="1"/>
  <c r="V24" i="1"/>
  <c r="AZ37" i="1"/>
  <c r="AZ36" i="1"/>
  <c r="AZ32" i="1"/>
  <c r="AZ29" i="1"/>
  <c r="AZ25" i="1"/>
  <c r="AW9" i="1"/>
  <c r="AZ21" i="1"/>
  <c r="AY9" i="1"/>
  <c r="AX9" i="1"/>
  <c r="AX20" i="1"/>
  <c r="AW11" i="1"/>
  <c r="W29" i="1"/>
  <c r="W31" i="1"/>
  <c r="W26" i="1"/>
  <c r="W25" i="1"/>
  <c r="W28" i="1"/>
  <c r="AU41" i="4"/>
  <c r="AT40" i="4"/>
  <c r="AU40" i="4"/>
  <c r="H40" i="4"/>
  <c r="G40" i="4"/>
  <c r="AU38" i="4"/>
  <c r="AV36" i="4"/>
  <c r="AT36" i="4"/>
  <c r="AU36" i="4"/>
  <c r="O34" i="4"/>
  <c r="AT28" i="4"/>
  <c r="AU28" i="4"/>
  <c r="O28" i="4"/>
  <c r="AT26" i="4"/>
  <c r="AU26" i="4"/>
  <c r="O26" i="4"/>
  <c r="AT25" i="4"/>
  <c r="AU25" i="4"/>
  <c r="O25" i="4"/>
  <c r="AT24" i="4"/>
  <c r="AU24" i="4"/>
  <c r="O24" i="4"/>
  <c r="AU22" i="4"/>
  <c r="O22" i="4"/>
  <c r="AS21" i="4"/>
  <c r="AT21" i="4"/>
  <c r="AU21" i="4"/>
  <c r="O21" i="4"/>
  <c r="O20" i="4"/>
  <c r="O19" i="4"/>
  <c r="AS18" i="4"/>
  <c r="O17" i="4"/>
  <c r="AT16" i="4"/>
  <c r="AS16" i="4"/>
  <c r="O16" i="4"/>
  <c r="AS14" i="4"/>
  <c r="AV12" i="4"/>
  <c r="AS12" i="4"/>
  <c r="AV9" i="4"/>
  <c r="AS9" i="4"/>
  <c r="O9" i="4"/>
  <c r="AZ31" i="1"/>
  <c r="AZ38" i="1"/>
  <c r="AZ28" i="1"/>
  <c r="AZ9" i="1"/>
  <c r="AY20" i="1"/>
  <c r="AW20" i="1"/>
  <c r="AZ24" i="1"/>
  <c r="AT9" i="4"/>
  <c r="AU9" i="4"/>
  <c r="AT12" i="4"/>
  <c r="AU12" i="4"/>
  <c r="AT14" i="4"/>
  <c r="AV16" i="4"/>
  <c r="AU16" i="4"/>
  <c r="AV18" i="4"/>
  <c r="AT18" i="4"/>
  <c r="AU18" i="4"/>
  <c r="AZ20" i="1"/>
  <c r="AV14" i="4"/>
  <c r="AU14" i="4"/>
</calcChain>
</file>

<file path=xl/comments1.xml><?xml version="1.0" encoding="utf-8"?>
<comments xmlns="http://schemas.openxmlformats.org/spreadsheetml/2006/main">
  <authors>
    <author>USUARIO</author>
    <author>Usuario de Windows</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U7" authorId="1" shapeId="0">
      <text>
        <r>
          <rPr>
            <b/>
            <sz val="9"/>
            <color indexed="81"/>
            <rFont val="Tahoma"/>
            <family val="2"/>
          </rPr>
          <t>VALOR NÚMERICO</t>
        </r>
      </text>
    </comment>
    <comment ref="V7" authorId="1" shapeId="0">
      <text>
        <r>
          <rPr>
            <b/>
            <sz val="9"/>
            <color indexed="81"/>
            <rFont val="Tahoma"/>
            <family val="2"/>
          </rPr>
          <t xml:space="preserve">VALOR EN PORCENTAJE
</t>
        </r>
      </text>
    </comment>
    <comment ref="W7" authorId="1" shapeId="0">
      <text>
        <r>
          <rPr>
            <b/>
            <sz val="9"/>
            <color indexed="81"/>
            <rFont val="Tahoma"/>
            <family val="2"/>
          </rPr>
          <t xml:space="preserve">VALOR EN PORCENTAJE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2" shapeId="0">
      <text>
        <r>
          <rPr>
            <b/>
            <sz val="9"/>
            <color indexed="81"/>
            <rFont val="Tahoma"/>
            <family val="2"/>
          </rPr>
          <t>Luz Marlene Andrade:</t>
        </r>
        <r>
          <rPr>
            <sz val="9"/>
            <color indexed="81"/>
            <rFont val="Tahoma"/>
            <family val="2"/>
          </rPr>
          <t xml:space="preserve">
1. Recursos Propios - ICLD
2. SGP
3. Donaciones
</t>
        </r>
      </text>
    </comment>
    <comment ref="BC7" authorId="3" shapeId="0">
      <text>
        <r>
          <rPr>
            <sz val="9"/>
            <color indexed="81"/>
            <rFont val="Tahoma"/>
            <family val="2"/>
          </rPr>
          <t xml:space="preserve">VER ANEXO 1
</t>
        </r>
      </text>
    </comment>
    <comment ref="BD7" authorId="3" shapeId="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comments3.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<sst xmlns="http://schemas.openxmlformats.org/spreadsheetml/2006/main" count="769" uniqueCount="369">
  <si>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</si>
  <si>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</si>
  <si>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</si>
  <si>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</si>
  <si>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</si>
  <si>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</si>
  <si>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</si>
  <si>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</si>
  <si>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</si>
  <si>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</si>
  <si>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</si>
  <si>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</si>
  <si>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</si>
  <si>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</si>
  <si>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</si>
  <si>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</si>
  <si>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</si>
  <si>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</si>
  <si>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</si>
  <si>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</si>
  <si>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</si>
  <si>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</si>
  <si>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</si>
  <si>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</si>
  <si>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</si>
  <si>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</si>
  <si>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</si>
  <si>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</si>
  <si>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</si>
  <si>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</si>
  <si>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</si>
  <si>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</si>
  <si>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</si>
  <si>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</si>
  <si>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</si>
  <si>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</si>
  <si>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</si>
  <si>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</si>
  <si>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</si>
  <si>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</si>
  <si>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</si>
  <si>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</si>
  <si>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</si>
  <si>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</si>
  <si>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</si>
  <si>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</si>
  <si>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</si>
  <si>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</si>
  <si>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</si>
  <si>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</si>
  <si>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</si>
  <si>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</si>
  <si>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</si>
  <si>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</si>
  <si>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</si>
  <si>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</si>
  <si>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</si>
  <si>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</si>
  <si>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</si>
  <si>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</si>
  <si>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</si>
  <si>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</si>
  <si>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</si>
  <si>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</si>
  <si>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</si>
  <si>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</si>
  <si>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</si>
  <si>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</si>
  <si>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</si>
  <si>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</si>
  <si>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</si>
  <si>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</si>
  <si>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</si>
  <si>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</si>
  <si>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</si>
  <si>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</si>
  <si>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</si>
  <si>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</si>
  <si>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</si>
  <si>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</si>
  <si>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</si>
  <si>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</si>
  <si>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</si>
  <si>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</si>
  <si>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</si>
  <si>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</si>
  <si>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</si>
  <si>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</si>
  <si>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</si>
  <si>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</si>
  <si>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</si>
  <si>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</si>
  <si>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</si>
  <si>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</si>
  <si>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</si>
  <si>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</si>
  <si>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</si>
  <si>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</si>
  <si>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</si>
  <si>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</si>
  <si>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</si>
  <si>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</si>
  <si>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</si>
  <si>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</si>
  <si>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</si>
  <si>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</si>
  <si>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</si>
  <si>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</si>
  <si>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</si>
  <si>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</si>
  <si>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</si>
  <si>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</si>
  <si>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</si>
  <si>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</si>
  <si>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</si>
  <si>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</si>
  <si>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</si>
  <si>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</si>
  <si>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</si>
  <si>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</si>
  <si>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</si>
  <si>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</si>
  <si>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1. BIEN</t>
  </si>
  <si>
    <t>2- SERVICIO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</si>
  <si>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</si>
  <si>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</si>
  <si>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</si>
  <si>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</si>
  <si>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</si>
  <si>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</si>
  <si>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</si>
  <si>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</si>
  <si>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</si>
  <si>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</si>
  <si>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</si>
  <si>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</si>
  <si>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</si>
  <si>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</si>
  <si>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</si>
  <si>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</si>
  <si>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</si>
  <si>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ND</t>
  </si>
  <si>
    <t>PORCENTAJE DE LA POBLACION AFRO, NEGRA, RAIZAL, PALENQUERA E INDIGENA QUE HABIATA EL DISTRITO DE CARTAGENA CON RECONOCIMIENTO DE SUS DERECHOS, DIVERSIDAD ETNICA Y CULTURAL COMO UN PRINCIPIO FUNDAMENTAL DEL ESTADO SOCIAL Y DEMOCRATICO DE DERECHO.</t>
  </si>
  <si>
    <t>EJE TRANSVERSAL: CARTAGENA CON ATENCION Y GARANTIA DE DERECHOS A POBLACIÓN DIFERENCIAL.</t>
  </si>
  <si>
    <t>PLAN DE ORDENAMIENTO TERRITORIAL</t>
  </si>
  <si>
    <t>SALVEMOS JUNTOS NUESTRO PATRIMONIO NATURAL</t>
  </si>
  <si>
    <t>CONSTUCCION DE CANALES DE LA CIUDAD</t>
  </si>
  <si>
    <t>% ESTUDIOS Y DISEÑOS DE LA INGENIERIA DE DETALLE DE LOS CANALES DE LA CIUDAD</t>
  </si>
  <si>
    <t>% DE COBERTURA DE VIAS URBANAS Y RURALES PARA EL TRANSPORTE Y LA MOVILIDAD CONSTRUIDAS, REHABILITADAS O MEJORADAS EN LA CIUDAD DE CARTAGENA</t>
  </si>
  <si>
    <t>DESARROLLO URBANO</t>
  </si>
  <si>
    <t>CARTAGENA RESILIENTE</t>
  </si>
  <si>
    <t>LLEVAR AL 74% EL PORCENTAJE DE COBERTURA DE LAS VIAS URBANAS Y RURALES</t>
  </si>
  <si>
    <t>AUMENTAR EN UN 7.5% HASTA ALCANZAR EL 12.3% DE CONSTRUCCION DE CANALES PLUVIALES DE LA CIUDAD</t>
  </si>
  <si>
    <t>AUMENTAR EN UN 9% HASTA ALCANZAR EL 48% DELOS ESTUDIOS Y DISEÑOS DE LA INGENIERIA DE DETALLE DE LOS CANALES DE LA CIUDAD</t>
  </si>
  <si>
    <t>EJECUTAR 100% LAS ESTRATEGIAS DEL PLAN DE NORMALIZACION URBANISTICA</t>
  </si>
  <si>
    <t>LOGRAR QUE EL 100% LA POBLACION AFRO, NEGRA, RAIZAL, PALENQUERA E INDIGENA QUE HABIATA EL DISTRITO DE CARTAGENA CON RECONOCIMIENTO DE SUS DERECHOS, DIVERSIDAD ETNICA Y CULTURAL COMO UN PRINCIPIO FUNDAMENTAL DEL ESTADO SOCIAL Y DEMOCRATICO DE DERECHO.</t>
  </si>
  <si>
    <t>CARTAGENA SE MUEVE</t>
  </si>
  <si>
    <t>SISTEMA HIDRICO Y PLAN MAESTRO DE ALCANTARILLADO PLUVIAL EN LA CIUDAD PARA SALVAR EL HABITAD</t>
  </si>
  <si>
    <t>PROGRAMA INTEGRAL DE CAÑOS, LAGOS Y CIENAGAS DE CARTAGENA</t>
  </si>
  <si>
    <t>ORDENACIÓN TERRITORIAL, RECUPERACIÓN SOCIAL, AMBIENTAL Y URBANA DE LA CIÉNAGA DE LA VIRGEN</t>
  </si>
  <si>
    <t>PROMOCION, PREVENCION Y ATENCION EN SALUD PARA LA POBLACIÓN NEGRA, AFROCOLOMBIANA, RAIZAL Y PALENQUERA EN EL DISTRITO DE CARTAGENA</t>
  </si>
  <si>
    <t>KILOMETROS CARRIL DE VIAS URBANAS Y RURALES CONSTRUIDOS, REHABILITADOS Y/O MEJORADOS</t>
  </si>
  <si>
    <t>KILOMETROS CARRIL</t>
  </si>
  <si>
    <t>CONSTRUIR, REHABILITAR Y/O MEJROAR 32 KILOMETROS CARRIL URBANAS Y RURALES</t>
  </si>
  <si>
    <t>NUMEROS DE ESTUDIOS, DISEÑOS E INGENIERIAS DE DETALLE DE LOS TRAMOS FALTANTES CON RESPECTO AL TOTAL</t>
  </si>
  <si>
    <t xml:space="preserve">UNIDAD </t>
  </si>
  <si>
    <t>ELABORAR 8 ESTUDIOS, DISEÑOS DE INGENIERIA DE DETALLES DE LOS TRAMOS FALTANTES</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</si>
  <si>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</si>
  <si>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</si>
  <si>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</si>
  <si>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</si>
  <si>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METROS CUBICOS DE RESIDUOS SOLIDOS RETIRADOS DE LOS CANALES PLUVIALES RETIDADOS ANUALMENTE</t>
  </si>
  <si>
    <t>METROS CUBICOS</t>
  </si>
  <si>
    <t>226.297.1 METROS CUBICOS</t>
  </si>
  <si>
    <t>RETIRAR 520.212 METROS CUBICOS DE RESIDUOS SOLIDOS DE LOS CANALES PLUVIALES</t>
  </si>
  <si>
    <t>KILOMETROS LINEALES DE CANALES PLUVIALES CONSTRUIDOS O RECTIFICADOS</t>
  </si>
  <si>
    <t>KILOMETROS LINEALES</t>
  </si>
  <si>
    <t>10,25 KM LINEALES</t>
  </si>
  <si>
    <t>CONSTRUIR Y/O RECTIFICAR 6.3 KM, HASTA ALCALZAR 10.3 KILOMETROS LINEALES DE CANALES</t>
  </si>
  <si>
    <t>AVANZAR EN LA EJECUCION DE LA ETAPA 1 DEL PROGRAMA INTEGRAL DE CANALES, CAÑOS, LAGOS, LAGUNAS Y CIENAGAS DE CARTAGENA</t>
  </si>
  <si>
    <t>PORCENTAJE</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</si>
  <si>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</si>
  <si>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</si>
  <si>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</si>
  <si>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</si>
  <si>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</si>
  <si>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KILOMETROS DE CANBALES SECUNDARIOS REHABILITADOS</t>
  </si>
  <si>
    <t>KILOMETROS DE CANALES</t>
  </si>
  <si>
    <t>REHABILITAR 3,5 KILOMETROS CANALES SECUNDARIOS</t>
  </si>
  <si>
    <t>KILOMETROS DE CANALES BAJO CALLE CONSTRUIDOS</t>
  </si>
  <si>
    <t>CONSTRUIR 7 KILOMETROS DE CANALES BAJO CALLE</t>
  </si>
  <si>
    <t>ADECUACION DE CENTROS DE SALUD COMUNIDAD ETNICA</t>
  </si>
  <si>
    <t>ADECUACION DE 26 CENTROS DE SALUD EN TERRIORIOS DE CONSEJOS COMUNITARIOS</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</si>
  <si>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</si>
  <si>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</si>
  <si>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</si>
  <si>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</si>
  <si>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</si>
  <si>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</si>
  <si>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</si>
  <si>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REALIZAR ESTUDIOS Y DISEÑOS DE INGENIERIA</t>
  </si>
  <si>
    <t>PERSONAL DE APOYO</t>
  </si>
  <si>
    <t>REALIZAR APOYO LOGISTICO</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</si>
  <si>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</si>
  <si>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</si>
  <si>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</si>
  <si>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</si>
  <si>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</si>
  <si>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</si>
  <si>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REALIZAR REHABILITACION Y/O RECTIFICACION DE LOS CANALES DEL
DISTRITO DE CARTAGENA DE INDIAS.</t>
  </si>
  <si>
    <t>VINCULAR PERSONAL DE APOYO</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</si>
  <si>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</si>
  <si>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</si>
  <si>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</si>
  <si>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CONTRATAR PERSONAL DE APOYO</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</si>
  <si>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</si>
  <si>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</si>
  <si>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ADECUACIÓN DE CENTROS DE SALUD PARA LA POBLACIÓN NEGRA, AFROCOLOMBIANA, RAIZAL Y PALENQUERA EN EL DISTRITO DE CARTAGENA DE INDIAS</t>
  </si>
  <si>
    <t>*REALIZAR PRELIMINARES *REALIZAR MURO DE CERRAMIENTO POSTERIOR Y LATERAL DERECHO.</t>
  </si>
  <si>
    <t>ACTIVIDADES DE PROYECTO DE INVERSION VIABILIZADAS EN SUIFP
( HITOS )</t>
  </si>
  <si>
    <t xml:space="preserve">* REALIZAR DISEÑOS. </t>
  </si>
  <si>
    <t xml:space="preserve">*REALIZAE ESTUDIOS TECNICOS.                                                            </t>
  </si>
  <si>
    <t>ENERO</t>
  </si>
  <si>
    <t>DICIEMBRE</t>
  </si>
  <si>
    <t>ESTUDIOS DE PREINVERSION</t>
  </si>
  <si>
    <t>NA</t>
  </si>
  <si>
    <t>SECRETARIA DE INFRAESTRUCTURA</t>
  </si>
  <si>
    <t>LUIS ALBERTO VILLADIEGO CARCAMO</t>
  </si>
  <si>
    <t>INVERSION</t>
  </si>
  <si>
    <t>ICLD</t>
  </si>
  <si>
    <t>DIVIDENDOS SOCIEDAD PORTUARIA</t>
  </si>
  <si>
    <t>VIAS</t>
  </si>
  <si>
    <t>TASA AEROPORTUARIA - SACSA</t>
  </si>
  <si>
    <t>SI</t>
  </si>
  <si>
    <t>DISEÑOS</t>
  </si>
  <si>
    <t>ADECUACIONES</t>
  </si>
  <si>
    <t>LIMPIEZA</t>
  </si>
  <si>
    <t>OBRA</t>
  </si>
  <si>
    <t>CANAL RECTIFICADO</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</si>
  <si>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</si>
  <si>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</si>
  <si>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ADECUACIÓN DE CENTROS DE SALUD PARA LA POBLACIÓN
NEGRA AFROCOLOMBIANA RAIZAL Y PALENQUERA EN EL
DISTRITO DE CARTAGENA DE INDIAS</t>
  </si>
  <si>
    <t>ESTUDIOS Y DISEÑOS, CONSTRUCCION, MEJORAMIENTO Y
REHABILITACION DE VIAS PARA EL TRANSPORTE Y LA
MOVILIDAD EN EL DISTRITO DE CARTAGENA DE INDIAS</t>
  </si>
  <si>
    <t>CONSTRUCCION, RECTIFICACION Y RECUPERACION DEL SISTEMA HIDRICO Y PLAN MAESTRO DE ALCANTARILLADO PLUVIAL PARA SALVAR EL HABITAT EN EL DISTRITO DE CARTAGENA DE INDIAS</t>
  </si>
  <si>
    <t>RECUPERACION Y APROVECHAMIENTO INTEGRAL DEL SISTEMA
INTEGRAL DE CAÑOS, LAGOS Y CIENAGAS DEL DISTRITO DE
CARTAGENA DE INDIAS</t>
  </si>
  <si>
    <t>ESTUDIOS TECNICOS, DISEÑOS Y OBRAS CONTINGENTES
DERIVADAS DE SENTENCIAS JUDICIALES Y OBRAS DE
EMERGENCIA EN INFRAESTRUCTURA DIFERENTES A VIAS EN
EL DISTRITO DE CARTAGENA DE INDIAS</t>
  </si>
  <si>
    <t>ELABORACIÓN DE ESTUDIOS Y DISEÑOS AJUSTADOS DE LA VÍA
PERIMETRAL EN EL MARCO DEL PROGRAMA ORDENACIÓN
TERRITORIAL Y RECUPERACIÓN SOCIAL AMBIENTAL Y URBANA
DE LA CIÉNAGA DE LA VIRGEN EN EL DISTRITO DE CARTAGENA
DE INDIAS</t>
  </si>
  <si>
    <t>02-138-06-00-00-00-308-202</t>
  </si>
  <si>
    <t>02-001-06-00-00-00-351-202</t>
  </si>
  <si>
    <t>02-001-06-00-00-00-308-202</t>
  </si>
  <si>
    <t>ADECUACION DE CENTROS DE SALUD PARA LA POBLACIÓN NEGRA, AFROCOLOMBIANA, RAIZAL Y PALENQUERA EN EL DISTRITO DE CARTAGENA DE INDIAS</t>
  </si>
  <si>
    <t>02-001-06-00-00-00-141-202</t>
  </si>
  <si>
    <t>02-138-06-00-00-00-141-202</t>
  </si>
  <si>
    <t>02-138-06-00-00-00-234-202</t>
  </si>
  <si>
    <t>02-001-06-00-00-00-234-202</t>
  </si>
  <si>
    <t>02-001-06-00-00-00-232-202</t>
  </si>
  <si>
    <t>02-138-06-00-00-00-232-202</t>
  </si>
  <si>
    <t>02-001-06-00-00-00-179-202</t>
  </si>
  <si>
    <t>02-183-06-00-00-00-179-202</t>
  </si>
  <si>
    <t>X</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</si>
  <si>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</si>
  <si>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3.5</t>
  </si>
  <si>
    <t>20% ETAPA 1</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</si>
  <si>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</si>
  <si>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</si>
  <si>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</si>
  <si>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</si>
  <si>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</si>
  <si>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</si>
  <si>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</si>
  <si>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</si>
  <si>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</si>
  <si>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</si>
  <si>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</si>
  <si>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</si>
  <si>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</si>
  <si>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</si>
  <si>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2023</t>
  </si>
  <si>
    <t>Avance meta producto 2023</t>
  </si>
  <si>
    <t>Avance meta producto 2023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</si>
  <si>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</si>
  <si>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</si>
  <si>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</si>
  <si>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</si>
  <si>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</si>
  <si>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</si>
  <si>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</si>
  <si>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</si>
  <si>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</si>
  <si>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</si>
  <si>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</si>
  <si>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</si>
  <si>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</si>
  <si>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</si>
  <si>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</si>
  <si>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</si>
  <si>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</si>
  <si>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</si>
  <si>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</si>
  <si>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</si>
  <si>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</si>
  <si>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</si>
  <si>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</si>
  <si>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</si>
  <si>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</si>
  <si>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</si>
  <si>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</si>
  <si>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</si>
  <si>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Fuente de Financiación</t>
  </si>
  <si>
    <t>Valor asignado según Predis</t>
  </si>
  <si>
    <t>% ejecutado</t>
  </si>
  <si>
    <t>Valor asignado según SUIFP</t>
  </si>
  <si>
    <t>Valor asignado según PREDIS</t>
  </si>
  <si>
    <t xml:space="preserve">Diferencia presupuestal entre PREDIS Y SUIFP por proyecto </t>
  </si>
  <si>
    <t>PREDIS 1 Trimestre 2023</t>
  </si>
  <si>
    <t>PREDIS 2 Trimestre 2023</t>
  </si>
  <si>
    <t>PREDIS 3 Trimestre 20223</t>
  </si>
  <si>
    <t>PREDIS 4 Trimestre 2023</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</si>
  <si>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</si>
  <si>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</si>
  <si>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</si>
  <si>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</si>
  <si>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</si>
  <si>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</si>
  <si>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</si>
  <si>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</si>
  <si>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</si>
  <si>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</si>
  <si>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</si>
  <si>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N/A</t>
  </si>
  <si>
    <t>NO</t>
  </si>
  <si>
    <t xml:space="preserve"> </t>
  </si>
  <si>
    <t>TASAS AEROPORTUARIAS</t>
  </si>
  <si>
    <t xml:space="preserve">232829450
</t>
  </si>
  <si>
    <t>NORMALIZACION URBANISTICA - MEDIDAS CORRECTIVAS DE DEMOLICION DE OBRA Y RESTITUCION DE BIENES DE USO PUBLICO DE CARTAGENA DE INDIAS</t>
  </si>
  <si>
    <t>Fortalecer el ejercicio del control urbano en el Distrito de Cartagena de Indias</t>
  </si>
  <si>
    <t>REALIZAR ORDENES DE DEMOLICION DEBIDAMENTE
EJECUTORIADAS</t>
  </si>
  <si>
    <t>992,89 M2</t>
  </si>
  <si>
    <t>246,434,59</t>
  </si>
  <si>
    <t>CONSTRUCCION, RECTIFICACION Y RECUPERACION DEL
SISTEMA HIDRICO Y PLAN MAESTRO DE ALCANTARILLADO
PLUVIAL PARA SALVAR EL HABITAT EN EL DISTRITO DE
CARTAGENA DE INDIAS</t>
  </si>
  <si>
    <t>0.01</t>
  </si>
  <si>
    <t>RB OTRAS TASAS Y DERECHOS
ADMINISTRATIVOS CONTRAPRESTACION PORTUARIA</t>
  </si>
  <si>
    <t>R.B. OTRAS TASAS Y DERECHOS
ADMINISTRATIVOS SOBRETASA ALCANTARILLADO</t>
  </si>
  <si>
    <t>*REALIZAR ESTUDIOS TECNICOS                                                                  * REALIZAR DISEÑOS.                                                     *CONTRATAR PERSONAL DE APOYO</t>
  </si>
  <si>
    <t>Adecuación DE CENTROS DE SALUD PARA LA POBLACIÓN NEGRA, AFROCOLOMBIANA, RAIZAL Y PALENQUERA EN EL DISTRITO DE Cartagena de Indias</t>
  </si>
  <si>
    <t>*REALIZAR PRELIMINARES *REALIZAR MURO DE CERRAMIENTO POSTERIOR Y LATERAL DERECHO. *CONTRATAR PERSONAL DE APOYO</t>
  </si>
  <si>
    <t xml:space="preserve">*REALIZAR PRELIMINARES *REALIZAR MURO DE CERRAMIENTO POSTERIOR Y LATERAL DERECHO. </t>
  </si>
  <si>
    <t>*CONTRATAR PERSONAL DE APOYO</t>
  </si>
  <si>
    <t>1.5</t>
  </si>
  <si>
    <t>APROPIACIÓNDEFINITIVA
(en pesos)</t>
  </si>
  <si>
    <t>EJECUCION PRESUPUESTAL COMPROMISOS</t>
  </si>
  <si>
    <t>EJECUCION PRESUPUESTAL GIROS</t>
  </si>
  <si>
    <t>EJECUCION PRESUPUESTAL</t>
  </si>
  <si>
    <t>AVANCE DEL PROGRAMA CARTAGENA SE MUEVE</t>
  </si>
  <si>
    <t>AVANCE DEL PROYECTO ESTUDIOS Y DISEÑOS CONSTRUCCION, MEJORAMIENTO Y REHABILITACION DE VIAS PARA EL TRANSPORTE Y LA MOVILIDAD EN EL DISTRITO DE CARTAGENA DEL PROGRAMA CARTAGENA SE MUEVE</t>
  </si>
  <si>
    <t>AVANCE PRESUPUESTAL DEL PROYECTO</t>
  </si>
  <si>
    <t>AVANCE  DEL PROYECTO ESTUDIOS TECNICOS, DISEÑOS Y OBRAS CONTINGENTES DERIVADAS DE SENTENCIAS JUDICIALES Y OBRAS DE EMERGENCIA EN INFRESTRUCTURA DIFERENTES A VIAS EN EL DISTRITO DE CARTAGENA DE INDIAS DEL PROGRAMA CARTAGENA SE MUEVE</t>
  </si>
  <si>
    <t>AVANCE DEL PROGRAMA SISTEMA HIDRICO Y PLAN MAESTRO DE ALCANTARILLADO PLUVIAL EN LA CIUDAD PARA SALVAR EL HABITAD</t>
  </si>
  <si>
    <t>AVANCE DEL PROYECTO  CONSTRUCCION RECTIFICACION Y RECUPERACION DEL SISTEMA HIDRICO Y PLAN MAESTRO DE ALCANTARILLADO PLUVIAL PARA
SALVAR EL HABITAT EN EL DISTRITO DE CARTAGENA DE INDIAS</t>
  </si>
  <si>
    <t>AVANCE DEL PROGRAMA  INTEGRAL DE CAÑOS, LAGOS Y CIENAGAS DE CARTAGENA</t>
  </si>
  <si>
    <t>AVANCE DEL PROYECTO RECUPERACION Y APROVECHAMIENTO INTEGRAL DEL SISTEMA INTEGRAL DE CAÑOS, LAGOS Y CIENAGAS DEL DISTRITO DE CARTAGENA DE INDIAS</t>
  </si>
  <si>
    <t>AVANCE DEL PROGRAMA ORDENACIÓN TERRITORIAL, RECUPERACIÓN SOCIAL, AMBIENTAL Y URBANA DE LA CIÉNAGA DE LA VIRGEN</t>
  </si>
  <si>
    <t>AVANCE DEL PROYECTO ELABORACIÓN DE ESTUDIOS Y DISEÑOS AJUSTADOS DE LA VÍA PERIMETRAL EN EL MARCO DEL PROGRAMA ORDENACIÓN TERRITORIAL Y RECUPERACIÓN SOCIAL, AMBIENTAL Y URBANA DE LA CIÉNAGA DE LA VIRGEN, EN EL DISTRITO DE CARTAGENA DE INDIAS.</t>
  </si>
  <si>
    <t>AVANCE DEL PROGRAMA PROMOCION, PREVENCION Y ATENCION EN SALUD PARA LA POBLACIÓN NEGRA, AFROCOLOMBIANA, RAIZAL Y PALENQUERA EN EL DISTRITO DE CARTAGENA</t>
  </si>
  <si>
    <t>AVANCE DEL PROYECTO ADECUACION DE CENTROS DE SALUD PARA LA POBLACIÓN NEGRA, AFROCOLOMBIANA, RAIZAL Y PALENQUERA EN EL DISTRITO DE CARTAGENA DE INDIAS</t>
  </si>
  <si>
    <t>AVANCE ACTIVIDAD</t>
  </si>
  <si>
    <t>%AVANCE ACTIVIDAD</t>
  </si>
  <si>
    <t>AVANCE PLAN DE ACCION MARZO 2023</t>
  </si>
  <si>
    <t>AVANCE PRESUPUESTAL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</si>
</sst>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quot;$&quot;\ * #,##0_-;\-&quot;$&quot;\ * #,##0_-;_-&quot;$&quot;\ * &quot;-&quot;_-;_-@_-"/>
    <numFmt numFmtId="165" formatCode="_-&quot;$&quot;\ * #,##0.00_-;\-&quot;$&quot;\ * #,##0.00_-;_-&quot;$&quot;\ * &quot;-&quot;??_-;_-@_-"/>
    <numFmt numFmtId="166" formatCode="0;[Red]0"/>
    <numFmt numFmtId="167" formatCode="&quot;$&quot;\ #,##0.00"/>
    <numFmt numFmtId="168" formatCode="dd/mm/yyyy;@"/>
    <numFmt numFmtId="169" formatCode="_-&quot;$&quot;\ * #,##0_-;\-&quot;$&quot;\ * #,##0_-;_-&quot;$&quot;\ * &quot;-&quot;??_-;_-@_-"/>
  </numFmts>
  <fonts count="5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theme="1"/>
      <name val="Calibri"/>
      <family val="2"/>
      <scheme val="minor"/>
    </font>
    <font>
      <sz val="8"/>
      <color theme="1"/>
      <name val="Calibri"/>
      <family val="2"/>
      <scheme val="minor"/>
    </font>
    <font>
      <sz val="8"/>
      <color theme="1" tint="4.9989318521683403E-2"/>
      <name val="Calibri"/>
      <family val="2"/>
      <scheme val="minor"/>
    </font>
    <font>
      <sz val="8"/>
      <color theme="1" tint="4.9989318521683403E-2"/>
      <name val="Arial"/>
      <family val="2"/>
    </font>
    <font>
      <sz val="9"/>
      <color theme="1"/>
      <name val="Calibri"/>
      <family val="2"/>
    </font>
    <font>
      <sz val="9"/>
      <name val="Calibri"/>
      <family val="2"/>
    </font>
    <font>
      <b/>
      <sz val="14"/>
      <color rgb="FFFF0000"/>
      <name val="Calibri"/>
      <family val="2"/>
      <scheme val="minor"/>
    </font>
    <font>
      <b/>
      <sz val="9"/>
      <color rgb="FFFF0000"/>
      <name val="Calibri"/>
      <family val="2"/>
      <scheme val="minor"/>
    </font>
    <font>
      <b/>
      <sz val="11"/>
      <color rgb="FFFF0000"/>
      <name val="Calibri"/>
      <family val="2"/>
      <scheme val="minor"/>
    </font>
    <font>
      <b/>
      <sz val="10"/>
      <color rgb="FFFF0000"/>
      <name val="Arial"/>
      <family val="2"/>
    </font>
    <font>
      <b/>
      <sz val="11"/>
      <color rgb="FFFF0000"/>
      <name val="Arial"/>
      <family val="2"/>
    </font>
    <font>
      <b/>
      <sz val="12"/>
      <color rgb="FFFF0000"/>
      <name val="Calibri"/>
      <family val="2"/>
      <scheme val="minor"/>
    </font>
    <font>
      <b/>
      <sz val="16"/>
      <color rgb="FFFF0000"/>
      <name val="Calibri"/>
      <family val="2"/>
      <scheme val="minor"/>
    </font>
    <font>
      <b/>
      <sz val="10"/>
      <color rgb="FFFF0000"/>
      <name val="Calibri"/>
      <family val="2"/>
      <scheme val="minor"/>
    </font>
    <font>
      <b/>
      <sz val="12"/>
      <color rgb="FFFF0000"/>
      <name val="Arial"/>
      <family val="2"/>
    </font>
    <font>
      <b/>
      <sz val="18"/>
      <color rgb="FFFF0000"/>
      <name val="Calibri"/>
      <family val="2"/>
      <scheme val="minor"/>
    </font>
    <font>
      <b/>
      <sz val="14"/>
      <color rgb="FFFF0000"/>
      <name val="Arial"/>
      <family val="2"/>
    </font>
  </fonts>
  <fills count="13">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1" fontId="34" fillId="0" borderId="0" applyFont="0" applyFill="0" applyBorder="0" applyAlignment="0" applyProtection="0"/>
    <xf numFmtId="165" fontId="34" fillId="0" borderId="0" applyFont="0" applyFill="0" applyBorder="0" applyAlignment="0" applyProtection="0"/>
    <xf numFmtId="9" fontId="34" fillId="0" borderId="0" applyFont="0" applyFill="0" applyBorder="0" applyAlignment="0" applyProtection="0"/>
  </cellStyleXfs>
  <cellXfs count="629">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2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0" fontId="33" fillId="0" borderId="1" xfId="0" applyFont="1" applyBorder="1" applyAlignment="1">
      <alignment vertical="center" wrapText="1"/>
    </xf>
    <xf numFmtId="167" fontId="0" fillId="0" borderId="0" xfId="0" applyNumberFormat="1"/>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0" fillId="0" borderId="8" xfId="0" applyBorder="1" applyAlignment="1">
      <alignment horizontal="center" vertical="center"/>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32"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32" fillId="0" borderId="2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165"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8" fillId="0" borderId="22" xfId="0" applyFont="1" applyBorder="1" applyAlignment="1">
      <alignment horizontal="center" vertical="center"/>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28" fillId="6" borderId="24" xfId="0" applyFont="1" applyFill="1" applyBorder="1" applyAlignment="1">
      <alignment horizontal="center" vertical="center" wrapText="1"/>
    </xf>
    <xf numFmtId="167" fontId="33" fillId="0" borderId="22" xfId="0" applyNumberFormat="1" applyFont="1" applyBorder="1" applyAlignment="1">
      <alignment horizontal="center" vertical="center" wrapText="1"/>
    </xf>
    <xf numFmtId="167" fontId="32" fillId="0" borderId="25" xfId="0" applyNumberFormat="1" applyFont="1" applyBorder="1" applyAlignment="1">
      <alignment horizontal="center" vertical="center" wrapText="1"/>
    </xf>
    <xf numFmtId="167" fontId="28" fillId="6" borderId="3" xfId="0" applyNumberFormat="1" applyFont="1" applyFill="1" applyBorder="1" applyAlignment="1">
      <alignment horizontal="center" vertical="center" wrapText="1"/>
    </xf>
    <xf numFmtId="0" fontId="29" fillId="0" borderId="1" xfId="0" applyFont="1" applyBorder="1" applyAlignment="1">
      <alignment horizont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8" fillId="0" borderId="0" xfId="0" applyFont="1" applyAlignment="1">
      <alignment horizontal="center" vertical="center"/>
    </xf>
    <xf numFmtId="0" fontId="38" fillId="0" borderId="0" xfId="0" applyFont="1" applyAlignment="1">
      <alignment vertical="center"/>
    </xf>
    <xf numFmtId="0" fontId="35" fillId="10" borderId="2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9" xfId="0" applyFont="1" applyFill="1" applyBorder="1" applyAlignment="1">
      <alignment horizontal="center" vertical="center" wrapText="1"/>
    </xf>
    <xf numFmtId="0" fontId="37" fillId="10" borderId="22" xfId="0" applyFont="1" applyFill="1" applyBorder="1" applyAlignment="1">
      <alignment horizontal="center" vertical="center" wrapText="1"/>
    </xf>
    <xf numFmtId="0" fontId="37" fillId="10" borderId="19" xfId="0" applyFont="1" applyFill="1" applyBorder="1" applyAlignment="1">
      <alignment horizontal="center" vertical="center" wrapText="1"/>
    </xf>
    <xf numFmtId="0" fontId="35" fillId="11" borderId="19"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9" xfId="0" applyFont="1" applyFill="1" applyBorder="1" applyAlignment="1">
      <alignment horizontal="center" vertical="center" wrapText="1"/>
    </xf>
    <xf numFmtId="0" fontId="35" fillId="11" borderId="5" xfId="0" applyFont="1" applyFill="1" applyBorder="1" applyAlignment="1">
      <alignment horizontal="center" vertical="center" wrapText="1"/>
    </xf>
    <xf numFmtId="0" fontId="38" fillId="0" borderId="0" xfId="0" applyFont="1"/>
    <xf numFmtId="0" fontId="8" fillId="0" borderId="1" xfId="0" applyFont="1" applyBorder="1" applyAlignment="1">
      <alignment horizontal="center" vertical="center"/>
    </xf>
    <xf numFmtId="9" fontId="8" fillId="0" borderId="1" xfId="0" applyNumberFormat="1" applyFont="1" applyBorder="1" applyAlignment="1">
      <alignment horizontal="center" vertical="center"/>
    </xf>
    <xf numFmtId="0" fontId="11" fillId="0" borderId="19" xfId="0" applyFont="1" applyBorder="1" applyAlignment="1">
      <alignment horizontal="center" vertical="center"/>
    </xf>
    <xf numFmtId="9" fontId="42" fillId="0" borderId="47" xfId="7" applyFont="1" applyFill="1" applyBorder="1" applyAlignment="1">
      <alignment horizontal="center" vertical="center"/>
    </xf>
    <xf numFmtId="0" fontId="0" fillId="0" borderId="47" xfId="0" applyBorder="1" applyAlignment="1">
      <alignment horizontal="center" vertical="center"/>
    </xf>
    <xf numFmtId="169" fontId="0" fillId="0" borderId="13" xfId="6" applyNumberFormat="1" applyFont="1" applyFill="1" applyBorder="1" applyAlignment="1">
      <alignment horizontal="center" vertical="center" wrapText="1"/>
    </xf>
    <xf numFmtId="165" fontId="0" fillId="0" borderId="13" xfId="6" applyFont="1" applyFill="1" applyBorder="1" applyAlignment="1">
      <alignment horizontal="center" vertical="center" wrapText="1"/>
    </xf>
    <xf numFmtId="165" fontId="0" fillId="0" borderId="13" xfId="6" applyFont="1" applyFill="1" applyBorder="1" applyAlignment="1">
      <alignment horizontal="center" vertical="center"/>
    </xf>
    <xf numFmtId="9" fontId="0" fillId="0" borderId="13" xfId="7" applyFont="1" applyBorder="1" applyAlignment="1">
      <alignment horizontal="center" vertical="center"/>
    </xf>
    <xf numFmtId="0" fontId="0" fillId="0" borderId="9" xfId="0" applyBorder="1" applyAlignment="1">
      <alignment horizontal="center" vertical="center" wrapText="1"/>
    </xf>
    <xf numFmtId="0" fontId="0" fillId="0" borderId="22" xfId="0" applyBorder="1" applyAlignment="1">
      <alignment horizontal="center" vertical="center"/>
    </xf>
    <xf numFmtId="0" fontId="0" fillId="0" borderId="38" xfId="0" applyBorder="1" applyAlignment="1">
      <alignment horizontal="center" vertical="center" wrapText="1"/>
    </xf>
    <xf numFmtId="0" fontId="0" fillId="0" borderId="3" xfId="0" applyBorder="1" applyAlignment="1">
      <alignment horizontal="center" vertical="center"/>
    </xf>
    <xf numFmtId="169" fontId="0" fillId="0" borderId="22" xfId="6" applyNumberFormat="1" applyFont="1" applyFill="1" applyBorder="1" applyAlignment="1">
      <alignment horizontal="center" vertical="center"/>
    </xf>
    <xf numFmtId="169" fontId="0" fillId="0" borderId="13" xfId="6" applyNumberFormat="1" applyFont="1" applyFill="1" applyBorder="1" applyAlignment="1">
      <alignment horizontal="center" vertical="center"/>
    </xf>
    <xf numFmtId="165" fontId="0" fillId="0" borderId="1" xfId="6" applyFont="1" applyBorder="1" applyAlignment="1">
      <alignment horizontal="center" vertical="center" wrapText="1"/>
    </xf>
    <xf numFmtId="168" fontId="42" fillId="0" borderId="3" xfId="0" applyNumberFormat="1" applyFont="1" applyBorder="1" applyAlignment="1">
      <alignment horizontal="center" vertical="center"/>
    </xf>
    <xf numFmtId="41" fontId="42" fillId="0" borderId="3" xfId="5" applyFont="1" applyFill="1" applyBorder="1" applyAlignment="1">
      <alignment horizontal="center" vertical="center"/>
    </xf>
    <xf numFmtId="0" fontId="11" fillId="0" borderId="3" xfId="0" applyFont="1" applyBorder="1" applyAlignment="1">
      <alignment horizontal="center" vertical="center"/>
    </xf>
    <xf numFmtId="9" fontId="42" fillId="0" borderId="3" xfId="7" applyFont="1" applyFill="1" applyBorder="1" applyAlignment="1">
      <alignment horizontal="center" vertical="center"/>
    </xf>
    <xf numFmtId="0" fontId="0" fillId="0" borderId="3" xfId="0" applyBorder="1" applyAlignment="1">
      <alignment horizontal="center"/>
    </xf>
    <xf numFmtId="168" fontId="42" fillId="0" borderId="19" xfId="0" applyNumberFormat="1" applyFont="1" applyBorder="1" applyAlignment="1">
      <alignment horizontal="center" vertical="center"/>
    </xf>
    <xf numFmtId="41" fontId="42" fillId="0" borderId="19" xfId="5" applyFont="1" applyFill="1" applyBorder="1" applyAlignment="1">
      <alignment horizontal="center" vertical="center"/>
    </xf>
    <xf numFmtId="9" fontId="42" fillId="0" borderId="19" xfId="7" applyFont="1" applyFill="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9" fontId="42" fillId="0" borderId="1" xfId="7" applyFont="1" applyFill="1" applyBorder="1" applyAlignment="1">
      <alignment horizontal="center" vertical="center"/>
    </xf>
    <xf numFmtId="9" fontId="0" fillId="0" borderId="1" xfId="0" applyNumberFormat="1" applyBorder="1" applyAlignment="1">
      <alignment horizontal="center" vertical="center"/>
    </xf>
    <xf numFmtId="169" fontId="0" fillId="0" borderId="1" xfId="6" applyNumberFormat="1" applyFont="1" applyFill="1" applyBorder="1" applyAlignment="1">
      <alignment horizontal="center" vertical="center" wrapText="1"/>
    </xf>
    <xf numFmtId="165" fontId="0" fillId="0" borderId="1" xfId="6" applyFont="1" applyFill="1" applyBorder="1" applyAlignment="1">
      <alignment horizontal="center" vertical="center" wrapText="1"/>
    </xf>
    <xf numFmtId="165" fontId="0" fillId="0" borderId="1" xfId="6" applyFont="1" applyFill="1" applyBorder="1" applyAlignment="1">
      <alignment horizontal="center" vertical="center"/>
    </xf>
    <xf numFmtId="0" fontId="0" fillId="0" borderId="10" xfId="0" applyBorder="1" applyAlignment="1">
      <alignment horizontal="center" vertical="center" wrapText="1"/>
    </xf>
    <xf numFmtId="168" fontId="42" fillId="0" borderId="1" xfId="0" applyNumberFormat="1" applyFont="1" applyBorder="1" applyAlignment="1">
      <alignment horizontal="center" vertical="center"/>
    </xf>
    <xf numFmtId="41" fontId="42" fillId="0" borderId="1" xfId="5" applyFont="1" applyFill="1" applyBorder="1" applyAlignment="1">
      <alignment horizontal="center" vertical="center"/>
    </xf>
    <xf numFmtId="0" fontId="11" fillId="0" borderId="1" xfId="0" applyFont="1" applyBorder="1" applyAlignment="1">
      <alignment horizontal="center" vertical="center"/>
    </xf>
    <xf numFmtId="0" fontId="0" fillId="0" borderId="1" xfId="0" applyBorder="1" applyAlignment="1">
      <alignment horizontal="center"/>
    </xf>
    <xf numFmtId="0" fontId="0" fillId="0" borderId="17" xfId="0" applyBorder="1" applyAlignment="1">
      <alignment horizontal="center" vertical="center"/>
    </xf>
    <xf numFmtId="0" fontId="0" fillId="0" borderId="17" xfId="0" applyBorder="1" applyAlignment="1">
      <alignment horizontal="center" vertical="center" wrapText="1"/>
    </xf>
    <xf numFmtId="169" fontId="0" fillId="0" borderId="17" xfId="6" applyNumberFormat="1" applyFont="1" applyFill="1" applyBorder="1" applyAlignment="1">
      <alignment horizontal="center" vertical="center" wrapText="1"/>
    </xf>
    <xf numFmtId="165" fontId="0" fillId="0" borderId="17" xfId="6" applyFont="1" applyFill="1" applyBorder="1" applyAlignment="1">
      <alignment horizontal="center" vertical="center" wrapText="1"/>
    </xf>
    <xf numFmtId="165" fontId="0" fillId="0" borderId="17" xfId="6" applyFont="1" applyFill="1" applyBorder="1" applyAlignment="1">
      <alignment horizontal="center" vertical="center"/>
    </xf>
    <xf numFmtId="169" fontId="0" fillId="0" borderId="17" xfId="6" applyNumberFormat="1" applyFont="1" applyFill="1" applyBorder="1" applyAlignment="1">
      <alignment horizontal="center" vertical="center"/>
    </xf>
    <xf numFmtId="165" fontId="0" fillId="0" borderId="22" xfId="6" applyFont="1" applyBorder="1" applyAlignment="1">
      <alignment horizontal="center" vertical="center" wrapText="1"/>
    </xf>
    <xf numFmtId="0" fontId="0" fillId="0" borderId="46" xfId="0" applyBorder="1" applyAlignment="1">
      <alignment horizontal="center" vertical="center" wrapText="1"/>
    </xf>
    <xf numFmtId="0" fontId="32" fillId="0" borderId="1" xfId="0" applyFont="1" applyBorder="1" applyAlignment="1">
      <alignment vertical="center" wrapText="1"/>
    </xf>
    <xf numFmtId="168" fontId="42" fillId="0" borderId="1" xfId="0" applyNumberFormat="1" applyFont="1" applyBorder="1" applyAlignment="1">
      <alignment vertical="center"/>
    </xf>
    <xf numFmtId="41" fontId="42" fillId="0" borderId="1" xfId="5" applyFont="1" applyFill="1" applyBorder="1" applyAlignment="1">
      <alignment vertical="center"/>
    </xf>
    <xf numFmtId="9" fontId="42" fillId="0" borderId="1" xfId="7" applyFont="1" applyFill="1" applyBorder="1" applyAlignment="1">
      <alignment vertical="center"/>
    </xf>
    <xf numFmtId="0" fontId="0" fillId="0" borderId="1" xfId="0" applyBorder="1" applyAlignment="1">
      <alignment vertical="center"/>
    </xf>
    <xf numFmtId="0" fontId="0" fillId="0" borderId="22" xfId="0" applyBorder="1" applyAlignment="1">
      <alignment vertical="center"/>
    </xf>
    <xf numFmtId="0" fontId="40" fillId="0" borderId="1" xfId="0" applyFont="1" applyBorder="1" applyAlignment="1">
      <alignment vertical="center" wrapText="1"/>
    </xf>
    <xf numFmtId="1" fontId="41" fillId="0" borderId="1" xfId="0" applyNumberFormat="1" applyFont="1" applyBorder="1" applyAlignment="1">
      <alignment vertical="center" wrapText="1"/>
    </xf>
    <xf numFmtId="166" fontId="31" fillId="0" borderId="1" xfId="0" applyNumberFormat="1" applyFont="1" applyBorder="1" applyAlignment="1">
      <alignment vertical="center" wrapText="1"/>
    </xf>
    <xf numFmtId="0" fontId="0" fillId="0" borderId="3" xfId="0"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169"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32" fillId="6" borderId="1" xfId="0" applyFont="1" applyFill="1" applyBorder="1" applyAlignment="1">
      <alignment horizontal="center" vertical="center" wrapText="1"/>
    </xf>
    <xf numFmtId="168" fontId="42" fillId="0" borderId="17" xfId="0" applyNumberFormat="1" applyFont="1" applyBorder="1" applyAlignment="1">
      <alignment horizontal="center" vertical="center"/>
    </xf>
    <xf numFmtId="41" fontId="42" fillId="0" borderId="17" xfId="5" applyFont="1" applyFill="1" applyBorder="1" applyAlignment="1">
      <alignment horizontal="center" vertical="center"/>
    </xf>
    <xf numFmtId="9" fontId="42" fillId="0" borderId="17" xfId="7" applyFont="1" applyFill="1" applyBorder="1" applyAlignment="1">
      <alignment horizontal="center" vertical="center"/>
    </xf>
    <xf numFmtId="9" fontId="43" fillId="0" borderId="17" xfId="0" applyNumberFormat="1" applyFont="1" applyBorder="1" applyAlignment="1">
      <alignment horizontal="center" vertical="center"/>
    </xf>
    <xf numFmtId="0" fontId="0" fillId="0" borderId="17" xfId="0" applyBorder="1" applyAlignment="1">
      <alignment horizontal="center"/>
    </xf>
    <xf numFmtId="9" fontId="0" fillId="0" borderId="17" xfId="0" applyNumberFormat="1" applyBorder="1" applyAlignment="1">
      <alignment horizontal="center" vertical="center"/>
    </xf>
    <xf numFmtId="169" fontId="0" fillId="0" borderId="17" xfId="0" applyNumberFormat="1" applyBorder="1" applyAlignment="1">
      <alignment horizontal="center" vertical="center"/>
    </xf>
    <xf numFmtId="0" fontId="0" fillId="0" borderId="11" xfId="0" applyBorder="1" applyAlignment="1">
      <alignment horizontal="center" vertical="center" wrapText="1"/>
    </xf>
    <xf numFmtId="9" fontId="0" fillId="0" borderId="0" xfId="7" applyFont="1"/>
    <xf numFmtId="4" fontId="8" fillId="0" borderId="1" xfId="0" applyNumberFormat="1" applyFont="1" applyBorder="1" applyAlignment="1">
      <alignment horizontal="center" vertical="center"/>
    </xf>
    <xf numFmtId="9" fontId="0" fillId="6" borderId="1" xfId="7" applyFont="1" applyFill="1" applyBorder="1" applyAlignment="1">
      <alignment horizontal="center" vertical="center"/>
    </xf>
    <xf numFmtId="41" fontId="42" fillId="0" borderId="13" xfId="5" applyFont="1" applyFill="1" applyBorder="1" applyAlignment="1">
      <alignment horizontal="center" vertical="center"/>
    </xf>
    <xf numFmtId="0" fontId="33" fillId="0" borderId="1" xfId="0" applyFont="1" applyBorder="1" applyAlignment="1">
      <alignment horizontal="center" vertical="center"/>
    </xf>
    <xf numFmtId="9" fontId="33"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169" fontId="0" fillId="0" borderId="1" xfId="6" applyNumberFormat="1" applyFont="1" applyFill="1" applyBorder="1" applyAlignment="1">
      <alignment horizontal="center" vertical="center"/>
    </xf>
    <xf numFmtId="9" fontId="0" fillId="0" borderId="1" xfId="7" applyFont="1" applyFill="1" applyBorder="1" applyAlignment="1">
      <alignment horizontal="center" vertical="center"/>
    </xf>
    <xf numFmtId="169" fontId="0" fillId="6" borderId="1" xfId="6" applyNumberFormat="1" applyFont="1" applyFill="1" applyBorder="1" applyAlignment="1">
      <alignment horizontal="center" vertical="center"/>
    </xf>
    <xf numFmtId="9" fontId="0" fillId="0" borderId="17" xfId="7" applyFont="1" applyFill="1" applyBorder="1" applyAlignment="1">
      <alignment horizontal="center" vertical="center"/>
    </xf>
    <xf numFmtId="169" fontId="0" fillId="6" borderId="17" xfId="6" applyNumberFormat="1" applyFont="1" applyFill="1" applyBorder="1" applyAlignment="1">
      <alignment horizontal="center" vertical="center"/>
    </xf>
    <xf numFmtId="165" fontId="0" fillId="0" borderId="17" xfId="0" applyNumberFormat="1" applyBorder="1" applyAlignment="1">
      <alignment horizontal="center" vertical="center"/>
    </xf>
    <xf numFmtId="0" fontId="0" fillId="0" borderId="13" xfId="0" applyBorder="1" applyAlignment="1">
      <alignment horizontal="center"/>
    </xf>
    <xf numFmtId="9" fontId="0" fillId="0" borderId="13" xfId="0" applyNumberFormat="1" applyBorder="1" applyAlignment="1">
      <alignment horizontal="center" vertical="center"/>
    </xf>
    <xf numFmtId="9" fontId="0" fillId="0" borderId="13" xfId="7" applyFont="1" applyFill="1" applyBorder="1" applyAlignment="1">
      <alignment horizontal="center" vertical="center"/>
    </xf>
    <xf numFmtId="169" fontId="0" fillId="6" borderId="13" xfId="6" applyNumberFormat="1" applyFont="1" applyFill="1" applyBorder="1" applyAlignment="1">
      <alignment horizontal="center" vertical="center"/>
    </xf>
    <xf numFmtId="165" fontId="0" fillId="0" borderId="13" xfId="0" applyNumberFormat="1" applyBorder="1" applyAlignment="1">
      <alignment horizontal="center" vertical="center"/>
    </xf>
    <xf numFmtId="169" fontId="0" fillId="0" borderId="13" xfId="0" applyNumberFormat="1" applyBorder="1" applyAlignment="1">
      <alignment horizontal="center" vertical="center"/>
    </xf>
    <xf numFmtId="9" fontId="8" fillId="0" borderId="1" xfId="0" applyNumberFormat="1" applyFont="1" applyBorder="1" applyAlignment="1">
      <alignment vertical="center"/>
    </xf>
    <xf numFmtId="9" fontId="33" fillId="0" borderId="19"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6" borderId="1" xfId="0" applyFont="1" applyFill="1" applyBorder="1" applyAlignment="1">
      <alignment horizontal="center" vertical="center"/>
    </xf>
    <xf numFmtId="2" fontId="8" fillId="6" borderId="1" xfId="7" applyNumberFormat="1" applyFont="1" applyFill="1" applyBorder="1" applyAlignment="1">
      <alignment horizontal="center" vertical="center"/>
    </xf>
    <xf numFmtId="9" fontId="8" fillId="6" borderId="1" xfId="7" applyFont="1" applyFill="1" applyBorder="1" applyAlignment="1">
      <alignment horizontal="center" vertical="center"/>
    </xf>
    <xf numFmtId="0" fontId="0" fillId="6" borderId="1" xfId="0" applyFill="1" applyBorder="1" applyAlignment="1">
      <alignment horizontal="center" vertical="center"/>
    </xf>
    <xf numFmtId="9" fontId="0" fillId="6" borderId="1" xfId="0" applyNumberFormat="1" applyFill="1" applyBorder="1" applyAlignment="1">
      <alignment horizontal="center" vertical="center"/>
    </xf>
    <xf numFmtId="0" fontId="0" fillId="6" borderId="17" xfId="0" applyFill="1" applyBorder="1" applyAlignment="1">
      <alignment horizontal="center" vertical="center" wrapText="1"/>
    </xf>
    <xf numFmtId="165" fontId="0" fillId="0" borderId="1" xfId="6" applyFont="1" applyBorder="1" applyAlignment="1">
      <alignment horizontal="center" vertical="center"/>
    </xf>
    <xf numFmtId="2" fontId="8" fillId="0" borderId="1" xfId="0" applyNumberFormat="1" applyFont="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wrapText="1"/>
    </xf>
    <xf numFmtId="169" fontId="0" fillId="0" borderId="1" xfId="6" applyNumberFormat="1" applyFont="1" applyFill="1" applyBorder="1" applyAlignment="1">
      <alignment vertical="center"/>
    </xf>
    <xf numFmtId="169" fontId="0" fillId="6" borderId="1" xfId="6" applyNumberFormat="1" applyFont="1" applyFill="1" applyBorder="1" applyAlignment="1">
      <alignment vertical="center"/>
    </xf>
    <xf numFmtId="165" fontId="0" fillId="0" borderId="1" xfId="0" applyNumberFormat="1" applyBorder="1" applyAlignment="1">
      <alignment vertical="center"/>
    </xf>
    <xf numFmtId="169" fontId="0" fillId="0" borderId="1" xfId="0" applyNumberFormat="1" applyBorder="1" applyAlignment="1">
      <alignment vertical="center"/>
    </xf>
    <xf numFmtId="169" fontId="0" fillId="0" borderId="1" xfId="6" applyNumberFormat="1" applyFont="1" applyFill="1" applyBorder="1" applyAlignment="1">
      <alignment vertical="center" wrapText="1"/>
    </xf>
    <xf numFmtId="9" fontId="0" fillId="0" borderId="1" xfId="0" applyNumberFormat="1" applyBorder="1" applyAlignment="1">
      <alignment horizontal="center" vertical="center" wrapText="1"/>
    </xf>
    <xf numFmtId="0" fontId="39" fillId="6" borderId="1" xfId="0" applyFont="1" applyFill="1" applyBorder="1" applyAlignment="1">
      <alignment horizontal="center" vertical="center" wrapText="1"/>
    </xf>
    <xf numFmtId="9" fontId="0" fillId="0" borderId="1" xfId="7" applyFont="1" applyFill="1" applyBorder="1" applyAlignment="1">
      <alignment vertical="center"/>
    </xf>
    <xf numFmtId="9" fontId="0" fillId="0" borderId="1" xfId="0" applyNumberFormat="1" applyBorder="1" applyAlignment="1">
      <alignment horizontal="center"/>
    </xf>
    <xf numFmtId="0" fontId="39" fillId="0" borderId="1" xfId="0" applyFont="1" applyBorder="1" applyAlignment="1">
      <alignment horizontal="center" wrapText="1"/>
    </xf>
    <xf numFmtId="0" fontId="0" fillId="0" borderId="1" xfId="0" applyBorder="1" applyAlignment="1">
      <alignment wrapText="1"/>
    </xf>
    <xf numFmtId="0" fontId="2" fillId="0" borderId="4" xfId="0" applyFont="1" applyBorder="1" applyAlignment="1">
      <alignment horizontal="center" vertical="center"/>
    </xf>
    <xf numFmtId="9" fontId="28" fillId="0" borderId="1" xfId="7" applyFont="1" applyBorder="1" applyAlignment="1">
      <alignment horizontal="center" vertical="center" wrapText="1"/>
    </xf>
    <xf numFmtId="0" fontId="8" fillId="12" borderId="1" xfId="0" applyFont="1" applyFill="1" applyBorder="1" applyAlignment="1">
      <alignment horizontal="center" vertical="center"/>
    </xf>
    <xf numFmtId="0" fontId="28" fillId="12" borderId="22" xfId="0" applyFont="1" applyFill="1" applyBorder="1" applyAlignment="1">
      <alignment horizontal="center" vertical="center" wrapText="1"/>
    </xf>
    <xf numFmtId="9" fontId="28" fillId="0" borderId="1" xfId="0" applyNumberFormat="1" applyFont="1" applyBorder="1" applyAlignment="1">
      <alignment horizontal="center" vertical="center" wrapText="1"/>
    </xf>
    <xf numFmtId="165" fontId="0" fillId="0" borderId="19" xfId="6" applyFont="1" applyBorder="1" applyAlignment="1">
      <alignment horizontal="center" vertical="center" wrapText="1"/>
    </xf>
    <xf numFmtId="10" fontId="0" fillId="0" borderId="3" xfId="7" applyNumberFormat="1" applyFont="1" applyBorder="1" applyAlignment="1">
      <alignment horizontal="center" vertical="center" wrapText="1"/>
    </xf>
    <xf numFmtId="165" fontId="0" fillId="0" borderId="0" xfId="6" applyFont="1" applyAlignment="1">
      <alignment horizontal="left" vertical="center" wrapText="1"/>
    </xf>
    <xf numFmtId="9" fontId="17" fillId="0" borderId="1" xfId="0" applyNumberFormat="1" applyFont="1" applyBorder="1" applyAlignment="1">
      <alignment horizontal="center" vertical="center" wrapText="1"/>
    </xf>
    <xf numFmtId="165" fontId="0" fillId="0" borderId="1" xfId="6" applyFont="1" applyBorder="1" applyAlignment="1">
      <alignment horizontal="left" vertical="center" wrapText="1"/>
    </xf>
    <xf numFmtId="10" fontId="11" fillId="0" borderId="1" xfId="7" applyNumberFormat="1" applyFont="1" applyBorder="1" applyAlignment="1">
      <alignment horizontal="center" vertical="center" wrapText="1"/>
    </xf>
    <xf numFmtId="9" fontId="0" fillId="0" borderId="1" xfId="7" applyFont="1" applyBorder="1" applyAlignment="1">
      <alignment horizontal="center" vertical="center"/>
    </xf>
    <xf numFmtId="10" fontId="0" fillId="0" borderId="1" xfId="7" applyNumberFormat="1" applyFont="1" applyBorder="1" applyAlignment="1">
      <alignment horizontal="center" vertical="center"/>
    </xf>
    <xf numFmtId="165" fontId="0" fillId="0" borderId="19" xfId="6" applyFont="1" applyBorder="1" applyAlignment="1">
      <alignment horizontal="left" vertical="center" wrapText="1"/>
    </xf>
    <xf numFmtId="9" fontId="45" fillId="0" borderId="3" xfId="7" applyFont="1" applyBorder="1" applyAlignment="1">
      <alignment horizontal="center" vertical="center" wrapText="1"/>
    </xf>
    <xf numFmtId="10" fontId="46" fillId="0" borderId="3" xfId="7" applyNumberFormat="1" applyFont="1" applyBorder="1" applyAlignment="1">
      <alignment horizontal="center" vertical="center" wrapText="1"/>
    </xf>
    <xf numFmtId="10" fontId="44" fillId="0" borderId="19" xfId="7" applyNumberFormat="1" applyFont="1" applyBorder="1" applyAlignment="1">
      <alignment horizontal="center" vertical="center" wrapText="1"/>
    </xf>
    <xf numFmtId="9" fontId="51" fillId="0" borderId="22" xfId="7" applyFont="1" applyBorder="1" applyAlignment="1">
      <alignment horizontal="center" vertical="center" wrapText="1"/>
    </xf>
    <xf numFmtId="10" fontId="47" fillId="0" borderId="1" xfId="0" applyNumberFormat="1" applyFont="1" applyBorder="1" applyAlignment="1">
      <alignment horizontal="center" vertical="center" wrapText="1"/>
    </xf>
    <xf numFmtId="9" fontId="50" fillId="0" borderId="3" xfId="0" applyNumberFormat="1" applyFont="1" applyBorder="1" applyAlignment="1">
      <alignment horizontal="center" vertical="center" wrapText="1"/>
    </xf>
    <xf numFmtId="10" fontId="54" fillId="0" borderId="1" xfId="0" applyNumberFormat="1" applyFont="1" applyBorder="1" applyAlignment="1">
      <alignment horizontal="center" vertical="center" wrapText="1"/>
    </xf>
    <xf numFmtId="9" fontId="46" fillId="0" borderId="1" xfId="0" applyNumberFormat="1" applyFont="1" applyBorder="1" applyAlignment="1">
      <alignment horizontal="center" vertical="center" wrapText="1"/>
    </xf>
    <xf numFmtId="165" fontId="0" fillId="0" borderId="22" xfId="6" applyFont="1" applyBorder="1" applyAlignment="1">
      <alignment horizontal="left" vertical="center" wrapText="1"/>
    </xf>
    <xf numFmtId="9" fontId="32" fillId="0" borderId="1" xfId="0" applyNumberFormat="1" applyFont="1" applyBorder="1" applyAlignment="1">
      <alignment horizontal="center" vertical="center" wrapText="1"/>
    </xf>
    <xf numFmtId="9" fontId="33" fillId="6" borderId="1" xfId="0" applyNumberFormat="1" applyFont="1" applyFill="1" applyBorder="1" applyAlignment="1">
      <alignment horizontal="center" vertical="center" wrapText="1"/>
    </xf>
    <xf numFmtId="9" fontId="28" fillId="6" borderId="1" xfId="0" applyNumberFormat="1" applyFont="1" applyFill="1" applyBorder="1" applyAlignment="1">
      <alignment horizontal="center" vertical="center" wrapText="1"/>
    </xf>
    <xf numFmtId="9" fontId="49" fillId="0" borderId="1" xfId="0" applyNumberFormat="1" applyFont="1" applyBorder="1" applyAlignment="1">
      <alignment horizontal="center" vertical="center" wrapText="1"/>
    </xf>
    <xf numFmtId="9" fontId="46" fillId="0" borderId="1" xfId="7" applyFont="1" applyFill="1" applyBorder="1" applyAlignment="1">
      <alignment horizontal="center" vertical="center" wrapText="1"/>
    </xf>
    <xf numFmtId="9" fontId="32" fillId="0" borderId="1" xfId="7" applyFont="1" applyFill="1" applyBorder="1" applyAlignment="1">
      <alignment horizontal="center" vertical="center" wrapText="1"/>
    </xf>
    <xf numFmtId="9" fontId="33" fillId="0" borderId="1" xfId="7" applyFont="1" applyFill="1" applyBorder="1" applyAlignment="1">
      <alignment horizontal="center" vertical="center" wrapText="1"/>
    </xf>
    <xf numFmtId="9" fontId="28" fillId="0" borderId="1" xfId="7" applyFont="1" applyFill="1" applyBorder="1" applyAlignment="1">
      <alignment horizontal="center" vertical="center" wrapText="1"/>
    </xf>
    <xf numFmtId="165" fontId="0" fillId="0" borderId="1" xfId="0" applyNumberFormat="1" applyBorder="1"/>
    <xf numFmtId="0" fontId="44" fillId="6" borderId="6" xfId="0" applyFont="1" applyFill="1" applyBorder="1" applyAlignment="1">
      <alignment horizontal="center" vertical="center" wrapText="1"/>
    </xf>
    <xf numFmtId="0" fontId="44" fillId="6" borderId="7"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0" fillId="0" borderId="1" xfId="0" applyBorder="1" applyAlignment="1">
      <alignment horizontal="center" vertical="center"/>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28" fillId="6" borderId="19"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4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167" fontId="28" fillId="6" borderId="19" xfId="0" applyNumberFormat="1" applyFont="1" applyFill="1" applyBorder="1" applyAlignment="1">
      <alignment horizontal="center" vertical="center" wrapText="1"/>
    </xf>
    <xf numFmtId="167" fontId="28" fillId="6" borderId="22" xfId="0" applyNumberFormat="1" applyFont="1" applyFill="1" applyBorder="1" applyAlignment="1">
      <alignment horizontal="center" vertical="center" wrapText="1"/>
    </xf>
    <xf numFmtId="167" fontId="28" fillId="6" borderId="3" xfId="0" applyNumberFormat="1" applyFont="1" applyFill="1" applyBorder="1" applyAlignment="1">
      <alignment horizontal="center" vertical="center" wrapText="1"/>
    </xf>
    <xf numFmtId="167" fontId="33" fillId="0" borderId="19" xfId="0" applyNumberFormat="1" applyFont="1" applyBorder="1" applyAlignment="1">
      <alignment horizontal="center" vertical="center" wrapText="1"/>
    </xf>
    <xf numFmtId="167" fontId="33" fillId="0" borderId="3" xfId="0" applyNumberFormat="1" applyFont="1" applyBorder="1" applyAlignment="1">
      <alignment horizontal="center" vertical="center" wrapText="1"/>
    </xf>
    <xf numFmtId="0" fontId="28" fillId="0" borderId="1" xfId="0" applyFont="1" applyBorder="1" applyAlignment="1">
      <alignment horizontal="center" vertical="center" wrapText="1"/>
    </xf>
    <xf numFmtId="1" fontId="28" fillId="6" borderId="1" xfId="0" applyNumberFormat="1" applyFont="1" applyFill="1" applyBorder="1" applyAlignment="1">
      <alignment horizontal="center" vertical="center"/>
    </xf>
    <xf numFmtId="0" fontId="28" fillId="6" borderId="1" xfId="0" applyFont="1" applyFill="1" applyBorder="1" applyAlignment="1">
      <alignment horizontal="center" vertical="center" wrapText="1"/>
    </xf>
    <xf numFmtId="1" fontId="30"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9" fontId="28" fillId="0" borderId="19" xfId="0" applyNumberFormat="1" applyFont="1" applyBorder="1" applyAlignment="1">
      <alignment horizontal="center" vertical="center" wrapText="1"/>
    </xf>
    <xf numFmtId="9" fontId="28" fillId="0" borderId="3"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0" fontId="52" fillId="0" borderId="6"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4" xfId="0" applyFont="1" applyBorder="1" applyAlignment="1">
      <alignment horizontal="center" vertical="center" wrapText="1"/>
    </xf>
    <xf numFmtId="167" fontId="33" fillId="0" borderId="22" xfId="0" applyNumberFormat="1" applyFont="1" applyBorder="1" applyAlignment="1">
      <alignment horizontal="center" vertical="center" wrapText="1"/>
    </xf>
    <xf numFmtId="0" fontId="29" fillId="0" borderId="1" xfId="0" applyFont="1" applyBorder="1" applyAlignment="1">
      <alignment horizontal="center" wrapText="1"/>
    </xf>
    <xf numFmtId="9" fontId="28" fillId="0" borderId="19" xfId="7" applyFont="1" applyBorder="1" applyAlignment="1">
      <alignment horizontal="center" vertical="center" wrapText="1"/>
    </xf>
    <xf numFmtId="9" fontId="28" fillId="0" borderId="3" xfId="7" applyFont="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167" fontId="5"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165" fontId="23" fillId="0" borderId="19" xfId="0" applyNumberFormat="1" applyFont="1" applyBorder="1" applyAlignment="1">
      <alignment horizontal="center" vertical="center" wrapText="1"/>
    </xf>
    <xf numFmtId="165"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19" xfId="0" applyNumberFormat="1" applyFont="1" applyBorder="1" applyAlignment="1">
      <alignment horizontal="center" vertical="center" wrapText="1"/>
    </xf>
    <xf numFmtId="10" fontId="23" fillId="0" borderId="19" xfId="0" applyNumberFormat="1"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0" fillId="0" borderId="1" xfId="0" applyBorder="1" applyAlignment="1">
      <alignment horizontal="center" vertical="center" wrapText="1"/>
    </xf>
    <xf numFmtId="0" fontId="28" fillId="0" borderId="23"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9" fontId="28" fillId="12" borderId="19" xfId="0" applyNumberFormat="1" applyFont="1" applyFill="1" applyBorder="1" applyAlignment="1">
      <alignment horizontal="center" vertical="center" wrapText="1"/>
    </xf>
    <xf numFmtId="0" fontId="28" fillId="12" borderId="3" xfId="0" applyFont="1" applyFill="1" applyBorder="1" applyAlignment="1">
      <alignment horizontal="center" vertical="center" wrapText="1"/>
    </xf>
    <xf numFmtId="3" fontId="28" fillId="0" borderId="19" xfId="0" applyNumberFormat="1" applyFont="1" applyBorder="1" applyAlignment="1">
      <alignment horizontal="center" vertical="center" wrapText="1"/>
    </xf>
    <xf numFmtId="3" fontId="28" fillId="0" borderId="3" xfId="0" applyNumberFormat="1" applyFont="1" applyBorder="1" applyAlignment="1">
      <alignment horizontal="center" vertical="center" wrapText="1"/>
    </xf>
    <xf numFmtId="9" fontId="28" fillId="0" borderId="22" xfId="7"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10" fontId="0" fillId="0" borderId="1" xfId="7" applyNumberFormat="1" applyFont="1" applyBorder="1" applyAlignment="1">
      <alignment horizontal="center" vertical="center" wrapText="1"/>
    </xf>
    <xf numFmtId="9" fontId="0" fillId="0" borderId="19" xfId="6" applyNumberFormat="1" applyFont="1" applyBorder="1" applyAlignment="1">
      <alignment horizontal="center" vertical="center" wrapText="1"/>
    </xf>
    <xf numFmtId="165" fontId="0" fillId="0" borderId="22" xfId="6" applyFont="1" applyBorder="1" applyAlignment="1">
      <alignment horizontal="center" vertical="center" wrapText="1"/>
    </xf>
    <xf numFmtId="165" fontId="0" fillId="0" borderId="3" xfId="6" applyFont="1" applyBorder="1" applyAlignment="1">
      <alignment horizontal="center" vertical="center" wrapText="1"/>
    </xf>
    <xf numFmtId="10" fontId="0" fillId="0" borderId="19" xfId="7" applyNumberFormat="1" applyFont="1" applyBorder="1" applyAlignment="1">
      <alignment horizontal="center" vertical="center" wrapText="1"/>
    </xf>
    <xf numFmtId="10" fontId="0" fillId="0" borderId="3" xfId="7" applyNumberFormat="1"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0" borderId="1" xfId="0" applyFont="1" applyBorder="1" applyAlignment="1">
      <alignment horizontal="center" vertical="center"/>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167" fontId="32" fillId="0" borderId="20" xfId="0" applyNumberFormat="1" applyFont="1" applyBorder="1" applyAlignment="1">
      <alignment horizontal="center" vertical="center" wrapText="1"/>
    </xf>
    <xf numFmtId="167" fontId="32" fillId="0" borderId="25" xfId="0" applyNumberFormat="1" applyFont="1" applyBorder="1" applyAlignment="1">
      <alignment horizontal="center" vertical="center" wrapText="1"/>
    </xf>
    <xf numFmtId="167" fontId="32" fillId="0" borderId="26" xfId="0" applyNumberFormat="1" applyFont="1" applyBorder="1" applyAlignment="1">
      <alignment horizontal="center" vertical="center" wrapText="1"/>
    </xf>
    <xf numFmtId="167" fontId="28" fillId="6" borderId="1" xfId="0" applyNumberFormat="1" applyFont="1" applyFill="1" applyBorder="1" applyAlignment="1">
      <alignment horizontal="center" vertical="center" wrapText="1"/>
    </xf>
    <xf numFmtId="165" fontId="0" fillId="0" borderId="1" xfId="6" applyFont="1" applyBorder="1" applyAlignment="1">
      <alignment horizontal="center" vertical="center" wrapText="1"/>
    </xf>
    <xf numFmtId="165" fontId="0" fillId="0" borderId="19" xfId="6" applyFont="1" applyBorder="1" applyAlignment="1">
      <alignment horizontal="center" vertical="center" wrapText="1"/>
    </xf>
    <xf numFmtId="1" fontId="45" fillId="6" borderId="26" xfId="0" applyNumberFormat="1" applyFont="1" applyFill="1" applyBorder="1" applyAlignment="1">
      <alignment horizontal="center" vertical="center" wrapText="1"/>
    </xf>
    <xf numFmtId="1" fontId="45" fillId="6" borderId="44" xfId="0" applyNumberFormat="1" applyFont="1" applyFill="1" applyBorder="1" applyAlignment="1">
      <alignment horizontal="center" vertical="center" wrapText="1"/>
    </xf>
    <xf numFmtId="1" fontId="45" fillId="6" borderId="24" xfId="0" applyNumberFormat="1" applyFont="1" applyFill="1" applyBorder="1" applyAlignment="1">
      <alignment horizontal="center" vertical="center" wrapText="1"/>
    </xf>
    <xf numFmtId="9" fontId="28" fillId="0" borderId="19" xfId="7" applyFont="1" applyFill="1" applyBorder="1" applyAlignment="1">
      <alignment horizontal="center" vertical="center" wrapText="1"/>
    </xf>
    <xf numFmtId="9" fontId="28" fillId="0" borderId="3" xfId="7" applyFont="1" applyFill="1" applyBorder="1" applyAlignment="1">
      <alignment horizontal="center" vertical="center" wrapText="1"/>
    </xf>
    <xf numFmtId="9" fontId="28" fillId="6" borderId="1" xfId="7" applyFont="1" applyFill="1" applyBorder="1" applyAlignment="1">
      <alignment horizontal="center" vertical="center" wrapText="1"/>
    </xf>
    <xf numFmtId="9" fontId="32" fillId="0" borderId="19" xfId="7" applyFont="1" applyFill="1" applyBorder="1" applyAlignment="1">
      <alignment horizontal="center" vertical="center" wrapText="1"/>
    </xf>
    <xf numFmtId="9" fontId="32" fillId="0" borderId="3" xfId="7" applyFont="1" applyFill="1" applyBorder="1" applyAlignment="1">
      <alignment horizontal="center" vertical="center" wrapText="1"/>
    </xf>
    <xf numFmtId="9" fontId="32" fillId="0" borderId="22" xfId="7" applyFont="1" applyFill="1" applyBorder="1" applyAlignment="1">
      <alignment horizontal="center" vertical="center" wrapText="1"/>
    </xf>
    <xf numFmtId="1" fontId="48" fillId="0" borderId="6" xfId="0" applyNumberFormat="1" applyFont="1" applyFill="1" applyBorder="1" applyAlignment="1">
      <alignment horizontal="center" vertical="center" wrapText="1"/>
    </xf>
    <xf numFmtId="1" fontId="48" fillId="0" borderId="7" xfId="0" applyNumberFormat="1" applyFont="1" applyFill="1" applyBorder="1" applyAlignment="1">
      <alignment horizontal="center" vertical="center" wrapText="1"/>
    </xf>
    <xf numFmtId="1" fontId="48" fillId="0" borderId="8"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9" fontId="33" fillId="0" borderId="19" xfId="7" applyFont="1" applyFill="1" applyBorder="1" applyAlignment="1">
      <alignment horizontal="center" vertical="center" wrapText="1"/>
    </xf>
    <xf numFmtId="9" fontId="33" fillId="0" borderId="3" xfId="7" applyFont="1" applyFill="1" applyBorder="1" applyAlignment="1">
      <alignment horizontal="center" vertical="center" wrapText="1"/>
    </xf>
    <xf numFmtId="1" fontId="47" fillId="0" borderId="6" xfId="0" applyNumberFormat="1" applyFont="1" applyFill="1" applyBorder="1" applyAlignment="1">
      <alignment horizontal="center" vertical="center" wrapText="1"/>
    </xf>
    <xf numFmtId="1" fontId="47" fillId="0" borderId="7" xfId="0" applyNumberFormat="1" applyFont="1" applyFill="1" applyBorder="1" applyAlignment="1">
      <alignment horizontal="center" vertical="center" wrapText="1"/>
    </xf>
    <xf numFmtId="1" fontId="47" fillId="0" borderId="8" xfId="0" applyNumberFormat="1" applyFont="1" applyFill="1" applyBorder="1" applyAlignment="1">
      <alignment horizontal="center" vertical="center" wrapText="1"/>
    </xf>
    <xf numFmtId="1" fontId="48" fillId="0" borderId="6" xfId="0" applyNumberFormat="1" applyFont="1" applyBorder="1" applyAlignment="1">
      <alignment horizontal="center" vertical="center" wrapText="1"/>
    </xf>
    <xf numFmtId="1" fontId="48" fillId="0" borderId="7" xfId="0" applyNumberFormat="1" applyFont="1" applyBorder="1" applyAlignment="1">
      <alignment horizontal="center" vertical="center" wrapText="1"/>
    </xf>
    <xf numFmtId="1" fontId="48" fillId="0" borderId="8" xfId="0" applyNumberFormat="1" applyFont="1" applyBorder="1" applyAlignment="1">
      <alignment horizontal="center" vertical="center" wrapText="1"/>
    </xf>
    <xf numFmtId="1" fontId="54" fillId="0" borderId="6" xfId="0" applyNumberFormat="1" applyFont="1" applyBorder="1" applyAlignment="1">
      <alignment horizontal="center" vertical="center" wrapText="1"/>
    </xf>
    <xf numFmtId="1" fontId="54" fillId="0" borderId="7" xfId="0" applyNumberFormat="1" applyFont="1" applyBorder="1" applyAlignment="1">
      <alignment horizontal="center" vertical="center" wrapText="1"/>
    </xf>
    <xf numFmtId="1" fontId="54" fillId="0" borderId="8" xfId="0" applyNumberFormat="1" applyFont="1" applyBorder="1" applyAlignment="1">
      <alignment horizontal="center" vertical="center" wrapText="1"/>
    </xf>
    <xf numFmtId="9" fontId="28" fillId="0" borderId="1" xfId="7" applyFont="1" applyBorder="1" applyAlignment="1">
      <alignment horizontal="center" vertical="center" wrapText="1"/>
    </xf>
    <xf numFmtId="9" fontId="28" fillId="6"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0" fontId="35" fillId="9" borderId="37" xfId="0" applyFont="1" applyFill="1" applyBorder="1" applyAlignment="1">
      <alignment horizontal="center" vertical="center" wrapText="1"/>
    </xf>
    <xf numFmtId="0" fontId="35" fillId="9" borderId="14"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9" borderId="19" xfId="0" applyFont="1" applyFill="1" applyBorder="1" applyAlignment="1">
      <alignment horizontal="center" vertical="center" wrapText="1"/>
    </xf>
    <xf numFmtId="0" fontId="6" fillId="0" borderId="12"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5" fillId="7" borderId="30" xfId="0" applyFont="1" applyFill="1" applyBorder="1" applyAlignment="1">
      <alignment horizontal="center"/>
    </xf>
    <xf numFmtId="0" fontId="35" fillId="7" borderId="31" xfId="0" applyFont="1" applyFill="1" applyBorder="1" applyAlignment="1">
      <alignment horizontal="center"/>
    </xf>
    <xf numFmtId="0" fontId="35" fillId="7" borderId="32" xfId="0" applyFont="1" applyFill="1" applyBorder="1" applyAlignment="1">
      <alignment horizontal="center"/>
    </xf>
    <xf numFmtId="0" fontId="35" fillId="7" borderId="33" xfId="0" applyFont="1" applyFill="1" applyBorder="1" applyAlignment="1">
      <alignment horizontal="center"/>
    </xf>
    <xf numFmtId="0" fontId="36" fillId="8" borderId="34" xfId="0" applyFont="1" applyFill="1" applyBorder="1" applyAlignment="1">
      <alignment horizontal="center"/>
    </xf>
    <xf numFmtId="0" fontId="36" fillId="8" borderId="35" xfId="0" applyFont="1" applyFill="1" applyBorder="1" applyAlignment="1">
      <alignment horizontal="center"/>
    </xf>
    <xf numFmtId="0" fontId="36" fillId="8" borderId="36" xfId="0" applyFont="1" applyFill="1" applyBorder="1" applyAlignment="1">
      <alignment horizontal="center"/>
    </xf>
    <xf numFmtId="0" fontId="35" fillId="9" borderId="38" xfId="0"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15" xfId="0" applyFont="1" applyFill="1" applyBorder="1" applyAlignment="1">
      <alignment horizontal="center" vertical="center" wrapText="1"/>
    </xf>
    <xf numFmtId="0" fontId="35" fillId="10" borderId="39" xfId="0" applyFont="1" applyFill="1" applyBorder="1" applyAlignment="1">
      <alignment horizontal="center" vertical="center" wrapText="1"/>
    </xf>
    <xf numFmtId="0" fontId="35" fillId="10" borderId="40" xfId="0" applyFont="1" applyFill="1" applyBorder="1" applyAlignment="1">
      <alignment horizontal="center" vertical="center" wrapText="1"/>
    </xf>
    <xf numFmtId="0" fontId="35" fillId="11" borderId="39" xfId="0" applyFont="1" applyFill="1" applyBorder="1" applyAlignment="1">
      <alignment horizontal="center" vertical="center" wrapText="1"/>
    </xf>
    <xf numFmtId="0" fontId="35" fillId="11" borderId="40" xfId="0" applyFont="1" applyFill="1" applyBorder="1" applyAlignment="1">
      <alignment horizontal="center" vertical="center" wrapText="1"/>
    </xf>
    <xf numFmtId="0" fontId="35" fillId="11" borderId="35" xfId="0" applyFont="1" applyFill="1" applyBorder="1" applyAlignment="1">
      <alignment horizontal="center" vertical="center" wrapText="1"/>
    </xf>
    <xf numFmtId="0" fontId="35" fillId="11" borderId="41" xfId="0" applyFont="1" applyFill="1" applyBorder="1" applyAlignment="1">
      <alignment horizontal="center" vertical="center" wrapText="1"/>
    </xf>
    <xf numFmtId="0" fontId="35" fillId="11" borderId="31" xfId="0" applyFont="1" applyFill="1" applyBorder="1" applyAlignment="1">
      <alignment horizontal="center" vertical="center" wrapText="1"/>
    </xf>
    <xf numFmtId="0" fontId="35" fillId="11" borderId="32" xfId="0" applyFont="1" applyFill="1" applyBorder="1" applyAlignment="1">
      <alignment horizontal="center" vertical="center" wrapText="1"/>
    </xf>
    <xf numFmtId="0" fontId="37" fillId="11" borderId="39" xfId="0" applyFont="1" applyFill="1" applyBorder="1" applyAlignment="1">
      <alignment horizontal="center" vertical="center" wrapText="1"/>
    </xf>
    <xf numFmtId="0" fontId="37" fillId="11" borderId="40" xfId="0" applyFont="1" applyFill="1" applyBorder="1" applyAlignment="1">
      <alignment horizontal="center" vertical="center" wrapText="1"/>
    </xf>
    <xf numFmtId="0" fontId="37" fillId="11" borderId="42" xfId="0" applyFont="1" applyFill="1" applyBorder="1" applyAlignment="1">
      <alignment horizontal="center" vertical="center" wrapText="1"/>
    </xf>
    <xf numFmtId="0" fontId="37" fillId="11" borderId="18" xfId="0" applyFont="1" applyFill="1" applyBorder="1" applyAlignment="1">
      <alignment horizontal="center" vertical="center" wrapText="1"/>
    </xf>
    <xf numFmtId="0" fontId="37" fillId="11" borderId="23" xfId="0" applyFont="1" applyFill="1" applyBorder="1" applyAlignment="1">
      <alignment horizontal="center" vertical="center" wrapText="1"/>
    </xf>
    <xf numFmtId="0" fontId="37" fillId="11" borderId="45" xfId="0" applyFont="1" applyFill="1" applyBorder="1" applyAlignment="1">
      <alignment horizontal="center" vertical="center" wrapText="1"/>
    </xf>
    <xf numFmtId="0" fontId="37" fillId="11" borderId="24" xfId="0" applyFont="1" applyFill="1" applyBorder="1" applyAlignment="1">
      <alignment horizontal="center" vertical="center" wrapText="1"/>
    </xf>
    <xf numFmtId="0" fontId="35" fillId="11" borderId="43" xfId="0" applyFont="1" applyFill="1" applyBorder="1" applyAlignment="1">
      <alignment horizontal="center" vertical="center" wrapText="1"/>
    </xf>
    <xf numFmtId="0" fontId="35" fillId="11" borderId="46"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5" fillId="10" borderId="26" xfId="0" applyFont="1" applyFill="1" applyBorder="1" applyAlignment="1">
      <alignment horizontal="center" vertical="center" wrapText="1"/>
    </xf>
    <xf numFmtId="0" fontId="35" fillId="10" borderId="44" xfId="0" applyFont="1" applyFill="1" applyBorder="1" applyAlignment="1">
      <alignment horizontal="center" vertical="center" wrapText="1"/>
    </xf>
    <xf numFmtId="0" fontId="35" fillId="10" borderId="24" xfId="0" applyFont="1" applyFill="1" applyBorder="1" applyAlignment="1">
      <alignment horizontal="center" vertical="center" wrapText="1"/>
    </xf>
    <xf numFmtId="0" fontId="37" fillId="11" borderId="26" xfId="0" applyFont="1" applyFill="1" applyBorder="1" applyAlignment="1">
      <alignment horizontal="center" vertical="center" wrapText="1"/>
    </xf>
    <xf numFmtId="0" fontId="37" fillId="11" borderId="20" xfId="0" applyFont="1" applyFill="1" applyBorder="1" applyAlignment="1">
      <alignment horizontal="center" vertical="center" wrapText="1"/>
    </xf>
    <xf numFmtId="0" fontId="37" fillId="11" borderId="44" xfId="0" applyFont="1" applyFill="1" applyBorder="1" applyAlignment="1">
      <alignment horizontal="center" vertical="center" wrapText="1"/>
    </xf>
    <xf numFmtId="0" fontId="35" fillId="11" borderId="3" xfId="0" applyFont="1" applyFill="1" applyBorder="1" applyAlignment="1">
      <alignment horizontal="center" vertical="center" wrapText="1"/>
    </xf>
    <xf numFmtId="0" fontId="35" fillId="11" borderId="19" xfId="0" applyFont="1" applyFill="1" applyBorder="1" applyAlignment="1">
      <alignment horizontal="center" vertical="center" wrapText="1"/>
    </xf>
    <xf numFmtId="168" fontId="42" fillId="0" borderId="47" xfId="0" applyNumberFormat="1" applyFont="1" applyBorder="1" applyAlignment="1">
      <alignment horizontal="center" vertical="center"/>
    </xf>
    <xf numFmtId="168" fontId="42" fillId="0" borderId="22" xfId="0" applyNumberFormat="1" applyFont="1" applyBorder="1" applyAlignment="1">
      <alignment horizontal="center" vertical="center"/>
    </xf>
    <xf numFmtId="168" fontId="42" fillId="0" borderId="3" xfId="0" applyNumberFormat="1" applyFont="1" applyBorder="1" applyAlignment="1">
      <alignment horizontal="center" vertical="center"/>
    </xf>
    <xf numFmtId="41" fontId="42" fillId="0" borderId="47" xfId="5" applyFont="1" applyFill="1" applyBorder="1" applyAlignment="1">
      <alignment horizontal="center" vertical="center"/>
    </xf>
    <xf numFmtId="41" fontId="42" fillId="0" borderId="22" xfId="5" applyFont="1" applyFill="1" applyBorder="1" applyAlignment="1">
      <alignment horizontal="center" vertical="center"/>
    </xf>
    <xf numFmtId="41" fontId="42" fillId="0" borderId="3" xfId="5" applyFont="1" applyFill="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1" fillId="0" borderId="3" xfId="0" applyFont="1" applyBorder="1" applyAlignment="1">
      <alignment horizontal="center" vertical="center"/>
    </xf>
    <xf numFmtId="9" fontId="42" fillId="0" borderId="47" xfId="7" applyFont="1" applyFill="1" applyBorder="1" applyAlignment="1">
      <alignment horizontal="center" vertical="center"/>
    </xf>
    <xf numFmtId="9" fontId="42" fillId="0" borderId="22" xfId="7" applyFont="1" applyFill="1" applyBorder="1" applyAlignment="1">
      <alignment horizontal="center" vertical="center"/>
    </xf>
    <xf numFmtId="9" fontId="42" fillId="0" borderId="3" xfId="7" applyFont="1" applyFill="1" applyBorder="1" applyAlignment="1">
      <alignment horizontal="center" vertical="center"/>
    </xf>
    <xf numFmtId="0" fontId="8" fillId="0" borderId="1" xfId="0" applyFont="1" applyBorder="1" applyAlignment="1">
      <alignment horizontal="center" vertical="center"/>
    </xf>
    <xf numFmtId="0" fontId="35" fillId="11" borderId="37"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1" xfId="0" applyFont="1" applyFill="1" applyBorder="1" applyAlignment="1">
      <alignment horizontal="center" vertical="center" wrapText="1"/>
    </xf>
    <xf numFmtId="9" fontId="35" fillId="11" borderId="3" xfId="7" applyFont="1" applyFill="1" applyBorder="1" applyAlignment="1">
      <alignment horizontal="center" vertical="center" wrapText="1"/>
    </xf>
    <xf numFmtId="9" fontId="35" fillId="11" borderId="19" xfId="7" applyFont="1" applyFill="1" applyBorder="1" applyAlignment="1">
      <alignment horizontal="center" vertical="center" wrapText="1"/>
    </xf>
    <xf numFmtId="0" fontId="35" fillId="10" borderId="22" xfId="0" applyFont="1" applyFill="1" applyBorder="1" applyAlignment="1">
      <alignment horizontal="center" vertical="center" wrapText="1"/>
    </xf>
    <xf numFmtId="9" fontId="37" fillId="10" borderId="25" xfId="7" applyFont="1" applyFill="1" applyBorder="1" applyAlignment="1">
      <alignment horizontal="center" vertical="center" wrapText="1"/>
    </xf>
    <xf numFmtId="1" fontId="41" fillId="0" borderId="19" xfId="0" applyNumberFormat="1" applyFont="1" applyBorder="1" applyAlignment="1">
      <alignment horizontal="center" vertical="center" wrapText="1"/>
    </xf>
    <xf numFmtId="1" fontId="41" fillId="0" borderId="22" xfId="0" applyNumberFormat="1" applyFont="1" applyBorder="1" applyAlignment="1">
      <alignment horizontal="center" vertical="center" wrapText="1"/>
    </xf>
    <xf numFmtId="1" fontId="41" fillId="0" borderId="3" xfId="0" applyNumberFormat="1" applyFont="1" applyBorder="1" applyAlignment="1">
      <alignment horizontal="center" vertical="center" wrapText="1"/>
    </xf>
    <xf numFmtId="166" fontId="31" fillId="0" borderId="19" xfId="0" applyNumberFormat="1" applyFont="1" applyBorder="1" applyAlignment="1">
      <alignment horizontal="center" vertical="center" wrapText="1"/>
    </xf>
    <xf numFmtId="166" fontId="31" fillId="0" borderId="22" xfId="0" applyNumberFormat="1" applyFont="1" applyBorder="1" applyAlignment="1">
      <alignment horizontal="center" vertical="center" wrapText="1"/>
    </xf>
    <xf numFmtId="166" fontId="31" fillId="0" borderId="3" xfId="0" applyNumberFormat="1" applyFont="1" applyBorder="1" applyAlignment="1">
      <alignment horizontal="center" vertical="center" wrapText="1"/>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xf>
    <xf numFmtId="0" fontId="0" fillId="0" borderId="3" xfId="0" applyBorder="1" applyAlignment="1">
      <alignment horizontal="center" vertical="center"/>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39" fillId="0" borderId="1" xfId="0" applyFont="1" applyBorder="1" applyAlignment="1">
      <alignment horizontal="center" vertical="center" wrapText="1"/>
    </xf>
    <xf numFmtId="0" fontId="0" fillId="0" borderId="47" xfId="0" applyBorder="1" applyAlignment="1">
      <alignment horizontal="center"/>
    </xf>
    <xf numFmtId="0" fontId="0" fillId="0" borderId="22" xfId="0" applyBorder="1" applyAlignment="1">
      <alignment horizontal="center"/>
    </xf>
    <xf numFmtId="0" fontId="0" fillId="0" borderId="3" xfId="0" applyBorder="1" applyAlignment="1">
      <alignment horizontal="center"/>
    </xf>
    <xf numFmtId="0" fontId="0" fillId="0" borderId="47" xfId="0" applyBorder="1" applyAlignment="1">
      <alignment horizontal="center" vertical="center" wrapText="1"/>
    </xf>
    <xf numFmtId="9" fontId="0" fillId="0" borderId="47" xfId="0" applyNumberFormat="1" applyBorder="1" applyAlignment="1">
      <alignment horizontal="center" vertical="center"/>
    </xf>
    <xf numFmtId="9" fontId="0" fillId="0" borderId="22" xfId="0" applyNumberFormat="1" applyBorder="1" applyAlignment="1">
      <alignment horizontal="center" vertical="center"/>
    </xf>
    <xf numFmtId="9" fontId="0" fillId="0" borderId="3" xfId="0" applyNumberFormat="1" applyBorder="1" applyAlignment="1">
      <alignment horizontal="center" vertical="center"/>
    </xf>
    <xf numFmtId="165" fontId="0" fillId="0" borderId="47" xfId="6" applyFont="1" applyFill="1" applyBorder="1" applyAlignment="1">
      <alignment horizontal="center" vertical="center"/>
    </xf>
    <xf numFmtId="165" fontId="0" fillId="0" borderId="22" xfId="6" applyFont="1" applyFill="1" applyBorder="1" applyAlignment="1">
      <alignment horizontal="center" vertical="center"/>
    </xf>
    <xf numFmtId="165" fontId="0" fillId="0" borderId="48" xfId="6" applyFont="1" applyFill="1" applyBorder="1" applyAlignment="1">
      <alignment horizontal="center" vertical="center"/>
    </xf>
    <xf numFmtId="169" fontId="0" fillId="0" borderId="47" xfId="6" applyNumberFormat="1" applyFont="1" applyFill="1" applyBorder="1" applyAlignment="1">
      <alignment horizontal="center" vertical="center"/>
    </xf>
    <xf numFmtId="169" fontId="0" fillId="0" borderId="22" xfId="6" applyNumberFormat="1" applyFont="1" applyFill="1" applyBorder="1" applyAlignment="1">
      <alignment horizontal="center" vertical="center"/>
    </xf>
    <xf numFmtId="9" fontId="0" fillId="0" borderId="47" xfId="7" applyFont="1" applyFill="1" applyBorder="1" applyAlignment="1">
      <alignment horizontal="center" vertical="center"/>
    </xf>
    <xf numFmtId="9" fontId="0" fillId="0" borderId="22" xfId="7" applyFont="1" applyFill="1" applyBorder="1" applyAlignment="1">
      <alignment horizontal="center" vertical="center"/>
    </xf>
    <xf numFmtId="169" fontId="0" fillId="0" borderId="47" xfId="7" applyNumberFormat="1" applyFont="1" applyFill="1" applyBorder="1" applyAlignment="1">
      <alignment horizontal="center" vertical="center"/>
    </xf>
    <xf numFmtId="165" fontId="0" fillId="0" borderId="47" xfId="6" applyFont="1" applyFill="1" applyBorder="1" applyAlignment="1">
      <alignment horizontal="center" vertical="center" wrapText="1"/>
    </xf>
    <xf numFmtId="165" fontId="0" fillId="0" borderId="22" xfId="6" applyFont="1" applyBorder="1" applyAlignment="1">
      <alignment horizontal="center" vertical="center"/>
    </xf>
    <xf numFmtId="165" fontId="0" fillId="0" borderId="48" xfId="6" applyFont="1" applyBorder="1" applyAlignment="1">
      <alignment horizontal="center" vertical="center"/>
    </xf>
    <xf numFmtId="9" fontId="0" fillId="0" borderId="48" xfId="7" applyFont="1" applyFill="1" applyBorder="1" applyAlignment="1">
      <alignment horizontal="center" vertical="center"/>
    </xf>
    <xf numFmtId="165" fontId="0" fillId="0" borderId="47" xfId="7" applyNumberFormat="1" applyFont="1" applyFill="1" applyBorder="1" applyAlignment="1">
      <alignment horizontal="center" vertical="center"/>
    </xf>
    <xf numFmtId="165" fontId="0" fillId="0" borderId="1" xfId="0" applyNumberFormat="1" applyBorder="1" applyAlignment="1">
      <alignment horizontal="center" vertical="center" wrapText="1"/>
    </xf>
    <xf numFmtId="9" fontId="0" fillId="0" borderId="1" xfId="7" applyFont="1" applyBorder="1" applyAlignment="1">
      <alignment horizontal="center" vertical="center" wrapText="1"/>
    </xf>
    <xf numFmtId="9" fontId="8" fillId="0" borderId="1" xfId="0" applyNumberFormat="1" applyFont="1" applyBorder="1" applyAlignment="1">
      <alignment horizontal="center" vertical="center"/>
    </xf>
    <xf numFmtId="168" fontId="42" fillId="0" borderId="1" xfId="0" applyNumberFormat="1" applyFont="1" applyBorder="1" applyAlignment="1">
      <alignment horizontal="center" vertical="center"/>
    </xf>
    <xf numFmtId="0" fontId="0" fillId="0" borderId="1" xfId="0" applyBorder="1" applyAlignment="1">
      <alignment horizontal="center"/>
    </xf>
    <xf numFmtId="0" fontId="0" fillId="0" borderId="19" xfId="0" applyBorder="1" applyAlignment="1">
      <alignment horizontal="center" vertical="center"/>
    </xf>
    <xf numFmtId="41" fontId="42" fillId="0" borderId="1" xfId="5" applyFont="1" applyFill="1" applyBorder="1" applyAlignment="1">
      <alignment horizontal="center" vertical="center"/>
    </xf>
    <xf numFmtId="0" fontId="11" fillId="0" borderId="1" xfId="0" applyFont="1" applyBorder="1" applyAlignment="1">
      <alignment horizontal="center" vertical="center"/>
    </xf>
    <xf numFmtId="9" fontId="42" fillId="0" borderId="1" xfId="7" applyFont="1" applyFill="1" applyBorder="1" applyAlignment="1">
      <alignment horizontal="center" vertical="center"/>
    </xf>
    <xf numFmtId="0" fontId="40" fillId="0" borderId="1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3" xfId="0" applyFont="1" applyBorder="1" applyAlignment="1">
      <alignment horizontal="center" vertical="center" wrapText="1"/>
    </xf>
    <xf numFmtId="165" fontId="0" fillId="0" borderId="48" xfId="6" applyFont="1" applyBorder="1" applyAlignment="1">
      <alignment horizontal="center" vertical="center" wrapText="1"/>
    </xf>
    <xf numFmtId="9" fontId="0" fillId="0" borderId="19" xfId="0" applyNumberFormat="1" applyBorder="1" applyAlignment="1">
      <alignment horizontal="center" vertical="center"/>
    </xf>
    <xf numFmtId="9" fontId="0" fillId="0" borderId="22" xfId="7" applyFont="1" applyBorder="1" applyAlignment="1">
      <alignment horizontal="center" vertical="center" wrapText="1"/>
    </xf>
    <xf numFmtId="9" fontId="0" fillId="0" borderId="48" xfId="7" applyFont="1" applyBorder="1" applyAlignment="1">
      <alignment horizontal="center" vertical="center" wrapText="1"/>
    </xf>
    <xf numFmtId="165" fontId="0" fillId="0" borderId="22" xfId="0" applyNumberFormat="1" applyBorder="1" applyAlignment="1">
      <alignment horizontal="center" vertical="center" wrapText="1"/>
    </xf>
    <xf numFmtId="0" fontId="0" fillId="0" borderId="48" xfId="0" applyBorder="1" applyAlignment="1">
      <alignment horizontal="center" vertical="center" wrapText="1"/>
    </xf>
    <xf numFmtId="9" fontId="42" fillId="0" borderId="19" xfId="7" applyFont="1" applyFill="1" applyBorder="1" applyAlignment="1">
      <alignment horizontal="center" vertical="center"/>
    </xf>
    <xf numFmtId="165" fontId="0" fillId="0" borderId="47" xfId="0" applyNumberFormat="1" applyBorder="1" applyAlignment="1">
      <alignment horizontal="center" vertical="center"/>
    </xf>
    <xf numFmtId="4" fontId="40" fillId="0" borderId="1" xfId="0" applyNumberFormat="1" applyFont="1" applyBorder="1" applyAlignment="1">
      <alignment horizontal="center" vertical="center" wrapText="1"/>
    </xf>
    <xf numFmtId="1" fontId="41" fillId="0" borderId="1" xfId="0" applyNumberFormat="1" applyFont="1" applyBorder="1" applyAlignment="1">
      <alignment horizontal="center" vertical="center" wrapText="1"/>
    </xf>
    <xf numFmtId="9" fontId="8" fillId="12" borderId="1" xfId="7" applyFont="1" applyFill="1" applyBorder="1" applyAlignment="1">
      <alignment horizontal="center" vertical="center"/>
    </xf>
    <xf numFmtId="165" fontId="0" fillId="0" borderId="47" xfId="6" applyFont="1" applyBorder="1" applyAlignment="1">
      <alignment horizontal="center" vertical="center"/>
    </xf>
    <xf numFmtId="9" fontId="0" fillId="0" borderId="47" xfId="7" applyFont="1" applyBorder="1" applyAlignment="1">
      <alignment horizontal="center" vertical="center"/>
    </xf>
    <xf numFmtId="9" fontId="0" fillId="0" borderId="48" xfId="7" applyFont="1" applyBorder="1" applyAlignment="1">
      <alignment horizontal="center" vertical="center"/>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40" fillId="0" borderId="1" xfId="0" applyFont="1" applyBorder="1" applyAlignment="1">
      <alignment horizontal="center" vertical="center" wrapText="1"/>
    </xf>
    <xf numFmtId="9" fontId="0" fillId="6" borderId="19" xfId="7" applyFont="1" applyFill="1" applyBorder="1" applyAlignment="1">
      <alignment horizontal="center" vertical="center"/>
    </xf>
    <xf numFmtId="9" fontId="0" fillId="6" borderId="3" xfId="7" applyFont="1" applyFill="1" applyBorder="1" applyAlignment="1">
      <alignment horizontal="center" vertical="center"/>
    </xf>
    <xf numFmtId="9" fontId="8" fillId="12" borderId="19" xfId="0" applyNumberFormat="1" applyFont="1" applyFill="1" applyBorder="1" applyAlignment="1">
      <alignment horizontal="center" vertical="center"/>
    </xf>
    <xf numFmtId="9" fontId="8" fillId="12" borderId="22" xfId="0" applyNumberFormat="1" applyFont="1" applyFill="1" applyBorder="1" applyAlignment="1">
      <alignment horizontal="center" vertical="center"/>
    </xf>
    <xf numFmtId="9" fontId="8" fillId="12" borderId="3" xfId="0" applyNumberFormat="1" applyFont="1" applyFill="1" applyBorder="1" applyAlignment="1">
      <alignment horizontal="center" vertical="center"/>
    </xf>
    <xf numFmtId="9" fontId="0" fillId="0" borderId="1" xfId="0" applyNumberFormat="1" applyBorder="1" applyAlignment="1">
      <alignment horizontal="center" vertical="center"/>
    </xf>
    <xf numFmtId="41" fontId="42" fillId="0" borderId="19" xfId="5" applyFont="1" applyFill="1" applyBorder="1" applyAlignment="1">
      <alignment horizontal="center" vertical="center"/>
    </xf>
    <xf numFmtId="41" fontId="42" fillId="0" borderId="48" xfId="5" applyFont="1" applyFill="1" applyBorder="1" applyAlignment="1">
      <alignment horizontal="center" vertical="center"/>
    </xf>
    <xf numFmtId="9" fontId="33" fillId="0" borderId="19" xfId="0" applyNumberFormat="1" applyFont="1" applyBorder="1" applyAlignment="1">
      <alignment horizontal="center" vertical="center"/>
    </xf>
    <xf numFmtId="9" fontId="33" fillId="0" borderId="22" xfId="0" applyNumberFormat="1" applyFont="1" applyBorder="1" applyAlignment="1">
      <alignment horizontal="center" vertical="center"/>
    </xf>
    <xf numFmtId="9" fontId="33" fillId="0" borderId="3" xfId="0" applyNumberFormat="1" applyFont="1" applyBorder="1" applyAlignment="1">
      <alignment horizontal="center" vertical="center"/>
    </xf>
    <xf numFmtId="0" fontId="0" fillId="0" borderId="19" xfId="0" applyBorder="1" applyAlignment="1">
      <alignment horizontal="center"/>
    </xf>
    <xf numFmtId="0" fontId="0" fillId="0" borderId="48" xfId="0" applyBorder="1" applyAlignment="1">
      <alignment horizontal="center"/>
    </xf>
    <xf numFmtId="0" fontId="29" fillId="0" borderId="1" xfId="0" applyFont="1" applyBorder="1" applyAlignment="1">
      <alignment horizontal="center" vertical="center" wrapText="1"/>
    </xf>
    <xf numFmtId="0" fontId="33" fillId="0" borderId="22" xfId="0" applyFont="1" applyBorder="1" applyAlignment="1">
      <alignment horizontal="center" vertical="center" wrapText="1"/>
    </xf>
    <xf numFmtId="168" fontId="42" fillId="0" borderId="19" xfId="0" applyNumberFormat="1" applyFont="1" applyBorder="1" applyAlignment="1">
      <alignment horizontal="center" vertical="center"/>
    </xf>
    <xf numFmtId="165" fontId="0" fillId="0" borderId="19" xfId="0" applyNumberFormat="1" applyBorder="1" applyAlignment="1">
      <alignment horizontal="center" vertical="center"/>
    </xf>
    <xf numFmtId="165" fontId="0" fillId="0" borderId="22" xfId="0" applyNumberFormat="1" applyBorder="1" applyAlignment="1">
      <alignment horizontal="center" vertical="center"/>
    </xf>
    <xf numFmtId="165" fontId="0" fillId="0" borderId="48" xfId="0" applyNumberFormat="1" applyBorder="1" applyAlignment="1">
      <alignment horizontal="center" vertical="center"/>
    </xf>
    <xf numFmtId="169" fontId="0" fillId="0" borderId="19" xfId="0" applyNumberFormat="1" applyBorder="1" applyAlignment="1">
      <alignment horizontal="center" vertical="center"/>
    </xf>
    <xf numFmtId="169" fontId="0" fillId="0" borderId="22" xfId="0" applyNumberFormat="1" applyBorder="1" applyAlignment="1">
      <alignment horizontal="center" vertical="center"/>
    </xf>
    <xf numFmtId="169" fontId="0" fillId="0" borderId="48" xfId="0" applyNumberFormat="1" applyBorder="1" applyAlignment="1">
      <alignment horizontal="center" vertical="center"/>
    </xf>
    <xf numFmtId="165" fontId="0" fillId="0" borderId="47" xfId="6" applyFont="1" applyBorder="1" applyAlignment="1">
      <alignment horizontal="center" vertical="center" wrapText="1"/>
    </xf>
    <xf numFmtId="9" fontId="0" fillId="0" borderId="47" xfId="7" applyFont="1" applyBorder="1" applyAlignment="1">
      <alignment horizontal="center" vertical="center" wrapText="1"/>
    </xf>
    <xf numFmtId="9" fontId="0" fillId="0" borderId="48" xfId="0" applyNumberFormat="1" applyBorder="1" applyAlignment="1">
      <alignment horizontal="center" vertical="center"/>
    </xf>
    <xf numFmtId="169" fontId="0" fillId="0" borderId="19" xfId="6" applyNumberFormat="1" applyFont="1" applyFill="1" applyBorder="1" applyAlignment="1">
      <alignment horizontal="center" vertical="center"/>
    </xf>
    <xf numFmtId="169" fontId="0" fillId="0" borderId="48" xfId="6" applyNumberFormat="1" applyFont="1" applyFill="1" applyBorder="1" applyAlignment="1">
      <alignment horizontal="center" vertical="center"/>
    </xf>
    <xf numFmtId="9" fontId="0" fillId="0" borderId="19" xfId="7" applyFont="1" applyFill="1" applyBorder="1" applyAlignment="1">
      <alignment horizontal="center" vertical="center"/>
    </xf>
    <xf numFmtId="169" fontId="0" fillId="6" borderId="19" xfId="6" applyNumberFormat="1" applyFont="1" applyFill="1" applyBorder="1" applyAlignment="1">
      <alignment horizontal="center" vertical="center"/>
    </xf>
    <xf numFmtId="169" fontId="0" fillId="6" borderId="22" xfId="6" applyNumberFormat="1" applyFont="1" applyFill="1" applyBorder="1" applyAlignment="1">
      <alignment horizontal="center" vertical="center"/>
    </xf>
    <xf numFmtId="169" fontId="0" fillId="6" borderId="48" xfId="6" applyNumberFormat="1" applyFont="1" applyFill="1" applyBorder="1" applyAlignment="1">
      <alignment horizontal="center" vertical="center"/>
    </xf>
    <xf numFmtId="9" fontId="0" fillId="0" borderId="22" xfId="7" applyFont="1" applyBorder="1" applyAlignment="1">
      <alignment horizontal="center" vertical="center"/>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38" xfId="0" applyBorder="1" applyAlignment="1">
      <alignment horizontal="center" vertical="center" wrapText="1"/>
    </xf>
    <xf numFmtId="169" fontId="0" fillId="0" borderId="47" xfId="6" applyNumberFormat="1" applyFont="1" applyFill="1" applyBorder="1" applyAlignment="1">
      <alignment horizontal="center" vertical="center" wrapText="1"/>
    </xf>
    <xf numFmtId="169" fontId="0" fillId="0" borderId="3" xfId="6" applyNumberFormat="1" applyFont="1" applyFill="1" applyBorder="1" applyAlignment="1">
      <alignment horizontal="center" vertical="center" wrapText="1"/>
    </xf>
    <xf numFmtId="165" fontId="0" fillId="0" borderId="1" xfId="6" applyFont="1" applyBorder="1" applyAlignment="1">
      <alignment horizontal="center" vertical="center"/>
    </xf>
    <xf numFmtId="9" fontId="0" fillId="0" borderId="1" xfId="7" applyFont="1" applyFill="1" applyBorder="1" applyAlignment="1">
      <alignment horizontal="center" vertical="center"/>
    </xf>
    <xf numFmtId="169" fontId="0" fillId="6" borderId="1" xfId="6" applyNumberFormat="1" applyFont="1" applyFill="1" applyBorder="1" applyAlignment="1">
      <alignment horizontal="center" vertical="center"/>
    </xf>
    <xf numFmtId="165" fontId="0" fillId="0" borderId="1" xfId="0" applyNumberFormat="1" applyBorder="1" applyAlignment="1">
      <alignment horizontal="center" vertical="center"/>
    </xf>
    <xf numFmtId="169" fontId="0" fillId="0" borderId="1" xfId="0" applyNumberFormat="1" applyBorder="1" applyAlignment="1">
      <alignment horizontal="center" vertical="center"/>
    </xf>
    <xf numFmtId="169" fontId="0" fillId="0" borderId="1" xfId="6" applyNumberFormat="1" applyFont="1" applyFill="1" applyBorder="1" applyAlignment="1">
      <alignment horizontal="center" vertical="center" wrapText="1"/>
    </xf>
    <xf numFmtId="169" fontId="0" fillId="0" borderId="19" xfId="6" applyNumberFormat="1" applyFont="1" applyFill="1" applyBorder="1" applyAlignment="1">
      <alignment horizontal="center" vertical="center" wrapText="1"/>
    </xf>
    <xf numFmtId="165" fontId="0" fillId="0" borderId="19" xfId="6" applyFont="1" applyFill="1" applyBorder="1" applyAlignment="1">
      <alignment horizontal="center" vertical="center" wrapText="1"/>
    </xf>
    <xf numFmtId="165" fontId="0" fillId="0" borderId="3" xfId="6" applyFont="1" applyFill="1" applyBorder="1" applyAlignment="1">
      <alignment horizontal="center" vertical="center" wrapText="1"/>
    </xf>
    <xf numFmtId="9" fontId="8" fillId="0" borderId="1" xfId="7" applyFont="1" applyBorder="1" applyAlignment="1">
      <alignment horizontal="center" vertical="center"/>
    </xf>
    <xf numFmtId="9" fontId="0" fillId="0" borderId="3" xfId="7" applyFont="1" applyBorder="1" applyAlignment="1">
      <alignment horizontal="center" vertical="center"/>
    </xf>
    <xf numFmtId="165" fontId="0" fillId="0" borderId="19" xfId="6" applyFont="1" applyFill="1" applyBorder="1" applyAlignment="1">
      <alignment horizontal="center" vertical="center"/>
    </xf>
    <xf numFmtId="165" fontId="0" fillId="0" borderId="3" xfId="6" applyFont="1"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6" fillId="0" borderId="1" xfId="0" applyFont="1"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4" fillId="0" borderId="1" xfId="0" applyFont="1" applyBorder="1" applyAlignment="1">
      <alignment horizontal="center" vertical="center"/>
    </xf>
    <xf numFmtId="0" fontId="0" fillId="0" borderId="4" xfId="0" applyBorder="1" applyAlignment="1">
      <alignment horizontal="center"/>
    </xf>
    <xf numFmtId="0" fontId="22" fillId="0" borderId="1" xfId="0" applyFont="1" applyBorder="1" applyAlignment="1">
      <alignment horizontal="center"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3" fillId="0" borderId="1" xfId="0" applyFont="1" applyBorder="1" applyAlignment="1">
      <alignment horizontal="left"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cellXfs>
  <cellStyles count="8">
    <cellStyle name="BodyStyle" xfId="2"/>
    <cellStyle name="HeaderStyle" xfId="1"/>
    <cellStyle name="Millares [0]" xfId="5" builtinId="6"/>
    <cellStyle name="Moneda" xfId="6" builtinId="4"/>
    <cellStyle name="Normal" xfId="0" builtinId="0"/>
    <cellStyle name="Normal 2" xfId="4"/>
    <cellStyle name="Numeric" xfId="3"/>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4</xdr:row>
      <xdr:rowOff>28864</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3</xdr:row>
      <xdr:rowOff>130968</xdr:rowOff>
    </xdr:to>
    <xdr:pic>
      <xdr:nvPicPr>
        <xdr:cNvPr id="2" name="Imagen 3">
          <a:extLst>
            <a:ext uri="{FF2B5EF4-FFF2-40B4-BE49-F238E27FC236}">
              <a16:creationId xmlns:a16="http://schemas.microsoft.com/office/drawing/2014/main" xmlns="" id="{61C69961-3469-48BC-8743-3E2BD4225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9"/>
  <sheetViews>
    <sheetView topLeftCell="A7" zoomScale="80" zoomScaleNormal="80" workbookViewId="0">
      <pane ySplit="1" topLeftCell="A8" activePane="bottomLeft" state="frozen"/>
      <selection activeCell="I7" sqref="I7"/>
      <selection pane="bottomLeft"/>
    </sheetView>
  </sheetViews>
  <sheetFormatPr baseColWidth="10" defaultColWidth="11.42578125" defaultRowHeight="18.75" x14ac:dyDescent="0.25"/>
  <cols>
    <col min="1" max="1" width="22" customWidth="1"/>
    <col min="2" max="2" width="16.5703125" customWidth="1"/>
    <col min="3" max="3" width="19.42578125" customWidth="1"/>
    <col min="4" max="4" width="38.5703125" customWidth="1"/>
    <col min="5" max="5" width="23.28515625" customWidth="1"/>
    <col min="6" max="6" width="37.85546875" customWidth="1"/>
    <col min="7" max="7" width="17.5703125" customWidth="1"/>
    <col min="8" max="8" width="21.7109375" customWidth="1"/>
    <col min="9" max="9" width="24.285156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7.5703125" style="2" customWidth="1"/>
    <col min="18" max="18" width="24" style="3" customWidth="1"/>
    <col min="19" max="19" width="25.5703125" style="4" customWidth="1"/>
    <col min="20" max="23" width="20.28515625" style="5" customWidth="1"/>
    <col min="24" max="24" width="31.85546875" style="6" bestFit="1" customWidth="1"/>
    <col min="25" max="25" width="34.85546875" style="7" bestFit="1" customWidth="1"/>
    <col min="26" max="26" width="25.28515625" style="8" bestFit="1" customWidth="1"/>
    <col min="27" max="27" width="29.85546875" style="9" bestFit="1" customWidth="1"/>
    <col min="28" max="28" width="30.5703125" style="9" customWidth="1"/>
    <col min="29" max="29" width="32.28515625" style="10" customWidth="1"/>
    <col min="30" max="30" width="22.7109375" style="10" customWidth="1"/>
    <col min="31" max="31" width="29.140625" customWidth="1"/>
    <col min="32" max="32" width="21.85546875" style="13" customWidth="1"/>
    <col min="33" max="33" width="27" style="13" customWidth="1"/>
    <col min="34" max="36" width="24.7109375" style="11" customWidth="1"/>
    <col min="37" max="37" width="20.28515625" style="12" customWidth="1"/>
    <col min="38" max="38" width="25.7109375" style="13" customWidth="1"/>
    <col min="39" max="39" width="22.5703125" customWidth="1"/>
    <col min="40" max="40" width="24.140625" customWidth="1"/>
    <col min="41" max="41" width="22" customWidth="1"/>
    <col min="42" max="42" width="23" customWidth="1"/>
    <col min="43" max="43" width="23.42578125" style="13" customWidth="1"/>
    <col min="44" max="44" width="23.42578125" customWidth="1"/>
    <col min="45" max="45" width="28.42578125" style="54" customWidth="1"/>
    <col min="46" max="46" width="25" style="2" customWidth="1"/>
    <col min="47" max="47" width="35" customWidth="1"/>
    <col min="48" max="52" width="32.28515625" customWidth="1"/>
    <col min="53" max="53" width="28.28515625" customWidth="1"/>
    <col min="54" max="54" width="63.85546875" customWidth="1"/>
    <col min="55" max="55" width="19.42578125" customWidth="1"/>
    <col min="56" max="56" width="18.85546875" customWidth="1"/>
    <col min="57" max="57" width="25.5703125" customWidth="1"/>
    <col min="58" max="58" width="50" customWidth="1"/>
    <col min="59" max="59" width="32" customWidth="1"/>
    <col min="60" max="60" width="30.42578125" customWidth="1"/>
  </cols>
  <sheetData>
    <row r="1" spans="1:60" ht="29.25" customHeight="1" x14ac:dyDescent="0.25">
      <c r="B1" s="302" t="s">
        <v>108</v>
      </c>
      <c r="C1" s="302"/>
      <c r="D1" s="299" t="s">
        <v>109</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1"/>
      <c r="BB1" s="14" t="s">
        <v>110</v>
      </c>
    </row>
    <row r="2" spans="1:60" ht="30" customHeight="1" x14ac:dyDescent="0.25">
      <c r="B2" s="302"/>
      <c r="C2" s="302"/>
      <c r="D2" s="299" t="s">
        <v>111</v>
      </c>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1"/>
      <c r="BB2" s="14" t="s">
        <v>112</v>
      </c>
    </row>
    <row r="3" spans="1:60" ht="8.25" customHeight="1" x14ac:dyDescent="0.25">
      <c r="B3" s="302"/>
      <c r="C3" s="302"/>
      <c r="D3" s="299" t="s">
        <v>113</v>
      </c>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1"/>
      <c r="BB3" s="14" t="s">
        <v>114</v>
      </c>
    </row>
    <row r="4" spans="1:60" ht="34.5" customHeight="1" x14ac:dyDescent="0.25">
      <c r="B4" s="302"/>
      <c r="C4" s="302"/>
      <c r="D4" s="299" t="s">
        <v>115</v>
      </c>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1"/>
      <c r="BB4" s="14" t="s">
        <v>116</v>
      </c>
    </row>
    <row r="5" spans="1:60" ht="27" customHeight="1" x14ac:dyDescent="0.25">
      <c r="B5" s="296" t="s">
        <v>117</v>
      </c>
      <c r="C5" s="296"/>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8"/>
    </row>
    <row r="6" spans="1:60" ht="30.75" customHeight="1" x14ac:dyDescent="0.25">
      <c r="A6" s="309" t="s">
        <v>1</v>
      </c>
      <c r="B6" s="309"/>
      <c r="C6" s="309"/>
      <c r="D6" s="309"/>
      <c r="E6" s="309"/>
      <c r="F6" s="309"/>
      <c r="G6" s="309"/>
      <c r="H6" s="309"/>
      <c r="I6" s="309"/>
      <c r="J6" s="309"/>
      <c r="K6" s="309"/>
      <c r="L6" s="309"/>
      <c r="M6" s="309"/>
      <c r="N6" s="309"/>
      <c r="O6" s="309"/>
      <c r="P6" s="309"/>
      <c r="Q6" s="309"/>
      <c r="R6" s="309"/>
      <c r="S6" s="309"/>
      <c r="T6" s="309"/>
      <c r="U6" s="212"/>
      <c r="V6" s="212"/>
      <c r="W6" s="212"/>
      <c r="X6" s="310" t="s">
        <v>118</v>
      </c>
      <c r="Y6" s="310"/>
      <c r="Z6" s="310"/>
      <c r="AA6" s="311"/>
      <c r="AB6" s="314" t="s">
        <v>50</v>
      </c>
      <c r="AC6" s="310"/>
      <c r="AD6" s="310"/>
      <c r="AE6" s="310"/>
      <c r="AF6" s="310"/>
      <c r="AG6" s="310"/>
      <c r="AH6" s="310"/>
      <c r="AI6" s="310"/>
      <c r="AJ6" s="310"/>
      <c r="AK6" s="310"/>
      <c r="AL6" s="310"/>
      <c r="AM6" s="315"/>
      <c r="AN6" s="312" t="s">
        <v>71</v>
      </c>
      <c r="AO6" s="313"/>
      <c r="AP6" s="313"/>
      <c r="AQ6" s="313"/>
      <c r="AR6" s="313"/>
      <c r="AS6" s="316" t="s">
        <v>82</v>
      </c>
      <c r="AT6" s="316"/>
      <c r="AU6" s="316"/>
      <c r="AV6" s="316"/>
      <c r="AW6" s="316"/>
      <c r="AX6" s="316"/>
      <c r="AY6" s="316"/>
      <c r="AZ6" s="316"/>
      <c r="BA6" s="316"/>
      <c r="BB6" s="316"/>
      <c r="BC6" s="316"/>
      <c r="BD6" s="316"/>
      <c r="BE6" s="316"/>
      <c r="BF6" s="316"/>
      <c r="BG6" s="308" t="s">
        <v>119</v>
      </c>
      <c r="BH6" s="308"/>
    </row>
    <row r="7" spans="1:60" s="1" customFormat="1" ht="78" customHeight="1" x14ac:dyDescent="0.2">
      <c r="A7" s="304" t="s">
        <v>2</v>
      </c>
      <c r="B7" s="294" t="s">
        <v>4</v>
      </c>
      <c r="C7" s="294" t="s">
        <v>6</v>
      </c>
      <c r="D7" s="294" t="s">
        <v>8</v>
      </c>
      <c r="E7" s="294" t="s">
        <v>10</v>
      </c>
      <c r="F7" s="294" t="s">
        <v>12</v>
      </c>
      <c r="G7" s="295" t="s">
        <v>14</v>
      </c>
      <c r="H7" s="295" t="s">
        <v>16</v>
      </c>
      <c r="I7" s="295" t="s">
        <v>18</v>
      </c>
      <c r="J7" s="294" t="s">
        <v>120</v>
      </c>
      <c r="K7" s="294" t="s">
        <v>22</v>
      </c>
      <c r="L7" s="294" t="s">
        <v>24</v>
      </c>
      <c r="M7" s="294" t="s">
        <v>26</v>
      </c>
      <c r="N7" s="294" t="s">
        <v>28</v>
      </c>
      <c r="O7" s="295" t="s">
        <v>121</v>
      </c>
      <c r="P7" s="295"/>
      <c r="Q7" s="295" t="s">
        <v>32</v>
      </c>
      <c r="R7" s="294" t="s">
        <v>34</v>
      </c>
      <c r="S7" s="294" t="s">
        <v>36</v>
      </c>
      <c r="T7" s="294" t="s">
        <v>38</v>
      </c>
      <c r="U7" s="294" t="s">
        <v>278</v>
      </c>
      <c r="V7" s="294" t="s">
        <v>279</v>
      </c>
      <c r="W7" s="294" t="s">
        <v>280</v>
      </c>
      <c r="X7" s="304" t="s">
        <v>42</v>
      </c>
      <c r="Y7" s="304" t="s">
        <v>44</v>
      </c>
      <c r="Z7" s="304" t="s">
        <v>46</v>
      </c>
      <c r="AA7" s="304" t="s">
        <v>48</v>
      </c>
      <c r="AB7" s="294" t="s">
        <v>51</v>
      </c>
      <c r="AC7" s="294" t="s">
        <v>53</v>
      </c>
      <c r="AD7" s="294" t="s">
        <v>55</v>
      </c>
      <c r="AE7" s="303" t="s">
        <v>219</v>
      </c>
      <c r="AF7" s="303" t="s">
        <v>59</v>
      </c>
      <c r="AG7" s="303" t="s">
        <v>61</v>
      </c>
      <c r="AH7" s="303" t="s">
        <v>63</v>
      </c>
      <c r="AI7" s="303" t="s">
        <v>365</v>
      </c>
      <c r="AJ7" s="303" t="s">
        <v>366</v>
      </c>
      <c r="AK7" s="303" t="s">
        <v>65</v>
      </c>
      <c r="AL7" s="303" t="s">
        <v>67</v>
      </c>
      <c r="AM7" s="305" t="s">
        <v>69</v>
      </c>
      <c r="AN7" s="305" t="s">
        <v>72</v>
      </c>
      <c r="AO7" s="305" t="s">
        <v>74</v>
      </c>
      <c r="AP7" s="305" t="s">
        <v>76</v>
      </c>
      <c r="AQ7" s="305" t="s">
        <v>78</v>
      </c>
      <c r="AR7" s="305" t="s">
        <v>80</v>
      </c>
      <c r="AS7" s="317" t="s">
        <v>83</v>
      </c>
      <c r="AT7" s="305" t="s">
        <v>85</v>
      </c>
      <c r="AU7" s="305" t="s">
        <v>87</v>
      </c>
      <c r="AV7" s="305" t="s">
        <v>89</v>
      </c>
      <c r="AW7" s="317" t="s">
        <v>349</v>
      </c>
      <c r="AX7" s="73" t="s">
        <v>350</v>
      </c>
      <c r="AY7" s="73" t="s">
        <v>351</v>
      </c>
      <c r="AZ7" s="73" t="s">
        <v>352</v>
      </c>
      <c r="BA7" s="295" t="s">
        <v>91</v>
      </c>
      <c r="BB7" s="295" t="s">
        <v>93</v>
      </c>
      <c r="BC7" s="295" t="s">
        <v>95</v>
      </c>
      <c r="BD7" s="295" t="s">
        <v>97</v>
      </c>
      <c r="BE7" s="295" t="s">
        <v>99</v>
      </c>
      <c r="BF7" s="294" t="s">
        <v>101</v>
      </c>
      <c r="BG7" s="307" t="s">
        <v>104</v>
      </c>
      <c r="BH7" s="307" t="s">
        <v>106</v>
      </c>
    </row>
    <row r="8" spans="1:60" s="1" customFormat="1" ht="15" customHeight="1" x14ac:dyDescent="0.2">
      <c r="A8" s="304"/>
      <c r="B8" s="294"/>
      <c r="C8" s="294"/>
      <c r="D8" s="294"/>
      <c r="E8" s="294"/>
      <c r="F8" s="294"/>
      <c r="G8" s="295"/>
      <c r="H8" s="295"/>
      <c r="I8" s="295"/>
      <c r="J8" s="294"/>
      <c r="K8" s="294"/>
      <c r="L8" s="294"/>
      <c r="M8" s="294"/>
      <c r="N8" s="294"/>
      <c r="O8" s="41" t="s">
        <v>122</v>
      </c>
      <c r="P8" s="41" t="s">
        <v>123</v>
      </c>
      <c r="Q8" s="295"/>
      <c r="R8" s="294"/>
      <c r="S8" s="294"/>
      <c r="T8" s="294"/>
      <c r="U8" s="294"/>
      <c r="V8" s="294"/>
      <c r="W8" s="294"/>
      <c r="X8" s="304"/>
      <c r="Y8" s="304"/>
      <c r="Z8" s="304"/>
      <c r="AA8" s="304"/>
      <c r="AB8" s="294"/>
      <c r="AC8" s="294"/>
      <c r="AD8" s="294"/>
      <c r="AE8" s="303"/>
      <c r="AF8" s="303"/>
      <c r="AG8" s="303"/>
      <c r="AH8" s="303"/>
      <c r="AI8" s="303"/>
      <c r="AJ8" s="303"/>
      <c r="AK8" s="303"/>
      <c r="AL8" s="303"/>
      <c r="AM8" s="305"/>
      <c r="AN8" s="305"/>
      <c r="AO8" s="305"/>
      <c r="AP8" s="305"/>
      <c r="AQ8" s="305"/>
      <c r="AR8" s="305"/>
      <c r="AS8" s="317"/>
      <c r="AT8" s="306"/>
      <c r="AU8" s="305"/>
      <c r="AV8" s="306"/>
      <c r="AW8" s="317"/>
      <c r="AX8" s="74"/>
      <c r="AY8" s="74"/>
      <c r="AZ8" s="74"/>
      <c r="BA8" s="295"/>
      <c r="BB8" s="295"/>
      <c r="BC8" s="295"/>
      <c r="BD8" s="295"/>
      <c r="BE8" s="295"/>
      <c r="BF8" s="294"/>
      <c r="BG8" s="307"/>
      <c r="BH8" s="307"/>
    </row>
    <row r="9" spans="1:60" s="11" customFormat="1" ht="101.45" customHeight="1" x14ac:dyDescent="0.25">
      <c r="A9" s="329" t="s">
        <v>260</v>
      </c>
      <c r="B9" s="318" t="s">
        <v>150</v>
      </c>
      <c r="C9" s="318" t="s">
        <v>149</v>
      </c>
      <c r="D9" s="248" t="s">
        <v>148</v>
      </c>
      <c r="E9" s="323">
        <v>0.72</v>
      </c>
      <c r="F9" s="248" t="s">
        <v>151</v>
      </c>
      <c r="G9" s="248" t="s">
        <v>151</v>
      </c>
      <c r="H9" s="248" t="s">
        <v>180</v>
      </c>
      <c r="I9" s="324">
        <v>0.02</v>
      </c>
      <c r="J9" s="248" t="s">
        <v>156</v>
      </c>
      <c r="K9" s="286" t="s">
        <v>161</v>
      </c>
      <c r="L9" s="329" t="s">
        <v>162</v>
      </c>
      <c r="M9" s="288">
        <v>1330.39</v>
      </c>
      <c r="N9" s="286" t="s">
        <v>163</v>
      </c>
      <c r="O9" s="286"/>
      <c r="P9" s="286" t="s">
        <v>259</v>
      </c>
      <c r="Q9" s="286"/>
      <c r="R9" s="286">
        <v>32</v>
      </c>
      <c r="S9" s="286">
        <v>6</v>
      </c>
      <c r="T9" s="286">
        <v>43.41</v>
      </c>
      <c r="U9" s="286">
        <v>0</v>
      </c>
      <c r="V9" s="292">
        <v>0</v>
      </c>
      <c r="W9" s="274">
        <v>1</v>
      </c>
      <c r="X9" s="269" t="s">
        <v>193</v>
      </c>
      <c r="Y9" s="269" t="s">
        <v>194</v>
      </c>
      <c r="Z9" s="269" t="s">
        <v>195</v>
      </c>
      <c r="AA9" s="269" t="s">
        <v>196</v>
      </c>
      <c r="AB9" s="261" t="s">
        <v>197</v>
      </c>
      <c r="AC9" s="272">
        <v>2021130010155</v>
      </c>
      <c r="AD9" s="273" t="s">
        <v>198</v>
      </c>
      <c r="AE9" s="342" t="s">
        <v>199</v>
      </c>
      <c r="AF9" s="342" t="s">
        <v>231</v>
      </c>
      <c r="AG9" s="342">
        <v>6</v>
      </c>
      <c r="AH9" s="381">
        <v>0.4</v>
      </c>
      <c r="AI9" s="350">
        <v>4.0830000000000002</v>
      </c>
      <c r="AJ9" s="375">
        <f>+(AI9*AH9)/AG9</f>
        <v>0.27220000000000005</v>
      </c>
      <c r="AK9" s="342" t="s">
        <v>222</v>
      </c>
      <c r="AL9" s="342" t="s">
        <v>223</v>
      </c>
      <c r="AM9" s="342">
        <v>330</v>
      </c>
      <c r="AN9" s="342">
        <v>1057445</v>
      </c>
      <c r="AO9" s="342">
        <v>361520</v>
      </c>
      <c r="AP9" s="329" t="s">
        <v>226</v>
      </c>
      <c r="AQ9" s="353" t="s">
        <v>227</v>
      </c>
      <c r="AR9" s="350" t="s">
        <v>228</v>
      </c>
      <c r="AS9" s="363">
        <v>40891695333</v>
      </c>
      <c r="AT9" s="329" t="s">
        <v>229</v>
      </c>
      <c r="AU9" s="360" t="s">
        <v>242</v>
      </c>
      <c r="AV9" s="329" t="s">
        <v>257</v>
      </c>
      <c r="AW9" s="367">
        <f>16891695333</f>
        <v>16891695333</v>
      </c>
      <c r="AX9" s="367">
        <f>1793272000</f>
        <v>1793272000</v>
      </c>
      <c r="AY9" s="367">
        <f>304100000</f>
        <v>304100000</v>
      </c>
      <c r="AZ9" s="344">
        <f>+AY9/AW9</f>
        <v>1.8002929487243552E-2</v>
      </c>
      <c r="BA9" s="350" t="s">
        <v>233</v>
      </c>
      <c r="BB9" s="350"/>
      <c r="BC9" s="350"/>
      <c r="BD9" s="350"/>
      <c r="BE9" s="350"/>
      <c r="BF9" s="350"/>
      <c r="BG9" s="286" t="s">
        <v>239</v>
      </c>
      <c r="BH9" s="286" t="s">
        <v>240</v>
      </c>
    </row>
    <row r="10" spans="1:60" s="11" customFormat="1" ht="116.1" customHeight="1" x14ac:dyDescent="0.25">
      <c r="A10" s="329"/>
      <c r="B10" s="318"/>
      <c r="C10" s="318"/>
      <c r="D10" s="249"/>
      <c r="E10" s="323"/>
      <c r="F10" s="249"/>
      <c r="G10" s="249"/>
      <c r="H10" s="249"/>
      <c r="I10" s="249"/>
      <c r="J10" s="249"/>
      <c r="K10" s="287"/>
      <c r="L10" s="329"/>
      <c r="M10" s="330"/>
      <c r="N10" s="287"/>
      <c r="O10" s="287"/>
      <c r="P10" s="287"/>
      <c r="Q10" s="287"/>
      <c r="R10" s="287"/>
      <c r="S10" s="287"/>
      <c r="T10" s="287"/>
      <c r="U10" s="287"/>
      <c r="V10" s="341"/>
      <c r="W10" s="287"/>
      <c r="X10" s="269"/>
      <c r="Y10" s="269"/>
      <c r="Z10" s="269"/>
      <c r="AA10" s="269"/>
      <c r="AB10" s="262"/>
      <c r="AC10" s="272"/>
      <c r="AD10" s="273"/>
      <c r="AE10" s="342"/>
      <c r="AF10" s="342"/>
      <c r="AG10" s="342"/>
      <c r="AH10" s="342"/>
      <c r="AI10" s="351"/>
      <c r="AJ10" s="376"/>
      <c r="AK10" s="342"/>
      <c r="AL10" s="342"/>
      <c r="AM10" s="342"/>
      <c r="AN10" s="342"/>
      <c r="AO10" s="342"/>
      <c r="AP10" s="329"/>
      <c r="AQ10" s="354"/>
      <c r="AR10" s="351"/>
      <c r="AS10" s="364"/>
      <c r="AT10" s="329"/>
      <c r="AU10" s="361"/>
      <c r="AV10" s="329"/>
      <c r="AW10" s="367"/>
      <c r="AX10" s="367"/>
      <c r="AY10" s="367"/>
      <c r="AZ10" s="344"/>
      <c r="BA10" s="351"/>
      <c r="BB10" s="351"/>
      <c r="BC10" s="351"/>
      <c r="BD10" s="351"/>
      <c r="BE10" s="351"/>
      <c r="BF10" s="351"/>
      <c r="BG10" s="287"/>
      <c r="BH10" s="287"/>
    </row>
    <row r="11" spans="1:60" s="11" customFormat="1" ht="40.5" customHeight="1" x14ac:dyDescent="0.25">
      <c r="A11" s="329"/>
      <c r="B11" s="318"/>
      <c r="C11" s="318"/>
      <c r="D11" s="249"/>
      <c r="E11" s="323"/>
      <c r="F11" s="249"/>
      <c r="G11" s="249"/>
      <c r="H11" s="249"/>
      <c r="I11" s="249"/>
      <c r="J11" s="249"/>
      <c r="K11" s="276"/>
      <c r="L11" s="329"/>
      <c r="M11" s="289"/>
      <c r="N11" s="276"/>
      <c r="O11" s="276"/>
      <c r="P11" s="276"/>
      <c r="Q11" s="276"/>
      <c r="R11" s="276"/>
      <c r="S11" s="276"/>
      <c r="T11" s="276"/>
      <c r="U11" s="276"/>
      <c r="V11" s="293"/>
      <c r="W11" s="276"/>
      <c r="X11" s="269"/>
      <c r="Y11" s="269"/>
      <c r="Z11" s="269"/>
      <c r="AA11" s="269"/>
      <c r="AB11" s="262"/>
      <c r="AC11" s="272"/>
      <c r="AD11" s="273"/>
      <c r="AE11" s="49" t="s">
        <v>200</v>
      </c>
      <c r="AF11" s="49" t="s">
        <v>224</v>
      </c>
      <c r="AG11" s="49">
        <v>2</v>
      </c>
      <c r="AH11" s="235">
        <v>0.4</v>
      </c>
      <c r="AI11" s="49">
        <v>1</v>
      </c>
      <c r="AJ11" s="240">
        <f>+(AI11*AH11)/AG11</f>
        <v>0.2</v>
      </c>
      <c r="AK11" s="49" t="s">
        <v>222</v>
      </c>
      <c r="AL11" s="49" t="s">
        <v>223</v>
      </c>
      <c r="AM11" s="49">
        <v>330</v>
      </c>
      <c r="AN11" s="49">
        <v>1057445</v>
      </c>
      <c r="AO11" s="49">
        <v>361520</v>
      </c>
      <c r="AP11" s="329"/>
      <c r="AQ11" s="60" t="s">
        <v>227</v>
      </c>
      <c r="AR11" s="49" t="s">
        <v>228</v>
      </c>
      <c r="AS11" s="364"/>
      <c r="AT11" s="329" t="s">
        <v>232</v>
      </c>
      <c r="AU11" s="361"/>
      <c r="AV11" s="329" t="s">
        <v>258</v>
      </c>
      <c r="AW11" s="367">
        <f>24000000000+22281427650+971165</f>
        <v>46282398815</v>
      </c>
      <c r="AX11" s="367">
        <v>0</v>
      </c>
      <c r="AY11" s="367">
        <v>0</v>
      </c>
      <c r="AZ11" s="345">
        <v>0</v>
      </c>
      <c r="BA11" s="49" t="s">
        <v>233</v>
      </c>
      <c r="BB11" s="49"/>
      <c r="BC11" s="49"/>
      <c r="BD11" s="49"/>
      <c r="BE11" s="49"/>
      <c r="BF11" s="49"/>
      <c r="BG11" s="287"/>
      <c r="BH11" s="287"/>
    </row>
    <row r="12" spans="1:60" s="11" customFormat="1" ht="15" customHeight="1" x14ac:dyDescent="0.25">
      <c r="A12" s="329"/>
      <c r="B12" s="318"/>
      <c r="C12" s="318"/>
      <c r="D12" s="249"/>
      <c r="E12" s="323"/>
      <c r="F12" s="249"/>
      <c r="G12" s="249"/>
      <c r="H12" s="249"/>
      <c r="I12" s="249"/>
      <c r="J12" s="249"/>
      <c r="K12" s="286" t="s">
        <v>164</v>
      </c>
      <c r="L12" s="331" t="s">
        <v>165</v>
      </c>
      <c r="M12" s="334">
        <v>196</v>
      </c>
      <c r="N12" s="286" t="s">
        <v>166</v>
      </c>
      <c r="O12" s="286"/>
      <c r="P12" s="286" t="s">
        <v>259</v>
      </c>
      <c r="Q12" s="286"/>
      <c r="R12" s="286">
        <v>8</v>
      </c>
      <c r="S12" s="286">
        <v>2</v>
      </c>
      <c r="T12" s="286">
        <v>9</v>
      </c>
      <c r="U12" s="286">
        <v>0</v>
      </c>
      <c r="V12" s="274">
        <v>0</v>
      </c>
      <c r="W12" s="274">
        <v>1</v>
      </c>
      <c r="X12" s="269"/>
      <c r="Y12" s="269"/>
      <c r="Z12" s="269"/>
      <c r="AA12" s="269"/>
      <c r="AB12" s="262"/>
      <c r="AC12" s="272"/>
      <c r="AD12" s="273"/>
      <c r="AE12" s="342" t="s">
        <v>201</v>
      </c>
      <c r="AF12" s="342" t="s">
        <v>225</v>
      </c>
      <c r="AG12" s="342">
        <v>20</v>
      </c>
      <c r="AH12" s="381">
        <v>0.15</v>
      </c>
      <c r="AI12" s="350">
        <v>15</v>
      </c>
      <c r="AJ12" s="375">
        <v>0.2</v>
      </c>
      <c r="AK12" s="342" t="s">
        <v>222</v>
      </c>
      <c r="AL12" s="342" t="s">
        <v>223</v>
      </c>
      <c r="AM12" s="342">
        <v>330</v>
      </c>
      <c r="AN12" s="342" t="s">
        <v>225</v>
      </c>
      <c r="AO12" s="342" t="s">
        <v>225</v>
      </c>
      <c r="AP12" s="329"/>
      <c r="AQ12" s="353" t="s">
        <v>227</v>
      </c>
      <c r="AR12" s="350" t="s">
        <v>228</v>
      </c>
      <c r="AS12" s="364"/>
      <c r="AT12" s="329"/>
      <c r="AU12" s="361"/>
      <c r="AV12" s="329"/>
      <c r="AW12" s="367"/>
      <c r="AX12" s="367"/>
      <c r="AY12" s="367"/>
      <c r="AZ12" s="346"/>
      <c r="BA12" s="350" t="s">
        <v>233</v>
      </c>
      <c r="BB12" s="350"/>
      <c r="BC12" s="350"/>
      <c r="BD12" s="350"/>
      <c r="BE12" s="350"/>
      <c r="BF12" s="350"/>
      <c r="BG12" s="287"/>
      <c r="BH12" s="287"/>
    </row>
    <row r="13" spans="1:60" s="11" customFormat="1" ht="15" customHeight="1" x14ac:dyDescent="0.25">
      <c r="A13" s="329"/>
      <c r="B13" s="318"/>
      <c r="C13" s="318"/>
      <c r="D13" s="249"/>
      <c r="E13" s="323"/>
      <c r="F13" s="249"/>
      <c r="G13" s="249"/>
      <c r="H13" s="249"/>
      <c r="I13" s="249"/>
      <c r="J13" s="249"/>
      <c r="K13" s="287"/>
      <c r="L13" s="332"/>
      <c r="M13" s="335"/>
      <c r="N13" s="287"/>
      <c r="O13" s="287"/>
      <c r="P13" s="287"/>
      <c r="Q13" s="287"/>
      <c r="R13" s="287"/>
      <c r="S13" s="287"/>
      <c r="T13" s="287"/>
      <c r="U13" s="287"/>
      <c r="V13" s="287"/>
      <c r="W13" s="287"/>
      <c r="X13" s="269"/>
      <c r="Y13" s="269"/>
      <c r="Z13" s="269"/>
      <c r="AA13" s="269"/>
      <c r="AB13" s="262"/>
      <c r="AC13" s="272"/>
      <c r="AD13" s="273"/>
      <c r="AE13" s="342"/>
      <c r="AF13" s="342"/>
      <c r="AG13" s="342"/>
      <c r="AH13" s="342"/>
      <c r="AI13" s="352"/>
      <c r="AJ13" s="377"/>
      <c r="AK13" s="342"/>
      <c r="AL13" s="342"/>
      <c r="AM13" s="342"/>
      <c r="AN13" s="342"/>
      <c r="AO13" s="342"/>
      <c r="AP13" s="329"/>
      <c r="AQ13" s="355"/>
      <c r="AR13" s="352"/>
      <c r="AS13" s="364"/>
      <c r="AT13" s="329"/>
      <c r="AU13" s="361"/>
      <c r="AV13" s="329"/>
      <c r="AW13" s="367"/>
      <c r="AX13" s="367"/>
      <c r="AY13" s="367"/>
      <c r="AZ13" s="346"/>
      <c r="BA13" s="352"/>
      <c r="BB13" s="352"/>
      <c r="BC13" s="352"/>
      <c r="BD13" s="352"/>
      <c r="BE13" s="352"/>
      <c r="BF13" s="352"/>
      <c r="BG13" s="287"/>
      <c r="BH13" s="287"/>
    </row>
    <row r="14" spans="1:60" s="11" customFormat="1" ht="15" customHeight="1" x14ac:dyDescent="0.25">
      <c r="A14" s="329"/>
      <c r="B14" s="318"/>
      <c r="C14" s="318"/>
      <c r="D14" s="249"/>
      <c r="E14" s="323"/>
      <c r="F14" s="249"/>
      <c r="G14" s="249"/>
      <c r="H14" s="249"/>
      <c r="I14" s="249"/>
      <c r="J14" s="249"/>
      <c r="K14" s="287"/>
      <c r="L14" s="332"/>
      <c r="M14" s="335"/>
      <c r="N14" s="287"/>
      <c r="O14" s="287"/>
      <c r="P14" s="287"/>
      <c r="Q14" s="287"/>
      <c r="R14" s="287"/>
      <c r="S14" s="287"/>
      <c r="T14" s="287"/>
      <c r="U14" s="287"/>
      <c r="V14" s="287"/>
      <c r="W14" s="287"/>
      <c r="X14" s="269"/>
      <c r="Y14" s="269"/>
      <c r="Z14" s="269"/>
      <c r="AA14" s="269"/>
      <c r="AB14" s="262"/>
      <c r="AC14" s="272"/>
      <c r="AD14" s="273"/>
      <c r="AE14" s="342"/>
      <c r="AF14" s="342"/>
      <c r="AG14" s="342"/>
      <c r="AH14" s="342"/>
      <c r="AI14" s="351"/>
      <c r="AJ14" s="376"/>
      <c r="AK14" s="342"/>
      <c r="AL14" s="342"/>
      <c r="AM14" s="342"/>
      <c r="AN14" s="342"/>
      <c r="AO14" s="342"/>
      <c r="AP14" s="329"/>
      <c r="AQ14" s="354"/>
      <c r="AR14" s="351"/>
      <c r="AS14" s="364"/>
      <c r="AT14" s="329"/>
      <c r="AU14" s="361"/>
      <c r="AV14" s="329"/>
      <c r="AW14" s="367"/>
      <c r="AX14" s="367"/>
      <c r="AY14" s="367"/>
      <c r="AZ14" s="346"/>
      <c r="BA14" s="351"/>
      <c r="BB14" s="351"/>
      <c r="BC14" s="351"/>
      <c r="BD14" s="351"/>
      <c r="BE14" s="351"/>
      <c r="BF14" s="351"/>
      <c r="BG14" s="287"/>
      <c r="BH14" s="287"/>
    </row>
    <row r="15" spans="1:60" s="11" customFormat="1" ht="15" x14ac:dyDescent="0.25">
      <c r="A15" s="329"/>
      <c r="B15" s="318"/>
      <c r="C15" s="318"/>
      <c r="D15" s="249"/>
      <c r="E15" s="323"/>
      <c r="F15" s="249"/>
      <c r="G15" s="249"/>
      <c r="H15" s="249"/>
      <c r="I15" s="249"/>
      <c r="J15" s="249"/>
      <c r="K15" s="287"/>
      <c r="L15" s="332"/>
      <c r="M15" s="335"/>
      <c r="N15" s="287"/>
      <c r="O15" s="287"/>
      <c r="P15" s="287"/>
      <c r="Q15" s="287"/>
      <c r="R15" s="287"/>
      <c r="S15" s="287"/>
      <c r="T15" s="287"/>
      <c r="U15" s="287"/>
      <c r="V15" s="287"/>
      <c r="W15" s="287"/>
      <c r="X15" s="269"/>
      <c r="Y15" s="269"/>
      <c r="Z15" s="269"/>
      <c r="AA15" s="269"/>
      <c r="AB15" s="262"/>
      <c r="AC15" s="272"/>
      <c r="AD15" s="273"/>
      <c r="AE15" s="342" t="s">
        <v>202</v>
      </c>
      <c r="AF15" s="342" t="s">
        <v>225</v>
      </c>
      <c r="AG15" s="342">
        <v>1</v>
      </c>
      <c r="AH15" s="381">
        <v>0.05</v>
      </c>
      <c r="AI15" s="350">
        <v>0</v>
      </c>
      <c r="AJ15" s="375">
        <v>0.2</v>
      </c>
      <c r="AK15" s="342" t="s">
        <v>222</v>
      </c>
      <c r="AL15" s="342" t="s">
        <v>223</v>
      </c>
      <c r="AM15" s="342">
        <v>330</v>
      </c>
      <c r="AN15" s="342" t="s">
        <v>225</v>
      </c>
      <c r="AO15" s="342" t="s">
        <v>225</v>
      </c>
      <c r="AP15" s="329"/>
      <c r="AQ15" s="353" t="s">
        <v>227</v>
      </c>
      <c r="AR15" s="350" t="s">
        <v>228</v>
      </c>
      <c r="AS15" s="364"/>
      <c r="AT15" s="329"/>
      <c r="AU15" s="361"/>
      <c r="AV15" s="329"/>
      <c r="AW15" s="367"/>
      <c r="AX15" s="367"/>
      <c r="AY15" s="367"/>
      <c r="AZ15" s="346"/>
      <c r="BA15" s="350" t="s">
        <v>233</v>
      </c>
      <c r="BB15" s="350"/>
      <c r="BC15" s="350"/>
      <c r="BD15" s="350"/>
      <c r="BE15" s="350"/>
      <c r="BF15" s="350"/>
      <c r="BG15" s="287"/>
      <c r="BH15" s="287"/>
    </row>
    <row r="16" spans="1:60" s="11" customFormat="1" ht="15" x14ac:dyDescent="0.25">
      <c r="A16" s="329"/>
      <c r="B16" s="318"/>
      <c r="C16" s="318"/>
      <c r="D16" s="249"/>
      <c r="E16" s="323"/>
      <c r="F16" s="249"/>
      <c r="G16" s="249"/>
      <c r="H16" s="249"/>
      <c r="I16" s="249"/>
      <c r="J16" s="249"/>
      <c r="K16" s="287"/>
      <c r="L16" s="332"/>
      <c r="M16" s="335"/>
      <c r="N16" s="287"/>
      <c r="O16" s="287"/>
      <c r="P16" s="287"/>
      <c r="Q16" s="287"/>
      <c r="R16" s="287"/>
      <c r="S16" s="287"/>
      <c r="T16" s="287"/>
      <c r="U16" s="287"/>
      <c r="V16" s="287"/>
      <c r="W16" s="287"/>
      <c r="X16" s="269"/>
      <c r="Y16" s="269"/>
      <c r="Z16" s="269"/>
      <c r="AA16" s="269"/>
      <c r="AB16" s="262"/>
      <c r="AC16" s="272"/>
      <c r="AD16" s="273"/>
      <c r="AE16" s="342"/>
      <c r="AF16" s="342"/>
      <c r="AG16" s="342"/>
      <c r="AH16" s="342"/>
      <c r="AI16" s="352"/>
      <c r="AJ16" s="377"/>
      <c r="AK16" s="342"/>
      <c r="AL16" s="342"/>
      <c r="AM16" s="342"/>
      <c r="AN16" s="342"/>
      <c r="AO16" s="342"/>
      <c r="AP16" s="329"/>
      <c r="AQ16" s="355"/>
      <c r="AR16" s="352"/>
      <c r="AS16" s="364"/>
      <c r="AT16" s="329"/>
      <c r="AU16" s="361"/>
      <c r="AV16" s="329"/>
      <c r="AW16" s="367"/>
      <c r="AX16" s="367"/>
      <c r="AY16" s="367"/>
      <c r="AZ16" s="346"/>
      <c r="BA16" s="352"/>
      <c r="BB16" s="352"/>
      <c r="BC16" s="352"/>
      <c r="BD16" s="352"/>
      <c r="BE16" s="352"/>
      <c r="BF16" s="352"/>
      <c r="BG16" s="287"/>
      <c r="BH16" s="287"/>
    </row>
    <row r="17" spans="1:60" s="11" customFormat="1" ht="15" x14ac:dyDescent="0.25">
      <c r="A17" s="329"/>
      <c r="B17" s="318"/>
      <c r="C17" s="318"/>
      <c r="D17" s="249"/>
      <c r="E17" s="323"/>
      <c r="F17" s="249"/>
      <c r="G17" s="249"/>
      <c r="H17" s="249"/>
      <c r="I17" s="249"/>
      <c r="J17" s="249"/>
      <c r="K17" s="287"/>
      <c r="L17" s="332"/>
      <c r="M17" s="335"/>
      <c r="N17" s="287"/>
      <c r="O17" s="287"/>
      <c r="P17" s="287"/>
      <c r="Q17" s="287"/>
      <c r="R17" s="287"/>
      <c r="S17" s="287"/>
      <c r="T17" s="287"/>
      <c r="U17" s="287"/>
      <c r="V17" s="287"/>
      <c r="W17" s="287"/>
      <c r="X17" s="269"/>
      <c r="Y17" s="269"/>
      <c r="Z17" s="269"/>
      <c r="AA17" s="269"/>
      <c r="AB17" s="262"/>
      <c r="AC17" s="272"/>
      <c r="AD17" s="273"/>
      <c r="AE17" s="342"/>
      <c r="AF17" s="342"/>
      <c r="AG17" s="342"/>
      <c r="AH17" s="342"/>
      <c r="AI17" s="352"/>
      <c r="AJ17" s="377"/>
      <c r="AK17" s="342"/>
      <c r="AL17" s="342"/>
      <c r="AM17" s="342"/>
      <c r="AN17" s="342"/>
      <c r="AO17" s="342"/>
      <c r="AP17" s="329"/>
      <c r="AQ17" s="355"/>
      <c r="AR17" s="352"/>
      <c r="AS17" s="364"/>
      <c r="AT17" s="329"/>
      <c r="AU17" s="361"/>
      <c r="AV17" s="329"/>
      <c r="AW17" s="367"/>
      <c r="AX17" s="367"/>
      <c r="AY17" s="367"/>
      <c r="AZ17" s="346"/>
      <c r="BA17" s="352"/>
      <c r="BB17" s="352"/>
      <c r="BC17" s="352"/>
      <c r="BD17" s="352"/>
      <c r="BE17" s="352"/>
      <c r="BF17" s="352"/>
      <c r="BG17" s="287"/>
      <c r="BH17" s="287"/>
    </row>
    <row r="18" spans="1:60" s="11" customFormat="1" ht="15" x14ac:dyDescent="0.25">
      <c r="A18" s="329"/>
      <c r="B18" s="318"/>
      <c r="C18" s="318"/>
      <c r="D18" s="249"/>
      <c r="E18" s="323"/>
      <c r="F18" s="249"/>
      <c r="G18" s="249"/>
      <c r="H18" s="249"/>
      <c r="I18" s="249"/>
      <c r="J18" s="249"/>
      <c r="K18" s="287"/>
      <c r="L18" s="332"/>
      <c r="M18" s="335"/>
      <c r="N18" s="287"/>
      <c r="O18" s="287"/>
      <c r="P18" s="287"/>
      <c r="Q18" s="287"/>
      <c r="R18" s="287"/>
      <c r="S18" s="287"/>
      <c r="T18" s="287"/>
      <c r="U18" s="287"/>
      <c r="V18" s="287"/>
      <c r="W18" s="287"/>
      <c r="X18" s="269"/>
      <c r="Y18" s="269"/>
      <c r="Z18" s="269"/>
      <c r="AA18" s="269"/>
      <c r="AB18" s="262"/>
      <c r="AC18" s="272"/>
      <c r="AD18" s="273"/>
      <c r="AE18" s="342"/>
      <c r="AF18" s="342"/>
      <c r="AG18" s="342"/>
      <c r="AH18" s="342"/>
      <c r="AI18" s="352"/>
      <c r="AJ18" s="377"/>
      <c r="AK18" s="342"/>
      <c r="AL18" s="342"/>
      <c r="AM18" s="342"/>
      <c r="AN18" s="342"/>
      <c r="AO18" s="342"/>
      <c r="AP18" s="329"/>
      <c r="AQ18" s="355"/>
      <c r="AR18" s="352"/>
      <c r="AS18" s="364"/>
      <c r="AT18" s="329"/>
      <c r="AU18" s="361"/>
      <c r="AV18" s="329"/>
      <c r="AW18" s="367"/>
      <c r="AX18" s="367"/>
      <c r="AY18" s="367"/>
      <c r="AZ18" s="346"/>
      <c r="BA18" s="352"/>
      <c r="BB18" s="352"/>
      <c r="BC18" s="352"/>
      <c r="BD18" s="352"/>
      <c r="BE18" s="352"/>
      <c r="BF18" s="352"/>
      <c r="BG18" s="287"/>
      <c r="BH18" s="287"/>
    </row>
    <row r="19" spans="1:60" s="11" customFormat="1" ht="15" x14ac:dyDescent="0.25">
      <c r="A19" s="329"/>
      <c r="B19" s="318"/>
      <c r="C19" s="318"/>
      <c r="D19" s="249"/>
      <c r="E19" s="323"/>
      <c r="F19" s="249"/>
      <c r="G19" s="249"/>
      <c r="H19" s="249"/>
      <c r="I19" s="249"/>
      <c r="J19" s="249"/>
      <c r="K19" s="276"/>
      <c r="L19" s="333"/>
      <c r="M19" s="336"/>
      <c r="N19" s="276"/>
      <c r="O19" s="276"/>
      <c r="P19" s="276"/>
      <c r="Q19" s="276"/>
      <c r="R19" s="276"/>
      <c r="S19" s="276"/>
      <c r="T19" s="276"/>
      <c r="U19" s="276"/>
      <c r="V19" s="276"/>
      <c r="W19" s="276"/>
      <c r="X19" s="269"/>
      <c r="Y19" s="269"/>
      <c r="Z19" s="269"/>
      <c r="AA19" s="269"/>
      <c r="AB19" s="262"/>
      <c r="AC19" s="272"/>
      <c r="AD19" s="273"/>
      <c r="AE19" s="342"/>
      <c r="AF19" s="342"/>
      <c r="AG19" s="342"/>
      <c r="AH19" s="342"/>
      <c r="AI19" s="351"/>
      <c r="AJ19" s="376"/>
      <c r="AK19" s="342"/>
      <c r="AL19" s="342"/>
      <c r="AM19" s="342"/>
      <c r="AN19" s="342"/>
      <c r="AO19" s="342"/>
      <c r="AP19" s="329"/>
      <c r="AQ19" s="354"/>
      <c r="AR19" s="351"/>
      <c r="AS19" s="365"/>
      <c r="AT19" s="329"/>
      <c r="AU19" s="362"/>
      <c r="AV19" s="329"/>
      <c r="AW19" s="367"/>
      <c r="AX19" s="367"/>
      <c r="AY19" s="367"/>
      <c r="AZ19" s="347"/>
      <c r="BA19" s="351"/>
      <c r="BB19" s="351"/>
      <c r="BC19" s="351"/>
      <c r="BD19" s="351"/>
      <c r="BE19" s="351"/>
      <c r="BF19" s="351"/>
      <c r="BG19" s="287"/>
      <c r="BH19" s="287"/>
    </row>
    <row r="20" spans="1:60" s="11" customFormat="1" ht="132" customHeight="1" x14ac:dyDescent="0.25">
      <c r="A20" s="329"/>
      <c r="B20" s="318"/>
      <c r="C20" s="318"/>
      <c r="D20" s="249"/>
      <c r="E20" s="323"/>
      <c r="F20" s="249"/>
      <c r="G20" s="249"/>
      <c r="H20" s="249"/>
      <c r="I20" s="249"/>
      <c r="J20" s="249"/>
      <c r="K20" s="44"/>
      <c r="L20" s="69"/>
      <c r="M20" s="79"/>
      <c r="N20" s="44"/>
      <c r="O20" s="44"/>
      <c r="P20" s="44"/>
      <c r="Q20" s="44"/>
      <c r="R20" s="44"/>
      <c r="S20" s="44"/>
      <c r="T20" s="44"/>
      <c r="U20" s="44"/>
      <c r="V20" s="44"/>
      <c r="W20" s="44"/>
      <c r="X20" s="269"/>
      <c r="Y20" s="269"/>
      <c r="Z20" s="269"/>
      <c r="AA20" s="269"/>
      <c r="AB20" s="263"/>
      <c r="AC20" s="378" t="s">
        <v>354</v>
      </c>
      <c r="AD20" s="379"/>
      <c r="AE20" s="379"/>
      <c r="AF20" s="379"/>
      <c r="AG20" s="379"/>
      <c r="AH20" s="379"/>
      <c r="AI20" s="380"/>
      <c r="AJ20" s="233">
        <f>AVERAGE(AJ9:AJ19)</f>
        <v>0.21805000000000002</v>
      </c>
      <c r="AK20" s="49"/>
      <c r="AL20" s="49"/>
      <c r="AM20" s="49"/>
      <c r="AN20" s="49"/>
      <c r="AO20" s="49"/>
      <c r="AP20" s="329"/>
      <c r="AQ20" s="70"/>
      <c r="AR20" s="80"/>
      <c r="AS20" s="84"/>
      <c r="AT20" s="277" t="s">
        <v>355</v>
      </c>
      <c r="AU20" s="278"/>
      <c r="AV20" s="279"/>
      <c r="AW20" s="117">
        <f>SUM(AW9:AW19)</f>
        <v>63174094148</v>
      </c>
      <c r="AX20" s="117">
        <f t="shared" ref="AX20:AY20" si="0">SUM(AX9:AX19)</f>
        <v>1793272000</v>
      </c>
      <c r="AY20" s="117">
        <f t="shared" si="0"/>
        <v>304100000</v>
      </c>
      <c r="AZ20" s="227">
        <f>+AY20/AW20</f>
        <v>4.8136820021126864E-3</v>
      </c>
      <c r="BA20" s="80"/>
      <c r="BB20" s="80"/>
      <c r="BC20" s="80"/>
      <c r="BD20" s="80"/>
      <c r="BE20" s="80"/>
      <c r="BF20" s="80"/>
      <c r="BG20" s="287"/>
      <c r="BH20" s="287"/>
    </row>
    <row r="21" spans="1:60" s="11" customFormat="1" ht="15" customHeight="1" x14ac:dyDescent="0.25">
      <c r="A21" s="329"/>
      <c r="B21" s="318"/>
      <c r="C21" s="318"/>
      <c r="D21" s="249"/>
      <c r="E21" s="323"/>
      <c r="F21" s="249"/>
      <c r="G21" s="249"/>
      <c r="H21" s="249"/>
      <c r="I21" s="249"/>
      <c r="J21" s="249"/>
      <c r="K21" s="286" t="s">
        <v>167</v>
      </c>
      <c r="L21" s="331" t="s">
        <v>168</v>
      </c>
      <c r="M21" s="334" t="s">
        <v>169</v>
      </c>
      <c r="N21" s="286" t="s">
        <v>170</v>
      </c>
      <c r="O21" s="286"/>
      <c r="P21" s="286" t="s">
        <v>259</v>
      </c>
      <c r="Q21" s="286"/>
      <c r="R21" s="286">
        <v>8</v>
      </c>
      <c r="S21" s="286">
        <v>2</v>
      </c>
      <c r="T21" s="286">
        <v>10</v>
      </c>
      <c r="U21" s="286">
        <v>0</v>
      </c>
      <c r="V21" s="292">
        <v>0</v>
      </c>
      <c r="W21" s="292">
        <v>1</v>
      </c>
      <c r="X21" s="269"/>
      <c r="Y21" s="269"/>
      <c r="Z21" s="269"/>
      <c r="AA21" s="269"/>
      <c r="AB21" s="291" t="s">
        <v>203</v>
      </c>
      <c r="AC21" s="272">
        <v>2021130010215</v>
      </c>
      <c r="AD21" s="273" t="s">
        <v>204</v>
      </c>
      <c r="AE21" s="343" t="s">
        <v>205</v>
      </c>
      <c r="AF21" s="343" t="s">
        <v>237</v>
      </c>
      <c r="AG21" s="343">
        <v>2</v>
      </c>
      <c r="AH21" s="398">
        <v>0.85</v>
      </c>
      <c r="AI21" s="383">
        <v>1</v>
      </c>
      <c r="AJ21" s="385">
        <f>+(AI21*AH21)/AG21</f>
        <v>0.42499999999999999</v>
      </c>
      <c r="AK21" s="343" t="s">
        <v>222</v>
      </c>
      <c r="AL21" s="343" t="s">
        <v>223</v>
      </c>
      <c r="AM21" s="343"/>
      <c r="AN21" s="343"/>
      <c r="AO21" s="343"/>
      <c r="AP21" s="329"/>
      <c r="AQ21" s="356" t="s">
        <v>227</v>
      </c>
      <c r="AR21" s="343" t="s">
        <v>228</v>
      </c>
      <c r="AS21" s="267">
        <v>5000000000</v>
      </c>
      <c r="AT21" s="331" t="s">
        <v>229</v>
      </c>
      <c r="AU21" s="267" t="s">
        <v>245</v>
      </c>
      <c r="AV21" s="331" t="s">
        <v>248</v>
      </c>
      <c r="AW21" s="367">
        <v>5000000000</v>
      </c>
      <c r="AX21" s="367">
        <v>216000000</v>
      </c>
      <c r="AY21" s="367">
        <v>25500000</v>
      </c>
      <c r="AZ21" s="344">
        <f>+AY21/AW21</f>
        <v>5.1000000000000004E-3</v>
      </c>
      <c r="BA21" s="343" t="s">
        <v>233</v>
      </c>
      <c r="BB21" s="343"/>
      <c r="BC21" s="343"/>
      <c r="BD21" s="343"/>
      <c r="BE21" s="343"/>
      <c r="BF21" s="343"/>
      <c r="BG21" s="287"/>
      <c r="BH21" s="287"/>
    </row>
    <row r="22" spans="1:60" s="11" customFormat="1" ht="31.5" customHeight="1" x14ac:dyDescent="0.25">
      <c r="A22" s="329"/>
      <c r="B22" s="318"/>
      <c r="C22" s="318"/>
      <c r="D22" s="249"/>
      <c r="E22" s="323"/>
      <c r="F22" s="249"/>
      <c r="G22" s="249"/>
      <c r="H22" s="249"/>
      <c r="I22" s="249"/>
      <c r="J22" s="249"/>
      <c r="K22" s="287"/>
      <c r="L22" s="332"/>
      <c r="M22" s="335"/>
      <c r="N22" s="287"/>
      <c r="O22" s="287"/>
      <c r="P22" s="287"/>
      <c r="Q22" s="287"/>
      <c r="R22" s="287"/>
      <c r="S22" s="287"/>
      <c r="T22" s="287"/>
      <c r="U22" s="287"/>
      <c r="V22" s="341"/>
      <c r="W22" s="341"/>
      <c r="X22" s="269"/>
      <c r="Y22" s="269"/>
      <c r="Z22" s="269"/>
      <c r="AA22" s="269"/>
      <c r="AB22" s="291"/>
      <c r="AC22" s="272"/>
      <c r="AD22" s="273"/>
      <c r="AE22" s="343"/>
      <c r="AF22" s="343"/>
      <c r="AG22" s="343"/>
      <c r="AH22" s="343"/>
      <c r="AI22" s="384"/>
      <c r="AJ22" s="386"/>
      <c r="AK22" s="343"/>
      <c r="AL22" s="343"/>
      <c r="AM22" s="343"/>
      <c r="AN22" s="343"/>
      <c r="AO22" s="343"/>
      <c r="AP22" s="329"/>
      <c r="AQ22" s="356"/>
      <c r="AR22" s="343"/>
      <c r="AS22" s="290"/>
      <c r="AT22" s="332"/>
      <c r="AU22" s="290"/>
      <c r="AV22" s="332"/>
      <c r="AW22" s="367"/>
      <c r="AX22" s="367"/>
      <c r="AY22" s="367"/>
      <c r="AZ22" s="344"/>
      <c r="BA22" s="343"/>
      <c r="BB22" s="343"/>
      <c r="BC22" s="343"/>
      <c r="BD22" s="343"/>
      <c r="BE22" s="343"/>
      <c r="BF22" s="343"/>
      <c r="BG22" s="287"/>
      <c r="BH22" s="287"/>
    </row>
    <row r="23" spans="1:60" s="11" customFormat="1" ht="72" customHeight="1" x14ac:dyDescent="0.25">
      <c r="A23" s="329"/>
      <c r="B23" s="318"/>
      <c r="C23" s="318"/>
      <c r="D23" s="250"/>
      <c r="E23" s="323"/>
      <c r="F23" s="250"/>
      <c r="G23" s="250"/>
      <c r="H23" s="250"/>
      <c r="I23" s="250"/>
      <c r="J23" s="249"/>
      <c r="K23" s="276"/>
      <c r="L23" s="333"/>
      <c r="M23" s="336"/>
      <c r="N23" s="276"/>
      <c r="O23" s="276"/>
      <c r="P23" s="276"/>
      <c r="Q23" s="276"/>
      <c r="R23" s="276"/>
      <c r="S23" s="276"/>
      <c r="T23" s="276"/>
      <c r="U23" s="276"/>
      <c r="V23" s="293"/>
      <c r="W23" s="293"/>
      <c r="X23" s="269"/>
      <c r="Y23" s="269"/>
      <c r="Z23" s="269"/>
      <c r="AA23" s="269"/>
      <c r="AB23" s="291"/>
      <c r="AC23" s="272"/>
      <c r="AD23" s="273"/>
      <c r="AE23" s="53" t="s">
        <v>214</v>
      </c>
      <c r="AF23" s="50" t="s">
        <v>225</v>
      </c>
      <c r="AG23" s="50">
        <v>10</v>
      </c>
      <c r="AH23" s="66">
        <v>0.15</v>
      </c>
      <c r="AI23" s="50">
        <v>7</v>
      </c>
      <c r="AJ23" s="241">
        <f>+(AI23*AH23)/AG23</f>
        <v>0.10500000000000001</v>
      </c>
      <c r="AK23" s="50" t="s">
        <v>222</v>
      </c>
      <c r="AL23" s="50" t="s">
        <v>223</v>
      </c>
      <c r="AM23" s="53"/>
      <c r="AN23" s="53"/>
      <c r="AO23" s="53"/>
      <c r="AP23" s="329"/>
      <c r="AQ23" s="61" t="s">
        <v>227</v>
      </c>
      <c r="AR23" s="50" t="s">
        <v>228</v>
      </c>
      <c r="AS23" s="268"/>
      <c r="AT23" s="333"/>
      <c r="AU23" s="268"/>
      <c r="AV23" s="333"/>
      <c r="AW23" s="367"/>
      <c r="AX23" s="367"/>
      <c r="AY23" s="367"/>
      <c r="AZ23" s="344"/>
      <c r="BA23" s="50" t="s">
        <v>233</v>
      </c>
      <c r="BB23" s="50"/>
      <c r="BC23" s="50"/>
      <c r="BD23" s="50"/>
      <c r="BE23" s="50"/>
      <c r="BF23" s="50"/>
      <c r="BG23" s="287"/>
      <c r="BH23" s="287"/>
    </row>
    <row r="24" spans="1:60" s="11" customFormat="1" ht="72" customHeight="1" x14ac:dyDescent="0.2">
      <c r="A24" s="329"/>
      <c r="B24" s="318"/>
      <c r="C24" s="318"/>
      <c r="D24" s="71"/>
      <c r="E24" s="78"/>
      <c r="F24" s="71"/>
      <c r="G24" s="71"/>
      <c r="H24" s="71"/>
      <c r="I24" s="71"/>
      <c r="J24" s="250"/>
      <c r="K24" s="251" t="s">
        <v>353</v>
      </c>
      <c r="L24" s="252"/>
      <c r="M24" s="252"/>
      <c r="N24" s="252"/>
      <c r="O24" s="252"/>
      <c r="P24" s="252"/>
      <c r="Q24" s="252"/>
      <c r="R24" s="252"/>
      <c r="S24" s="252"/>
      <c r="T24" s="252"/>
      <c r="U24" s="253"/>
      <c r="V24" s="226">
        <f>AVERAGE(V9:V23)</f>
        <v>0</v>
      </c>
      <c r="W24" s="226">
        <f>AVERAGE(W9:W23)</f>
        <v>1</v>
      </c>
      <c r="X24" s="269"/>
      <c r="Y24" s="269"/>
      <c r="Z24" s="269"/>
      <c r="AA24" s="269"/>
      <c r="AB24" s="86"/>
      <c r="AC24" s="387" t="s">
        <v>356</v>
      </c>
      <c r="AD24" s="388"/>
      <c r="AE24" s="388"/>
      <c r="AF24" s="388"/>
      <c r="AG24" s="388"/>
      <c r="AH24" s="388"/>
      <c r="AI24" s="389"/>
      <c r="AJ24" s="233">
        <f>AVERAGE(AJ21:AJ23)</f>
        <v>0.26500000000000001</v>
      </c>
      <c r="AK24" s="50"/>
      <c r="AL24" s="50"/>
      <c r="AM24" s="53"/>
      <c r="AN24" s="53"/>
      <c r="AO24" s="53"/>
      <c r="AP24" s="329"/>
      <c r="AQ24" s="61"/>
      <c r="AR24" s="50"/>
      <c r="AS24" s="83"/>
      <c r="AT24" s="257" t="s">
        <v>355</v>
      </c>
      <c r="AU24" s="258"/>
      <c r="AV24" s="259"/>
      <c r="AW24" s="217">
        <f>SUM(AW21)</f>
        <v>5000000000</v>
      </c>
      <c r="AX24" s="217">
        <f t="shared" ref="AX24:AY24" si="1">SUM(AX21)</f>
        <v>216000000</v>
      </c>
      <c r="AY24" s="217">
        <f t="shared" si="1"/>
        <v>25500000</v>
      </c>
      <c r="AZ24" s="228">
        <f>+AY24/AW24</f>
        <v>5.1000000000000004E-3</v>
      </c>
      <c r="BA24" s="50"/>
      <c r="BB24" s="50"/>
      <c r="BC24" s="50"/>
      <c r="BD24" s="50"/>
      <c r="BE24" s="50"/>
      <c r="BF24" s="50"/>
      <c r="BG24" s="287"/>
      <c r="BH24" s="287"/>
    </row>
    <row r="25" spans="1:60" s="11" customFormat="1" ht="100.5" customHeight="1" x14ac:dyDescent="0.25">
      <c r="A25" s="329"/>
      <c r="B25" s="318"/>
      <c r="C25" s="318"/>
      <c r="D25" s="248" t="s">
        <v>147</v>
      </c>
      <c r="E25" s="323">
        <v>0.05</v>
      </c>
      <c r="F25" s="248" t="s">
        <v>152</v>
      </c>
      <c r="G25" s="248" t="s">
        <v>152</v>
      </c>
      <c r="H25" s="248" t="s">
        <v>180</v>
      </c>
      <c r="I25" s="325">
        <v>4.8000000000000001E-2</v>
      </c>
      <c r="J25" s="248" t="s">
        <v>157</v>
      </c>
      <c r="K25" s="45" t="s">
        <v>171</v>
      </c>
      <c r="L25" s="43" t="s">
        <v>172</v>
      </c>
      <c r="M25" s="47" t="s">
        <v>173</v>
      </c>
      <c r="N25" s="45" t="s">
        <v>174</v>
      </c>
      <c r="O25" s="45"/>
      <c r="P25" s="45" t="s">
        <v>259</v>
      </c>
      <c r="Q25" s="45"/>
      <c r="R25" s="65">
        <v>520212</v>
      </c>
      <c r="S25" s="65">
        <v>246434.59</v>
      </c>
      <c r="T25" s="65">
        <v>127445.5</v>
      </c>
      <c r="U25" s="65">
        <v>0</v>
      </c>
      <c r="V25" s="213">
        <v>0</v>
      </c>
      <c r="W25" s="213">
        <f>+(T25+U25)/R25</f>
        <v>0.24498762043167016</v>
      </c>
      <c r="X25" s="269"/>
      <c r="Y25" s="269"/>
      <c r="Z25" s="269"/>
      <c r="AA25" s="269"/>
      <c r="AB25" s="280" t="s">
        <v>206</v>
      </c>
      <c r="AC25" s="272">
        <v>2021130010141</v>
      </c>
      <c r="AD25" s="273" t="s">
        <v>207</v>
      </c>
      <c r="AE25" s="50" t="s">
        <v>208</v>
      </c>
      <c r="AF25" s="50" t="s">
        <v>236</v>
      </c>
      <c r="AG25" s="50">
        <v>246434.59</v>
      </c>
      <c r="AH25" s="66">
        <v>0.65</v>
      </c>
      <c r="AI25" s="50">
        <v>0</v>
      </c>
      <c r="AJ25" s="241">
        <v>0</v>
      </c>
      <c r="AK25" s="50" t="s">
        <v>222</v>
      </c>
      <c r="AL25" s="50" t="s">
        <v>223</v>
      </c>
      <c r="AM25" s="50"/>
      <c r="AN25" s="50"/>
      <c r="AO25" s="50"/>
      <c r="AP25" s="329"/>
      <c r="AQ25" s="61" t="s">
        <v>227</v>
      </c>
      <c r="AR25" s="50" t="s">
        <v>228</v>
      </c>
      <c r="AS25" s="267">
        <v>5000000000</v>
      </c>
      <c r="AT25" s="247" t="s">
        <v>229</v>
      </c>
      <c r="AU25" s="267" t="s">
        <v>243</v>
      </c>
      <c r="AV25" s="247" t="s">
        <v>255</v>
      </c>
      <c r="AW25" s="368">
        <v>3732918363</v>
      </c>
      <c r="AX25" s="368">
        <v>365680000</v>
      </c>
      <c r="AY25" s="368">
        <v>69070000</v>
      </c>
      <c r="AZ25" s="348">
        <f>+AY25/AW25</f>
        <v>1.8502949511194546E-2</v>
      </c>
      <c r="BA25" s="50" t="s">
        <v>233</v>
      </c>
      <c r="BB25" s="50"/>
      <c r="BC25" s="50"/>
      <c r="BD25" s="50"/>
      <c r="BE25" s="50"/>
      <c r="BF25" s="50"/>
      <c r="BG25" s="287"/>
      <c r="BH25" s="287"/>
    </row>
    <row r="26" spans="1:60" ht="73.5" customHeight="1" x14ac:dyDescent="0.25">
      <c r="A26" s="329"/>
      <c r="B26" s="318"/>
      <c r="C26" s="318"/>
      <c r="D26" s="249"/>
      <c r="E26" s="323"/>
      <c r="F26" s="249"/>
      <c r="G26" s="249"/>
      <c r="H26" s="249"/>
      <c r="I26" s="249"/>
      <c r="J26" s="249"/>
      <c r="K26" s="286" t="s">
        <v>175</v>
      </c>
      <c r="L26" s="329" t="s">
        <v>176</v>
      </c>
      <c r="M26" s="288" t="s">
        <v>177</v>
      </c>
      <c r="N26" s="286" t="s">
        <v>178</v>
      </c>
      <c r="O26" s="286"/>
      <c r="P26" s="286" t="s">
        <v>259</v>
      </c>
      <c r="Q26" s="286"/>
      <c r="R26" s="286">
        <v>6.3</v>
      </c>
      <c r="S26" s="286">
        <v>1.5</v>
      </c>
      <c r="T26" s="286">
        <v>6.3</v>
      </c>
      <c r="U26" s="339">
        <v>0</v>
      </c>
      <c r="V26" s="292">
        <v>0</v>
      </c>
      <c r="W26" s="292">
        <f t="shared" ref="W26" si="2">+(T26+U26)/R26</f>
        <v>1</v>
      </c>
      <c r="X26" s="269"/>
      <c r="Y26" s="269"/>
      <c r="Z26" s="269"/>
      <c r="AA26" s="269"/>
      <c r="AB26" s="281"/>
      <c r="AC26" s="272"/>
      <c r="AD26" s="273"/>
      <c r="AE26" s="50" t="s">
        <v>209</v>
      </c>
      <c r="AF26" s="50" t="s">
        <v>238</v>
      </c>
      <c r="AG26" s="50">
        <v>1.5</v>
      </c>
      <c r="AH26" s="66">
        <v>0.2</v>
      </c>
      <c r="AI26" s="50">
        <v>0</v>
      </c>
      <c r="AJ26" s="241">
        <v>0</v>
      </c>
      <c r="AK26" s="50" t="s">
        <v>222</v>
      </c>
      <c r="AL26" s="50" t="s">
        <v>223</v>
      </c>
      <c r="AM26" s="50"/>
      <c r="AN26" s="50"/>
      <c r="AO26" s="50"/>
      <c r="AP26" s="329"/>
      <c r="AQ26" s="61" t="s">
        <v>227</v>
      </c>
      <c r="AR26" s="50" t="s">
        <v>228</v>
      </c>
      <c r="AS26" s="290"/>
      <c r="AT26" s="247"/>
      <c r="AU26" s="290"/>
      <c r="AV26" s="247"/>
      <c r="AW26" s="347"/>
      <c r="AX26" s="347"/>
      <c r="AY26" s="347"/>
      <c r="AZ26" s="349"/>
      <c r="BA26" s="50" t="s">
        <v>233</v>
      </c>
      <c r="BB26" s="50"/>
      <c r="BC26" s="50"/>
      <c r="BD26" s="50"/>
      <c r="BE26" s="50"/>
      <c r="BF26" s="50"/>
      <c r="BG26" s="287"/>
      <c r="BH26" s="287"/>
    </row>
    <row r="27" spans="1:60" ht="54.75" customHeight="1" x14ac:dyDescent="0.25">
      <c r="A27" s="329"/>
      <c r="B27" s="318"/>
      <c r="C27" s="318"/>
      <c r="D27" s="250"/>
      <c r="E27" s="323"/>
      <c r="F27" s="250"/>
      <c r="G27" s="250"/>
      <c r="H27" s="250"/>
      <c r="I27" s="250"/>
      <c r="J27" s="249"/>
      <c r="K27" s="276"/>
      <c r="L27" s="329"/>
      <c r="M27" s="289"/>
      <c r="N27" s="276"/>
      <c r="O27" s="276"/>
      <c r="P27" s="276"/>
      <c r="Q27" s="276"/>
      <c r="R27" s="276"/>
      <c r="S27" s="276"/>
      <c r="T27" s="276"/>
      <c r="U27" s="340"/>
      <c r="V27" s="293"/>
      <c r="W27" s="293"/>
      <c r="X27" s="269"/>
      <c r="Y27" s="269"/>
      <c r="Z27" s="269"/>
      <c r="AA27" s="269"/>
      <c r="AB27" s="281"/>
      <c r="AC27" s="272"/>
      <c r="AD27" s="273"/>
      <c r="AE27" s="50" t="s">
        <v>210</v>
      </c>
      <c r="AF27" s="50" t="s">
        <v>225</v>
      </c>
      <c r="AG27" s="50">
        <v>15</v>
      </c>
      <c r="AH27" s="66">
        <v>0.15</v>
      </c>
      <c r="AI27" s="50">
        <v>0</v>
      </c>
      <c r="AJ27" s="241">
        <v>0</v>
      </c>
      <c r="AK27" s="50" t="s">
        <v>222</v>
      </c>
      <c r="AL27" s="50" t="s">
        <v>223</v>
      </c>
      <c r="AM27" s="50">
        <v>330</v>
      </c>
      <c r="AN27" s="50"/>
      <c r="AO27" s="50"/>
      <c r="AP27" s="329"/>
      <c r="AQ27" s="61" t="s">
        <v>227</v>
      </c>
      <c r="AR27" s="50" t="s">
        <v>228</v>
      </c>
      <c r="AS27" s="268"/>
      <c r="AT27" s="56" t="s">
        <v>230</v>
      </c>
      <c r="AU27" s="268"/>
      <c r="AV27" s="56" t="s">
        <v>256</v>
      </c>
      <c r="AW27" s="221">
        <v>139133446</v>
      </c>
      <c r="AX27" s="221">
        <v>0</v>
      </c>
      <c r="AY27" s="221">
        <v>0</v>
      </c>
      <c r="AZ27" s="220">
        <v>0</v>
      </c>
      <c r="BA27" s="50" t="s">
        <v>233</v>
      </c>
      <c r="BB27" s="50"/>
      <c r="BC27" s="50"/>
      <c r="BD27" s="50"/>
      <c r="BE27" s="50"/>
      <c r="BF27" s="50"/>
      <c r="BG27" s="287"/>
      <c r="BH27" s="287"/>
    </row>
    <row r="28" spans="1:60" ht="105.75" customHeight="1" x14ac:dyDescent="0.25">
      <c r="A28" s="329"/>
      <c r="B28" s="318"/>
      <c r="C28" s="318"/>
      <c r="D28" s="71"/>
      <c r="E28" s="78"/>
      <c r="F28" s="71"/>
      <c r="G28" s="71"/>
      <c r="H28" s="71"/>
      <c r="I28" s="71"/>
      <c r="J28" s="249"/>
      <c r="K28" s="251" t="s">
        <v>357</v>
      </c>
      <c r="L28" s="252"/>
      <c r="M28" s="252"/>
      <c r="N28" s="252"/>
      <c r="O28" s="252"/>
      <c r="P28" s="252"/>
      <c r="Q28" s="252"/>
      <c r="R28" s="252"/>
      <c r="S28" s="252"/>
      <c r="T28" s="252"/>
      <c r="U28" s="253"/>
      <c r="V28" s="229">
        <f>AVERAGE(V25:V27)</f>
        <v>0</v>
      </c>
      <c r="W28" s="229">
        <f>AVERAGE(W25:W27)</f>
        <v>0.62249381021583505</v>
      </c>
      <c r="X28" s="269"/>
      <c r="Y28" s="269"/>
      <c r="Z28" s="269"/>
      <c r="AA28" s="269"/>
      <c r="AB28" s="282"/>
      <c r="AC28" s="390" t="s">
        <v>358</v>
      </c>
      <c r="AD28" s="391"/>
      <c r="AE28" s="391"/>
      <c r="AF28" s="391"/>
      <c r="AG28" s="391"/>
      <c r="AH28" s="391"/>
      <c r="AI28" s="392"/>
      <c r="AJ28" s="238">
        <f>AVERAGE(AJ25:AJ27)</f>
        <v>0</v>
      </c>
      <c r="AK28" s="50"/>
      <c r="AL28" s="50"/>
      <c r="AM28" s="50"/>
      <c r="AN28" s="50"/>
      <c r="AO28" s="50"/>
      <c r="AP28" s="329"/>
      <c r="AQ28" s="61"/>
      <c r="AR28" s="50"/>
      <c r="AS28" s="83"/>
      <c r="AT28" s="283" t="s">
        <v>355</v>
      </c>
      <c r="AU28" s="284"/>
      <c r="AV28" s="285"/>
      <c r="AW28" s="221">
        <f>SUM(AW25:AW27)</f>
        <v>3872051809</v>
      </c>
      <c r="AX28" s="221">
        <f t="shared" ref="AX28:AY28" si="3">SUM(AX25:AX27)</f>
        <v>365680000</v>
      </c>
      <c r="AY28" s="221">
        <f t="shared" si="3"/>
        <v>69070000</v>
      </c>
      <c r="AZ28" s="230">
        <f>+AY28/AW28</f>
        <v>1.7838087765111307E-2</v>
      </c>
      <c r="BA28" s="50"/>
      <c r="BB28" s="50"/>
      <c r="BC28" s="50"/>
      <c r="BD28" s="50"/>
      <c r="BE28" s="50"/>
      <c r="BF28" s="50"/>
      <c r="BG28" s="287"/>
      <c r="BH28" s="287"/>
    </row>
    <row r="29" spans="1:60" ht="39.75" customHeight="1" x14ac:dyDescent="0.25">
      <c r="A29" s="329"/>
      <c r="B29" s="318"/>
      <c r="C29" s="318"/>
      <c r="D29" s="248" t="s">
        <v>146</v>
      </c>
      <c r="E29" s="323">
        <v>0.39</v>
      </c>
      <c r="F29" s="321" t="s">
        <v>153</v>
      </c>
      <c r="G29" s="321" t="s">
        <v>153</v>
      </c>
      <c r="H29" s="321" t="s">
        <v>180</v>
      </c>
      <c r="I29" s="324">
        <v>0.04</v>
      </c>
      <c r="J29" s="248" t="s">
        <v>158</v>
      </c>
      <c r="K29" s="286" t="s">
        <v>179</v>
      </c>
      <c r="L29" s="329" t="s">
        <v>180</v>
      </c>
      <c r="M29" s="288" t="s">
        <v>181</v>
      </c>
      <c r="N29" s="286" t="s">
        <v>182</v>
      </c>
      <c r="O29" s="286"/>
      <c r="P29" s="286" t="s">
        <v>259</v>
      </c>
      <c r="Q29" s="286"/>
      <c r="R29" s="274">
        <v>0.2</v>
      </c>
      <c r="S29" s="337">
        <v>0.03</v>
      </c>
      <c r="T29" s="274">
        <v>0.11</v>
      </c>
      <c r="U29" s="286">
        <v>0</v>
      </c>
      <c r="V29" s="274">
        <v>0</v>
      </c>
      <c r="W29" s="274">
        <f>+T29/R29</f>
        <v>0.54999999999999993</v>
      </c>
      <c r="X29" s="269"/>
      <c r="Y29" s="269"/>
      <c r="Z29" s="269"/>
      <c r="AA29" s="269"/>
      <c r="AB29" s="261" t="s">
        <v>211</v>
      </c>
      <c r="AC29" s="272">
        <v>2021130010184</v>
      </c>
      <c r="AD29" s="273" t="s">
        <v>212</v>
      </c>
      <c r="AE29" s="50" t="s">
        <v>213</v>
      </c>
      <c r="AF29" s="50" t="s">
        <v>262</v>
      </c>
      <c r="AG29" s="66">
        <v>0.03</v>
      </c>
      <c r="AH29" s="66">
        <v>0.85</v>
      </c>
      <c r="AI29" s="50">
        <v>0</v>
      </c>
      <c r="AJ29" s="50">
        <v>0</v>
      </c>
      <c r="AK29" s="50" t="s">
        <v>222</v>
      </c>
      <c r="AL29" s="50" t="s">
        <v>223</v>
      </c>
      <c r="AM29" s="50"/>
      <c r="AN29" s="50"/>
      <c r="AO29" s="50"/>
      <c r="AP29" s="329"/>
      <c r="AQ29" s="61" t="s">
        <v>227</v>
      </c>
      <c r="AR29" s="50" t="s">
        <v>228</v>
      </c>
      <c r="AS29" s="267">
        <v>6000000000</v>
      </c>
      <c r="AT29" s="50" t="s">
        <v>229</v>
      </c>
      <c r="AU29" s="267" t="s">
        <v>244</v>
      </c>
      <c r="AV29" s="42" t="s">
        <v>254</v>
      </c>
      <c r="AW29" s="221">
        <v>5000000000</v>
      </c>
      <c r="AX29" s="221">
        <v>433000000</v>
      </c>
      <c r="AY29" s="221">
        <v>58150000</v>
      </c>
      <c r="AZ29" s="222">
        <f>+AY29/AW29</f>
        <v>1.163E-2</v>
      </c>
      <c r="BA29" s="50" t="s">
        <v>233</v>
      </c>
      <c r="BB29" s="50"/>
      <c r="BC29" s="50"/>
      <c r="BD29" s="50"/>
      <c r="BE29" s="50"/>
      <c r="BF29" s="50"/>
      <c r="BG29" s="287"/>
      <c r="BH29" s="287"/>
    </row>
    <row r="30" spans="1:60" s="58" customFormat="1" ht="66.75" customHeight="1" x14ac:dyDescent="0.25">
      <c r="A30" s="329"/>
      <c r="B30" s="318"/>
      <c r="C30" s="318"/>
      <c r="D30" s="250"/>
      <c r="E30" s="323"/>
      <c r="F30" s="322"/>
      <c r="G30" s="322"/>
      <c r="H30" s="322"/>
      <c r="I30" s="322"/>
      <c r="J30" s="249"/>
      <c r="K30" s="276"/>
      <c r="L30" s="329"/>
      <c r="M30" s="289"/>
      <c r="N30" s="276"/>
      <c r="O30" s="276"/>
      <c r="P30" s="276"/>
      <c r="Q30" s="276"/>
      <c r="R30" s="276"/>
      <c r="S30" s="338"/>
      <c r="T30" s="276"/>
      <c r="U30" s="276"/>
      <c r="V30" s="275"/>
      <c r="W30" s="276"/>
      <c r="X30" s="269"/>
      <c r="Y30" s="269"/>
      <c r="Z30" s="269"/>
      <c r="AA30" s="269"/>
      <c r="AB30" s="262"/>
      <c r="AC30" s="272"/>
      <c r="AD30" s="273"/>
      <c r="AE30" s="57" t="s">
        <v>214</v>
      </c>
      <c r="AF30" s="57" t="s">
        <v>225</v>
      </c>
      <c r="AG30" s="57">
        <v>20</v>
      </c>
      <c r="AH30" s="236">
        <v>0.15</v>
      </c>
      <c r="AI30" s="50">
        <v>15</v>
      </c>
      <c r="AJ30" s="241">
        <f>+(AI30*AH30)/AG30</f>
        <v>0.1125</v>
      </c>
      <c r="AK30" s="57" t="s">
        <v>222</v>
      </c>
      <c r="AL30" s="57" t="s">
        <v>223</v>
      </c>
      <c r="AM30" s="57">
        <v>330</v>
      </c>
      <c r="AN30" s="57"/>
      <c r="AO30" s="57"/>
      <c r="AP30" s="329"/>
      <c r="AQ30" s="62" t="s">
        <v>227</v>
      </c>
      <c r="AR30" s="57" t="s">
        <v>228</v>
      </c>
      <c r="AS30" s="268"/>
      <c r="AT30" s="57" t="s">
        <v>230</v>
      </c>
      <c r="AU30" s="268"/>
      <c r="AV30" s="64" t="s">
        <v>253</v>
      </c>
      <c r="AW30" s="221">
        <v>2127948191</v>
      </c>
      <c r="AX30" s="221">
        <v>0</v>
      </c>
      <c r="AY30" s="221"/>
      <c r="AZ30" s="220">
        <v>0</v>
      </c>
      <c r="BA30" s="57" t="s">
        <v>233</v>
      </c>
      <c r="BB30" s="57"/>
      <c r="BC30" s="57"/>
      <c r="BD30" s="57"/>
      <c r="BE30" s="57"/>
      <c r="BF30" s="57"/>
      <c r="BG30" s="287"/>
      <c r="BH30" s="287"/>
    </row>
    <row r="31" spans="1:60" s="58" customFormat="1" ht="100.5" customHeight="1" x14ac:dyDescent="0.25">
      <c r="A31" s="329"/>
      <c r="B31" s="318"/>
      <c r="C31" s="38"/>
      <c r="D31" s="72"/>
      <c r="E31" s="78"/>
      <c r="F31" s="77"/>
      <c r="G31" s="77"/>
      <c r="H31" s="77"/>
      <c r="I31" s="77"/>
      <c r="J31" s="250"/>
      <c r="K31" s="326" t="s">
        <v>359</v>
      </c>
      <c r="L31" s="327"/>
      <c r="M31" s="327"/>
      <c r="N31" s="327"/>
      <c r="O31" s="327"/>
      <c r="P31" s="327"/>
      <c r="Q31" s="327"/>
      <c r="R31" s="327"/>
      <c r="S31" s="327"/>
      <c r="T31" s="327"/>
      <c r="U31" s="328"/>
      <c r="V31" s="231">
        <f>AVERAGE(V29)</f>
        <v>0</v>
      </c>
      <c r="W31" s="231">
        <f>AVERAGE(W29)</f>
        <v>0.54999999999999993</v>
      </c>
      <c r="X31" s="269"/>
      <c r="Y31" s="269"/>
      <c r="Z31" s="269"/>
      <c r="AA31" s="269"/>
      <c r="AB31" s="263"/>
      <c r="AC31" s="393" t="s">
        <v>360</v>
      </c>
      <c r="AD31" s="394"/>
      <c r="AE31" s="394"/>
      <c r="AF31" s="394"/>
      <c r="AG31" s="394"/>
      <c r="AH31" s="394"/>
      <c r="AI31" s="395"/>
      <c r="AJ31" s="239">
        <f>AVERAGE(AJ29:AJ30)</f>
        <v>5.6250000000000001E-2</v>
      </c>
      <c r="AK31" s="57"/>
      <c r="AL31" s="57"/>
      <c r="AM31" s="57"/>
      <c r="AN31" s="57"/>
      <c r="AO31" s="57"/>
      <c r="AP31" s="329"/>
      <c r="AQ31" s="62"/>
      <c r="AR31" s="57"/>
      <c r="AS31" s="83"/>
      <c r="AT31" s="244" t="s">
        <v>355</v>
      </c>
      <c r="AU31" s="245"/>
      <c r="AV31" s="246"/>
      <c r="AW31" s="221">
        <f>SUM(AW29:AW30)</f>
        <v>7127948191</v>
      </c>
      <c r="AX31" s="221">
        <f t="shared" ref="AX31:AY31" si="4">SUM(AX29:AX30)</f>
        <v>433000000</v>
      </c>
      <c r="AY31" s="221">
        <f t="shared" si="4"/>
        <v>58150000</v>
      </c>
      <c r="AZ31" s="232">
        <f>+AY31/AW31</f>
        <v>8.1580278702673859E-3</v>
      </c>
      <c r="BA31" s="57"/>
      <c r="BB31" s="57"/>
      <c r="BC31" s="57"/>
      <c r="BD31" s="57"/>
      <c r="BE31" s="57"/>
      <c r="BF31" s="57"/>
      <c r="BG31" s="287"/>
      <c r="BH31" s="287"/>
    </row>
    <row r="32" spans="1:60" ht="72" customHeight="1" x14ac:dyDescent="0.25">
      <c r="A32" s="329"/>
      <c r="B32" s="318"/>
      <c r="C32" s="318" t="s">
        <v>145</v>
      </c>
      <c r="D32" s="319" t="s">
        <v>144</v>
      </c>
      <c r="E32" s="320">
        <v>0.6</v>
      </c>
      <c r="F32" s="318" t="s">
        <v>154</v>
      </c>
      <c r="G32" s="318" t="s">
        <v>154</v>
      </c>
      <c r="H32" s="318" t="s">
        <v>180</v>
      </c>
      <c r="I32" s="323">
        <v>0.4</v>
      </c>
      <c r="J32" s="248" t="s">
        <v>159</v>
      </c>
      <c r="K32" s="45" t="s">
        <v>183</v>
      </c>
      <c r="L32" s="43" t="s">
        <v>168</v>
      </c>
      <c r="M32" s="47" t="s">
        <v>184</v>
      </c>
      <c r="N32" s="45" t="s">
        <v>185</v>
      </c>
      <c r="O32" s="45"/>
      <c r="P32" s="45" t="s">
        <v>259</v>
      </c>
      <c r="Q32" s="45"/>
      <c r="R32" s="45">
        <v>14.2</v>
      </c>
      <c r="S32" s="45">
        <v>3.55</v>
      </c>
      <c r="T32" s="45">
        <v>2.4</v>
      </c>
      <c r="U32" s="45">
        <v>0</v>
      </c>
      <c r="V32" s="216">
        <v>0</v>
      </c>
      <c r="W32" s="216">
        <f>+T32/R32</f>
        <v>0.16901408450704225</v>
      </c>
      <c r="X32" s="269"/>
      <c r="Y32" s="269"/>
      <c r="Z32" s="269"/>
      <c r="AA32" s="269"/>
      <c r="AB32" s="254" t="s">
        <v>215</v>
      </c>
      <c r="AC32" s="270">
        <v>2021130010035</v>
      </c>
      <c r="AD32" s="271" t="s">
        <v>216</v>
      </c>
      <c r="AE32" s="52" t="s">
        <v>221</v>
      </c>
      <c r="AF32" s="51" t="s">
        <v>224</v>
      </c>
      <c r="AG32" s="51">
        <v>1</v>
      </c>
      <c r="AH32" s="237">
        <v>0.5</v>
      </c>
      <c r="AI32" s="45">
        <v>0</v>
      </c>
      <c r="AJ32" s="242">
        <v>0</v>
      </c>
      <c r="AK32" s="51" t="s">
        <v>222</v>
      </c>
      <c r="AL32" s="51" t="s">
        <v>223</v>
      </c>
      <c r="AM32" s="52"/>
      <c r="AN32" s="52"/>
      <c r="AO32" s="52"/>
      <c r="AP32" s="329"/>
      <c r="AQ32" s="59" t="s">
        <v>227</v>
      </c>
      <c r="AR32" s="51" t="s">
        <v>228</v>
      </c>
      <c r="AS32" s="264">
        <v>1000000000</v>
      </c>
      <c r="AT32" s="55" t="s">
        <v>229</v>
      </c>
      <c r="AU32" s="264" t="s">
        <v>246</v>
      </c>
      <c r="AV32" s="55" t="s">
        <v>249</v>
      </c>
      <c r="AW32" s="197">
        <v>500000000</v>
      </c>
      <c r="AX32" s="197">
        <v>89900000</v>
      </c>
      <c r="AY32" s="197">
        <v>8350000</v>
      </c>
      <c r="AZ32" s="224">
        <f>+AY32/AW32</f>
        <v>1.67E-2</v>
      </c>
      <c r="BA32" s="51" t="s">
        <v>233</v>
      </c>
      <c r="BB32" s="51"/>
      <c r="BC32" s="51"/>
      <c r="BD32" s="51"/>
      <c r="BE32" s="51"/>
      <c r="BF32" s="51"/>
      <c r="BG32" s="287"/>
      <c r="BH32" s="287"/>
    </row>
    <row r="33" spans="1:60" ht="70.5" customHeight="1" x14ac:dyDescent="0.25">
      <c r="A33" s="329"/>
      <c r="B33" s="318"/>
      <c r="C33" s="318"/>
      <c r="D33" s="319"/>
      <c r="E33" s="320"/>
      <c r="F33" s="318"/>
      <c r="G33" s="318"/>
      <c r="H33" s="318"/>
      <c r="I33" s="318"/>
      <c r="J33" s="249"/>
      <c r="K33" s="44" t="s">
        <v>186</v>
      </c>
      <c r="L33" s="43" t="s">
        <v>187</v>
      </c>
      <c r="M33" s="48">
        <v>0</v>
      </c>
      <c r="N33" s="44" t="s">
        <v>188</v>
      </c>
      <c r="O33" s="44"/>
      <c r="P33" s="44" t="s">
        <v>259</v>
      </c>
      <c r="Q33" s="44"/>
      <c r="R33" s="44" t="s">
        <v>261</v>
      </c>
      <c r="S33" s="44">
        <v>0.875</v>
      </c>
      <c r="T33" s="215">
        <v>6.62</v>
      </c>
      <c r="U33" s="45">
        <v>0</v>
      </c>
      <c r="V33" s="216">
        <v>0</v>
      </c>
      <c r="W33" s="216">
        <v>1</v>
      </c>
      <c r="X33" s="269"/>
      <c r="Y33" s="269"/>
      <c r="Z33" s="269"/>
      <c r="AA33" s="269"/>
      <c r="AB33" s="255"/>
      <c r="AC33" s="270"/>
      <c r="AD33" s="271"/>
      <c r="AE33" s="271" t="s">
        <v>220</v>
      </c>
      <c r="AF33" s="271" t="s">
        <v>234</v>
      </c>
      <c r="AG33" s="271">
        <v>1</v>
      </c>
      <c r="AH33" s="397">
        <v>0.5</v>
      </c>
      <c r="AI33" s="286">
        <v>0</v>
      </c>
      <c r="AJ33" s="372">
        <v>0</v>
      </c>
      <c r="AK33" s="271" t="s">
        <v>222</v>
      </c>
      <c r="AL33" s="271" t="s">
        <v>223</v>
      </c>
      <c r="AM33" s="271"/>
      <c r="AN33" s="271"/>
      <c r="AO33" s="271"/>
      <c r="AP33" s="329"/>
      <c r="AQ33" s="357" t="s">
        <v>227</v>
      </c>
      <c r="AR33" s="254" t="s">
        <v>228</v>
      </c>
      <c r="AS33" s="265"/>
      <c r="AT33" s="329" t="s">
        <v>230</v>
      </c>
      <c r="AU33" s="265"/>
      <c r="AV33" s="329" t="s">
        <v>247</v>
      </c>
      <c r="AW33" s="368">
        <v>500000000</v>
      </c>
      <c r="AX33" s="368">
        <v>0</v>
      </c>
      <c r="AY33" s="368">
        <v>0</v>
      </c>
      <c r="AZ33" s="345">
        <v>0</v>
      </c>
      <c r="BA33" s="254" t="s">
        <v>233</v>
      </c>
      <c r="BB33" s="254"/>
      <c r="BC33" s="254"/>
      <c r="BD33" s="254"/>
      <c r="BE33" s="254"/>
      <c r="BF33" s="254"/>
      <c r="BG33" s="287"/>
      <c r="BH33" s="287"/>
    </row>
    <row r="34" spans="1:60" ht="62.25" customHeight="1" x14ac:dyDescent="0.25">
      <c r="A34" s="329"/>
      <c r="B34" s="318"/>
      <c r="C34" s="318"/>
      <c r="D34" s="319"/>
      <c r="E34" s="320"/>
      <c r="F34" s="318"/>
      <c r="G34" s="318"/>
      <c r="H34" s="318"/>
      <c r="I34" s="318"/>
      <c r="J34" s="249"/>
      <c r="K34" s="45" t="s">
        <v>189</v>
      </c>
      <c r="L34" s="43" t="s">
        <v>187</v>
      </c>
      <c r="M34" s="46">
        <v>0</v>
      </c>
      <c r="N34" s="45" t="s">
        <v>190</v>
      </c>
      <c r="O34" s="45"/>
      <c r="P34" s="45" t="s">
        <v>259</v>
      </c>
      <c r="Q34" s="45"/>
      <c r="R34" s="45">
        <v>7</v>
      </c>
      <c r="S34" s="45">
        <v>1</v>
      </c>
      <c r="T34" s="45">
        <v>0</v>
      </c>
      <c r="U34" s="45">
        <v>0</v>
      </c>
      <c r="V34" s="216">
        <v>0</v>
      </c>
      <c r="W34" s="216">
        <v>0</v>
      </c>
      <c r="X34" s="269"/>
      <c r="Y34" s="269"/>
      <c r="Z34" s="269"/>
      <c r="AA34" s="269"/>
      <c r="AB34" s="255"/>
      <c r="AC34" s="270"/>
      <c r="AD34" s="271"/>
      <c r="AE34" s="271"/>
      <c r="AF34" s="271"/>
      <c r="AG34" s="271"/>
      <c r="AH34" s="271"/>
      <c r="AI34" s="276"/>
      <c r="AJ34" s="373"/>
      <c r="AK34" s="271"/>
      <c r="AL34" s="271"/>
      <c r="AM34" s="271"/>
      <c r="AN34" s="271"/>
      <c r="AO34" s="271"/>
      <c r="AP34" s="329"/>
      <c r="AQ34" s="358"/>
      <c r="AR34" s="256"/>
      <c r="AS34" s="266"/>
      <c r="AT34" s="329"/>
      <c r="AU34" s="266"/>
      <c r="AV34" s="329"/>
      <c r="AW34" s="347"/>
      <c r="AX34" s="347"/>
      <c r="AY34" s="347"/>
      <c r="AZ34" s="347"/>
      <c r="BA34" s="256"/>
      <c r="BB34" s="256"/>
      <c r="BC34" s="256"/>
      <c r="BD34" s="256"/>
      <c r="BE34" s="256"/>
      <c r="BF34" s="256"/>
      <c r="BG34" s="287"/>
      <c r="BH34" s="287"/>
    </row>
    <row r="35" spans="1:60" ht="62.25" customHeight="1" x14ac:dyDescent="0.25">
      <c r="A35" s="329"/>
      <c r="B35" s="318"/>
      <c r="C35" s="38"/>
      <c r="D35" s="75"/>
      <c r="E35" s="76"/>
      <c r="F35" s="38"/>
      <c r="G35" s="38"/>
      <c r="H35" s="38"/>
      <c r="I35" s="38"/>
      <c r="J35" s="250"/>
      <c r="K35" s="251" t="s">
        <v>361</v>
      </c>
      <c r="L35" s="252"/>
      <c r="M35" s="252"/>
      <c r="N35" s="252"/>
      <c r="O35" s="252"/>
      <c r="P35" s="252"/>
      <c r="Q35" s="252"/>
      <c r="R35" s="252"/>
      <c r="S35" s="252"/>
      <c r="T35" s="252"/>
      <c r="U35" s="253"/>
      <c r="V35" s="233">
        <f>AVERAGE(V32:V34)</f>
        <v>0</v>
      </c>
      <c r="W35" s="233">
        <f>AVERAGE(W32:W34)</f>
        <v>0.38967136150234744</v>
      </c>
      <c r="X35" s="269"/>
      <c r="Y35" s="269"/>
      <c r="Z35" s="269"/>
      <c r="AA35" s="269"/>
      <c r="AB35" s="256"/>
      <c r="AC35" s="369" t="s">
        <v>362</v>
      </c>
      <c r="AD35" s="370"/>
      <c r="AE35" s="370"/>
      <c r="AF35" s="370"/>
      <c r="AG35" s="370"/>
      <c r="AH35" s="370"/>
      <c r="AI35" s="371"/>
      <c r="AJ35" s="233">
        <f>AVERAGE(AJ33:AJ34)</f>
        <v>0</v>
      </c>
      <c r="AK35" s="51"/>
      <c r="AL35" s="51"/>
      <c r="AM35" s="51"/>
      <c r="AN35" s="51"/>
      <c r="AO35" s="51"/>
      <c r="AP35" s="329"/>
      <c r="AQ35" s="82"/>
      <c r="AR35" s="81"/>
      <c r="AS35" s="85"/>
      <c r="AT35" s="257" t="s">
        <v>355</v>
      </c>
      <c r="AU35" s="258"/>
      <c r="AV35" s="259"/>
      <c r="AW35" s="144">
        <f>SUM(AW32:AW34)</f>
        <v>1000000000</v>
      </c>
      <c r="AX35" s="117">
        <f t="shared" ref="AX35:AY35" si="5">SUM(AX32:AX34)</f>
        <v>89900000</v>
      </c>
      <c r="AY35" s="117">
        <f t="shared" si="5"/>
        <v>8350000</v>
      </c>
      <c r="AZ35" s="218">
        <f>+AY35/AW35</f>
        <v>8.3499999999999998E-3</v>
      </c>
      <c r="BA35" s="81"/>
      <c r="BB35" s="82"/>
      <c r="BC35" s="81"/>
      <c r="BD35" s="81"/>
      <c r="BE35" s="81"/>
      <c r="BF35" s="81"/>
      <c r="BG35" s="287"/>
      <c r="BH35" s="287"/>
    </row>
    <row r="36" spans="1:60" ht="129" customHeight="1" x14ac:dyDescent="0.25">
      <c r="A36" s="329"/>
      <c r="B36" s="318"/>
      <c r="C36" s="318" t="s">
        <v>143</v>
      </c>
      <c r="D36" s="318" t="s">
        <v>142</v>
      </c>
      <c r="E36" s="320" t="s">
        <v>141</v>
      </c>
      <c r="F36" s="318" t="s">
        <v>155</v>
      </c>
      <c r="G36" s="318" t="s">
        <v>155</v>
      </c>
      <c r="H36" s="318" t="s">
        <v>225</v>
      </c>
      <c r="I36" s="323">
        <v>1</v>
      </c>
      <c r="J36" s="318" t="s">
        <v>160</v>
      </c>
      <c r="K36" s="269" t="s">
        <v>191</v>
      </c>
      <c r="L36" s="329" t="s">
        <v>168</v>
      </c>
      <c r="M36" s="359">
        <v>0</v>
      </c>
      <c r="N36" s="286" t="s">
        <v>192</v>
      </c>
      <c r="O36" s="269"/>
      <c r="P36" s="269" t="s">
        <v>259</v>
      </c>
      <c r="Q36" s="269"/>
      <c r="R36" s="269">
        <v>26</v>
      </c>
      <c r="S36" s="269">
        <v>8</v>
      </c>
      <c r="T36" s="269">
        <v>10</v>
      </c>
      <c r="U36" s="269">
        <v>0</v>
      </c>
      <c r="V36" s="269">
        <v>0</v>
      </c>
      <c r="W36" s="396">
        <f>+T36/R36</f>
        <v>0.38461538461538464</v>
      </c>
      <c r="X36" s="269"/>
      <c r="Y36" s="269"/>
      <c r="Z36" s="269"/>
      <c r="AA36" s="269"/>
      <c r="AB36" s="271" t="s">
        <v>250</v>
      </c>
      <c r="AC36" s="270">
        <v>2021130010121</v>
      </c>
      <c r="AD36" s="271" t="s">
        <v>217</v>
      </c>
      <c r="AE36" s="271" t="s">
        <v>218</v>
      </c>
      <c r="AF36" s="271" t="s">
        <v>235</v>
      </c>
      <c r="AG36" s="271">
        <v>8</v>
      </c>
      <c r="AH36" s="374">
        <v>1</v>
      </c>
      <c r="AI36" s="286">
        <v>0</v>
      </c>
      <c r="AJ36" s="372">
        <v>0</v>
      </c>
      <c r="AK36" s="271" t="s">
        <v>222</v>
      </c>
      <c r="AL36" s="271" t="s">
        <v>223</v>
      </c>
      <c r="AM36" s="271"/>
      <c r="AN36" s="271"/>
      <c r="AO36" s="271"/>
      <c r="AP36" s="329"/>
      <c r="AQ36" s="271" t="s">
        <v>227</v>
      </c>
      <c r="AR36" s="271" t="s">
        <v>228</v>
      </c>
      <c r="AS36" s="366">
        <v>175000000</v>
      </c>
      <c r="AT36" s="63" t="s">
        <v>229</v>
      </c>
      <c r="AU36" s="366" t="s">
        <v>241</v>
      </c>
      <c r="AV36" s="55" t="s">
        <v>251</v>
      </c>
      <c r="AW36" s="225">
        <v>125000000</v>
      </c>
      <c r="AX36" s="234">
        <v>36000000</v>
      </c>
      <c r="AY36" s="219">
        <v>9000000</v>
      </c>
      <c r="AZ36" s="223">
        <f>+AY36/AW36</f>
        <v>7.1999999999999995E-2</v>
      </c>
      <c r="BA36" s="271" t="s">
        <v>233</v>
      </c>
      <c r="BB36" s="59"/>
      <c r="BC36" s="51"/>
      <c r="BD36" s="51"/>
      <c r="BE36" s="51"/>
      <c r="BF36" s="51"/>
      <c r="BG36" s="276"/>
      <c r="BH36" s="276"/>
    </row>
    <row r="37" spans="1:60" ht="82.5" customHeight="1" x14ac:dyDescent="0.25">
      <c r="A37" s="329"/>
      <c r="B37" s="318"/>
      <c r="C37" s="318"/>
      <c r="D37" s="318"/>
      <c r="E37" s="320"/>
      <c r="F37" s="318"/>
      <c r="G37" s="318"/>
      <c r="H37" s="318"/>
      <c r="I37" s="318"/>
      <c r="J37" s="318"/>
      <c r="K37" s="269"/>
      <c r="L37" s="329"/>
      <c r="M37" s="359"/>
      <c r="N37" s="276"/>
      <c r="O37" s="269"/>
      <c r="P37" s="269"/>
      <c r="Q37" s="269"/>
      <c r="R37" s="269"/>
      <c r="S37" s="269"/>
      <c r="T37" s="269"/>
      <c r="U37" s="269"/>
      <c r="V37" s="269"/>
      <c r="W37" s="396"/>
      <c r="X37" s="269"/>
      <c r="Y37" s="269"/>
      <c r="Z37" s="269"/>
      <c r="AA37" s="269"/>
      <c r="AB37" s="271"/>
      <c r="AC37" s="270"/>
      <c r="AD37" s="271"/>
      <c r="AE37" s="271"/>
      <c r="AF37" s="271"/>
      <c r="AG37" s="271"/>
      <c r="AH37" s="374"/>
      <c r="AI37" s="276"/>
      <c r="AJ37" s="373"/>
      <c r="AK37" s="271"/>
      <c r="AL37" s="271"/>
      <c r="AM37" s="271"/>
      <c r="AN37" s="271"/>
      <c r="AO37" s="271"/>
      <c r="AP37" s="329"/>
      <c r="AQ37" s="271"/>
      <c r="AR37" s="271"/>
      <c r="AS37" s="366"/>
      <c r="AT37" s="43" t="s">
        <v>230</v>
      </c>
      <c r="AU37" s="366"/>
      <c r="AV37" s="55" t="s">
        <v>252</v>
      </c>
      <c r="AW37" s="117">
        <v>50000000</v>
      </c>
      <c r="AX37" s="117">
        <v>0</v>
      </c>
      <c r="AY37" s="117">
        <v>0</v>
      </c>
      <c r="AZ37" s="223">
        <f>+AY37/AW37</f>
        <v>0</v>
      </c>
      <c r="BA37" s="271"/>
    </row>
    <row r="38" spans="1:60" ht="51.75" customHeight="1" x14ac:dyDescent="0.25">
      <c r="K38" s="260" t="s">
        <v>363</v>
      </c>
      <c r="L38" s="260"/>
      <c r="M38" s="260"/>
      <c r="N38" s="260"/>
      <c r="O38" s="260"/>
      <c r="P38" s="260"/>
      <c r="Q38" s="260"/>
      <c r="R38" s="260"/>
      <c r="S38" s="260"/>
      <c r="T38" s="260"/>
      <c r="U38" s="260"/>
      <c r="V38" s="223">
        <f>AVERAGE(V36)</f>
        <v>0</v>
      </c>
      <c r="W38" s="223">
        <f>AVERAGE(W36)</f>
        <v>0.38461538461538464</v>
      </c>
      <c r="AC38" s="251" t="s">
        <v>364</v>
      </c>
      <c r="AD38" s="252"/>
      <c r="AE38" s="252"/>
      <c r="AF38" s="252"/>
      <c r="AG38" s="252"/>
      <c r="AH38" s="252"/>
      <c r="AI38" s="253"/>
      <c r="AJ38" s="233">
        <f>AVERAGE(AJ36)</f>
        <v>0</v>
      </c>
      <c r="AT38" s="247" t="s">
        <v>355</v>
      </c>
      <c r="AU38" s="247"/>
      <c r="AV38" s="247"/>
      <c r="AW38" s="159">
        <f>SUM(AW36:AW37)</f>
        <v>175000000</v>
      </c>
      <c r="AX38" s="159">
        <f t="shared" ref="AX38:AY38" si="6">SUM(AX36:AX37)</f>
        <v>36000000</v>
      </c>
      <c r="AY38" s="159">
        <f t="shared" si="6"/>
        <v>9000000</v>
      </c>
      <c r="AZ38" s="223">
        <f>+AY38/AW38</f>
        <v>5.1428571428571428E-2</v>
      </c>
    </row>
    <row r="39" spans="1:60" ht="30" customHeight="1" x14ac:dyDescent="0.25">
      <c r="AH39" s="382" t="s">
        <v>367</v>
      </c>
      <c r="AI39" s="382"/>
      <c r="AJ39" s="233">
        <f>AVERAGE(AJ20,AJ24,AJ28,AJ31,AJ35,AJ38)</f>
        <v>8.9883333333333329E-2</v>
      </c>
      <c r="AT39" s="247" t="s">
        <v>368</v>
      </c>
      <c r="AU39" s="247"/>
      <c r="AV39" s="247"/>
      <c r="AW39" s="243">
        <f>+AW20+AW24+AW28+AW31+AW35+AW38</f>
        <v>80349094148</v>
      </c>
    </row>
  </sheetData>
  <mergeCells count="382">
    <mergeCell ref="AC38:AI38"/>
    <mergeCell ref="AH39:AI39"/>
    <mergeCell ref="AT39:AV39"/>
    <mergeCell ref="AX33:AX34"/>
    <mergeCell ref="AY33:AY34"/>
    <mergeCell ref="V12:V19"/>
    <mergeCell ref="W12:W19"/>
    <mergeCell ref="U21:U23"/>
    <mergeCell ref="V21:V23"/>
    <mergeCell ref="W21:W23"/>
    <mergeCell ref="AI21:AI22"/>
    <mergeCell ref="AJ21:AJ22"/>
    <mergeCell ref="AC24:AI24"/>
    <mergeCell ref="AC28:AI28"/>
    <mergeCell ref="AC31:AI31"/>
    <mergeCell ref="AV33:AV34"/>
    <mergeCell ref="AU21:AU23"/>
    <mergeCell ref="AU25:AU27"/>
    <mergeCell ref="AU29:AU30"/>
    <mergeCell ref="U36:U37"/>
    <mergeCell ref="V36:V37"/>
    <mergeCell ref="W36:W37"/>
    <mergeCell ref="AH33:AH34"/>
    <mergeCell ref="AH21:AH22"/>
    <mergeCell ref="AI7:AI8"/>
    <mergeCell ref="AI9:AI10"/>
    <mergeCell ref="AI12:AI14"/>
    <mergeCell ref="AI15:AI19"/>
    <mergeCell ref="AJ7:AJ8"/>
    <mergeCell ref="AJ9:AJ10"/>
    <mergeCell ref="AJ12:AJ14"/>
    <mergeCell ref="AJ15:AJ19"/>
    <mergeCell ref="AC20:AI20"/>
    <mergeCell ref="AH9:AH10"/>
    <mergeCell ref="AH12:AH14"/>
    <mergeCell ref="AH15:AH19"/>
    <mergeCell ref="AX9:AX10"/>
    <mergeCell ref="AY9:AY10"/>
    <mergeCell ref="AW11:AW19"/>
    <mergeCell ref="AX11:AX19"/>
    <mergeCell ref="AY11:AY19"/>
    <mergeCell ref="AW21:AW23"/>
    <mergeCell ref="AX21:AX23"/>
    <mergeCell ref="AY21:AY23"/>
    <mergeCell ref="AW25:AW26"/>
    <mergeCell ref="AX25:AX26"/>
    <mergeCell ref="AY25:AY26"/>
    <mergeCell ref="AW7:AW8"/>
    <mergeCell ref="AW9:AW10"/>
    <mergeCell ref="AW33:AW34"/>
    <mergeCell ref="AC35:AI35"/>
    <mergeCell ref="AI33:AI34"/>
    <mergeCell ref="AJ33:AJ34"/>
    <mergeCell ref="AI36:AI37"/>
    <mergeCell ref="AJ36:AJ37"/>
    <mergeCell ref="AN36:AN37"/>
    <mergeCell ref="AO36:AO37"/>
    <mergeCell ref="AP9:AP37"/>
    <mergeCell ref="AQ36:AQ37"/>
    <mergeCell ref="AR36:AR37"/>
    <mergeCell ref="AG36:AG37"/>
    <mergeCell ref="AH36:AH37"/>
    <mergeCell ref="AK36:AK37"/>
    <mergeCell ref="AL36:AL37"/>
    <mergeCell ref="AM36:AM37"/>
    <mergeCell ref="AO9:AO10"/>
    <mergeCell ref="AO12:AO14"/>
    <mergeCell ref="AO15:AO19"/>
    <mergeCell ref="AO33:AO34"/>
    <mergeCell ref="AN21:AN22"/>
    <mergeCell ref="AO21:AO22"/>
    <mergeCell ref="BA9:BA10"/>
    <mergeCell ref="BA12:BA14"/>
    <mergeCell ref="BA15:BA19"/>
    <mergeCell ref="AB36:AB37"/>
    <mergeCell ref="AC36:AC37"/>
    <mergeCell ref="AD36:AD37"/>
    <mergeCell ref="AE36:AE37"/>
    <mergeCell ref="AF36:AF37"/>
    <mergeCell ref="AE33:AE34"/>
    <mergeCell ref="AE21:AE22"/>
    <mergeCell ref="BA21:BA22"/>
    <mergeCell ref="BA33:BA34"/>
    <mergeCell ref="AT9:AT10"/>
    <mergeCell ref="AT11:AT19"/>
    <mergeCell ref="AS21:AS23"/>
    <mergeCell ref="AT21:AT23"/>
    <mergeCell ref="AV9:AV10"/>
    <mergeCell ref="AV11:AV19"/>
    <mergeCell ref="AU9:AU19"/>
    <mergeCell ref="AV21:AV23"/>
    <mergeCell ref="AS9:AS19"/>
    <mergeCell ref="AS36:AS37"/>
    <mergeCell ref="AU36:AU37"/>
    <mergeCell ref="BA36:BA37"/>
    <mergeCell ref="BG9:BG36"/>
    <mergeCell ref="BH9:BH36"/>
    <mergeCell ref="A9:A37"/>
    <mergeCell ref="B9:B37"/>
    <mergeCell ref="C36:C37"/>
    <mergeCell ref="D36:D37"/>
    <mergeCell ref="E36:E37"/>
    <mergeCell ref="F36:F37"/>
    <mergeCell ref="G36:G37"/>
    <mergeCell ref="H36:H37"/>
    <mergeCell ref="I36:I37"/>
    <mergeCell ref="J36:J37"/>
    <mergeCell ref="K36:K37"/>
    <mergeCell ref="L36:L37"/>
    <mergeCell ref="M36:M37"/>
    <mergeCell ref="N36:N37"/>
    <mergeCell ref="BF9:BF10"/>
    <mergeCell ref="BF12:BF14"/>
    <mergeCell ref="BF15:BF19"/>
    <mergeCell ref="T36:T37"/>
    <mergeCell ref="X9:X37"/>
    <mergeCell ref="Y9:Y37"/>
    <mergeCell ref="Z9:Z37"/>
    <mergeCell ref="AA9:AA37"/>
    <mergeCell ref="BF21:BF22"/>
    <mergeCell ref="BF33:BF34"/>
    <mergeCell ref="BE9:BE10"/>
    <mergeCell ref="BE12:BE14"/>
    <mergeCell ref="BE15:BE19"/>
    <mergeCell ref="BE21:BE22"/>
    <mergeCell ref="BE33:BE34"/>
    <mergeCell ref="BD9:BD10"/>
    <mergeCell ref="BD12:BD14"/>
    <mergeCell ref="BD15:BD19"/>
    <mergeCell ref="BD21:BD22"/>
    <mergeCell ref="BD33:BD34"/>
    <mergeCell ref="BC9:BC10"/>
    <mergeCell ref="BC12:BC14"/>
    <mergeCell ref="BC15:BC19"/>
    <mergeCell ref="BC21:BC22"/>
    <mergeCell ref="BC33:BC34"/>
    <mergeCell ref="BB9:BB10"/>
    <mergeCell ref="BB12:BB14"/>
    <mergeCell ref="BB15:BB19"/>
    <mergeCell ref="BB21:BB22"/>
    <mergeCell ref="BB33:BB34"/>
    <mergeCell ref="AZ9:AZ10"/>
    <mergeCell ref="AZ11:AZ19"/>
    <mergeCell ref="AZ21:AZ23"/>
    <mergeCell ref="AZ25:AZ26"/>
    <mergeCell ref="AZ33:AZ34"/>
    <mergeCell ref="AM33:AM34"/>
    <mergeCell ref="AM21:AM22"/>
    <mergeCell ref="AN9:AN10"/>
    <mergeCell ref="AN12:AN14"/>
    <mergeCell ref="AN15:AN19"/>
    <mergeCell ref="AN33:AN34"/>
    <mergeCell ref="AR9:AR10"/>
    <mergeCell ref="AR12:AR14"/>
    <mergeCell ref="AR15:AR19"/>
    <mergeCell ref="AR21:AR22"/>
    <mergeCell ref="AR33:AR34"/>
    <mergeCell ref="AQ9:AQ10"/>
    <mergeCell ref="AQ12:AQ14"/>
    <mergeCell ref="AQ15:AQ19"/>
    <mergeCell ref="AQ21:AQ22"/>
    <mergeCell ref="AQ33:AQ34"/>
    <mergeCell ref="AU32:AU34"/>
    <mergeCell ref="AT25:AT26"/>
    <mergeCell ref="AT33:AT34"/>
    <mergeCell ref="AM9:AM10"/>
    <mergeCell ref="AM12:AM14"/>
    <mergeCell ref="AM15:AM19"/>
    <mergeCell ref="AG9:AG10"/>
    <mergeCell ref="AG12:AG14"/>
    <mergeCell ref="AG15:AG19"/>
    <mergeCell ref="AG33:AG34"/>
    <mergeCell ref="AG21:AG22"/>
    <mergeCell ref="AF9:AF10"/>
    <mergeCell ref="AF12:AF14"/>
    <mergeCell ref="AF15:AF19"/>
    <mergeCell ref="AF33:AF34"/>
    <mergeCell ref="AF21:AF22"/>
    <mergeCell ref="AL9:AL10"/>
    <mergeCell ref="AL12:AL14"/>
    <mergeCell ref="AL15:AL19"/>
    <mergeCell ref="AL33:AL34"/>
    <mergeCell ref="AL21:AL22"/>
    <mergeCell ref="AK9:AK10"/>
    <mergeCell ref="AK12:AK14"/>
    <mergeCell ref="AK15:AK19"/>
    <mergeCell ref="AK33:AK34"/>
    <mergeCell ref="AK21:AK22"/>
    <mergeCell ref="V9:V11"/>
    <mergeCell ref="W9:W11"/>
    <mergeCell ref="U12:U19"/>
    <mergeCell ref="R9:R11"/>
    <mergeCell ref="R12:R19"/>
    <mergeCell ref="AE9:AE10"/>
    <mergeCell ref="AE12:AE14"/>
    <mergeCell ref="AC9:AC19"/>
    <mergeCell ref="AD9:AD19"/>
    <mergeCell ref="AE15:AE19"/>
    <mergeCell ref="T9:T11"/>
    <mergeCell ref="T12:T19"/>
    <mergeCell ref="AB9:AB20"/>
    <mergeCell ref="U9:U11"/>
    <mergeCell ref="S21:S23"/>
    <mergeCell ref="S26:S27"/>
    <mergeCell ref="S29:S30"/>
    <mergeCell ref="T21:T23"/>
    <mergeCell ref="T26:T27"/>
    <mergeCell ref="T29:T30"/>
    <mergeCell ref="U26:U27"/>
    <mergeCell ref="U29:U30"/>
    <mergeCell ref="H9:H23"/>
    <mergeCell ref="H25:H27"/>
    <mergeCell ref="H29:H30"/>
    <mergeCell ref="P9:P11"/>
    <mergeCell ref="P12:P19"/>
    <mergeCell ref="P21:P23"/>
    <mergeCell ref="P26:P27"/>
    <mergeCell ref="P29:P30"/>
    <mergeCell ref="O9:O11"/>
    <mergeCell ref="O12:O19"/>
    <mergeCell ref="O21:O23"/>
    <mergeCell ref="H32:H34"/>
    <mergeCell ref="I9:I23"/>
    <mergeCell ref="I25:I27"/>
    <mergeCell ref="I29:I30"/>
    <mergeCell ref="I32:I34"/>
    <mergeCell ref="K29:K30"/>
    <mergeCell ref="J9:J24"/>
    <mergeCell ref="K24:U24"/>
    <mergeCell ref="J29:J31"/>
    <mergeCell ref="K31:U31"/>
    <mergeCell ref="L9:L11"/>
    <mergeCell ref="M9:M11"/>
    <mergeCell ref="N9:N11"/>
    <mergeCell ref="K12:K19"/>
    <mergeCell ref="L12:L19"/>
    <mergeCell ref="M12:M19"/>
    <mergeCell ref="N12:N19"/>
    <mergeCell ref="L21:L23"/>
    <mergeCell ref="M21:M23"/>
    <mergeCell ref="N21:N23"/>
    <mergeCell ref="L26:L27"/>
    <mergeCell ref="L29:L30"/>
    <mergeCell ref="M29:M30"/>
    <mergeCell ref="N29:N30"/>
    <mergeCell ref="C32:C34"/>
    <mergeCell ref="D32:D34"/>
    <mergeCell ref="E32:E34"/>
    <mergeCell ref="D9:D23"/>
    <mergeCell ref="D25:D27"/>
    <mergeCell ref="D29:D30"/>
    <mergeCell ref="C9:C30"/>
    <mergeCell ref="S9:S11"/>
    <mergeCell ref="S12:S19"/>
    <mergeCell ref="Q9:Q11"/>
    <mergeCell ref="Q12:Q19"/>
    <mergeCell ref="F9:F23"/>
    <mergeCell ref="F25:F27"/>
    <mergeCell ref="F29:F30"/>
    <mergeCell ref="F32:F34"/>
    <mergeCell ref="G9:G23"/>
    <mergeCell ref="G25:G27"/>
    <mergeCell ref="G29:G30"/>
    <mergeCell ref="G32:G34"/>
    <mergeCell ref="E9:E23"/>
    <mergeCell ref="E25:E27"/>
    <mergeCell ref="E29:E30"/>
    <mergeCell ref="K9:K11"/>
    <mergeCell ref="K26:K27"/>
    <mergeCell ref="BG7:BG8"/>
    <mergeCell ref="BH7:BH8"/>
    <mergeCell ref="BG6:BH6"/>
    <mergeCell ref="A7:A8"/>
    <mergeCell ref="X7:X8"/>
    <mergeCell ref="Y7:Y8"/>
    <mergeCell ref="A6:T6"/>
    <mergeCell ref="X6:AA6"/>
    <mergeCell ref="AN6:AR6"/>
    <mergeCell ref="AB6:AM6"/>
    <mergeCell ref="AS6:BF6"/>
    <mergeCell ref="BB7:BB8"/>
    <mergeCell ref="BC7:BC8"/>
    <mergeCell ref="BD7:BD8"/>
    <mergeCell ref="BE7:BE8"/>
    <mergeCell ref="BF7:BF8"/>
    <mergeCell ref="AN7:AN8"/>
    <mergeCell ref="AO7:AO8"/>
    <mergeCell ref="AP7:AP8"/>
    <mergeCell ref="AQ7:AQ8"/>
    <mergeCell ref="AR7:AR8"/>
    <mergeCell ref="AS7:AS8"/>
    <mergeCell ref="AT7:AT8"/>
    <mergeCell ref="AU7:AU8"/>
    <mergeCell ref="B5:C5"/>
    <mergeCell ref="D5:BB5"/>
    <mergeCell ref="D1:BA1"/>
    <mergeCell ref="D2:BA2"/>
    <mergeCell ref="D3:BA3"/>
    <mergeCell ref="D4:BA4"/>
    <mergeCell ref="B1:C4"/>
    <mergeCell ref="AK7:AK8"/>
    <mergeCell ref="Q7:Q8"/>
    <mergeCell ref="R7:R8"/>
    <mergeCell ref="S7:S8"/>
    <mergeCell ref="T7:T8"/>
    <mergeCell ref="AB7:AB8"/>
    <mergeCell ref="Z7:Z8"/>
    <mergeCell ref="AA7:AA8"/>
    <mergeCell ref="AD7:AD8"/>
    <mergeCell ref="AE7:AE8"/>
    <mergeCell ref="AF7:AF8"/>
    <mergeCell ref="AG7:AG8"/>
    <mergeCell ref="AH7:AH8"/>
    <mergeCell ref="AV7:AV8"/>
    <mergeCell ref="BA7:BA8"/>
    <mergeCell ref="AL7:AL8"/>
    <mergeCell ref="AM7:AM8"/>
    <mergeCell ref="B7:B8"/>
    <mergeCell ref="C7:C8"/>
    <mergeCell ref="D7:D8"/>
    <mergeCell ref="E7:E8"/>
    <mergeCell ref="F7:F8"/>
    <mergeCell ref="G7:G8"/>
    <mergeCell ref="I7:I8"/>
    <mergeCell ref="AC7:AC8"/>
    <mergeCell ref="J7:J8"/>
    <mergeCell ref="K7:K8"/>
    <mergeCell ref="L7:L8"/>
    <mergeCell ref="M7:M8"/>
    <mergeCell ref="N7:N8"/>
    <mergeCell ref="O7:P7"/>
    <mergeCell ref="H7:H8"/>
    <mergeCell ref="V7:V8"/>
    <mergeCell ref="W7:W8"/>
    <mergeCell ref="U7:U8"/>
    <mergeCell ref="AT20:AV20"/>
    <mergeCell ref="AT24:AV24"/>
    <mergeCell ref="J25:J28"/>
    <mergeCell ref="K28:U28"/>
    <mergeCell ref="AB25:AB28"/>
    <mergeCell ref="AT28:AV28"/>
    <mergeCell ref="K21:K23"/>
    <mergeCell ref="M26:M27"/>
    <mergeCell ref="N26:N27"/>
    <mergeCell ref="Q21:Q23"/>
    <mergeCell ref="Q26:Q27"/>
    <mergeCell ref="AS25:AS27"/>
    <mergeCell ref="AB21:AB23"/>
    <mergeCell ref="AC21:AC23"/>
    <mergeCell ref="AD21:AD23"/>
    <mergeCell ref="AC25:AC27"/>
    <mergeCell ref="AD25:AD27"/>
    <mergeCell ref="V26:V27"/>
    <mergeCell ref="W26:W27"/>
    <mergeCell ref="AV25:AV26"/>
    <mergeCell ref="R21:R23"/>
    <mergeCell ref="R26:R27"/>
    <mergeCell ref="O26:O27"/>
    <mergeCell ref="AT31:AV31"/>
    <mergeCell ref="AT38:AV38"/>
    <mergeCell ref="J32:J35"/>
    <mergeCell ref="K35:U35"/>
    <mergeCell ref="AB32:AB35"/>
    <mergeCell ref="AT35:AV35"/>
    <mergeCell ref="K38:U38"/>
    <mergeCell ref="AB29:AB31"/>
    <mergeCell ref="AS32:AS34"/>
    <mergeCell ref="AS29:AS30"/>
    <mergeCell ref="O36:O37"/>
    <mergeCell ref="P36:P37"/>
    <mergeCell ref="Q36:Q37"/>
    <mergeCell ref="R36:R37"/>
    <mergeCell ref="S36:S37"/>
    <mergeCell ref="AC32:AC34"/>
    <mergeCell ref="AD32:AD34"/>
    <mergeCell ref="AC29:AC30"/>
    <mergeCell ref="AD29:AD30"/>
    <mergeCell ref="V29:V30"/>
    <mergeCell ref="W29:W30"/>
    <mergeCell ref="R29:R30"/>
    <mergeCell ref="O29:O30"/>
    <mergeCell ref="Q29:Q30"/>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41"/>
  <sheetViews>
    <sheetView tabSelected="1" topLeftCell="F7" zoomScale="60" zoomScaleNormal="60" workbookViewId="0">
      <pane ySplit="1" topLeftCell="A8" activePane="bottomLeft" state="frozen"/>
      <selection activeCell="A7" sqref="A7"/>
      <selection pane="bottomLeft" activeCell="A9" sqref="A9:A41"/>
    </sheetView>
  </sheetViews>
  <sheetFormatPr baseColWidth="10" defaultRowHeight="15" x14ac:dyDescent="0.25"/>
  <cols>
    <col min="1" max="1" width="21.28515625" customWidth="1"/>
    <col min="2" max="2" width="16.85546875" customWidth="1"/>
    <col min="3" max="3" width="19.7109375" customWidth="1"/>
    <col min="4" max="4" width="26.28515625" customWidth="1"/>
    <col min="5" max="5" width="15.140625" customWidth="1"/>
    <col min="6" max="7" width="13.7109375" customWidth="1"/>
    <col min="8" max="8" width="18.85546875" customWidth="1"/>
    <col min="9" max="9" width="23.42578125" customWidth="1"/>
    <col min="10" max="10" width="17.85546875" customWidth="1"/>
    <col min="11" max="11" width="24.85546875" customWidth="1"/>
    <col min="12" max="12" width="23" customWidth="1"/>
    <col min="13" max="13" width="12.140625" customWidth="1"/>
    <col min="14" max="15" width="12.5703125" customWidth="1"/>
    <col min="16" max="16" width="15.28515625" customWidth="1"/>
    <col min="17" max="17" width="14.7109375" customWidth="1"/>
    <col min="18" max="18" width="18.85546875" customWidth="1"/>
    <col min="19" max="19" width="15" customWidth="1"/>
    <col min="20" max="20" width="8" customWidth="1"/>
    <col min="21" max="21" width="17.85546875" customWidth="1"/>
    <col min="22" max="22" width="19.140625" customWidth="1"/>
    <col min="23" max="23" width="19.42578125" customWidth="1"/>
    <col min="24" max="24" width="25.5703125" customWidth="1"/>
    <col min="25" max="25" width="8.7109375" customWidth="1"/>
    <col min="26" max="26" width="7.85546875" customWidth="1"/>
    <col min="27" max="27" width="25.140625" customWidth="1"/>
    <col min="28" max="28" width="7.140625" customWidth="1"/>
    <col min="29" max="29" width="8" customWidth="1"/>
    <col min="30" max="30" width="16.7109375" customWidth="1"/>
    <col min="31" max="31" width="7.85546875" customWidth="1"/>
    <col min="32" max="32" width="9.7109375" customWidth="1"/>
    <col min="33" max="33" width="15.7109375" customWidth="1"/>
    <col min="34" max="34" width="10.5703125" customWidth="1"/>
    <col min="35" max="35" width="9.5703125" customWidth="1"/>
    <col min="36" max="36" width="17.5703125" customWidth="1"/>
    <col min="37" max="37" width="26" customWidth="1"/>
    <col min="38" max="38" width="26.42578125" customWidth="1"/>
    <col min="39" max="39" width="27.7109375" customWidth="1"/>
    <col min="40" max="40" width="20.140625" customWidth="1"/>
    <col min="41" max="41" width="23.85546875" customWidth="1"/>
    <col min="42" max="42" width="30.140625" customWidth="1"/>
    <col min="43" max="43" width="22" customWidth="1"/>
    <col min="44" max="44" width="15" style="169" customWidth="1"/>
    <col min="45" max="45" width="22" style="58" customWidth="1"/>
    <col min="46" max="47" width="22.42578125" customWidth="1"/>
    <col min="48" max="48" width="20.85546875" customWidth="1"/>
    <col min="49" max="49" width="24.42578125" customWidth="1"/>
    <col min="50" max="50" width="20.140625" customWidth="1"/>
    <col min="51" max="51" width="20.5703125" hidden="1" customWidth="1"/>
    <col min="52" max="52" width="20.140625" hidden="1" customWidth="1"/>
    <col min="53" max="54" width="21.42578125" hidden="1" customWidth="1"/>
    <col min="55" max="55" width="21.28515625" hidden="1" customWidth="1"/>
    <col min="56" max="56" width="20.5703125" hidden="1" customWidth="1"/>
    <col min="57" max="57" width="22.7109375" hidden="1" customWidth="1"/>
    <col min="58" max="58" width="23" hidden="1" customWidth="1"/>
    <col min="59" max="59" width="20.5703125" hidden="1" customWidth="1"/>
    <col min="60" max="60" width="27.85546875" customWidth="1"/>
    <col min="61" max="61" width="38.85546875" customWidth="1"/>
    <col min="62" max="62" width="43.28515625" customWidth="1"/>
    <col min="16382" max="16382" width="11.42578125" customWidth="1"/>
    <col min="16383" max="16383" width="11.42578125" hidden="1" customWidth="1"/>
    <col min="16384" max="16384" width="7.85546875" hidden="1" customWidth="1"/>
  </cols>
  <sheetData>
    <row r="1" spans="1:62 16383:16383" x14ac:dyDescent="0.25">
      <c r="A1" s="405"/>
      <c r="B1" s="408" t="s">
        <v>263</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10"/>
      <c r="BJ1" s="87" t="s">
        <v>264</v>
      </c>
    </row>
    <row r="2" spans="1:62 16383:16383" ht="15" customHeight="1" x14ac:dyDescent="0.25">
      <c r="A2" s="406"/>
      <c r="B2" s="408" t="s">
        <v>265</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10"/>
      <c r="BJ2" s="88" t="s">
        <v>266</v>
      </c>
    </row>
    <row r="3" spans="1:62 16383:16383" ht="15" customHeight="1" x14ac:dyDescent="0.25">
      <c r="A3" s="406"/>
      <c r="B3" s="411" t="s">
        <v>267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c r="BB3" s="412"/>
      <c r="BC3" s="412"/>
      <c r="BD3" s="412"/>
      <c r="BE3" s="412"/>
      <c r="BF3" s="412"/>
      <c r="BG3" s="412"/>
      <c r="BH3" s="412"/>
      <c r="BI3" s="413"/>
      <c r="BJ3" s="88" t="s">
        <v>268</v>
      </c>
    </row>
    <row r="4" spans="1:62 16383:16383" ht="15.75" customHeight="1" thickBot="1" x14ac:dyDescent="0.3">
      <c r="A4" s="407"/>
      <c r="B4" s="414" t="s">
        <v>269</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15"/>
      <c r="AW4" s="415"/>
      <c r="AX4" s="415"/>
      <c r="AY4" s="415"/>
      <c r="AZ4" s="415"/>
      <c r="BA4" s="415"/>
      <c r="BB4" s="415"/>
      <c r="BC4" s="415"/>
      <c r="BD4" s="415"/>
      <c r="BE4" s="415"/>
      <c r="BF4" s="415"/>
      <c r="BG4" s="415"/>
      <c r="BH4" s="415"/>
      <c r="BI4" s="416"/>
      <c r="BJ4" s="89" t="s">
        <v>270</v>
      </c>
    </row>
    <row r="5" spans="1:62 16383:16383" ht="15.75" thickBot="1" x14ac:dyDescent="0.3">
      <c r="A5" s="417" t="s">
        <v>271</v>
      </c>
      <c r="B5" s="418"/>
      <c r="C5" s="418"/>
      <c r="D5" s="418"/>
      <c r="E5" s="418"/>
      <c r="F5" s="418"/>
      <c r="G5" s="418"/>
      <c r="H5" s="418"/>
      <c r="I5" s="418"/>
      <c r="J5" s="418"/>
      <c r="K5" s="418"/>
      <c r="L5" s="418"/>
      <c r="M5" s="418"/>
      <c r="N5" s="418"/>
      <c r="O5" s="419"/>
      <c r="P5" s="419"/>
      <c r="Q5" s="419"/>
      <c r="R5" s="420"/>
      <c r="S5" s="421" t="s">
        <v>272</v>
      </c>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3"/>
    </row>
    <row r="6" spans="1:62 16383:16383" s="91" customFormat="1" ht="21" customHeight="1" thickBot="1" x14ac:dyDescent="0.3">
      <c r="A6" s="399" t="s">
        <v>273</v>
      </c>
      <c r="B6" s="402" t="s">
        <v>274</v>
      </c>
      <c r="C6" s="402" t="s">
        <v>275</v>
      </c>
      <c r="D6" s="402" t="s">
        <v>276</v>
      </c>
      <c r="E6" s="402" t="s">
        <v>277</v>
      </c>
      <c r="F6" s="402" t="s">
        <v>278</v>
      </c>
      <c r="G6" s="402" t="s">
        <v>279</v>
      </c>
      <c r="H6" s="402" t="s">
        <v>280</v>
      </c>
      <c r="I6" s="402" t="s">
        <v>281</v>
      </c>
      <c r="J6" s="402" t="s">
        <v>282</v>
      </c>
      <c r="K6" s="402" t="s">
        <v>283</v>
      </c>
      <c r="L6" s="402" t="s">
        <v>284</v>
      </c>
      <c r="M6" s="402" t="s">
        <v>285</v>
      </c>
      <c r="N6" s="402" t="s">
        <v>286</v>
      </c>
      <c r="O6" s="402" t="s">
        <v>287</v>
      </c>
      <c r="P6" s="402" t="s">
        <v>288</v>
      </c>
      <c r="Q6" s="402" t="s">
        <v>289</v>
      </c>
      <c r="R6" s="424" t="s">
        <v>290</v>
      </c>
      <c r="S6" s="427" t="s">
        <v>291</v>
      </c>
      <c r="T6" s="428"/>
      <c r="U6" s="428"/>
      <c r="V6" s="428"/>
      <c r="W6" s="428"/>
      <c r="X6" s="428"/>
      <c r="Y6" s="428"/>
      <c r="Z6" s="428"/>
      <c r="AA6" s="428"/>
      <c r="AB6" s="428"/>
      <c r="AC6" s="428"/>
      <c r="AD6" s="428"/>
      <c r="AE6" s="428"/>
      <c r="AF6" s="428"/>
      <c r="AG6" s="428"/>
      <c r="AH6" s="428"/>
      <c r="AI6" s="428"/>
      <c r="AJ6" s="428"/>
      <c r="AK6" s="428"/>
      <c r="AL6" s="428"/>
      <c r="AM6" s="428"/>
      <c r="AN6" s="428"/>
      <c r="AO6" s="429" t="s">
        <v>292</v>
      </c>
      <c r="AP6" s="430"/>
      <c r="AQ6" s="431"/>
      <c r="AR6" s="432"/>
      <c r="AS6" s="433" t="s">
        <v>293</v>
      </c>
      <c r="AT6" s="433"/>
      <c r="AU6" s="434"/>
      <c r="AV6" s="435" t="s">
        <v>294</v>
      </c>
      <c r="AW6" s="436"/>
      <c r="AX6" s="436"/>
      <c r="AY6" s="436"/>
      <c r="AZ6" s="436"/>
      <c r="BA6" s="436"/>
      <c r="BB6" s="436"/>
      <c r="BC6" s="436"/>
      <c r="BD6" s="436"/>
      <c r="BE6" s="436"/>
      <c r="BF6" s="436"/>
      <c r="BG6" s="437"/>
      <c r="BH6" s="438" t="s">
        <v>295</v>
      </c>
      <c r="BI6" s="439"/>
      <c r="BJ6" s="442" t="s">
        <v>296</v>
      </c>
      <c r="XFC6" s="90" t="s">
        <v>259</v>
      </c>
    </row>
    <row r="7" spans="1:62 16383:16383" s="91" customFormat="1" ht="36" customHeight="1" x14ac:dyDescent="0.25">
      <c r="A7" s="400"/>
      <c r="B7" s="403"/>
      <c r="C7" s="403"/>
      <c r="D7" s="403"/>
      <c r="E7" s="403"/>
      <c r="F7" s="403"/>
      <c r="G7" s="403"/>
      <c r="H7" s="403"/>
      <c r="I7" s="403"/>
      <c r="J7" s="403"/>
      <c r="K7" s="403"/>
      <c r="L7" s="403"/>
      <c r="M7" s="403"/>
      <c r="N7" s="403"/>
      <c r="O7" s="403"/>
      <c r="P7" s="403"/>
      <c r="Q7" s="403"/>
      <c r="R7" s="425"/>
      <c r="S7" s="444" t="s">
        <v>297</v>
      </c>
      <c r="T7" s="445"/>
      <c r="U7" s="445"/>
      <c r="V7" s="446" t="s">
        <v>298</v>
      </c>
      <c r="W7" s="446"/>
      <c r="X7" s="446"/>
      <c r="Y7" s="446" t="s">
        <v>299</v>
      </c>
      <c r="Z7" s="446"/>
      <c r="AA7" s="446"/>
      <c r="AB7" s="447" t="s">
        <v>300</v>
      </c>
      <c r="AC7" s="448"/>
      <c r="AD7" s="449"/>
      <c r="AE7" s="447" t="s">
        <v>301</v>
      </c>
      <c r="AF7" s="448"/>
      <c r="AG7" s="449"/>
      <c r="AH7" s="447" t="s">
        <v>302</v>
      </c>
      <c r="AI7" s="448"/>
      <c r="AJ7" s="449"/>
      <c r="AK7" s="473" t="s">
        <v>303</v>
      </c>
      <c r="AL7" s="473" t="s">
        <v>304</v>
      </c>
      <c r="AM7" s="473" t="s">
        <v>305</v>
      </c>
      <c r="AN7" s="474" t="s">
        <v>306</v>
      </c>
      <c r="AO7" s="468" t="s">
        <v>307</v>
      </c>
      <c r="AP7" s="453" t="s">
        <v>308</v>
      </c>
      <c r="AQ7" s="470" t="s">
        <v>309</v>
      </c>
      <c r="AR7" s="471" t="s">
        <v>310</v>
      </c>
      <c r="AS7" s="453" t="s">
        <v>311</v>
      </c>
      <c r="AT7" s="453" t="s">
        <v>312</v>
      </c>
      <c r="AU7" s="450" t="s">
        <v>313</v>
      </c>
      <c r="AV7" s="440" t="s">
        <v>314</v>
      </c>
      <c r="AW7" s="452"/>
      <c r="AX7" s="452"/>
      <c r="AY7" s="450" t="s">
        <v>315</v>
      </c>
      <c r="AZ7" s="452"/>
      <c r="BA7" s="452"/>
      <c r="BB7" s="450" t="s">
        <v>316</v>
      </c>
      <c r="BC7" s="452"/>
      <c r="BD7" s="452"/>
      <c r="BE7" s="450" t="s">
        <v>317</v>
      </c>
      <c r="BF7" s="452"/>
      <c r="BG7" s="452"/>
      <c r="BH7" s="440"/>
      <c r="BI7" s="441"/>
      <c r="BJ7" s="443"/>
    </row>
    <row r="8" spans="1:62 16383:16383" s="101" customFormat="1" ht="55.5" customHeight="1" thickBot="1" x14ac:dyDescent="0.3">
      <c r="A8" s="401"/>
      <c r="B8" s="404"/>
      <c r="C8" s="404"/>
      <c r="D8" s="404"/>
      <c r="E8" s="404"/>
      <c r="F8" s="404"/>
      <c r="G8" s="404"/>
      <c r="H8" s="404"/>
      <c r="I8" s="404"/>
      <c r="J8" s="404"/>
      <c r="K8" s="404"/>
      <c r="L8" s="404"/>
      <c r="M8" s="404"/>
      <c r="N8" s="404"/>
      <c r="O8" s="404"/>
      <c r="P8" s="404"/>
      <c r="Q8" s="404"/>
      <c r="R8" s="426"/>
      <c r="S8" s="93" t="s">
        <v>318</v>
      </c>
      <c r="T8" s="94" t="s">
        <v>319</v>
      </c>
      <c r="U8" s="94" t="s">
        <v>320</v>
      </c>
      <c r="V8" s="95" t="s">
        <v>321</v>
      </c>
      <c r="W8" s="95" t="s">
        <v>322</v>
      </c>
      <c r="X8" s="95" t="s">
        <v>323</v>
      </c>
      <c r="Y8" s="96" t="s">
        <v>318</v>
      </c>
      <c r="Z8" s="94" t="s">
        <v>319</v>
      </c>
      <c r="AA8" s="94" t="s">
        <v>320</v>
      </c>
      <c r="AB8" s="94" t="s">
        <v>318</v>
      </c>
      <c r="AC8" s="94" t="s">
        <v>319</v>
      </c>
      <c r="AD8" s="94" t="s">
        <v>320</v>
      </c>
      <c r="AE8" s="92" t="s">
        <v>318</v>
      </c>
      <c r="AF8" s="92" t="s">
        <v>319</v>
      </c>
      <c r="AG8" s="94" t="s">
        <v>320</v>
      </c>
      <c r="AH8" s="94" t="s">
        <v>318</v>
      </c>
      <c r="AI8" s="94" t="s">
        <v>319</v>
      </c>
      <c r="AJ8" s="94" t="s">
        <v>320</v>
      </c>
      <c r="AK8" s="473"/>
      <c r="AL8" s="473"/>
      <c r="AM8" s="473"/>
      <c r="AN8" s="474"/>
      <c r="AO8" s="469"/>
      <c r="AP8" s="454"/>
      <c r="AQ8" s="470"/>
      <c r="AR8" s="472"/>
      <c r="AS8" s="454"/>
      <c r="AT8" s="454"/>
      <c r="AU8" s="451"/>
      <c r="AV8" s="98" t="s">
        <v>324</v>
      </c>
      <c r="AW8" s="99" t="s">
        <v>325</v>
      </c>
      <c r="AX8" s="99" t="s">
        <v>326</v>
      </c>
      <c r="AY8" s="99" t="s">
        <v>324</v>
      </c>
      <c r="AZ8" s="99" t="s">
        <v>325</v>
      </c>
      <c r="BA8" s="99" t="s">
        <v>326</v>
      </c>
      <c r="BB8" s="99" t="s">
        <v>324</v>
      </c>
      <c r="BC8" s="99" t="s">
        <v>325</v>
      </c>
      <c r="BD8" s="99" t="s">
        <v>326</v>
      </c>
      <c r="BE8" s="99" t="s">
        <v>324</v>
      </c>
      <c r="BF8" s="99" t="s">
        <v>325</v>
      </c>
      <c r="BG8" s="99" t="s">
        <v>326</v>
      </c>
      <c r="BH8" s="100" t="s">
        <v>327</v>
      </c>
      <c r="BI8" s="97" t="s">
        <v>328</v>
      </c>
      <c r="BJ8" s="443"/>
      <c r="XFC8" t="s">
        <v>233</v>
      </c>
    </row>
    <row r="9" spans="1:62 16383:16383" ht="35.25" customHeight="1" thickBot="1" x14ac:dyDescent="0.3">
      <c r="A9" s="485" t="s">
        <v>150</v>
      </c>
      <c r="B9" s="318" t="s">
        <v>149</v>
      </c>
      <c r="C9" s="318" t="s">
        <v>156</v>
      </c>
      <c r="D9" s="487" t="s">
        <v>163</v>
      </c>
      <c r="E9" s="467">
        <v>6</v>
      </c>
      <c r="F9" s="467">
        <v>0</v>
      </c>
      <c r="G9" s="510">
        <v>0</v>
      </c>
      <c r="H9" s="510">
        <v>1</v>
      </c>
      <c r="I9" s="517" t="s">
        <v>197</v>
      </c>
      <c r="J9" s="475">
        <v>2021130010155</v>
      </c>
      <c r="K9" s="478" t="s">
        <v>198</v>
      </c>
      <c r="L9" s="350" t="s">
        <v>199</v>
      </c>
      <c r="M9" s="455">
        <v>44927</v>
      </c>
      <c r="N9" s="455">
        <v>45291</v>
      </c>
      <c r="O9" s="458">
        <f>(N9-M9)+1</f>
        <v>365</v>
      </c>
      <c r="P9" s="461">
        <v>6</v>
      </c>
      <c r="Q9" s="464">
        <v>1</v>
      </c>
      <c r="R9" s="464">
        <v>1</v>
      </c>
      <c r="S9" s="481" t="s">
        <v>259</v>
      </c>
      <c r="T9" s="488"/>
      <c r="U9" s="488"/>
      <c r="V9" s="350" t="s">
        <v>199</v>
      </c>
      <c r="W9" s="350" t="s">
        <v>199</v>
      </c>
      <c r="X9" s="481" t="s">
        <v>329</v>
      </c>
      <c r="Y9" s="481" t="s">
        <v>259</v>
      </c>
      <c r="Z9" s="481"/>
      <c r="AA9" s="481"/>
      <c r="AB9" s="481" t="s">
        <v>259</v>
      </c>
      <c r="AC9" s="481"/>
      <c r="AD9" s="481"/>
      <c r="AE9" s="481" t="s">
        <v>259</v>
      </c>
      <c r="AF9" s="481"/>
      <c r="AG9" s="491"/>
      <c r="AH9" s="481" t="s">
        <v>259</v>
      </c>
      <c r="AI9" s="481"/>
      <c r="AJ9" s="491"/>
      <c r="AK9" s="464">
        <v>1</v>
      </c>
      <c r="AL9" s="105">
        <v>1</v>
      </c>
      <c r="AM9" s="464">
        <v>1</v>
      </c>
      <c r="AN9" s="492">
        <v>0</v>
      </c>
      <c r="AO9" s="491" t="s">
        <v>242</v>
      </c>
      <c r="AP9" s="481" t="s">
        <v>229</v>
      </c>
      <c r="AQ9" s="504">
        <v>16891695333</v>
      </c>
      <c r="AR9" s="500">
        <v>0</v>
      </c>
      <c r="AS9" s="507">
        <f>AQ9</f>
        <v>16891695333</v>
      </c>
      <c r="AT9" s="507">
        <f>AS9</f>
        <v>16891695333</v>
      </c>
      <c r="AU9" s="507">
        <f>AS9-AT9</f>
        <v>0</v>
      </c>
      <c r="AV9" s="507">
        <f>AQ9</f>
        <v>16891695333</v>
      </c>
      <c r="AW9" s="495">
        <v>1823272000</v>
      </c>
      <c r="AX9" s="495">
        <v>341300000</v>
      </c>
      <c r="AY9" s="107">
        <v>0</v>
      </c>
      <c r="AZ9" s="108">
        <v>0</v>
      </c>
      <c r="BA9" s="108">
        <v>0</v>
      </c>
      <c r="BB9" s="109">
        <v>0</v>
      </c>
      <c r="BC9" s="108">
        <v>0</v>
      </c>
      <c r="BD9" s="108">
        <v>0</v>
      </c>
      <c r="BE9" s="109">
        <v>0</v>
      </c>
      <c r="BF9" s="108">
        <v>0</v>
      </c>
      <c r="BG9" s="108">
        <v>0</v>
      </c>
      <c r="BH9" s="55" t="s">
        <v>233</v>
      </c>
      <c r="BI9" s="110"/>
      <c r="BJ9" s="111"/>
      <c r="XFC9" t="s">
        <v>330</v>
      </c>
    </row>
    <row r="10" spans="1:62 16383:16383" ht="41.25" customHeight="1" thickBot="1" x14ac:dyDescent="0.3">
      <c r="A10" s="486"/>
      <c r="B10" s="318"/>
      <c r="C10" s="318"/>
      <c r="D10" s="487"/>
      <c r="E10" s="467"/>
      <c r="F10" s="467"/>
      <c r="G10" s="510"/>
      <c r="H10" s="510"/>
      <c r="I10" s="518"/>
      <c r="J10" s="476"/>
      <c r="K10" s="479"/>
      <c r="L10" s="352"/>
      <c r="M10" s="456"/>
      <c r="N10" s="456"/>
      <c r="O10" s="459"/>
      <c r="P10" s="462"/>
      <c r="Q10" s="465"/>
      <c r="R10" s="465"/>
      <c r="S10" s="482"/>
      <c r="T10" s="489"/>
      <c r="U10" s="489"/>
      <c r="V10" s="352"/>
      <c r="W10" s="352"/>
      <c r="X10" s="482"/>
      <c r="Y10" s="482"/>
      <c r="Z10" s="482"/>
      <c r="AA10" s="482"/>
      <c r="AB10" s="482"/>
      <c r="AC10" s="482"/>
      <c r="AD10" s="482"/>
      <c r="AE10" s="482"/>
      <c r="AF10" s="482"/>
      <c r="AG10" s="332"/>
      <c r="AH10" s="482"/>
      <c r="AI10" s="482"/>
      <c r="AJ10" s="332"/>
      <c r="AK10" s="465"/>
      <c r="AL10" s="105">
        <v>1</v>
      </c>
      <c r="AM10" s="465"/>
      <c r="AN10" s="493"/>
      <c r="AO10" s="332"/>
      <c r="AP10" s="482"/>
      <c r="AQ10" s="504"/>
      <c r="AR10" s="501"/>
      <c r="AS10" s="501"/>
      <c r="AT10" s="501"/>
      <c r="AU10" s="501"/>
      <c r="AV10" s="501"/>
      <c r="AW10" s="496"/>
      <c r="AX10" s="496"/>
      <c r="AY10" s="107">
        <v>0</v>
      </c>
      <c r="AZ10" s="108">
        <v>0</v>
      </c>
      <c r="BA10" s="108">
        <v>0</v>
      </c>
      <c r="BB10" s="109">
        <v>0</v>
      </c>
      <c r="BC10" s="108" t="s">
        <v>331</v>
      </c>
      <c r="BD10" s="108">
        <v>0</v>
      </c>
      <c r="BE10" s="109">
        <v>0</v>
      </c>
      <c r="BF10" s="108">
        <v>0</v>
      </c>
      <c r="BG10" s="108">
        <v>0</v>
      </c>
      <c r="BH10" s="55" t="s">
        <v>233</v>
      </c>
      <c r="BI10" s="110"/>
      <c r="BJ10" s="113"/>
    </row>
    <row r="11" spans="1:62 16383:16383" ht="67.5" customHeight="1" thickBot="1" x14ac:dyDescent="0.3">
      <c r="A11" s="486"/>
      <c r="B11" s="318"/>
      <c r="C11" s="318"/>
      <c r="D11" s="487"/>
      <c r="E11" s="467"/>
      <c r="F11" s="467"/>
      <c r="G11" s="510"/>
      <c r="H11" s="510"/>
      <c r="I11" s="518"/>
      <c r="J11" s="476"/>
      <c r="K11" s="479"/>
      <c r="L11" s="352"/>
      <c r="M11" s="456"/>
      <c r="N11" s="456"/>
      <c r="O11" s="459"/>
      <c r="P11" s="462"/>
      <c r="Q11" s="465"/>
      <c r="R11" s="465"/>
      <c r="S11" s="482"/>
      <c r="T11" s="489"/>
      <c r="U11" s="489"/>
      <c r="V11" s="352"/>
      <c r="W11" s="352"/>
      <c r="X11" s="482"/>
      <c r="Y11" s="482"/>
      <c r="Z11" s="482"/>
      <c r="AA11" s="482"/>
      <c r="AB11" s="482"/>
      <c r="AC11" s="482"/>
      <c r="AD11" s="482"/>
      <c r="AE11" s="482"/>
      <c r="AF11" s="482"/>
      <c r="AG11" s="332"/>
      <c r="AH11" s="482"/>
      <c r="AI11" s="482"/>
      <c r="AJ11" s="332"/>
      <c r="AK11" s="465"/>
      <c r="AL11" s="105">
        <v>1</v>
      </c>
      <c r="AM11" s="465"/>
      <c r="AN11" s="493"/>
      <c r="AO11" s="332"/>
      <c r="AP11" s="484"/>
      <c r="AQ11" s="505"/>
      <c r="AR11" s="506"/>
      <c r="AS11" s="506"/>
      <c r="AT11" s="506"/>
      <c r="AU11" s="506"/>
      <c r="AV11" s="506"/>
      <c r="AW11" s="497"/>
      <c r="AX11" s="497"/>
      <c r="AY11" s="107">
        <v>0</v>
      </c>
      <c r="AZ11" s="108">
        <v>0</v>
      </c>
      <c r="BA11" s="108">
        <v>0</v>
      </c>
      <c r="BB11" s="109">
        <v>0</v>
      </c>
      <c r="BC11" s="108">
        <v>0</v>
      </c>
      <c r="BD11" s="108">
        <v>0</v>
      </c>
      <c r="BE11" s="109">
        <v>0</v>
      </c>
      <c r="BF11" s="108">
        <v>0</v>
      </c>
      <c r="BG11" s="108">
        <v>0</v>
      </c>
      <c r="BH11" s="55" t="s">
        <v>233</v>
      </c>
      <c r="BI11" s="110"/>
      <c r="BJ11" s="113"/>
    </row>
    <row r="12" spans="1:62 16383:16383" ht="54" customHeight="1" thickBot="1" x14ac:dyDescent="0.3">
      <c r="A12" s="486"/>
      <c r="B12" s="318"/>
      <c r="C12" s="318"/>
      <c r="D12" s="487"/>
      <c r="E12" s="467"/>
      <c r="F12" s="467"/>
      <c r="G12" s="510"/>
      <c r="H12" s="510"/>
      <c r="I12" s="518"/>
      <c r="J12" s="476"/>
      <c r="K12" s="479"/>
      <c r="L12" s="352"/>
      <c r="M12" s="456"/>
      <c r="N12" s="456"/>
      <c r="O12" s="459"/>
      <c r="P12" s="462"/>
      <c r="Q12" s="465"/>
      <c r="R12" s="465"/>
      <c r="S12" s="482"/>
      <c r="T12" s="489"/>
      <c r="U12" s="489"/>
      <c r="V12" s="352"/>
      <c r="W12" s="352"/>
      <c r="X12" s="482"/>
      <c r="Y12" s="482"/>
      <c r="Z12" s="482"/>
      <c r="AA12" s="482"/>
      <c r="AB12" s="482"/>
      <c r="AC12" s="482"/>
      <c r="AD12" s="482"/>
      <c r="AE12" s="482"/>
      <c r="AF12" s="482"/>
      <c r="AG12" s="332"/>
      <c r="AH12" s="482"/>
      <c r="AI12" s="482"/>
      <c r="AJ12" s="332"/>
      <c r="AK12" s="465"/>
      <c r="AL12" s="105">
        <v>1</v>
      </c>
      <c r="AM12" s="465"/>
      <c r="AN12" s="493"/>
      <c r="AO12" s="332"/>
      <c r="AP12" s="331" t="s">
        <v>332</v>
      </c>
      <c r="AQ12" s="498">
        <v>24000000000</v>
      </c>
      <c r="AR12" s="500">
        <v>0</v>
      </c>
      <c r="AS12" s="502">
        <f>AQ12</f>
        <v>24000000000</v>
      </c>
      <c r="AT12" s="502">
        <f>AS12</f>
        <v>24000000000</v>
      </c>
      <c r="AU12" s="502">
        <f>AS12-AT12</f>
        <v>0</v>
      </c>
      <c r="AV12" s="502">
        <f>AQ12</f>
        <v>24000000000</v>
      </c>
      <c r="AW12" s="503" t="s">
        <v>333</v>
      </c>
      <c r="AX12" s="495">
        <v>0</v>
      </c>
      <c r="AY12" s="107">
        <v>0</v>
      </c>
      <c r="AZ12" s="108">
        <v>0</v>
      </c>
      <c r="BA12" s="108">
        <v>0</v>
      </c>
      <c r="BB12" s="109">
        <v>0</v>
      </c>
      <c r="BC12" s="108">
        <v>0</v>
      </c>
      <c r="BD12" s="108">
        <v>0</v>
      </c>
      <c r="BE12" s="109">
        <v>0</v>
      </c>
      <c r="BF12" s="108">
        <v>0</v>
      </c>
      <c r="BG12" s="108">
        <v>0</v>
      </c>
      <c r="BH12" s="55" t="s">
        <v>233</v>
      </c>
      <c r="BI12" s="110"/>
      <c r="BJ12" s="113"/>
    </row>
    <row r="13" spans="1:62 16383:16383" ht="48.75" customHeight="1" thickBot="1" x14ac:dyDescent="0.3">
      <c r="A13" s="486"/>
      <c r="B13" s="318"/>
      <c r="C13" s="318"/>
      <c r="D13" s="487"/>
      <c r="E13" s="467"/>
      <c r="F13" s="467"/>
      <c r="G13" s="510"/>
      <c r="H13" s="510"/>
      <c r="I13" s="518"/>
      <c r="J13" s="476"/>
      <c r="K13" s="479"/>
      <c r="L13" s="352"/>
      <c r="M13" s="456"/>
      <c r="N13" s="456"/>
      <c r="O13" s="459"/>
      <c r="P13" s="462"/>
      <c r="Q13" s="465"/>
      <c r="R13" s="465"/>
      <c r="S13" s="482"/>
      <c r="T13" s="489"/>
      <c r="U13" s="489"/>
      <c r="V13" s="352"/>
      <c r="W13" s="352"/>
      <c r="X13" s="482"/>
      <c r="Y13" s="482"/>
      <c r="Z13" s="482"/>
      <c r="AA13" s="482"/>
      <c r="AB13" s="482"/>
      <c r="AC13" s="482"/>
      <c r="AD13" s="482"/>
      <c r="AE13" s="482"/>
      <c r="AF13" s="482"/>
      <c r="AG13" s="332"/>
      <c r="AH13" s="482"/>
      <c r="AI13" s="482"/>
      <c r="AJ13" s="332"/>
      <c r="AK13" s="465"/>
      <c r="AL13" s="105">
        <v>1</v>
      </c>
      <c r="AM13" s="465"/>
      <c r="AN13" s="493"/>
      <c r="AO13" s="332"/>
      <c r="AP13" s="332"/>
      <c r="AQ13" s="499"/>
      <c r="AR13" s="501"/>
      <c r="AS13" s="501"/>
      <c r="AT13" s="501"/>
      <c r="AU13" s="501"/>
      <c r="AV13" s="501"/>
      <c r="AW13" s="496"/>
      <c r="AX13" s="496"/>
      <c r="AY13" s="107">
        <v>0</v>
      </c>
      <c r="AZ13" s="108">
        <v>0</v>
      </c>
      <c r="BA13" s="108">
        <v>0</v>
      </c>
      <c r="BB13" s="109">
        <v>0</v>
      </c>
      <c r="BC13" s="108">
        <v>0</v>
      </c>
      <c r="BD13" s="108">
        <v>0</v>
      </c>
      <c r="BE13" s="116">
        <v>0</v>
      </c>
      <c r="BF13" s="108">
        <v>0</v>
      </c>
      <c r="BG13" s="108">
        <v>0</v>
      </c>
      <c r="BH13" s="55" t="s">
        <v>233</v>
      </c>
      <c r="BI13" s="110"/>
      <c r="BJ13" s="113"/>
    </row>
    <row r="14" spans="1:62 16383:16383" ht="56.25" customHeight="1" thickBot="1" x14ac:dyDescent="0.3">
      <c r="A14" s="486"/>
      <c r="B14" s="318"/>
      <c r="C14" s="318"/>
      <c r="D14" s="487"/>
      <c r="E14" s="467"/>
      <c r="F14" s="467"/>
      <c r="G14" s="510"/>
      <c r="H14" s="510"/>
      <c r="I14" s="518"/>
      <c r="J14" s="476"/>
      <c r="K14" s="479"/>
      <c r="L14" s="352"/>
      <c r="M14" s="456"/>
      <c r="N14" s="456"/>
      <c r="O14" s="459"/>
      <c r="P14" s="462"/>
      <c r="Q14" s="465"/>
      <c r="R14" s="465"/>
      <c r="S14" s="482"/>
      <c r="T14" s="489"/>
      <c r="U14" s="489"/>
      <c r="V14" s="352"/>
      <c r="W14" s="352"/>
      <c r="X14" s="482"/>
      <c r="Y14" s="482"/>
      <c r="Z14" s="482"/>
      <c r="AA14" s="482"/>
      <c r="AB14" s="482"/>
      <c r="AC14" s="482"/>
      <c r="AD14" s="482"/>
      <c r="AE14" s="482"/>
      <c r="AF14" s="482"/>
      <c r="AG14" s="332"/>
      <c r="AH14" s="482"/>
      <c r="AI14" s="482"/>
      <c r="AJ14" s="332"/>
      <c r="AK14" s="465"/>
      <c r="AL14" s="105">
        <v>1</v>
      </c>
      <c r="AM14" s="465"/>
      <c r="AN14" s="493"/>
      <c r="AO14" s="332"/>
      <c r="AP14" s="329" t="s">
        <v>332</v>
      </c>
      <c r="AQ14" s="367">
        <v>22281427650</v>
      </c>
      <c r="AR14" s="509">
        <v>0</v>
      </c>
      <c r="AS14" s="508">
        <f>AQ14</f>
        <v>22281427650</v>
      </c>
      <c r="AT14" s="508">
        <f>AS14</f>
        <v>22281427650</v>
      </c>
      <c r="AU14" s="508">
        <f>AS14-AT14</f>
        <v>0</v>
      </c>
      <c r="AV14" s="508">
        <f>AT14</f>
        <v>22281427650</v>
      </c>
      <c r="AW14" s="367">
        <v>0</v>
      </c>
      <c r="AX14" s="367">
        <v>0</v>
      </c>
      <c r="AY14" s="107">
        <v>0</v>
      </c>
      <c r="AZ14" s="108">
        <v>0</v>
      </c>
      <c r="BA14" s="108">
        <v>0</v>
      </c>
      <c r="BB14" s="109">
        <v>0</v>
      </c>
      <c r="BC14" s="108">
        <v>0</v>
      </c>
      <c r="BD14" s="108">
        <v>0</v>
      </c>
      <c r="BE14" s="116">
        <v>0</v>
      </c>
      <c r="BF14" s="108">
        <v>0</v>
      </c>
      <c r="BG14" s="108">
        <v>0</v>
      </c>
      <c r="BH14" s="55" t="s">
        <v>233</v>
      </c>
      <c r="BI14" s="110"/>
      <c r="BJ14" s="113"/>
    </row>
    <row r="15" spans="1:62 16383:16383" ht="54.75" customHeight="1" thickBot="1" x14ac:dyDescent="0.3">
      <c r="A15" s="486"/>
      <c r="B15" s="318"/>
      <c r="C15" s="318"/>
      <c r="D15" s="487"/>
      <c r="E15" s="467"/>
      <c r="F15" s="467"/>
      <c r="G15" s="510"/>
      <c r="H15" s="510"/>
      <c r="I15" s="518"/>
      <c r="J15" s="476"/>
      <c r="K15" s="479"/>
      <c r="L15" s="351"/>
      <c r="M15" s="457"/>
      <c r="N15" s="457"/>
      <c r="O15" s="460"/>
      <c r="P15" s="463"/>
      <c r="Q15" s="466"/>
      <c r="R15" s="466"/>
      <c r="S15" s="484"/>
      <c r="T15" s="490"/>
      <c r="U15" s="490"/>
      <c r="V15" s="351"/>
      <c r="W15" s="351"/>
      <c r="X15" s="483"/>
      <c r="Y15" s="484"/>
      <c r="Z15" s="484"/>
      <c r="AA15" s="484"/>
      <c r="AB15" s="484"/>
      <c r="AC15" s="484"/>
      <c r="AD15" s="484"/>
      <c r="AE15" s="484"/>
      <c r="AF15" s="484"/>
      <c r="AG15" s="333"/>
      <c r="AH15" s="484"/>
      <c r="AI15" s="484"/>
      <c r="AJ15" s="333"/>
      <c r="AK15" s="466"/>
      <c r="AL15" s="105">
        <v>1</v>
      </c>
      <c r="AM15" s="466"/>
      <c r="AN15" s="494"/>
      <c r="AO15" s="332"/>
      <c r="AP15" s="329"/>
      <c r="AQ15" s="367"/>
      <c r="AR15" s="509"/>
      <c r="AS15" s="329"/>
      <c r="AT15" s="329"/>
      <c r="AU15" s="329"/>
      <c r="AV15" s="329"/>
      <c r="AW15" s="367"/>
      <c r="AX15" s="367"/>
      <c r="AY15" s="107">
        <v>0</v>
      </c>
      <c r="AZ15" s="108">
        <v>0</v>
      </c>
      <c r="BA15" s="108">
        <v>0</v>
      </c>
      <c r="BB15" s="109">
        <v>0</v>
      </c>
      <c r="BC15" s="108">
        <v>0</v>
      </c>
      <c r="BD15" s="108">
        <v>0</v>
      </c>
      <c r="BE15" s="116">
        <v>0</v>
      </c>
      <c r="BF15" s="108">
        <v>0</v>
      </c>
      <c r="BG15" s="108">
        <v>0</v>
      </c>
      <c r="BH15" s="55" t="s">
        <v>233</v>
      </c>
      <c r="BI15" s="110"/>
      <c r="BJ15" s="113"/>
    </row>
    <row r="16" spans="1:62 16383:16383" ht="89.45" customHeight="1" thickBot="1" x14ac:dyDescent="0.3">
      <c r="A16" s="486"/>
      <c r="B16" s="318"/>
      <c r="C16" s="318"/>
      <c r="D16" s="487"/>
      <c r="E16" s="467"/>
      <c r="F16" s="467"/>
      <c r="G16" s="467"/>
      <c r="H16" s="467"/>
      <c r="I16" s="518"/>
      <c r="J16" s="476"/>
      <c r="K16" s="479"/>
      <c r="L16" s="67" t="s">
        <v>200</v>
      </c>
      <c r="M16" s="123">
        <v>44927</v>
      </c>
      <c r="N16" s="123">
        <v>45291</v>
      </c>
      <c r="O16" s="124">
        <f t="shared" ref="O16:O22" si="0">(N16-M16)+1</f>
        <v>365</v>
      </c>
      <c r="P16" s="104">
        <v>2</v>
      </c>
      <c r="Q16" s="125">
        <v>1</v>
      </c>
      <c r="R16" s="125">
        <v>1</v>
      </c>
      <c r="S16" s="126" t="s">
        <v>259</v>
      </c>
      <c r="T16" s="127"/>
      <c r="U16" s="127"/>
      <c r="V16" s="67" t="s">
        <v>200</v>
      </c>
      <c r="W16" s="67" t="s">
        <v>200</v>
      </c>
      <c r="X16" s="106" t="s">
        <v>329</v>
      </c>
      <c r="Y16" s="55" t="s">
        <v>259</v>
      </c>
      <c r="Z16" s="55"/>
      <c r="AA16" s="55"/>
      <c r="AB16" s="55" t="s">
        <v>259</v>
      </c>
      <c r="AC16" s="55"/>
      <c r="AD16" s="55"/>
      <c r="AE16" s="55" t="s">
        <v>259</v>
      </c>
      <c r="AF16" s="55"/>
      <c r="AG16" s="43"/>
      <c r="AH16" s="55" t="s">
        <v>259</v>
      </c>
      <c r="AI16" s="55"/>
      <c r="AJ16" s="43"/>
      <c r="AK16" s="128">
        <v>1</v>
      </c>
      <c r="AL16" s="128">
        <v>1</v>
      </c>
      <c r="AM16" s="128">
        <v>1</v>
      </c>
      <c r="AN16" s="129">
        <v>0</v>
      </c>
      <c r="AO16" s="332"/>
      <c r="AP16" s="329" t="s">
        <v>332</v>
      </c>
      <c r="AQ16" s="367">
        <v>971165</v>
      </c>
      <c r="AR16" s="509">
        <v>0</v>
      </c>
      <c r="AS16" s="367">
        <f>AQ16</f>
        <v>971165</v>
      </c>
      <c r="AT16" s="367">
        <f>AQ16</f>
        <v>971165</v>
      </c>
      <c r="AU16" s="367">
        <f>AS16-AT16</f>
        <v>0</v>
      </c>
      <c r="AV16" s="508">
        <f>AS16</f>
        <v>971165</v>
      </c>
      <c r="AW16" s="367">
        <v>0</v>
      </c>
      <c r="AX16" s="367">
        <v>0</v>
      </c>
      <c r="AY16" s="130">
        <v>0</v>
      </c>
      <c r="AZ16" s="131">
        <v>0</v>
      </c>
      <c r="BA16" s="131">
        <v>0</v>
      </c>
      <c r="BB16" s="132">
        <v>0</v>
      </c>
      <c r="BC16" s="131">
        <v>0</v>
      </c>
      <c r="BD16" s="131">
        <v>0</v>
      </c>
      <c r="BE16" s="132">
        <v>0</v>
      </c>
      <c r="BF16" s="131">
        <v>0</v>
      </c>
      <c r="BG16" s="131">
        <v>0</v>
      </c>
      <c r="BH16" s="55" t="s">
        <v>233</v>
      </c>
      <c r="BI16" s="110"/>
      <c r="BJ16" s="133"/>
    </row>
    <row r="17" spans="1:62" ht="35.25" customHeight="1" thickBot="1" x14ac:dyDescent="0.3">
      <c r="A17" s="486"/>
      <c r="B17" s="318"/>
      <c r="C17" s="318"/>
      <c r="D17" s="487" t="s">
        <v>166</v>
      </c>
      <c r="E17" s="467">
        <v>2</v>
      </c>
      <c r="F17" s="467">
        <v>0</v>
      </c>
      <c r="G17" s="510">
        <v>0</v>
      </c>
      <c r="H17" s="510">
        <v>1</v>
      </c>
      <c r="I17" s="518"/>
      <c r="J17" s="476"/>
      <c r="K17" s="479"/>
      <c r="L17" s="342" t="s">
        <v>201</v>
      </c>
      <c r="M17" s="511">
        <v>44927</v>
      </c>
      <c r="N17" s="511">
        <v>45291</v>
      </c>
      <c r="O17" s="514">
        <f t="shared" si="0"/>
        <v>365</v>
      </c>
      <c r="P17" s="515">
        <v>61</v>
      </c>
      <c r="Q17" s="516">
        <v>1</v>
      </c>
      <c r="R17" s="516">
        <v>1</v>
      </c>
      <c r="S17" s="247" t="s">
        <v>259</v>
      </c>
      <c r="T17" s="512"/>
      <c r="U17" s="512"/>
      <c r="V17" s="342" t="s">
        <v>201</v>
      </c>
      <c r="W17" s="342" t="s">
        <v>201</v>
      </c>
      <c r="X17" s="247" t="s">
        <v>329</v>
      </c>
      <c r="Y17" s="513" t="s">
        <v>259</v>
      </c>
      <c r="Z17" s="138"/>
      <c r="AA17" s="138"/>
      <c r="AB17" s="513" t="s">
        <v>259</v>
      </c>
      <c r="AC17" s="138"/>
      <c r="AD17" s="138"/>
      <c r="AE17" s="513" t="s">
        <v>259</v>
      </c>
      <c r="AF17" s="138"/>
      <c r="AG17" s="139"/>
      <c r="AH17" s="513" t="s">
        <v>259</v>
      </c>
      <c r="AI17" s="138"/>
      <c r="AJ17" s="139"/>
      <c r="AK17" s="526">
        <v>1</v>
      </c>
      <c r="AL17" s="125">
        <v>1</v>
      </c>
      <c r="AM17" s="526">
        <v>1</v>
      </c>
      <c r="AN17" s="521">
        <v>0</v>
      </c>
      <c r="AO17" s="332"/>
      <c r="AP17" s="329"/>
      <c r="AQ17" s="367"/>
      <c r="AR17" s="509"/>
      <c r="AS17" s="367"/>
      <c r="AT17" s="367"/>
      <c r="AU17" s="367"/>
      <c r="AV17" s="329"/>
      <c r="AW17" s="367"/>
      <c r="AX17" s="367"/>
      <c r="AY17" s="140">
        <v>0</v>
      </c>
      <c r="AZ17" s="141">
        <v>0</v>
      </c>
      <c r="BA17" s="141">
        <v>0</v>
      </c>
      <c r="BB17" s="142">
        <v>0</v>
      </c>
      <c r="BC17" s="141">
        <v>0</v>
      </c>
      <c r="BD17" s="141">
        <v>0</v>
      </c>
      <c r="BE17" s="143">
        <v>0</v>
      </c>
      <c r="BF17" s="141">
        <v>0</v>
      </c>
      <c r="BG17" s="141">
        <v>0</v>
      </c>
      <c r="BH17" s="55" t="s">
        <v>233</v>
      </c>
      <c r="BI17" s="110"/>
      <c r="BJ17" s="113"/>
    </row>
    <row r="18" spans="1:62" ht="46.9" customHeight="1" thickBot="1" x14ac:dyDescent="0.3">
      <c r="A18" s="486"/>
      <c r="B18" s="318"/>
      <c r="C18" s="318"/>
      <c r="D18" s="487"/>
      <c r="E18" s="467"/>
      <c r="F18" s="467"/>
      <c r="G18" s="510"/>
      <c r="H18" s="510"/>
      <c r="I18" s="518"/>
      <c r="J18" s="476"/>
      <c r="K18" s="479"/>
      <c r="L18" s="342"/>
      <c r="M18" s="511"/>
      <c r="N18" s="511"/>
      <c r="O18" s="514"/>
      <c r="P18" s="515"/>
      <c r="Q18" s="516"/>
      <c r="R18" s="516"/>
      <c r="S18" s="247"/>
      <c r="T18" s="512"/>
      <c r="U18" s="512"/>
      <c r="V18" s="342"/>
      <c r="W18" s="342"/>
      <c r="X18" s="247"/>
      <c r="Y18" s="482"/>
      <c r="Z18" s="112"/>
      <c r="AA18" s="112"/>
      <c r="AB18" s="482"/>
      <c r="AC18" s="112"/>
      <c r="AD18" s="112"/>
      <c r="AE18" s="482"/>
      <c r="AF18" s="112"/>
      <c r="AG18" s="69"/>
      <c r="AH18" s="482"/>
      <c r="AI18" s="112"/>
      <c r="AJ18" s="69"/>
      <c r="AK18" s="465"/>
      <c r="AL18" s="125">
        <v>1</v>
      </c>
      <c r="AM18" s="465"/>
      <c r="AN18" s="493"/>
      <c r="AO18" s="332"/>
      <c r="AP18" s="332" t="s">
        <v>229</v>
      </c>
      <c r="AQ18" s="346">
        <v>2000000000</v>
      </c>
      <c r="AR18" s="522">
        <v>0</v>
      </c>
      <c r="AS18" s="524">
        <f>AQ18</f>
        <v>2000000000</v>
      </c>
      <c r="AT18" s="524">
        <f>AS18</f>
        <v>2000000000</v>
      </c>
      <c r="AU18" s="524">
        <f>AS18-AT18</f>
        <v>0</v>
      </c>
      <c r="AV18" s="524">
        <f>AS18</f>
        <v>2000000000</v>
      </c>
      <c r="AW18" s="346">
        <v>239200000</v>
      </c>
      <c r="AX18" s="346">
        <v>23050000</v>
      </c>
      <c r="AY18" s="140">
        <v>0</v>
      </c>
      <c r="AZ18" s="141">
        <v>0</v>
      </c>
      <c r="BA18" s="141">
        <v>0</v>
      </c>
      <c r="BB18" s="142">
        <v>0</v>
      </c>
      <c r="BC18" s="141">
        <v>0</v>
      </c>
      <c r="BD18" s="141">
        <v>0</v>
      </c>
      <c r="BE18" s="116">
        <v>0</v>
      </c>
      <c r="BF18" s="141">
        <v>0</v>
      </c>
      <c r="BG18" s="141">
        <v>0</v>
      </c>
      <c r="BH18" s="55" t="s">
        <v>233</v>
      </c>
      <c r="BI18" s="110"/>
      <c r="BJ18" s="145"/>
    </row>
    <row r="19" spans="1:62" ht="63.75" customHeight="1" thickBot="1" x14ac:dyDescent="0.3">
      <c r="A19" s="486"/>
      <c r="B19" s="318"/>
      <c r="C19" s="318"/>
      <c r="D19" s="487"/>
      <c r="E19" s="467"/>
      <c r="F19" s="467"/>
      <c r="G19" s="510"/>
      <c r="H19" s="510"/>
      <c r="I19" s="519"/>
      <c r="J19" s="477"/>
      <c r="K19" s="480"/>
      <c r="L19" s="146" t="s">
        <v>202</v>
      </c>
      <c r="M19" s="147">
        <v>44927</v>
      </c>
      <c r="N19" s="147">
        <v>45291</v>
      </c>
      <c r="O19" s="148">
        <f>(N19-M19)+1</f>
        <v>365</v>
      </c>
      <c r="P19" s="136">
        <v>12</v>
      </c>
      <c r="Q19" s="149">
        <v>1</v>
      </c>
      <c r="R19" s="149">
        <v>1</v>
      </c>
      <c r="S19" s="150" t="s">
        <v>259</v>
      </c>
      <c r="T19" s="34"/>
      <c r="U19" s="34"/>
      <c r="V19" s="146" t="s">
        <v>202</v>
      </c>
      <c r="W19" s="146" t="s">
        <v>202</v>
      </c>
      <c r="X19" s="150" t="s">
        <v>329</v>
      </c>
      <c r="Y19" s="151" t="s">
        <v>259</v>
      </c>
      <c r="Z19" s="112"/>
      <c r="AA19" s="112"/>
      <c r="AB19" s="482" t="s">
        <v>259</v>
      </c>
      <c r="AC19" s="112"/>
      <c r="AD19" s="112"/>
      <c r="AE19" s="482" t="s">
        <v>259</v>
      </c>
      <c r="AF19" s="112"/>
      <c r="AG19" s="69"/>
      <c r="AH19" s="482" t="s">
        <v>259</v>
      </c>
      <c r="AI19" s="112"/>
      <c r="AJ19" s="69"/>
      <c r="AK19" s="465">
        <v>1</v>
      </c>
      <c r="AL19" s="125">
        <v>1</v>
      </c>
      <c r="AM19" s="465">
        <v>1</v>
      </c>
      <c r="AN19" s="521">
        <v>1</v>
      </c>
      <c r="AO19" s="332"/>
      <c r="AP19" s="332"/>
      <c r="AQ19" s="346"/>
      <c r="AR19" s="522"/>
      <c r="AS19" s="332"/>
      <c r="AT19" s="332"/>
      <c r="AU19" s="332"/>
      <c r="AV19" s="332"/>
      <c r="AW19" s="346"/>
      <c r="AX19" s="346"/>
      <c r="AY19" s="140">
        <v>0</v>
      </c>
      <c r="AZ19" s="141">
        <v>0</v>
      </c>
      <c r="BA19" s="141">
        <v>0</v>
      </c>
      <c r="BB19" s="142">
        <v>0</v>
      </c>
      <c r="BC19" s="141">
        <v>0</v>
      </c>
      <c r="BD19" s="141">
        <v>0</v>
      </c>
      <c r="BE19" s="115">
        <v>0</v>
      </c>
      <c r="BF19" s="141">
        <v>0</v>
      </c>
      <c r="BG19" s="115">
        <v>0</v>
      </c>
      <c r="BH19" s="55" t="s">
        <v>233</v>
      </c>
      <c r="BI19" s="110"/>
      <c r="BJ19" s="113"/>
    </row>
    <row r="20" spans="1:62" ht="63.75" customHeight="1" thickBot="1" x14ac:dyDescent="0.3">
      <c r="A20" s="486"/>
      <c r="B20" s="318"/>
      <c r="C20" s="318"/>
      <c r="D20" s="487"/>
      <c r="E20" s="467"/>
      <c r="F20" s="467"/>
      <c r="G20" s="467"/>
      <c r="H20" s="467"/>
      <c r="I20" s="152" t="s">
        <v>334</v>
      </c>
      <c r="J20" s="153">
        <v>2022130010025</v>
      </c>
      <c r="K20" s="154" t="s">
        <v>335</v>
      </c>
      <c r="L20" s="146" t="s">
        <v>336</v>
      </c>
      <c r="M20" s="147">
        <v>44927</v>
      </c>
      <c r="N20" s="147">
        <v>45291</v>
      </c>
      <c r="O20" s="148">
        <f>(N20-M20)+1</f>
        <v>365</v>
      </c>
      <c r="P20" s="136" t="s">
        <v>337</v>
      </c>
      <c r="Q20" s="149">
        <v>0</v>
      </c>
      <c r="R20" s="149">
        <v>0</v>
      </c>
      <c r="S20" s="150"/>
      <c r="T20" s="34"/>
      <c r="U20" s="34"/>
      <c r="V20" s="146"/>
      <c r="W20" s="146"/>
      <c r="X20" s="150"/>
      <c r="Y20" s="155"/>
      <c r="Z20" s="156"/>
      <c r="AA20" s="156"/>
      <c r="AB20" s="484"/>
      <c r="AC20" s="156"/>
      <c r="AD20" s="156"/>
      <c r="AE20" s="484"/>
      <c r="AF20" s="156"/>
      <c r="AG20" s="157"/>
      <c r="AH20" s="484"/>
      <c r="AI20" s="156"/>
      <c r="AJ20" s="157"/>
      <c r="AK20" s="466"/>
      <c r="AL20" s="125">
        <v>1</v>
      </c>
      <c r="AM20" s="466"/>
      <c r="AN20" s="493"/>
      <c r="AO20" s="333"/>
      <c r="AP20" s="525"/>
      <c r="AQ20" s="520"/>
      <c r="AR20" s="523"/>
      <c r="AS20" s="525"/>
      <c r="AT20" s="525"/>
      <c r="AU20" s="525"/>
      <c r="AV20" s="525"/>
      <c r="AW20" s="520"/>
      <c r="AX20" s="520"/>
      <c r="AY20" s="107">
        <v>0</v>
      </c>
      <c r="AZ20" s="108">
        <v>0</v>
      </c>
      <c r="BA20" s="108">
        <v>0</v>
      </c>
      <c r="BB20" s="109">
        <v>0</v>
      </c>
      <c r="BC20" s="108">
        <v>0</v>
      </c>
      <c r="BD20" s="108">
        <v>0</v>
      </c>
      <c r="BE20" s="116">
        <v>0</v>
      </c>
      <c r="BF20" s="108">
        <v>0</v>
      </c>
      <c r="BG20" s="108">
        <v>0</v>
      </c>
      <c r="BH20" s="55" t="s">
        <v>233</v>
      </c>
      <c r="BI20" s="110"/>
      <c r="BJ20" s="145"/>
    </row>
    <row r="21" spans="1:62" ht="126" customHeight="1" thickBot="1" x14ac:dyDescent="0.3">
      <c r="A21" s="486"/>
      <c r="B21" s="318"/>
      <c r="C21" s="318"/>
      <c r="D21" s="487" t="s">
        <v>170</v>
      </c>
      <c r="E21" s="534">
        <v>4</v>
      </c>
      <c r="F21" s="467">
        <v>0</v>
      </c>
      <c r="G21" s="510">
        <v>0</v>
      </c>
      <c r="H21" s="510">
        <v>1</v>
      </c>
      <c r="I21" s="536" t="s">
        <v>203</v>
      </c>
      <c r="J21" s="529">
        <v>2021130010215</v>
      </c>
      <c r="K21" s="273" t="s">
        <v>204</v>
      </c>
      <c r="L21" s="70" t="s">
        <v>205</v>
      </c>
      <c r="M21" s="118">
        <v>44927</v>
      </c>
      <c r="N21" s="118">
        <v>45291</v>
      </c>
      <c r="O21" s="119">
        <f t="shared" si="0"/>
        <v>365</v>
      </c>
      <c r="P21" s="120">
        <v>7</v>
      </c>
      <c r="Q21" s="121">
        <v>1</v>
      </c>
      <c r="R21" s="121">
        <v>1</v>
      </c>
      <c r="S21" s="114" t="s">
        <v>259</v>
      </c>
      <c r="T21" s="122"/>
      <c r="U21" s="122"/>
      <c r="V21" s="70" t="s">
        <v>205</v>
      </c>
      <c r="W21" s="70" t="s">
        <v>205</v>
      </c>
      <c r="X21" s="114" t="s">
        <v>329</v>
      </c>
      <c r="Y21" s="55" t="s">
        <v>259</v>
      </c>
      <c r="Z21" s="55"/>
      <c r="AA21" s="55"/>
      <c r="AB21" s="55" t="s">
        <v>259</v>
      </c>
      <c r="AC21" s="55"/>
      <c r="AD21" s="55"/>
      <c r="AE21" s="55" t="s">
        <v>259</v>
      </c>
      <c r="AF21" s="55"/>
      <c r="AG21" s="43"/>
      <c r="AH21" s="55" t="s">
        <v>259</v>
      </c>
      <c r="AI21" s="55"/>
      <c r="AJ21" s="43"/>
      <c r="AK21" s="128">
        <v>1</v>
      </c>
      <c r="AL21" s="128">
        <v>1</v>
      </c>
      <c r="AM21" s="128">
        <v>1</v>
      </c>
      <c r="AN21" s="129">
        <v>0</v>
      </c>
      <c r="AO21" s="331" t="s">
        <v>245</v>
      </c>
      <c r="AP21" s="481" t="s">
        <v>229</v>
      </c>
      <c r="AQ21" s="531">
        <v>5000000000</v>
      </c>
      <c r="AR21" s="532">
        <v>0</v>
      </c>
      <c r="AS21" s="527">
        <f>AQ21</f>
        <v>5000000000</v>
      </c>
      <c r="AT21" s="527">
        <f>AS21</f>
        <v>5000000000</v>
      </c>
      <c r="AU21" s="158">
        <f t="shared" ref="AU21:AU40" si="1">+AT21-AS21</f>
        <v>0</v>
      </c>
      <c r="AV21" s="130">
        <v>0</v>
      </c>
      <c r="AW21" s="130">
        <v>0</v>
      </c>
      <c r="AX21" s="130">
        <v>0</v>
      </c>
      <c r="AY21" s="130">
        <v>0</v>
      </c>
      <c r="AZ21" s="131">
        <v>0</v>
      </c>
      <c r="BA21" s="131">
        <v>0</v>
      </c>
      <c r="BB21" s="132">
        <v>0</v>
      </c>
      <c r="BC21" s="131">
        <v>0</v>
      </c>
      <c r="BD21" s="131">
        <v>0</v>
      </c>
      <c r="BE21" s="159">
        <v>0</v>
      </c>
      <c r="BF21" s="131">
        <v>0</v>
      </c>
      <c r="BG21" s="131">
        <v>0</v>
      </c>
      <c r="BH21" s="55" t="s">
        <v>233</v>
      </c>
      <c r="BI21" s="110"/>
      <c r="BJ21" s="133"/>
    </row>
    <row r="22" spans="1:62" ht="75" customHeight="1" thickBot="1" x14ac:dyDescent="0.3">
      <c r="A22" s="486"/>
      <c r="B22" s="318"/>
      <c r="C22" s="318"/>
      <c r="D22" s="487"/>
      <c r="E22" s="535"/>
      <c r="F22" s="467"/>
      <c r="G22" s="510"/>
      <c r="H22" s="510"/>
      <c r="I22" s="536"/>
      <c r="J22" s="529"/>
      <c r="K22" s="273"/>
      <c r="L22" s="160" t="s">
        <v>210</v>
      </c>
      <c r="M22" s="161">
        <v>44927</v>
      </c>
      <c r="N22" s="161">
        <v>45291</v>
      </c>
      <c r="O22" s="162">
        <f t="shared" si="0"/>
        <v>365</v>
      </c>
      <c r="P22" s="136">
        <v>12</v>
      </c>
      <c r="Q22" s="163">
        <v>0.5</v>
      </c>
      <c r="R22" s="164">
        <v>0</v>
      </c>
      <c r="S22" s="138" t="s">
        <v>259</v>
      </c>
      <c r="T22" s="165"/>
      <c r="U22" s="165"/>
      <c r="V22" s="160" t="s">
        <v>210</v>
      </c>
      <c r="W22" s="160" t="s">
        <v>210</v>
      </c>
      <c r="X22" s="156" t="s">
        <v>329</v>
      </c>
      <c r="Y22" s="138" t="s">
        <v>259</v>
      </c>
      <c r="Z22" s="138"/>
      <c r="AA22" s="138"/>
      <c r="AB22" s="138" t="s">
        <v>259</v>
      </c>
      <c r="AC22" s="138"/>
      <c r="AD22" s="138"/>
      <c r="AE22" s="138" t="s">
        <v>259</v>
      </c>
      <c r="AF22" s="138"/>
      <c r="AG22" s="139"/>
      <c r="AH22" s="138" t="s">
        <v>259</v>
      </c>
      <c r="AI22" s="138"/>
      <c r="AJ22" s="139"/>
      <c r="AK22" s="163">
        <v>0</v>
      </c>
      <c r="AL22" s="164">
        <v>0</v>
      </c>
      <c r="AM22" s="164">
        <v>0</v>
      </c>
      <c r="AN22" s="166">
        <v>0</v>
      </c>
      <c r="AO22" s="525"/>
      <c r="AP22" s="483"/>
      <c r="AQ22" s="505"/>
      <c r="AR22" s="533"/>
      <c r="AS22" s="483"/>
      <c r="AT22" s="483"/>
      <c r="AU22" s="167">
        <f t="shared" si="1"/>
        <v>0</v>
      </c>
      <c r="AV22" s="140">
        <v>0</v>
      </c>
      <c r="AW22" s="140">
        <v>0</v>
      </c>
      <c r="AX22" s="140">
        <v>0</v>
      </c>
      <c r="AY22" s="140">
        <v>0</v>
      </c>
      <c r="AZ22" s="141">
        <v>0</v>
      </c>
      <c r="BA22" s="141">
        <v>0</v>
      </c>
      <c r="BB22" s="142">
        <v>0</v>
      </c>
      <c r="BC22" s="141">
        <v>0</v>
      </c>
      <c r="BD22" s="141">
        <v>0</v>
      </c>
      <c r="BE22" s="143">
        <v>0</v>
      </c>
      <c r="BF22" s="143">
        <v>0</v>
      </c>
      <c r="BG22" s="141">
        <v>0</v>
      </c>
      <c r="BH22" s="55" t="s">
        <v>233</v>
      </c>
      <c r="BI22" s="110"/>
      <c r="BJ22" s="168"/>
    </row>
    <row r="23" spans="1:62" ht="35.25" customHeight="1" thickBot="1" x14ac:dyDescent="0.3">
      <c r="A23" s="486"/>
      <c r="B23" s="318"/>
      <c r="C23" s="71"/>
      <c r="E23" s="102"/>
      <c r="U23" s="137"/>
      <c r="V23" s="55"/>
      <c r="X23" s="156" t="s">
        <v>329</v>
      </c>
      <c r="BH23" s="55"/>
      <c r="BI23" s="110"/>
    </row>
    <row r="24" spans="1:62" ht="69" customHeight="1" thickBot="1" x14ac:dyDescent="0.3">
      <c r="A24" s="486"/>
      <c r="B24" s="318"/>
      <c r="C24" s="248" t="s">
        <v>157</v>
      </c>
      <c r="D24" s="45" t="s">
        <v>174</v>
      </c>
      <c r="E24" s="170">
        <v>246434.59</v>
      </c>
      <c r="F24" s="170">
        <v>0</v>
      </c>
      <c r="G24" s="171">
        <v>0</v>
      </c>
      <c r="H24" s="171">
        <v>0.22</v>
      </c>
      <c r="I24" s="528" t="s">
        <v>206</v>
      </c>
      <c r="J24" s="529">
        <v>2021130010141</v>
      </c>
      <c r="K24" s="273" t="s">
        <v>207</v>
      </c>
      <c r="L24" s="49" t="s">
        <v>208</v>
      </c>
      <c r="M24" s="134">
        <v>44927</v>
      </c>
      <c r="N24" s="134">
        <v>45291</v>
      </c>
      <c r="O24" s="172">
        <f>(N24-M24)+1</f>
        <v>365</v>
      </c>
      <c r="P24" s="173" t="s">
        <v>338</v>
      </c>
      <c r="Q24" s="174">
        <v>0.32</v>
      </c>
      <c r="R24" s="174">
        <v>0.32</v>
      </c>
      <c r="S24" s="55" t="s">
        <v>259</v>
      </c>
      <c r="T24" s="137"/>
      <c r="U24" s="165"/>
      <c r="V24" s="49" t="s">
        <v>208</v>
      </c>
      <c r="W24" s="49" t="s">
        <v>208</v>
      </c>
      <c r="X24" s="156" t="s">
        <v>329</v>
      </c>
      <c r="Y24" s="55" t="s">
        <v>259</v>
      </c>
      <c r="Z24" s="55"/>
      <c r="AA24" s="55"/>
      <c r="AB24" s="55" t="s">
        <v>259</v>
      </c>
      <c r="AC24" s="55"/>
      <c r="AD24" s="55"/>
      <c r="AE24" s="55" t="s">
        <v>259</v>
      </c>
      <c r="AF24" s="55"/>
      <c r="AG24" s="43"/>
      <c r="AH24" s="55"/>
      <c r="AI24" s="55" t="s">
        <v>259</v>
      </c>
      <c r="AJ24" s="175"/>
      <c r="AK24" s="174">
        <v>0.32</v>
      </c>
      <c r="AL24" s="174">
        <v>0.32</v>
      </c>
      <c r="AM24" s="174">
        <v>0.32</v>
      </c>
      <c r="AN24" s="129">
        <v>0</v>
      </c>
      <c r="AO24" s="331" t="s">
        <v>339</v>
      </c>
      <c r="AP24" s="55" t="s">
        <v>229</v>
      </c>
      <c r="AQ24" s="176">
        <v>1263392236</v>
      </c>
      <c r="AR24" s="177">
        <v>0</v>
      </c>
      <c r="AS24" s="178">
        <v>1263392236</v>
      </c>
      <c r="AT24" s="159">
        <f t="shared" ref="AT24:AV40" si="2">+AQ24</f>
        <v>1263392236</v>
      </c>
      <c r="AU24" s="158">
        <f t="shared" si="1"/>
        <v>0</v>
      </c>
      <c r="AV24" s="130">
        <v>1263392236</v>
      </c>
      <c r="AW24" s="130">
        <v>596554074</v>
      </c>
      <c r="AX24" s="130">
        <v>88619000</v>
      </c>
      <c r="AY24" s="130">
        <v>0</v>
      </c>
      <c r="AZ24" s="131">
        <v>0</v>
      </c>
      <c r="BA24" s="131">
        <v>0</v>
      </c>
      <c r="BB24" s="132">
        <v>0</v>
      </c>
      <c r="BC24" s="131">
        <v>0</v>
      </c>
      <c r="BD24" s="131">
        <v>0</v>
      </c>
      <c r="BE24" s="132">
        <v>0</v>
      </c>
      <c r="BF24" s="131">
        <v>0</v>
      </c>
      <c r="BG24" s="131">
        <v>0</v>
      </c>
      <c r="BH24" s="55" t="s">
        <v>233</v>
      </c>
      <c r="BI24" s="110"/>
      <c r="BJ24" s="133"/>
    </row>
    <row r="25" spans="1:62" ht="57.75" customHeight="1" thickBot="1" x14ac:dyDescent="0.3">
      <c r="A25" s="486"/>
      <c r="B25" s="318"/>
      <c r="C25" s="249"/>
      <c r="D25" s="286" t="s">
        <v>178</v>
      </c>
      <c r="E25" s="530" t="s">
        <v>348</v>
      </c>
      <c r="F25" s="467">
        <v>0</v>
      </c>
      <c r="G25" s="537">
        <v>0</v>
      </c>
      <c r="H25" s="537">
        <v>1</v>
      </c>
      <c r="I25" s="528"/>
      <c r="J25" s="529"/>
      <c r="K25" s="273"/>
      <c r="L25" s="49" t="s">
        <v>209</v>
      </c>
      <c r="M25" s="161">
        <v>44927</v>
      </c>
      <c r="N25" s="161">
        <v>45291</v>
      </c>
      <c r="O25" s="135">
        <f t="shared" ref="O25:O34" si="3">(N25-M25)+1</f>
        <v>365</v>
      </c>
      <c r="P25" s="136" t="s">
        <v>340</v>
      </c>
      <c r="Q25" s="174">
        <v>1</v>
      </c>
      <c r="R25" s="174">
        <v>1</v>
      </c>
      <c r="S25" s="138" t="s">
        <v>259</v>
      </c>
      <c r="T25" s="165"/>
      <c r="U25" s="137"/>
      <c r="V25" s="49" t="s">
        <v>209</v>
      </c>
      <c r="W25" s="49" t="s">
        <v>209</v>
      </c>
      <c r="X25" s="156" t="s">
        <v>329</v>
      </c>
      <c r="Y25" s="138" t="s">
        <v>259</v>
      </c>
      <c r="Z25" s="138"/>
      <c r="AA25" s="138"/>
      <c r="AB25" s="138" t="s">
        <v>259</v>
      </c>
      <c r="AC25" s="138"/>
      <c r="AD25" s="138"/>
      <c r="AE25" s="138" t="s">
        <v>259</v>
      </c>
      <c r="AF25" s="138"/>
      <c r="AG25" s="139"/>
      <c r="AH25" s="138" t="s">
        <v>259</v>
      </c>
      <c r="AI25" s="138"/>
      <c r="AJ25" s="139"/>
      <c r="AK25" s="174">
        <v>1</v>
      </c>
      <c r="AL25" s="174">
        <v>1</v>
      </c>
      <c r="AM25" s="174">
        <v>1</v>
      </c>
      <c r="AN25" s="166">
        <v>0</v>
      </c>
      <c r="AO25" s="332"/>
      <c r="AP25" s="139" t="s">
        <v>230</v>
      </c>
      <c r="AQ25" s="143">
        <v>2067081637</v>
      </c>
      <c r="AR25" s="179">
        <v>0</v>
      </c>
      <c r="AS25" s="180">
        <v>2067081637</v>
      </c>
      <c r="AT25" s="181">
        <f t="shared" si="2"/>
        <v>2067081637</v>
      </c>
      <c r="AU25" s="167">
        <f t="shared" si="1"/>
        <v>0</v>
      </c>
      <c r="AV25" s="140">
        <v>2067081637</v>
      </c>
      <c r="AW25" s="140">
        <v>0</v>
      </c>
      <c r="AX25" s="140">
        <v>0</v>
      </c>
      <c r="AY25" s="140">
        <v>0</v>
      </c>
      <c r="AZ25" s="141">
        <v>0</v>
      </c>
      <c r="BA25" s="141">
        <v>0</v>
      </c>
      <c r="BB25" s="142">
        <v>0</v>
      </c>
      <c r="BC25" s="141">
        <v>0</v>
      </c>
      <c r="BD25" s="141">
        <v>0</v>
      </c>
      <c r="BE25" s="142">
        <v>0</v>
      </c>
      <c r="BF25" s="141">
        <v>0</v>
      </c>
      <c r="BG25" s="141">
        <v>0</v>
      </c>
      <c r="BH25" s="55" t="s">
        <v>233</v>
      </c>
      <c r="BI25" s="110"/>
      <c r="BJ25" s="168"/>
    </row>
    <row r="26" spans="1:62" ht="73.5" customHeight="1" thickBot="1" x14ac:dyDescent="0.3">
      <c r="A26" s="486"/>
      <c r="B26" s="318"/>
      <c r="C26" s="250"/>
      <c r="D26" s="276"/>
      <c r="E26" s="530"/>
      <c r="F26" s="467"/>
      <c r="G26" s="538"/>
      <c r="H26" s="538"/>
      <c r="I26" s="528"/>
      <c r="J26" s="529"/>
      <c r="K26" s="273"/>
      <c r="L26" s="49" t="s">
        <v>210</v>
      </c>
      <c r="M26" s="134">
        <v>44927</v>
      </c>
      <c r="N26" s="134">
        <v>45291</v>
      </c>
      <c r="O26" s="162">
        <f t="shared" si="3"/>
        <v>365</v>
      </c>
      <c r="P26" s="136">
        <v>14</v>
      </c>
      <c r="Q26" s="174">
        <v>1</v>
      </c>
      <c r="R26" s="174">
        <v>1</v>
      </c>
      <c r="S26" s="156" t="s">
        <v>259</v>
      </c>
      <c r="T26" s="182"/>
      <c r="U26" s="165"/>
      <c r="V26" s="49" t="s">
        <v>210</v>
      </c>
      <c r="W26" s="49" t="s">
        <v>210</v>
      </c>
      <c r="X26" s="156" t="s">
        <v>329</v>
      </c>
      <c r="Y26" s="156" t="s">
        <v>259</v>
      </c>
      <c r="Z26" s="156"/>
      <c r="AA26" s="156"/>
      <c r="AB26" s="156" t="s">
        <v>259</v>
      </c>
      <c r="AC26" s="156"/>
      <c r="AD26" s="156"/>
      <c r="AE26" s="156" t="s">
        <v>259</v>
      </c>
      <c r="AF26" s="156"/>
      <c r="AG26" s="157"/>
      <c r="AH26" s="156" t="s">
        <v>259</v>
      </c>
      <c r="AI26" s="156"/>
      <c r="AJ26" s="157"/>
      <c r="AK26" s="174">
        <v>1</v>
      </c>
      <c r="AL26" s="174">
        <v>1</v>
      </c>
      <c r="AM26" s="174">
        <v>1</v>
      </c>
      <c r="AN26" s="183">
        <v>0</v>
      </c>
      <c r="AO26" s="333"/>
      <c r="AP26" s="157" t="s">
        <v>341</v>
      </c>
      <c r="AQ26" s="116">
        <v>1085753639</v>
      </c>
      <c r="AR26" s="184">
        <v>0</v>
      </c>
      <c r="AS26" s="185">
        <v>1085753639</v>
      </c>
      <c r="AT26" s="186">
        <f t="shared" si="2"/>
        <v>1085753639</v>
      </c>
      <c r="AU26" s="187">
        <f t="shared" si="1"/>
        <v>0</v>
      </c>
      <c r="AV26" s="107">
        <v>0</v>
      </c>
      <c r="AW26" s="107">
        <v>0</v>
      </c>
      <c r="AX26" s="107">
        <v>0</v>
      </c>
      <c r="AY26" s="107">
        <v>0</v>
      </c>
      <c r="AZ26" s="108">
        <v>0</v>
      </c>
      <c r="BA26" s="108">
        <v>0</v>
      </c>
      <c r="BB26" s="109">
        <v>0</v>
      </c>
      <c r="BC26" s="108">
        <v>0</v>
      </c>
      <c r="BD26" s="108">
        <v>0</v>
      </c>
      <c r="BE26" s="109">
        <v>0</v>
      </c>
      <c r="BF26" s="108">
        <v>0</v>
      </c>
      <c r="BG26" s="108">
        <v>0</v>
      </c>
      <c r="BH26" s="55" t="s">
        <v>233</v>
      </c>
      <c r="BI26" s="110"/>
      <c r="BJ26" s="111"/>
    </row>
    <row r="27" spans="1:62" ht="35.25" customHeight="1" thickBot="1" x14ac:dyDescent="0.3">
      <c r="A27" s="486"/>
      <c r="B27" s="318"/>
      <c r="C27" s="71"/>
      <c r="E27" s="188"/>
      <c r="U27" s="137"/>
      <c r="V27" s="55"/>
      <c r="W27" s="55"/>
      <c r="X27" s="156"/>
      <c r="BH27" s="55"/>
      <c r="BI27" s="110"/>
    </row>
    <row r="28" spans="1:62" ht="40.5" customHeight="1" thickBot="1" x14ac:dyDescent="0.3">
      <c r="A28" s="486"/>
      <c r="B28" s="318"/>
      <c r="C28" s="248" t="s">
        <v>158</v>
      </c>
      <c r="D28" s="286" t="s">
        <v>182</v>
      </c>
      <c r="E28" s="539">
        <v>0.1</v>
      </c>
      <c r="F28" s="542">
        <v>0</v>
      </c>
      <c r="G28" s="542">
        <v>0</v>
      </c>
      <c r="H28" s="542">
        <v>0.55000000000000004</v>
      </c>
      <c r="I28" s="550" t="s">
        <v>211</v>
      </c>
      <c r="J28" s="272">
        <v>2021130010184</v>
      </c>
      <c r="K28" s="273" t="s">
        <v>212</v>
      </c>
      <c r="L28" s="383" t="s">
        <v>213</v>
      </c>
      <c r="M28" s="552">
        <v>44927</v>
      </c>
      <c r="N28" s="552">
        <v>45291</v>
      </c>
      <c r="O28" s="543">
        <f t="shared" si="3"/>
        <v>365</v>
      </c>
      <c r="P28" s="545">
        <v>0.1</v>
      </c>
      <c r="Q28" s="545">
        <v>1</v>
      </c>
      <c r="R28" s="545">
        <v>1</v>
      </c>
      <c r="S28" s="513" t="s">
        <v>259</v>
      </c>
      <c r="T28" s="548"/>
      <c r="U28" s="548"/>
      <c r="V28" s="383" t="s">
        <v>213</v>
      </c>
      <c r="W28" s="383" t="s">
        <v>213</v>
      </c>
      <c r="X28" s="481" t="s">
        <v>329</v>
      </c>
      <c r="Y28" s="513" t="s">
        <v>259</v>
      </c>
      <c r="Z28" s="513"/>
      <c r="AA28" s="513"/>
      <c r="AB28" s="513" t="s">
        <v>259</v>
      </c>
      <c r="AC28" s="513"/>
      <c r="AD28" s="513"/>
      <c r="AE28" s="513" t="s">
        <v>259</v>
      </c>
      <c r="AF28" s="513"/>
      <c r="AG28" s="331"/>
      <c r="AH28" s="513"/>
      <c r="AI28" s="513" t="s">
        <v>259</v>
      </c>
      <c r="AJ28" s="331"/>
      <c r="AK28" s="545">
        <v>1</v>
      </c>
      <c r="AL28" s="189">
        <v>1</v>
      </c>
      <c r="AM28" s="545">
        <v>1</v>
      </c>
      <c r="AN28" s="521">
        <v>0</v>
      </c>
      <c r="AO28" s="331" t="s">
        <v>244</v>
      </c>
      <c r="AP28" s="513" t="s">
        <v>229</v>
      </c>
      <c r="AQ28" s="562">
        <v>5000000000</v>
      </c>
      <c r="AR28" s="564">
        <v>0</v>
      </c>
      <c r="AS28" s="565">
        <v>5000000000</v>
      </c>
      <c r="AT28" s="553">
        <f t="shared" si="2"/>
        <v>5000000000</v>
      </c>
      <c r="AU28" s="556">
        <f t="shared" si="1"/>
        <v>0</v>
      </c>
      <c r="AV28" s="140">
        <v>0</v>
      </c>
      <c r="AW28" s="140">
        <v>0</v>
      </c>
      <c r="AX28" s="140">
        <v>0</v>
      </c>
      <c r="AY28" s="140">
        <v>0</v>
      </c>
      <c r="AZ28" s="141">
        <v>0</v>
      </c>
      <c r="BA28" s="141">
        <v>0</v>
      </c>
      <c r="BB28" s="142">
        <v>0</v>
      </c>
      <c r="BC28" s="141">
        <v>0</v>
      </c>
      <c r="BD28" s="141">
        <v>0</v>
      </c>
      <c r="BE28" s="142">
        <v>0</v>
      </c>
      <c r="BF28" s="141">
        <v>0</v>
      </c>
      <c r="BG28" s="141">
        <v>0</v>
      </c>
      <c r="BH28" s="55" t="s">
        <v>233</v>
      </c>
      <c r="BI28" s="110"/>
      <c r="BJ28" s="168"/>
    </row>
    <row r="29" spans="1:62" ht="51.75" customHeight="1" thickBot="1" x14ac:dyDescent="0.3">
      <c r="A29" s="486"/>
      <c r="B29" s="318"/>
      <c r="C29" s="249"/>
      <c r="D29" s="287"/>
      <c r="E29" s="540"/>
      <c r="F29" s="542"/>
      <c r="G29" s="542"/>
      <c r="H29" s="542"/>
      <c r="I29" s="550"/>
      <c r="J29" s="272"/>
      <c r="K29" s="273"/>
      <c r="L29" s="551"/>
      <c r="M29" s="456"/>
      <c r="N29" s="456"/>
      <c r="O29" s="459"/>
      <c r="P29" s="546"/>
      <c r="Q29" s="546"/>
      <c r="R29" s="546"/>
      <c r="S29" s="482"/>
      <c r="T29" s="489"/>
      <c r="U29" s="489"/>
      <c r="V29" s="551"/>
      <c r="W29" s="551"/>
      <c r="X29" s="482"/>
      <c r="Y29" s="482"/>
      <c r="Z29" s="482"/>
      <c r="AA29" s="482"/>
      <c r="AB29" s="482"/>
      <c r="AC29" s="482"/>
      <c r="AD29" s="482"/>
      <c r="AE29" s="482"/>
      <c r="AF29" s="482"/>
      <c r="AG29" s="332"/>
      <c r="AH29" s="482"/>
      <c r="AI29" s="482"/>
      <c r="AJ29" s="332"/>
      <c r="AK29" s="546"/>
      <c r="AL29" s="189">
        <v>1</v>
      </c>
      <c r="AM29" s="546"/>
      <c r="AN29" s="493"/>
      <c r="AO29" s="332"/>
      <c r="AP29" s="482"/>
      <c r="AQ29" s="499"/>
      <c r="AR29" s="501"/>
      <c r="AS29" s="566"/>
      <c r="AT29" s="554"/>
      <c r="AU29" s="557"/>
      <c r="AV29" s="140">
        <v>0</v>
      </c>
      <c r="AW29" s="140">
        <v>0</v>
      </c>
      <c r="AX29" s="140">
        <v>0</v>
      </c>
      <c r="AY29" s="140">
        <v>0</v>
      </c>
      <c r="AZ29" s="141">
        <v>0</v>
      </c>
      <c r="BA29" s="141">
        <v>0</v>
      </c>
      <c r="BB29" s="142">
        <v>0</v>
      </c>
      <c r="BC29" s="141">
        <v>0</v>
      </c>
      <c r="BD29" s="141">
        <v>0</v>
      </c>
      <c r="BE29" s="142">
        <v>0</v>
      </c>
      <c r="BF29" s="141">
        <v>0</v>
      </c>
      <c r="BG29" s="141">
        <v>0</v>
      </c>
      <c r="BH29" s="55" t="s">
        <v>233</v>
      </c>
      <c r="BI29" s="110"/>
      <c r="BJ29" s="145"/>
    </row>
    <row r="30" spans="1:62" ht="45" customHeight="1" thickBot="1" x14ac:dyDescent="0.3">
      <c r="A30" s="486"/>
      <c r="B30" s="318"/>
      <c r="C30" s="249"/>
      <c r="D30" s="287"/>
      <c r="E30" s="540"/>
      <c r="F30" s="542"/>
      <c r="G30" s="542"/>
      <c r="H30" s="542"/>
      <c r="I30" s="550"/>
      <c r="J30" s="272"/>
      <c r="K30" s="273"/>
      <c r="L30" s="551"/>
      <c r="M30" s="456"/>
      <c r="N30" s="456"/>
      <c r="O30" s="459"/>
      <c r="P30" s="546"/>
      <c r="Q30" s="546"/>
      <c r="R30" s="546"/>
      <c r="S30" s="482"/>
      <c r="T30" s="489"/>
      <c r="U30" s="489"/>
      <c r="V30" s="551"/>
      <c r="W30" s="551"/>
      <c r="X30" s="482"/>
      <c r="Y30" s="482"/>
      <c r="Z30" s="482"/>
      <c r="AA30" s="482"/>
      <c r="AB30" s="482"/>
      <c r="AC30" s="482"/>
      <c r="AD30" s="482"/>
      <c r="AE30" s="482"/>
      <c r="AF30" s="482"/>
      <c r="AG30" s="332"/>
      <c r="AH30" s="482"/>
      <c r="AI30" s="482"/>
      <c r="AJ30" s="332"/>
      <c r="AK30" s="546"/>
      <c r="AL30" s="189">
        <v>1</v>
      </c>
      <c r="AM30" s="546"/>
      <c r="AN30" s="493"/>
      <c r="AO30" s="332"/>
      <c r="AP30" s="482"/>
      <c r="AQ30" s="499"/>
      <c r="AR30" s="501"/>
      <c r="AS30" s="566"/>
      <c r="AT30" s="554"/>
      <c r="AU30" s="557"/>
      <c r="AV30" s="140">
        <v>0</v>
      </c>
      <c r="AW30" s="140">
        <v>0</v>
      </c>
      <c r="AX30" s="140">
        <v>0</v>
      </c>
      <c r="AY30" s="140">
        <v>0</v>
      </c>
      <c r="AZ30" s="141">
        <v>0</v>
      </c>
      <c r="BA30" s="141">
        <v>0</v>
      </c>
      <c r="BB30" s="143">
        <v>0</v>
      </c>
      <c r="BC30" s="141">
        <v>0</v>
      </c>
      <c r="BD30" s="141">
        <v>0</v>
      </c>
      <c r="BE30" s="143">
        <v>0</v>
      </c>
      <c r="BF30" s="141">
        <v>0</v>
      </c>
      <c r="BG30" s="141">
        <v>0</v>
      </c>
      <c r="BH30" s="55" t="s">
        <v>233</v>
      </c>
      <c r="BI30" s="110"/>
      <c r="BJ30" s="145"/>
    </row>
    <row r="31" spans="1:62" ht="57.75" customHeight="1" thickBot="1" x14ac:dyDescent="0.3">
      <c r="A31" s="486"/>
      <c r="B31" s="318"/>
      <c r="C31" s="249"/>
      <c r="D31" s="287"/>
      <c r="E31" s="540"/>
      <c r="F31" s="542"/>
      <c r="G31" s="542"/>
      <c r="H31" s="542"/>
      <c r="I31" s="550"/>
      <c r="J31" s="272"/>
      <c r="K31" s="273"/>
      <c r="L31" s="551"/>
      <c r="M31" s="456"/>
      <c r="N31" s="456"/>
      <c r="O31" s="459"/>
      <c r="P31" s="546"/>
      <c r="Q31" s="546"/>
      <c r="R31" s="546"/>
      <c r="S31" s="482"/>
      <c r="T31" s="489"/>
      <c r="U31" s="489"/>
      <c r="V31" s="551"/>
      <c r="W31" s="551"/>
      <c r="X31" s="482"/>
      <c r="Y31" s="482"/>
      <c r="Z31" s="482"/>
      <c r="AA31" s="482"/>
      <c r="AB31" s="482"/>
      <c r="AC31" s="482"/>
      <c r="AD31" s="482"/>
      <c r="AE31" s="482"/>
      <c r="AF31" s="482"/>
      <c r="AG31" s="332"/>
      <c r="AH31" s="482"/>
      <c r="AI31" s="482"/>
      <c r="AJ31" s="332"/>
      <c r="AK31" s="546"/>
      <c r="AL31" s="189">
        <v>1</v>
      </c>
      <c r="AM31" s="546"/>
      <c r="AN31" s="493"/>
      <c r="AO31" s="332"/>
      <c r="AP31" s="482"/>
      <c r="AQ31" s="499"/>
      <c r="AR31" s="501"/>
      <c r="AS31" s="566"/>
      <c r="AT31" s="554"/>
      <c r="AU31" s="557"/>
      <c r="AV31" s="140">
        <v>0</v>
      </c>
      <c r="AW31" s="140">
        <v>0</v>
      </c>
      <c r="AX31" s="140">
        <v>0</v>
      </c>
      <c r="AY31" s="140">
        <v>0</v>
      </c>
      <c r="AZ31" s="141">
        <v>0</v>
      </c>
      <c r="BA31" s="141">
        <v>0</v>
      </c>
      <c r="BB31" s="143">
        <v>0</v>
      </c>
      <c r="BC31" s="141">
        <v>0</v>
      </c>
      <c r="BD31" s="141">
        <v>0</v>
      </c>
      <c r="BE31" s="143">
        <v>0</v>
      </c>
      <c r="BF31" s="141">
        <v>0</v>
      </c>
      <c r="BG31" s="141">
        <v>0</v>
      </c>
      <c r="BH31" s="55" t="s">
        <v>233</v>
      </c>
      <c r="BI31" s="110"/>
      <c r="BJ31" s="145"/>
    </row>
    <row r="32" spans="1:62" ht="90" customHeight="1" thickBot="1" x14ac:dyDescent="0.3">
      <c r="A32" s="486"/>
      <c r="B32" s="318"/>
      <c r="C32" s="249"/>
      <c r="D32" s="287"/>
      <c r="E32" s="540"/>
      <c r="F32" s="542"/>
      <c r="G32" s="542"/>
      <c r="H32" s="542"/>
      <c r="I32" s="550"/>
      <c r="J32" s="272"/>
      <c r="K32" s="273"/>
      <c r="L32" s="551"/>
      <c r="M32" s="456"/>
      <c r="N32" s="456"/>
      <c r="O32" s="459"/>
      <c r="P32" s="546"/>
      <c r="Q32" s="546"/>
      <c r="R32" s="546"/>
      <c r="S32" s="482"/>
      <c r="T32" s="489"/>
      <c r="U32" s="489"/>
      <c r="V32" s="551"/>
      <c r="W32" s="551"/>
      <c r="X32" s="482"/>
      <c r="Y32" s="482"/>
      <c r="Z32" s="482"/>
      <c r="AA32" s="482"/>
      <c r="AB32" s="482"/>
      <c r="AC32" s="482"/>
      <c r="AD32" s="482"/>
      <c r="AE32" s="482"/>
      <c r="AF32" s="482"/>
      <c r="AG32" s="332"/>
      <c r="AH32" s="482"/>
      <c r="AI32" s="482"/>
      <c r="AJ32" s="332"/>
      <c r="AK32" s="546"/>
      <c r="AL32" s="189">
        <v>1</v>
      </c>
      <c r="AM32" s="546"/>
      <c r="AN32" s="493"/>
      <c r="AO32" s="332"/>
      <c r="AP32" s="483"/>
      <c r="AQ32" s="563"/>
      <c r="AR32" s="506"/>
      <c r="AS32" s="567"/>
      <c r="AT32" s="555"/>
      <c r="AU32" s="558"/>
      <c r="AV32" s="140">
        <v>0</v>
      </c>
      <c r="AW32" s="140">
        <v>0</v>
      </c>
      <c r="AX32" s="140">
        <v>0</v>
      </c>
      <c r="AY32" s="140">
        <v>0</v>
      </c>
      <c r="AZ32" s="141">
        <v>0</v>
      </c>
      <c r="BA32" s="141">
        <v>0</v>
      </c>
      <c r="BB32" s="143">
        <v>0</v>
      </c>
      <c r="BC32" s="141">
        <v>0</v>
      </c>
      <c r="BD32" s="141">
        <v>0</v>
      </c>
      <c r="BE32" s="143">
        <v>0</v>
      </c>
      <c r="BF32" s="141">
        <v>0</v>
      </c>
      <c r="BG32" s="141">
        <v>0</v>
      </c>
      <c r="BH32" s="55" t="s">
        <v>233</v>
      </c>
      <c r="BI32" s="110"/>
      <c r="BJ32" s="145"/>
    </row>
    <row r="33" spans="1:62" ht="90" customHeight="1" thickBot="1" x14ac:dyDescent="0.3">
      <c r="A33" s="486"/>
      <c r="B33" s="318"/>
      <c r="C33" s="249"/>
      <c r="D33" s="287"/>
      <c r="E33" s="540"/>
      <c r="F33" s="542"/>
      <c r="G33" s="542"/>
      <c r="H33" s="542"/>
      <c r="I33" s="550"/>
      <c r="J33" s="272"/>
      <c r="K33" s="273"/>
      <c r="L33" s="384"/>
      <c r="M33" s="457"/>
      <c r="N33" s="457"/>
      <c r="O33" s="544"/>
      <c r="P33" s="547"/>
      <c r="Q33" s="547"/>
      <c r="R33" s="547"/>
      <c r="S33" s="483"/>
      <c r="T33" s="549"/>
      <c r="U33" s="490"/>
      <c r="V33" s="384"/>
      <c r="W33" s="384"/>
      <c r="X33" s="483"/>
      <c r="Y33" s="483"/>
      <c r="Z33" s="483"/>
      <c r="AA33" s="483"/>
      <c r="AB33" s="483"/>
      <c r="AC33" s="483"/>
      <c r="AD33" s="483"/>
      <c r="AE33" s="483"/>
      <c r="AF33" s="483"/>
      <c r="AG33" s="525"/>
      <c r="AH33" s="483"/>
      <c r="AI33" s="483"/>
      <c r="AJ33" s="525"/>
      <c r="AK33" s="547"/>
      <c r="AL33" s="189">
        <v>1</v>
      </c>
      <c r="AM33" s="547"/>
      <c r="AN33" s="561"/>
      <c r="AO33" s="332"/>
      <c r="AP33" s="491" t="s">
        <v>342</v>
      </c>
      <c r="AQ33" s="559">
        <v>2127948191</v>
      </c>
      <c r="AR33" s="560">
        <v>0</v>
      </c>
      <c r="AS33" s="491"/>
      <c r="AT33" s="491"/>
      <c r="AU33" s="491"/>
      <c r="AV33" s="140">
        <v>0</v>
      </c>
      <c r="AW33" s="140">
        <v>0</v>
      </c>
      <c r="AX33" s="140">
        <v>0</v>
      </c>
      <c r="AY33" s="140">
        <v>0</v>
      </c>
      <c r="AZ33" s="141">
        <v>0</v>
      </c>
      <c r="BA33" s="141">
        <v>0</v>
      </c>
      <c r="BB33" s="143">
        <v>0</v>
      </c>
      <c r="BC33" s="141">
        <v>0</v>
      </c>
      <c r="BD33" s="141">
        <v>0</v>
      </c>
      <c r="BE33" s="143">
        <v>0</v>
      </c>
      <c r="BF33" s="141">
        <v>0</v>
      </c>
      <c r="BG33" s="141">
        <v>0</v>
      </c>
      <c r="BH33" s="55" t="s">
        <v>233</v>
      </c>
      <c r="BI33" s="110"/>
      <c r="BJ33" s="145"/>
    </row>
    <row r="34" spans="1:62" ht="85.5" customHeight="1" thickBot="1" x14ac:dyDescent="0.3">
      <c r="A34" s="486"/>
      <c r="B34" s="318"/>
      <c r="C34" s="250"/>
      <c r="D34" s="276"/>
      <c r="E34" s="541"/>
      <c r="F34" s="247"/>
      <c r="G34" s="247"/>
      <c r="H34" s="247"/>
      <c r="I34" s="550"/>
      <c r="J34" s="272"/>
      <c r="K34" s="273"/>
      <c r="L34" s="50" t="s">
        <v>214</v>
      </c>
      <c r="M34" s="134">
        <v>44927</v>
      </c>
      <c r="N34" s="134">
        <v>45291</v>
      </c>
      <c r="O34" s="162">
        <f t="shared" si="3"/>
        <v>365</v>
      </c>
      <c r="P34" s="136">
        <v>18</v>
      </c>
      <c r="Q34" s="174">
        <v>1</v>
      </c>
      <c r="R34" s="174">
        <v>1</v>
      </c>
      <c r="S34" s="156" t="s">
        <v>259</v>
      </c>
      <c r="T34" s="182"/>
      <c r="U34" s="137"/>
      <c r="V34" s="50" t="s">
        <v>214</v>
      </c>
      <c r="W34" s="50" t="s">
        <v>214</v>
      </c>
      <c r="X34" s="156" t="s">
        <v>329</v>
      </c>
      <c r="Y34" s="156" t="s">
        <v>259</v>
      </c>
      <c r="Z34" s="156"/>
      <c r="AA34" s="156"/>
      <c r="AB34" s="156" t="s">
        <v>259</v>
      </c>
      <c r="AC34" s="156"/>
      <c r="AD34" s="156"/>
      <c r="AE34" s="156" t="s">
        <v>259</v>
      </c>
      <c r="AF34" s="156"/>
      <c r="AG34" s="157"/>
      <c r="AH34" s="156" t="s">
        <v>259</v>
      </c>
      <c r="AI34" s="156"/>
      <c r="AJ34" s="157"/>
      <c r="AK34" s="174">
        <v>1</v>
      </c>
      <c r="AL34" s="174">
        <v>1</v>
      </c>
      <c r="AM34" s="174">
        <v>1</v>
      </c>
      <c r="AN34" s="183">
        <v>0</v>
      </c>
      <c r="AO34" s="333"/>
      <c r="AP34" s="525"/>
      <c r="AQ34" s="520"/>
      <c r="AR34" s="523"/>
      <c r="AS34" s="525"/>
      <c r="AT34" s="525"/>
      <c r="AU34" s="525"/>
      <c r="AV34" s="107">
        <v>0</v>
      </c>
      <c r="AW34" s="107">
        <v>0</v>
      </c>
      <c r="AX34" s="107">
        <v>0</v>
      </c>
      <c r="AY34" s="107">
        <v>0</v>
      </c>
      <c r="AZ34" s="108">
        <v>0</v>
      </c>
      <c r="BA34" s="108">
        <v>0</v>
      </c>
      <c r="BB34" s="116">
        <v>0</v>
      </c>
      <c r="BC34" s="108">
        <v>0</v>
      </c>
      <c r="BD34" s="108">
        <v>0</v>
      </c>
      <c r="BE34" s="116">
        <v>0</v>
      </c>
      <c r="BF34" s="108">
        <v>0</v>
      </c>
      <c r="BG34" s="108">
        <v>0</v>
      </c>
      <c r="BH34" s="55" t="s">
        <v>233</v>
      </c>
      <c r="BI34" s="110"/>
      <c r="BJ34" s="111"/>
    </row>
    <row r="35" spans="1:62" ht="15.75" thickBot="1" x14ac:dyDescent="0.3">
      <c r="A35" s="486"/>
      <c r="B35" s="38"/>
      <c r="C35" s="72"/>
      <c r="E35" s="190"/>
      <c r="X35" s="156"/>
      <c r="BH35" s="55"/>
      <c r="BI35" s="110"/>
    </row>
    <row r="36" spans="1:62" ht="46.5" customHeight="1" thickBot="1" x14ac:dyDescent="0.3">
      <c r="A36" s="486"/>
      <c r="B36" s="329" t="s">
        <v>145</v>
      </c>
      <c r="C36" s="318" t="s">
        <v>159</v>
      </c>
      <c r="D36" s="45" t="s">
        <v>185</v>
      </c>
      <c r="E36" s="214">
        <v>14.2</v>
      </c>
      <c r="F36" s="192">
        <v>0</v>
      </c>
      <c r="G36" s="193">
        <v>0</v>
      </c>
      <c r="H36" s="193">
        <v>0.17</v>
      </c>
      <c r="I36" s="271" t="s">
        <v>215</v>
      </c>
      <c r="J36" s="270">
        <v>2021130010035</v>
      </c>
      <c r="K36" s="271" t="s">
        <v>216</v>
      </c>
      <c r="L36" s="271" t="s">
        <v>343</v>
      </c>
      <c r="M36" s="552">
        <v>44927</v>
      </c>
      <c r="N36" s="552">
        <v>45291</v>
      </c>
      <c r="O36" s="359">
        <v>365</v>
      </c>
      <c r="P36" s="194">
        <v>14.2</v>
      </c>
      <c r="Q36" s="195">
        <v>0.17</v>
      </c>
      <c r="R36" s="195">
        <v>0.17</v>
      </c>
      <c r="S36" s="138" t="s">
        <v>259</v>
      </c>
      <c r="T36" s="165"/>
      <c r="U36" s="137"/>
      <c r="V36" s="271" t="s">
        <v>343</v>
      </c>
      <c r="W36" s="271" t="s">
        <v>343</v>
      </c>
      <c r="X36" s="156" t="s">
        <v>329</v>
      </c>
      <c r="Y36" s="138" t="s">
        <v>259</v>
      </c>
      <c r="Z36" s="138"/>
      <c r="AA36" s="138"/>
      <c r="AB36" s="138" t="s">
        <v>259</v>
      </c>
      <c r="AC36" s="138"/>
      <c r="AD36" s="138"/>
      <c r="AE36" s="138" t="s">
        <v>259</v>
      </c>
      <c r="AF36" s="138"/>
      <c r="AG36" s="139"/>
      <c r="AH36" s="138" t="s">
        <v>259</v>
      </c>
      <c r="AI36" s="138"/>
      <c r="AJ36" s="196"/>
      <c r="AK36" s="195">
        <v>0.17</v>
      </c>
      <c r="AL36" s="195">
        <v>0.17</v>
      </c>
      <c r="AM36" s="195">
        <v>0.17</v>
      </c>
      <c r="AN36" s="166">
        <v>0</v>
      </c>
      <c r="AO36" s="331" t="s">
        <v>246</v>
      </c>
      <c r="AP36" s="247" t="s">
        <v>229</v>
      </c>
      <c r="AQ36" s="574">
        <v>500000000</v>
      </c>
      <c r="AR36" s="575">
        <v>0</v>
      </c>
      <c r="AS36" s="576">
        <v>500000000</v>
      </c>
      <c r="AT36" s="577">
        <f t="shared" si="2"/>
        <v>500000000</v>
      </c>
      <c r="AU36" s="578">
        <f t="shared" si="1"/>
        <v>0</v>
      </c>
      <c r="AV36" s="577">
        <f t="shared" si="2"/>
        <v>500000000</v>
      </c>
      <c r="AW36" s="579">
        <v>89900000</v>
      </c>
      <c r="AX36" s="579">
        <v>12850000</v>
      </c>
      <c r="AY36" s="140">
        <v>0</v>
      </c>
      <c r="AZ36" s="141">
        <v>0</v>
      </c>
      <c r="BA36" s="141">
        <v>0</v>
      </c>
      <c r="BB36" s="142">
        <v>0</v>
      </c>
      <c r="BC36" s="141">
        <v>0</v>
      </c>
      <c r="BD36" s="141">
        <v>0</v>
      </c>
      <c r="BE36" s="142">
        <v>0</v>
      </c>
      <c r="BF36" s="142">
        <v>0</v>
      </c>
      <c r="BG36" s="141">
        <v>0</v>
      </c>
      <c r="BH36" s="513" t="s">
        <v>233</v>
      </c>
      <c r="BI36" s="532"/>
      <c r="BJ36" s="569"/>
    </row>
    <row r="37" spans="1:62" ht="42.75" customHeight="1" thickBot="1" x14ac:dyDescent="0.3">
      <c r="A37" s="486"/>
      <c r="B37" s="329"/>
      <c r="C37" s="318"/>
      <c r="D37" s="44" t="s">
        <v>188</v>
      </c>
      <c r="E37" s="102">
        <v>3.5</v>
      </c>
      <c r="F37" s="198">
        <v>0</v>
      </c>
      <c r="G37" s="103">
        <v>0</v>
      </c>
      <c r="H37" s="103">
        <v>1</v>
      </c>
      <c r="I37" s="271"/>
      <c r="J37" s="270"/>
      <c r="K37" s="271"/>
      <c r="L37" s="271"/>
      <c r="M37" s="456"/>
      <c r="N37" s="456"/>
      <c r="O37" s="359"/>
      <c r="P37" s="55">
        <v>3.5</v>
      </c>
      <c r="Q37" s="174">
        <v>1</v>
      </c>
      <c r="R37" s="174">
        <v>1</v>
      </c>
      <c r="S37" s="156" t="s">
        <v>259</v>
      </c>
      <c r="T37" s="182"/>
      <c r="U37" s="165"/>
      <c r="V37" s="271"/>
      <c r="W37" s="271"/>
      <c r="X37" s="156" t="s">
        <v>329</v>
      </c>
      <c r="Y37" s="156" t="s">
        <v>259</v>
      </c>
      <c r="Z37" s="156"/>
      <c r="AA37" s="156"/>
      <c r="AB37" s="156" t="s">
        <v>259</v>
      </c>
      <c r="AC37" s="156"/>
      <c r="AD37" s="156"/>
      <c r="AE37" s="156" t="s">
        <v>259</v>
      </c>
      <c r="AF37" s="156"/>
      <c r="AG37" s="157"/>
      <c r="AH37" s="156" t="s">
        <v>259</v>
      </c>
      <c r="AI37" s="156"/>
      <c r="AJ37" s="157"/>
      <c r="AK37" s="174">
        <v>1</v>
      </c>
      <c r="AL37" s="174">
        <v>1</v>
      </c>
      <c r="AM37" s="174">
        <v>1</v>
      </c>
      <c r="AN37" s="183">
        <v>0</v>
      </c>
      <c r="AO37" s="332"/>
      <c r="AP37" s="247"/>
      <c r="AQ37" s="574"/>
      <c r="AR37" s="575"/>
      <c r="AS37" s="576"/>
      <c r="AT37" s="577"/>
      <c r="AU37" s="578"/>
      <c r="AV37" s="577"/>
      <c r="AW37" s="579"/>
      <c r="AX37" s="579"/>
      <c r="AY37" s="572">
        <v>0</v>
      </c>
      <c r="AZ37" s="572">
        <v>0</v>
      </c>
      <c r="BA37" s="572">
        <v>0</v>
      </c>
      <c r="BB37" s="572">
        <v>0</v>
      </c>
      <c r="BC37" s="572">
        <v>0</v>
      </c>
      <c r="BD37" s="572">
        <v>0</v>
      </c>
      <c r="BE37" s="572">
        <v>0</v>
      </c>
      <c r="BF37" s="572">
        <v>0</v>
      </c>
      <c r="BG37" s="572">
        <v>0</v>
      </c>
      <c r="BH37" s="482"/>
      <c r="BI37" s="568"/>
      <c r="BJ37" s="570"/>
    </row>
    <row r="38" spans="1:62" ht="52.5" customHeight="1" thickBot="1" x14ac:dyDescent="0.3">
      <c r="A38" s="486"/>
      <c r="B38" s="329"/>
      <c r="C38" s="318"/>
      <c r="D38" s="51" t="s">
        <v>190</v>
      </c>
      <c r="E38" s="191">
        <v>1</v>
      </c>
      <c r="F38" s="191">
        <v>0</v>
      </c>
      <c r="G38" s="191">
        <v>0</v>
      </c>
      <c r="H38" s="191">
        <v>0</v>
      </c>
      <c r="I38" s="271"/>
      <c r="J38" s="270"/>
      <c r="K38" s="271"/>
      <c r="L38" s="271"/>
      <c r="M38" s="457"/>
      <c r="N38" s="457"/>
      <c r="O38" s="359"/>
      <c r="P38" s="136">
        <v>8</v>
      </c>
      <c r="Q38" s="174">
        <v>1</v>
      </c>
      <c r="R38" s="174">
        <v>1</v>
      </c>
      <c r="S38" s="55" t="s">
        <v>259</v>
      </c>
      <c r="T38" s="137"/>
      <c r="U38" s="137"/>
      <c r="V38" s="271"/>
      <c r="W38" s="271"/>
      <c r="X38" s="156" t="s">
        <v>329</v>
      </c>
      <c r="Y38" s="55" t="s">
        <v>259</v>
      </c>
      <c r="Z38" s="55"/>
      <c r="AA38" s="55"/>
      <c r="AB38" s="55" t="s">
        <v>259</v>
      </c>
      <c r="AC38" s="55"/>
      <c r="AD38" s="55"/>
      <c r="AE38" s="55" t="s">
        <v>259</v>
      </c>
      <c r="AF38" s="55"/>
      <c r="AG38" s="43"/>
      <c r="AH38" s="55" t="s">
        <v>259</v>
      </c>
      <c r="AI38" s="55"/>
      <c r="AJ38" s="199"/>
      <c r="AK38" s="174">
        <v>1</v>
      </c>
      <c r="AL38" s="174">
        <v>1</v>
      </c>
      <c r="AM38" s="174">
        <v>1</v>
      </c>
      <c r="AN38" s="129">
        <v>0</v>
      </c>
      <c r="AO38" s="333"/>
      <c r="AP38" s="200" t="s">
        <v>230</v>
      </c>
      <c r="AQ38" s="201">
        <v>500000000</v>
      </c>
      <c r="AR38" s="177">
        <v>0</v>
      </c>
      <c r="AS38" s="202">
        <v>500000000</v>
      </c>
      <c r="AT38" s="203">
        <v>500000000</v>
      </c>
      <c r="AU38" s="204">
        <f>AS38-AT38</f>
        <v>0</v>
      </c>
      <c r="AV38" s="203">
        <v>500000000</v>
      </c>
      <c r="AW38" s="205">
        <v>0</v>
      </c>
      <c r="AX38" s="205">
        <v>0</v>
      </c>
      <c r="AY38" s="573"/>
      <c r="AZ38" s="573"/>
      <c r="BA38" s="573"/>
      <c r="BB38" s="573"/>
      <c r="BC38" s="573"/>
      <c r="BD38" s="573"/>
      <c r="BE38" s="573"/>
      <c r="BF38" s="573"/>
      <c r="BG38" s="573"/>
      <c r="BH38" s="484"/>
      <c r="BI38" s="533"/>
      <c r="BJ38" s="571"/>
    </row>
    <row r="39" spans="1:62" ht="21" customHeight="1" thickBot="1" x14ac:dyDescent="0.3">
      <c r="A39" s="486"/>
      <c r="B39" s="68"/>
      <c r="X39" s="106"/>
      <c r="BH39" s="55" t="s">
        <v>233</v>
      </c>
      <c r="BI39" s="110"/>
    </row>
    <row r="40" spans="1:62" ht="150" customHeight="1" x14ac:dyDescent="0.25">
      <c r="A40" s="486"/>
      <c r="B40" s="329" t="s">
        <v>143</v>
      </c>
      <c r="C40" s="318" t="s">
        <v>160</v>
      </c>
      <c r="D40" s="269" t="s">
        <v>192</v>
      </c>
      <c r="E40" s="467">
        <v>11</v>
      </c>
      <c r="F40" s="467"/>
      <c r="G40" s="583">
        <f>F40/E40</f>
        <v>0</v>
      </c>
      <c r="H40" s="583">
        <f>F40/26</f>
        <v>0</v>
      </c>
      <c r="I40" s="271" t="s">
        <v>344</v>
      </c>
      <c r="J40" s="270">
        <v>2021130010121</v>
      </c>
      <c r="K40" s="271" t="s">
        <v>217</v>
      </c>
      <c r="L40" s="271" t="s">
        <v>345</v>
      </c>
      <c r="M40" s="511">
        <v>44927</v>
      </c>
      <c r="N40" s="511">
        <v>45291</v>
      </c>
      <c r="O40" s="359">
        <v>365</v>
      </c>
      <c r="P40" s="43">
        <v>11</v>
      </c>
      <c r="Q40" s="206">
        <v>0.55000000000000004</v>
      </c>
      <c r="R40" s="206">
        <v>0.55000000000000004</v>
      </c>
      <c r="S40" s="55" t="s">
        <v>259</v>
      </c>
      <c r="T40" s="137"/>
      <c r="U40" s="137"/>
      <c r="V40" s="207" t="s">
        <v>346</v>
      </c>
      <c r="W40" s="207" t="s">
        <v>346</v>
      </c>
      <c r="X40" s="55" t="s">
        <v>329</v>
      </c>
      <c r="Y40" s="55" t="s">
        <v>259</v>
      </c>
      <c r="Z40" s="55"/>
      <c r="AA40" s="55"/>
      <c r="AB40" s="55" t="s">
        <v>259</v>
      </c>
      <c r="AC40" s="55"/>
      <c r="AD40" s="55"/>
      <c r="AE40" s="55" t="s">
        <v>259</v>
      </c>
      <c r="AF40" s="55"/>
      <c r="AG40" s="43"/>
      <c r="AH40" s="55" t="s">
        <v>259</v>
      </c>
      <c r="AI40" s="55"/>
      <c r="AJ40" s="199"/>
      <c r="AK40" s="206">
        <v>0.55000000000000004</v>
      </c>
      <c r="AL40" s="206">
        <v>0.55000000000000004</v>
      </c>
      <c r="AM40" s="206">
        <v>0.55000000000000004</v>
      </c>
      <c r="AN40" s="129">
        <v>0</v>
      </c>
      <c r="AO40" s="331" t="s">
        <v>241</v>
      </c>
      <c r="AP40" s="150" t="s">
        <v>229</v>
      </c>
      <c r="AQ40" s="201">
        <v>125000000</v>
      </c>
      <c r="AR40" s="208">
        <v>0</v>
      </c>
      <c r="AS40" s="202">
        <v>125000000</v>
      </c>
      <c r="AT40" s="203">
        <f t="shared" si="2"/>
        <v>125000000</v>
      </c>
      <c r="AU40" s="204">
        <f t="shared" si="1"/>
        <v>0</v>
      </c>
      <c r="AV40" s="205">
        <v>125000000</v>
      </c>
      <c r="AW40" s="205">
        <v>49500000</v>
      </c>
      <c r="AX40" s="205">
        <v>9000000</v>
      </c>
      <c r="AY40" s="580">
        <v>0</v>
      </c>
      <c r="AZ40" s="581">
        <v>0</v>
      </c>
      <c r="BA40" s="581">
        <v>0</v>
      </c>
      <c r="BB40" s="585">
        <v>0</v>
      </c>
      <c r="BC40" s="581">
        <v>0</v>
      </c>
      <c r="BD40" s="581">
        <v>0</v>
      </c>
      <c r="BE40" s="585">
        <v>0</v>
      </c>
      <c r="BF40" s="581">
        <v>0</v>
      </c>
      <c r="BG40" s="581">
        <v>0</v>
      </c>
      <c r="BH40" s="513" t="s">
        <v>233</v>
      </c>
      <c r="BI40" s="532"/>
      <c r="BJ40" s="331"/>
    </row>
    <row r="41" spans="1:62" ht="30" x14ac:dyDescent="0.25">
      <c r="A41" s="486"/>
      <c r="B41" s="329"/>
      <c r="C41" s="318"/>
      <c r="D41" s="269"/>
      <c r="E41" s="467"/>
      <c r="F41" s="467"/>
      <c r="G41" s="583"/>
      <c r="H41" s="583"/>
      <c r="I41" s="271"/>
      <c r="J41" s="270"/>
      <c r="K41" s="271"/>
      <c r="L41" s="271"/>
      <c r="M41" s="511"/>
      <c r="N41" s="511"/>
      <c r="O41" s="359"/>
      <c r="P41" s="137">
        <v>1</v>
      </c>
      <c r="Q41" s="209">
        <v>1</v>
      </c>
      <c r="R41" s="209">
        <v>1</v>
      </c>
      <c r="S41" s="55" t="s">
        <v>259</v>
      </c>
      <c r="T41" s="34"/>
      <c r="U41" s="34"/>
      <c r="V41" s="210" t="s">
        <v>347</v>
      </c>
      <c r="W41" s="210" t="s">
        <v>347</v>
      </c>
      <c r="X41" s="137" t="s">
        <v>329</v>
      </c>
      <c r="Y41" s="55" t="s">
        <v>259</v>
      </c>
      <c r="Z41" s="55"/>
      <c r="AA41" s="55"/>
      <c r="AB41" s="55" t="s">
        <v>259</v>
      </c>
      <c r="AC41" s="55"/>
      <c r="AD41" s="55"/>
      <c r="AE41" s="55" t="s">
        <v>259</v>
      </c>
      <c r="AF41" s="55"/>
      <c r="AG41" s="43"/>
      <c r="AH41" s="55" t="s">
        <v>259</v>
      </c>
      <c r="AI41" s="34"/>
      <c r="AJ41" s="34"/>
      <c r="AK41" s="209">
        <v>1</v>
      </c>
      <c r="AL41" s="209">
        <v>1</v>
      </c>
      <c r="AM41" s="209">
        <v>1</v>
      </c>
      <c r="AN41" s="129">
        <v>0</v>
      </c>
      <c r="AO41" s="333"/>
      <c r="AP41" s="211" t="s">
        <v>230</v>
      </c>
      <c r="AQ41" s="201">
        <v>50000000</v>
      </c>
      <c r="AR41" s="208">
        <v>0</v>
      </c>
      <c r="AS41" s="202">
        <v>50000000</v>
      </c>
      <c r="AT41" s="203">
        <v>50000000</v>
      </c>
      <c r="AU41" s="204">
        <f>AS41-AT41</f>
        <v>0</v>
      </c>
      <c r="AV41" s="205">
        <v>50000000</v>
      </c>
      <c r="AW41" s="205">
        <v>0</v>
      </c>
      <c r="AX41" s="205">
        <v>0</v>
      </c>
      <c r="AY41" s="573"/>
      <c r="AZ41" s="582"/>
      <c r="BA41" s="582"/>
      <c r="BB41" s="586"/>
      <c r="BC41" s="582"/>
      <c r="BD41" s="582"/>
      <c r="BE41" s="586"/>
      <c r="BF41" s="582"/>
      <c r="BG41" s="582"/>
      <c r="BH41" s="484"/>
      <c r="BI41" s="584"/>
      <c r="BJ41" s="333"/>
    </row>
  </sheetData>
  <mergeCells count="302">
    <mergeCell ref="BH40:BH41"/>
    <mergeCell ref="BI40:BI41"/>
    <mergeCell ref="BJ40:BJ41"/>
    <mergeCell ref="BA40:BA41"/>
    <mergeCell ref="BB40:BB41"/>
    <mergeCell ref="BC40:BC41"/>
    <mergeCell ref="BD40:BD41"/>
    <mergeCell ref="BE40:BE41"/>
    <mergeCell ref="BF40:BF41"/>
    <mergeCell ref="AY40:AY41"/>
    <mergeCell ref="AZ40:AZ41"/>
    <mergeCell ref="G40:G41"/>
    <mergeCell ref="H40:H41"/>
    <mergeCell ref="I40:I41"/>
    <mergeCell ref="J40:J41"/>
    <mergeCell ref="K40:K41"/>
    <mergeCell ref="L40:L41"/>
    <mergeCell ref="BG40:BG41"/>
    <mergeCell ref="B40:B41"/>
    <mergeCell ref="C40:C41"/>
    <mergeCell ref="D40:D41"/>
    <mergeCell ref="E40:E41"/>
    <mergeCell ref="F40:F41"/>
    <mergeCell ref="AV36:AV37"/>
    <mergeCell ref="AW36:AW37"/>
    <mergeCell ref="AX36:AX37"/>
    <mergeCell ref="M36:M38"/>
    <mergeCell ref="N36:N38"/>
    <mergeCell ref="O36:O38"/>
    <mergeCell ref="V36:V38"/>
    <mergeCell ref="W36:W38"/>
    <mergeCell ref="AO36:AO38"/>
    <mergeCell ref="B36:B38"/>
    <mergeCell ref="C36:C38"/>
    <mergeCell ref="I36:I38"/>
    <mergeCell ref="J36:J38"/>
    <mergeCell ref="K36:K38"/>
    <mergeCell ref="M40:M41"/>
    <mergeCell ref="N40:N41"/>
    <mergeCell ref="O40:O41"/>
    <mergeCell ref="AO40:AO41"/>
    <mergeCell ref="AM28:AM33"/>
    <mergeCell ref="AA28:AA33"/>
    <mergeCell ref="AB28:AB33"/>
    <mergeCell ref="AC28:AC33"/>
    <mergeCell ref="BH36:BH38"/>
    <mergeCell ref="BI36:BI38"/>
    <mergeCell ref="BJ36:BJ38"/>
    <mergeCell ref="AY37:AY38"/>
    <mergeCell ref="AZ37:AZ38"/>
    <mergeCell ref="BA37:BA38"/>
    <mergeCell ref="BB37:BB38"/>
    <mergeCell ref="AP36:AP37"/>
    <mergeCell ref="AQ36:AQ37"/>
    <mergeCell ref="AR36:AR37"/>
    <mergeCell ref="AS36:AS37"/>
    <mergeCell ref="AT36:AT37"/>
    <mergeCell ref="AU36:AU37"/>
    <mergeCell ref="BC37:BC38"/>
    <mergeCell ref="BD37:BD38"/>
    <mergeCell ref="BE37:BE38"/>
    <mergeCell ref="BF37:BF38"/>
    <mergeCell ref="BG37:BG38"/>
    <mergeCell ref="W28:W33"/>
    <mergeCell ref="X28:X33"/>
    <mergeCell ref="Y28:Y33"/>
    <mergeCell ref="Z28:Z33"/>
    <mergeCell ref="L36:L38"/>
    <mergeCell ref="AT28:AT32"/>
    <mergeCell ref="AU28:AU32"/>
    <mergeCell ref="AP33:AP34"/>
    <mergeCell ref="AQ33:AQ34"/>
    <mergeCell ref="AR33:AR34"/>
    <mergeCell ref="AS33:AS34"/>
    <mergeCell ref="AT33:AT34"/>
    <mergeCell ref="AU33:AU34"/>
    <mergeCell ref="AN28:AN33"/>
    <mergeCell ref="AO28:AO34"/>
    <mergeCell ref="AP28:AP32"/>
    <mergeCell ref="AQ28:AQ32"/>
    <mergeCell ref="AR28:AR32"/>
    <mergeCell ref="AS28:AS32"/>
    <mergeCell ref="AG28:AG33"/>
    <mergeCell ref="AH28:AH33"/>
    <mergeCell ref="AI28:AI33"/>
    <mergeCell ref="AJ28:AJ33"/>
    <mergeCell ref="AK28:AK33"/>
    <mergeCell ref="C28:C34"/>
    <mergeCell ref="D28:D34"/>
    <mergeCell ref="E28:E34"/>
    <mergeCell ref="F28:F34"/>
    <mergeCell ref="G28:G34"/>
    <mergeCell ref="H28:H34"/>
    <mergeCell ref="AS21:AS22"/>
    <mergeCell ref="O28:O33"/>
    <mergeCell ref="P28:P33"/>
    <mergeCell ref="Q28:Q33"/>
    <mergeCell ref="R28:R33"/>
    <mergeCell ref="S28:S33"/>
    <mergeCell ref="T28:T33"/>
    <mergeCell ref="I28:I34"/>
    <mergeCell ref="J28:J34"/>
    <mergeCell ref="K28:K34"/>
    <mergeCell ref="L28:L33"/>
    <mergeCell ref="M28:M33"/>
    <mergeCell ref="N28:N33"/>
    <mergeCell ref="AD28:AD33"/>
    <mergeCell ref="AE28:AE33"/>
    <mergeCell ref="AF28:AF33"/>
    <mergeCell ref="U28:U33"/>
    <mergeCell ref="V28:V33"/>
    <mergeCell ref="AT21:AT22"/>
    <mergeCell ref="C24:C26"/>
    <mergeCell ref="I24:I26"/>
    <mergeCell ref="J24:J26"/>
    <mergeCell ref="K24:K26"/>
    <mergeCell ref="AO24:AO26"/>
    <mergeCell ref="D25:D26"/>
    <mergeCell ref="E25:E26"/>
    <mergeCell ref="F25:F26"/>
    <mergeCell ref="J21:J22"/>
    <mergeCell ref="K21:K22"/>
    <mergeCell ref="AO21:AO22"/>
    <mergeCell ref="AP21:AP22"/>
    <mergeCell ref="AQ21:AQ22"/>
    <mergeCell ref="AR21:AR22"/>
    <mergeCell ref="D21:D22"/>
    <mergeCell ref="E21:E22"/>
    <mergeCell ref="F21:F22"/>
    <mergeCell ref="G21:G22"/>
    <mergeCell ref="H21:H22"/>
    <mergeCell ref="I21:I22"/>
    <mergeCell ref="G25:G26"/>
    <mergeCell ref="H25:H26"/>
    <mergeCell ref="AW18:AW20"/>
    <mergeCell ref="AX18:AX20"/>
    <mergeCell ref="AB19:AB20"/>
    <mergeCell ref="AE19:AE20"/>
    <mergeCell ref="AH19:AH20"/>
    <mergeCell ref="AK19:AK20"/>
    <mergeCell ref="AM19:AM20"/>
    <mergeCell ref="AN19:AN20"/>
    <mergeCell ref="AQ18:AQ20"/>
    <mergeCell ref="AR18:AR20"/>
    <mergeCell ref="AS18:AS20"/>
    <mergeCell ref="AT18:AT20"/>
    <mergeCell ref="AU18:AU20"/>
    <mergeCell ref="AV18:AV20"/>
    <mergeCell ref="AE17:AE18"/>
    <mergeCell ref="AH17:AH18"/>
    <mergeCell ref="AK17:AK18"/>
    <mergeCell ref="AM17:AM18"/>
    <mergeCell ref="AN17:AN18"/>
    <mergeCell ref="AP18:AP20"/>
    <mergeCell ref="AW16:AW17"/>
    <mergeCell ref="AX16:AX17"/>
    <mergeCell ref="AR16:AR17"/>
    <mergeCell ref="AS16:AS17"/>
    <mergeCell ref="D17:D20"/>
    <mergeCell ref="E17:E20"/>
    <mergeCell ref="F17:F20"/>
    <mergeCell ref="G17:G20"/>
    <mergeCell ref="H17:H20"/>
    <mergeCell ref="L17:L18"/>
    <mergeCell ref="M17:M18"/>
    <mergeCell ref="N17:N18"/>
    <mergeCell ref="AQ16:AQ17"/>
    <mergeCell ref="U17:U18"/>
    <mergeCell ref="V17:V18"/>
    <mergeCell ref="W17:W18"/>
    <mergeCell ref="X17:X18"/>
    <mergeCell ref="Y17:Y18"/>
    <mergeCell ref="AB17:AB18"/>
    <mergeCell ref="O17:O18"/>
    <mergeCell ref="P17:P18"/>
    <mergeCell ref="Q17:Q18"/>
    <mergeCell ref="R17:R18"/>
    <mergeCell ref="S17:S18"/>
    <mergeCell ref="T17:T18"/>
    <mergeCell ref="G9:G16"/>
    <mergeCell ref="H9:H16"/>
    <mergeCell ref="I9:I19"/>
    <mergeCell ref="AT16:AT17"/>
    <mergeCell ref="AU16:AU17"/>
    <mergeCell ref="AV16:AV17"/>
    <mergeCell ref="AX12:AX13"/>
    <mergeCell ref="AP14:AP15"/>
    <mergeCell ref="AQ14:AQ15"/>
    <mergeCell ref="AR14:AR15"/>
    <mergeCell ref="AS14:AS15"/>
    <mergeCell ref="AT14:AT15"/>
    <mergeCell ref="AU14:AU15"/>
    <mergeCell ref="AV14:AV15"/>
    <mergeCell ref="AW14:AW15"/>
    <mergeCell ref="AX14:AX15"/>
    <mergeCell ref="AW9:AW11"/>
    <mergeCell ref="AX9:AX11"/>
    <mergeCell ref="AP12:AP13"/>
    <mergeCell ref="AQ12:AQ13"/>
    <mergeCell ref="AR12:AR13"/>
    <mergeCell ref="AS12:AS13"/>
    <mergeCell ref="AT12:AT13"/>
    <mergeCell ref="AU12:AU13"/>
    <mergeCell ref="AV12:AV13"/>
    <mergeCell ref="AW12:AW13"/>
    <mergeCell ref="AQ9:AQ11"/>
    <mergeCell ref="AR9:AR11"/>
    <mergeCell ref="AS9:AS11"/>
    <mergeCell ref="AT9:AT11"/>
    <mergeCell ref="AU9:AU11"/>
    <mergeCell ref="AV9:AV11"/>
    <mergeCell ref="AN9:AN15"/>
    <mergeCell ref="AO9:AO20"/>
    <mergeCell ref="AP9:AP11"/>
    <mergeCell ref="AP16:AP17"/>
    <mergeCell ref="AD9:AD15"/>
    <mergeCell ref="AE9:AE15"/>
    <mergeCell ref="AF9:AF15"/>
    <mergeCell ref="AG9:AG15"/>
    <mergeCell ref="AH9:AH15"/>
    <mergeCell ref="AI9:AI15"/>
    <mergeCell ref="AM7:AM8"/>
    <mergeCell ref="AN7:AN8"/>
    <mergeCell ref="J9:J19"/>
    <mergeCell ref="K9:K19"/>
    <mergeCell ref="X9:X15"/>
    <mergeCell ref="Y9:Y15"/>
    <mergeCell ref="Z9:Z15"/>
    <mergeCell ref="AA9:AA15"/>
    <mergeCell ref="A9:A41"/>
    <mergeCell ref="B9:B34"/>
    <mergeCell ref="C9:C22"/>
    <mergeCell ref="D9:D16"/>
    <mergeCell ref="E9:E16"/>
    <mergeCell ref="AB9:AB15"/>
    <mergeCell ref="AC9:AC15"/>
    <mergeCell ref="R9:R15"/>
    <mergeCell ref="S9:S15"/>
    <mergeCell ref="T9:T15"/>
    <mergeCell ref="U9:U15"/>
    <mergeCell ref="V9:V15"/>
    <mergeCell ref="W9:W15"/>
    <mergeCell ref="AJ9:AJ15"/>
    <mergeCell ref="AK9:AK15"/>
    <mergeCell ref="AM9:AM15"/>
    <mergeCell ref="M6:M8"/>
    <mergeCell ref="N6:N8"/>
    <mergeCell ref="L9:L15"/>
    <mergeCell ref="M9:M15"/>
    <mergeCell ref="N9:N15"/>
    <mergeCell ref="O9:O15"/>
    <mergeCell ref="P9:P15"/>
    <mergeCell ref="Q9:Q15"/>
    <mergeCell ref="F9:F16"/>
    <mergeCell ref="AO6:AR6"/>
    <mergeCell ref="AS6:AU6"/>
    <mergeCell ref="AV6:BG6"/>
    <mergeCell ref="BH6:BI7"/>
    <mergeCell ref="BJ6:BJ8"/>
    <mergeCell ref="S7:U7"/>
    <mergeCell ref="V7:X7"/>
    <mergeCell ref="Y7:AA7"/>
    <mergeCell ref="AB7:AD7"/>
    <mergeCell ref="AU7:AU8"/>
    <mergeCell ref="AV7:AX7"/>
    <mergeCell ref="AY7:BA7"/>
    <mergeCell ref="BB7:BD7"/>
    <mergeCell ref="BE7:BG7"/>
    <mergeCell ref="AS7:AS8"/>
    <mergeCell ref="AT7:AT8"/>
    <mergeCell ref="AO7:AO8"/>
    <mergeCell ref="AP7:AP8"/>
    <mergeCell ref="AQ7:AQ8"/>
    <mergeCell ref="AR7:AR8"/>
    <mergeCell ref="AE7:AG7"/>
    <mergeCell ref="AH7:AJ7"/>
    <mergeCell ref="AK7:AK8"/>
    <mergeCell ref="AL7:AL8"/>
    <mergeCell ref="A6:A8"/>
    <mergeCell ref="B6:B8"/>
    <mergeCell ref="C6:C8"/>
    <mergeCell ref="D6:D8"/>
    <mergeCell ref="E6:E8"/>
    <mergeCell ref="F6:F8"/>
    <mergeCell ref="A1:A4"/>
    <mergeCell ref="B1:BI1"/>
    <mergeCell ref="B2:BI2"/>
    <mergeCell ref="B3:BI3"/>
    <mergeCell ref="B4:BI4"/>
    <mergeCell ref="A5:R5"/>
    <mergeCell ref="S5:BJ5"/>
    <mergeCell ref="O6:O8"/>
    <mergeCell ref="P6:P8"/>
    <mergeCell ref="Q6:Q8"/>
    <mergeCell ref="R6:R8"/>
    <mergeCell ref="G6:G8"/>
    <mergeCell ref="H6:H8"/>
    <mergeCell ref="I6:I8"/>
    <mergeCell ref="J6:J8"/>
    <mergeCell ref="K6:K8"/>
    <mergeCell ref="L6:L8"/>
    <mergeCell ref="S6:AN6"/>
  </mergeCells>
  <dataValidations count="1">
    <dataValidation type="list" allowBlank="1" showInputMessage="1" showErrorMessage="1" sqref="AE24:AF26 AE36:AF38 AE40:AF41 AH24:AI26 AH36:AI38 AH40:AI40 AB24:AC26 AB36:AC38 AB40:AC41 S40:T40 AH21:AH22 S36:T38 S24:T26 Y24:Z26 Y36:Z38 Y40:Z41 AE21:AE22 S9:T9 Y9:Z9 Y21:Y22 AB9:AC9 AB21:AB22 AE9:AF9 AH9:AI9 S21:T22 S16:T17 S19:T19 Z16:Z22 Y16:Y17 Y19 AC16:AC22 AB16:AB17 AB19 AF16:AF22 AE16:AE17 AE19 AI16:AI22 AH16:AH17 AH19 S34:T34 S28:T28 AB34:AC34 Y34:Z34 Y28:Z28 AB28:AC28 AE34:AF34 AE28:AF28 AH28:AI28 AH34:AI34 S41 AH41">
      <formula1>$XFC$6:$XFD$7</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4" zoomScale="60" zoomScaleNormal="60" workbookViewId="0">
      <selection activeCell="B13" sqref="B13:H13"/>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610" t="s">
        <v>0</v>
      </c>
      <c r="B1" s="610"/>
      <c r="C1" s="610"/>
      <c r="D1" s="610"/>
      <c r="E1" s="610"/>
      <c r="F1" s="610"/>
      <c r="G1" s="610"/>
      <c r="H1" s="610"/>
      <c r="I1" s="610"/>
    </row>
    <row r="2" spans="1:51" ht="36.75" customHeight="1" x14ac:dyDescent="0.25">
      <c r="A2" s="610" t="s">
        <v>1</v>
      </c>
      <c r="B2" s="610"/>
      <c r="C2" s="610"/>
      <c r="D2" s="610"/>
      <c r="E2" s="610"/>
      <c r="F2" s="610"/>
      <c r="G2" s="610"/>
      <c r="H2" s="610"/>
      <c r="I2" s="610"/>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590" t="s">
        <v>3</v>
      </c>
      <c r="C3" s="591"/>
      <c r="D3" s="591"/>
      <c r="E3" s="591"/>
      <c r="F3" s="591"/>
      <c r="G3" s="591"/>
      <c r="H3" s="592"/>
      <c r="I3" s="35"/>
    </row>
    <row r="4" spans="1:51" ht="31.5" customHeight="1" x14ac:dyDescent="0.25">
      <c r="A4" s="37" t="s">
        <v>4</v>
      </c>
      <c r="B4" s="590" t="s">
        <v>5</v>
      </c>
      <c r="C4" s="591"/>
      <c r="D4" s="591"/>
      <c r="E4" s="591"/>
      <c r="F4" s="591"/>
      <c r="G4" s="591"/>
      <c r="H4" s="592"/>
      <c r="I4" s="35"/>
    </row>
    <row r="5" spans="1:51" ht="40.5" customHeight="1" x14ac:dyDescent="0.25">
      <c r="A5" s="37" t="s">
        <v>6</v>
      </c>
      <c r="B5" s="590" t="s">
        <v>7</v>
      </c>
      <c r="C5" s="591"/>
      <c r="D5" s="591"/>
      <c r="E5" s="591"/>
      <c r="F5" s="591"/>
      <c r="G5" s="591"/>
      <c r="H5" s="592"/>
      <c r="I5" s="35"/>
    </row>
    <row r="6" spans="1:51" ht="56.25" customHeight="1" x14ac:dyDescent="0.25">
      <c r="A6" s="37" t="s">
        <v>8</v>
      </c>
      <c r="B6" s="590" t="s">
        <v>9</v>
      </c>
      <c r="C6" s="591"/>
      <c r="D6" s="591"/>
      <c r="E6" s="591"/>
      <c r="F6" s="591"/>
      <c r="G6" s="591"/>
      <c r="H6" s="592"/>
      <c r="I6" s="35"/>
    </row>
    <row r="7" spans="1:51" ht="30" x14ac:dyDescent="0.25">
      <c r="A7" s="37" t="s">
        <v>10</v>
      </c>
      <c r="B7" s="590" t="s">
        <v>11</v>
      </c>
      <c r="C7" s="591"/>
      <c r="D7" s="591"/>
      <c r="E7" s="591"/>
      <c r="F7" s="591"/>
      <c r="G7" s="591"/>
      <c r="H7" s="592"/>
      <c r="I7" s="35"/>
    </row>
    <row r="8" spans="1:51" ht="30" x14ac:dyDescent="0.25">
      <c r="A8" s="37" t="s">
        <v>12</v>
      </c>
      <c r="B8" s="590" t="s">
        <v>13</v>
      </c>
      <c r="C8" s="591"/>
      <c r="D8" s="591"/>
      <c r="E8" s="591"/>
      <c r="F8" s="591"/>
      <c r="G8" s="591"/>
      <c r="H8" s="592"/>
      <c r="I8" s="35"/>
    </row>
    <row r="9" spans="1:51" ht="30" x14ac:dyDescent="0.25">
      <c r="A9" s="37" t="s">
        <v>14</v>
      </c>
      <c r="B9" s="590" t="s">
        <v>15</v>
      </c>
      <c r="C9" s="591"/>
      <c r="D9" s="591"/>
      <c r="E9" s="591"/>
      <c r="F9" s="591"/>
      <c r="G9" s="591"/>
      <c r="H9" s="592"/>
      <c r="I9" s="35"/>
    </row>
    <row r="10" spans="1:51" ht="30" x14ac:dyDescent="0.25">
      <c r="A10" s="37" t="s">
        <v>16</v>
      </c>
      <c r="B10" s="590" t="s">
        <v>17</v>
      </c>
      <c r="C10" s="591"/>
      <c r="D10" s="591"/>
      <c r="E10" s="591"/>
      <c r="F10" s="591"/>
      <c r="G10" s="591"/>
      <c r="H10" s="592"/>
      <c r="I10" s="35"/>
    </row>
    <row r="11" spans="1:51" ht="30" x14ac:dyDescent="0.25">
      <c r="A11" s="37" t="s">
        <v>18</v>
      </c>
      <c r="B11" s="590" t="s">
        <v>19</v>
      </c>
      <c r="C11" s="591"/>
      <c r="D11" s="591"/>
      <c r="E11" s="591"/>
      <c r="F11" s="591"/>
      <c r="G11" s="591"/>
      <c r="H11" s="592"/>
      <c r="I11" s="35"/>
    </row>
    <row r="12" spans="1:51" ht="58.5" customHeight="1" x14ac:dyDescent="0.25">
      <c r="A12" s="37" t="s">
        <v>20</v>
      </c>
      <c r="B12" s="590" t="s">
        <v>21</v>
      </c>
      <c r="C12" s="591"/>
      <c r="D12" s="591"/>
      <c r="E12" s="591"/>
      <c r="F12" s="591"/>
      <c r="G12" s="591"/>
      <c r="H12" s="592"/>
      <c r="I12" s="35"/>
    </row>
    <row r="13" spans="1:51" ht="30" x14ac:dyDescent="0.25">
      <c r="A13" s="37" t="s">
        <v>22</v>
      </c>
      <c r="B13" s="590" t="s">
        <v>23</v>
      </c>
      <c r="C13" s="591"/>
      <c r="D13" s="591"/>
      <c r="E13" s="591"/>
      <c r="F13" s="591"/>
      <c r="G13" s="591"/>
      <c r="H13" s="592"/>
      <c r="I13" s="35"/>
    </row>
    <row r="14" spans="1:51" ht="30" x14ac:dyDescent="0.25">
      <c r="A14" s="37" t="s">
        <v>24</v>
      </c>
      <c r="B14" s="590" t="s">
        <v>25</v>
      </c>
      <c r="C14" s="591"/>
      <c r="D14" s="591"/>
      <c r="E14" s="591"/>
      <c r="F14" s="591"/>
      <c r="G14" s="591"/>
      <c r="H14" s="592"/>
      <c r="I14" s="35"/>
    </row>
    <row r="15" spans="1:51" ht="30" x14ac:dyDescent="0.25">
      <c r="A15" s="37" t="s">
        <v>26</v>
      </c>
      <c r="B15" s="590" t="s">
        <v>27</v>
      </c>
      <c r="C15" s="591"/>
      <c r="D15" s="591"/>
      <c r="E15" s="591"/>
      <c r="F15" s="591"/>
      <c r="G15" s="591"/>
      <c r="H15" s="592"/>
      <c r="I15" s="35"/>
    </row>
    <row r="16" spans="1:51" ht="30" x14ac:dyDescent="0.25">
      <c r="A16" s="37" t="s">
        <v>28</v>
      </c>
      <c r="B16" s="590" t="s">
        <v>29</v>
      </c>
      <c r="C16" s="591"/>
      <c r="D16" s="591"/>
      <c r="E16" s="591"/>
      <c r="F16" s="591"/>
      <c r="G16" s="591"/>
      <c r="H16" s="592"/>
      <c r="I16" s="35"/>
    </row>
    <row r="17" spans="1:9" ht="45" x14ac:dyDescent="0.25">
      <c r="A17" s="37" t="s">
        <v>30</v>
      </c>
      <c r="B17" s="590" t="s">
        <v>31</v>
      </c>
      <c r="C17" s="591"/>
      <c r="D17" s="591"/>
      <c r="E17" s="591"/>
      <c r="F17" s="591"/>
      <c r="G17" s="591"/>
      <c r="H17" s="592"/>
      <c r="I17" s="35"/>
    </row>
    <row r="18" spans="1:9" ht="60" customHeight="1" x14ac:dyDescent="0.25">
      <c r="A18" s="37" t="s">
        <v>32</v>
      </c>
      <c r="B18" s="590" t="s">
        <v>33</v>
      </c>
      <c r="C18" s="591"/>
      <c r="D18" s="591"/>
      <c r="E18" s="591"/>
      <c r="F18" s="591"/>
      <c r="G18" s="591"/>
      <c r="H18" s="592"/>
      <c r="I18" s="35"/>
    </row>
    <row r="19" spans="1:9" ht="45.75" customHeight="1" x14ac:dyDescent="0.25">
      <c r="A19" s="37" t="s">
        <v>34</v>
      </c>
      <c r="B19" s="590" t="s">
        <v>35</v>
      </c>
      <c r="C19" s="591"/>
      <c r="D19" s="591"/>
      <c r="E19" s="591"/>
      <c r="F19" s="591"/>
      <c r="G19" s="591"/>
      <c r="H19" s="592"/>
      <c r="I19" s="35"/>
    </row>
    <row r="20" spans="1:9" ht="51.75" customHeight="1" x14ac:dyDescent="0.25">
      <c r="A20" s="37" t="s">
        <v>36</v>
      </c>
      <c r="B20" s="590" t="s">
        <v>37</v>
      </c>
      <c r="C20" s="591"/>
      <c r="D20" s="591"/>
      <c r="E20" s="591"/>
      <c r="F20" s="591"/>
      <c r="G20" s="591"/>
      <c r="H20" s="592"/>
      <c r="I20" s="35"/>
    </row>
    <row r="21" spans="1:9" ht="57.75" customHeight="1" x14ac:dyDescent="0.25">
      <c r="A21" s="37" t="s">
        <v>38</v>
      </c>
      <c r="B21" s="590" t="s">
        <v>39</v>
      </c>
      <c r="C21" s="591"/>
      <c r="D21" s="591"/>
      <c r="E21" s="591"/>
      <c r="F21" s="591"/>
      <c r="G21" s="591"/>
      <c r="H21" s="592"/>
      <c r="I21" s="35"/>
    </row>
    <row r="22" spans="1:9" x14ac:dyDescent="0.25">
      <c r="A22" s="597"/>
      <c r="B22" s="598"/>
      <c r="C22" s="598"/>
      <c r="D22" s="598"/>
      <c r="E22" s="598"/>
      <c r="F22" s="598"/>
      <c r="G22" s="598"/>
      <c r="H22" s="598"/>
      <c r="I22" s="599"/>
    </row>
    <row r="23" spans="1:9" ht="51" customHeight="1" x14ac:dyDescent="0.25">
      <c r="A23" s="610" t="s">
        <v>40</v>
      </c>
      <c r="B23" s="610"/>
      <c r="C23" s="610"/>
      <c r="D23" s="610"/>
      <c r="E23" s="610"/>
      <c r="F23" s="610"/>
      <c r="G23" s="610"/>
      <c r="H23" s="610"/>
      <c r="I23" s="610"/>
    </row>
    <row r="24" spans="1:9" ht="180" customHeight="1" x14ac:dyDescent="0.25">
      <c r="A24" s="594" t="s">
        <v>41</v>
      </c>
      <c r="B24" s="595"/>
      <c r="C24" s="595"/>
      <c r="D24" s="595"/>
      <c r="E24" s="595"/>
      <c r="F24" s="595"/>
      <c r="G24" s="595"/>
      <c r="H24" s="595"/>
      <c r="I24" s="596"/>
    </row>
    <row r="25" spans="1:9" ht="201" customHeight="1" x14ac:dyDescent="0.25">
      <c r="A25" s="38" t="s">
        <v>42</v>
      </c>
      <c r="B25" s="593" t="s">
        <v>43</v>
      </c>
      <c r="C25" s="593"/>
      <c r="D25" s="593"/>
      <c r="E25" s="593"/>
      <c r="F25" s="593"/>
      <c r="G25" s="593"/>
      <c r="H25" s="593"/>
      <c r="I25" s="593"/>
    </row>
    <row r="26" spans="1:9" ht="120.75" customHeight="1" x14ac:dyDescent="0.25">
      <c r="A26" s="38" t="s">
        <v>44</v>
      </c>
      <c r="B26" s="593" t="s">
        <v>45</v>
      </c>
      <c r="C26" s="593"/>
      <c r="D26" s="593"/>
      <c r="E26" s="593"/>
      <c r="F26" s="593"/>
      <c r="G26" s="593"/>
      <c r="H26" s="593"/>
      <c r="I26" s="593"/>
    </row>
    <row r="27" spans="1:9" ht="87" customHeight="1" x14ac:dyDescent="0.25">
      <c r="A27" s="38" t="s">
        <v>46</v>
      </c>
      <c r="B27" s="593" t="s">
        <v>47</v>
      </c>
      <c r="C27" s="593"/>
      <c r="D27" s="593"/>
      <c r="E27" s="593"/>
      <c r="F27" s="593"/>
      <c r="G27" s="593"/>
      <c r="H27" s="593"/>
      <c r="I27" s="593"/>
    </row>
    <row r="28" spans="1:9" ht="45.75" customHeight="1" x14ac:dyDescent="0.25">
      <c r="A28" s="38" t="s">
        <v>48</v>
      </c>
      <c r="B28" s="593" t="s">
        <v>49</v>
      </c>
      <c r="C28" s="593"/>
      <c r="D28" s="593"/>
      <c r="E28" s="593"/>
      <c r="F28" s="593"/>
      <c r="G28" s="593"/>
      <c r="H28" s="593"/>
      <c r="I28" s="593"/>
    </row>
    <row r="29" spans="1:9" x14ac:dyDescent="0.25">
      <c r="A29" s="600"/>
      <c r="B29" s="600"/>
      <c r="C29" s="600"/>
      <c r="D29" s="600"/>
      <c r="E29" s="600"/>
      <c r="F29" s="600"/>
      <c r="G29" s="600"/>
      <c r="H29" s="600"/>
      <c r="I29" s="600"/>
    </row>
    <row r="30" spans="1:9" ht="45" customHeight="1" x14ac:dyDescent="0.25">
      <c r="A30" s="604" t="s">
        <v>50</v>
      </c>
      <c r="B30" s="604"/>
      <c r="C30" s="604"/>
      <c r="D30" s="604"/>
      <c r="E30" s="604"/>
      <c r="F30" s="604"/>
      <c r="G30" s="604"/>
      <c r="H30" s="604"/>
      <c r="I30" s="604"/>
    </row>
    <row r="31" spans="1:9" ht="42" customHeight="1" x14ac:dyDescent="0.25">
      <c r="A31" s="605" t="s">
        <v>51</v>
      </c>
      <c r="B31" s="605"/>
      <c r="C31" s="587" t="s">
        <v>52</v>
      </c>
      <c r="D31" s="588"/>
      <c r="E31" s="588"/>
      <c r="F31" s="588"/>
      <c r="G31" s="588"/>
      <c r="H31" s="589"/>
      <c r="I31" s="34"/>
    </row>
    <row r="32" spans="1:9" ht="43.5" customHeight="1" x14ac:dyDescent="0.25">
      <c r="A32" s="605" t="s">
        <v>53</v>
      </c>
      <c r="B32" s="605"/>
      <c r="C32" s="587" t="s">
        <v>54</v>
      </c>
      <c r="D32" s="588"/>
      <c r="E32" s="588"/>
      <c r="F32" s="588"/>
      <c r="G32" s="588"/>
      <c r="H32" s="589"/>
      <c r="I32" s="34"/>
    </row>
    <row r="33" spans="1:9" ht="40.5" customHeight="1" x14ac:dyDescent="0.25">
      <c r="A33" s="605" t="s">
        <v>55</v>
      </c>
      <c r="B33" s="605"/>
      <c r="C33" s="587" t="s">
        <v>56</v>
      </c>
      <c r="D33" s="588"/>
      <c r="E33" s="588"/>
      <c r="F33" s="588"/>
      <c r="G33" s="588"/>
      <c r="H33" s="589"/>
      <c r="I33" s="34"/>
    </row>
    <row r="34" spans="1:9" ht="75.75" customHeight="1" x14ac:dyDescent="0.25">
      <c r="A34" s="603" t="s">
        <v>57</v>
      </c>
      <c r="B34" s="603"/>
      <c r="C34" s="590" t="s">
        <v>58</v>
      </c>
      <c r="D34" s="591"/>
      <c r="E34" s="591"/>
      <c r="F34" s="591"/>
      <c r="G34" s="591"/>
      <c r="H34" s="592"/>
      <c r="I34" s="34"/>
    </row>
    <row r="35" spans="1:9" ht="57.75" customHeight="1" x14ac:dyDescent="0.25">
      <c r="A35" s="603" t="s">
        <v>59</v>
      </c>
      <c r="B35" s="603"/>
      <c r="C35" s="587" t="s">
        <v>60</v>
      </c>
      <c r="D35" s="588"/>
      <c r="E35" s="588"/>
      <c r="F35" s="588"/>
      <c r="G35" s="588"/>
      <c r="H35" s="589"/>
      <c r="I35" s="34"/>
    </row>
    <row r="36" spans="1:9" ht="73.5" customHeight="1" x14ac:dyDescent="0.25">
      <c r="A36" s="603" t="s">
        <v>61</v>
      </c>
      <c r="B36" s="603"/>
      <c r="C36" s="587" t="s">
        <v>62</v>
      </c>
      <c r="D36" s="588"/>
      <c r="E36" s="588"/>
      <c r="F36" s="588"/>
      <c r="G36" s="588"/>
      <c r="H36" s="589"/>
      <c r="I36" s="34"/>
    </row>
    <row r="37" spans="1:9" ht="67.5" customHeight="1" x14ac:dyDescent="0.25">
      <c r="A37" s="603" t="s">
        <v>63</v>
      </c>
      <c r="B37" s="603"/>
      <c r="C37" s="587" t="s">
        <v>64</v>
      </c>
      <c r="D37" s="588"/>
      <c r="E37" s="588"/>
      <c r="F37" s="588"/>
      <c r="G37" s="588"/>
      <c r="H37" s="589"/>
      <c r="I37" s="34"/>
    </row>
    <row r="38" spans="1:9" ht="45.75" customHeight="1" x14ac:dyDescent="0.25">
      <c r="A38" s="603" t="s">
        <v>65</v>
      </c>
      <c r="B38" s="603"/>
      <c r="C38" s="587" t="s">
        <v>66</v>
      </c>
      <c r="D38" s="588"/>
      <c r="E38" s="588"/>
      <c r="F38" s="588"/>
      <c r="G38" s="588"/>
      <c r="H38" s="589"/>
      <c r="I38" s="34"/>
    </row>
    <row r="39" spans="1:9" ht="39.75" customHeight="1" x14ac:dyDescent="0.25">
      <c r="A39" s="603" t="s">
        <v>67</v>
      </c>
      <c r="B39" s="603"/>
      <c r="C39" s="587" t="s">
        <v>68</v>
      </c>
      <c r="D39" s="588"/>
      <c r="E39" s="588"/>
      <c r="F39" s="588"/>
      <c r="G39" s="588"/>
      <c r="H39" s="589"/>
      <c r="I39" s="34"/>
    </row>
    <row r="40" spans="1:9" ht="52.5" customHeight="1" x14ac:dyDescent="0.25">
      <c r="A40" s="611" t="s">
        <v>69</v>
      </c>
      <c r="B40" s="611"/>
      <c r="C40" s="587" t="s">
        <v>70</v>
      </c>
      <c r="D40" s="588"/>
      <c r="E40" s="588"/>
      <c r="F40" s="588"/>
      <c r="G40" s="588"/>
      <c r="H40" s="589"/>
      <c r="I40" s="34"/>
    </row>
    <row r="42" spans="1:9" ht="42.75" customHeight="1" x14ac:dyDescent="0.25">
      <c r="A42" s="612" t="s">
        <v>71</v>
      </c>
      <c r="B42" s="612"/>
      <c r="C42" s="612"/>
      <c r="D42" s="612"/>
      <c r="E42" s="612"/>
      <c r="F42" s="612"/>
      <c r="G42" s="612"/>
      <c r="H42" s="612"/>
    </row>
    <row r="43" spans="1:9" ht="53.25" customHeight="1" x14ac:dyDescent="0.25">
      <c r="A43" s="607" t="s">
        <v>72</v>
      </c>
      <c r="B43" s="607"/>
      <c r="C43" s="587" t="s">
        <v>73</v>
      </c>
      <c r="D43" s="588"/>
      <c r="E43" s="588"/>
      <c r="F43" s="588"/>
      <c r="G43" s="588"/>
      <c r="H43" s="589"/>
    </row>
    <row r="44" spans="1:9" ht="69" customHeight="1" x14ac:dyDescent="0.25">
      <c r="A44" s="607" t="s">
        <v>74</v>
      </c>
      <c r="B44" s="607"/>
      <c r="C44" s="590" t="s">
        <v>75</v>
      </c>
      <c r="D44" s="591"/>
      <c r="E44" s="591"/>
      <c r="F44" s="591"/>
      <c r="G44" s="591"/>
      <c r="H44" s="592"/>
    </row>
    <row r="45" spans="1:9" ht="56.25" customHeight="1" x14ac:dyDescent="0.25">
      <c r="A45" s="607" t="s">
        <v>76</v>
      </c>
      <c r="B45" s="607"/>
      <c r="C45" s="587" t="s">
        <v>77</v>
      </c>
      <c r="D45" s="588"/>
      <c r="E45" s="588"/>
      <c r="F45" s="588"/>
      <c r="G45" s="588"/>
      <c r="H45" s="589"/>
    </row>
    <row r="46" spans="1:9" ht="51.75" customHeight="1" x14ac:dyDescent="0.25">
      <c r="A46" s="607" t="s">
        <v>78</v>
      </c>
      <c r="B46" s="607"/>
      <c r="C46" s="587" t="s">
        <v>79</v>
      </c>
      <c r="D46" s="588"/>
      <c r="E46" s="588"/>
      <c r="F46" s="588"/>
      <c r="G46" s="588"/>
      <c r="H46" s="589"/>
    </row>
    <row r="47" spans="1:9" ht="48.75" customHeight="1" x14ac:dyDescent="0.25">
      <c r="A47" s="607" t="s">
        <v>80</v>
      </c>
      <c r="B47" s="607"/>
      <c r="C47" s="587" t="s">
        <v>81</v>
      </c>
      <c r="D47" s="588"/>
      <c r="E47" s="588"/>
      <c r="F47" s="588"/>
      <c r="G47" s="588"/>
      <c r="H47" s="589"/>
    </row>
    <row r="48" spans="1:9" x14ac:dyDescent="0.25">
      <c r="A48" s="609"/>
      <c r="B48" s="609"/>
      <c r="C48" s="609"/>
      <c r="D48" s="609"/>
      <c r="E48" s="609"/>
      <c r="F48" s="609"/>
      <c r="G48" s="609"/>
      <c r="H48" s="609"/>
    </row>
    <row r="49" spans="1:8" ht="34.5" customHeight="1" x14ac:dyDescent="0.25">
      <c r="A49" s="608" t="s">
        <v>82</v>
      </c>
      <c r="B49" s="608"/>
      <c r="C49" s="608"/>
      <c r="D49" s="608"/>
      <c r="E49" s="608"/>
      <c r="F49" s="608"/>
      <c r="G49" s="608"/>
      <c r="H49" s="608"/>
    </row>
    <row r="50" spans="1:8" ht="44.25" customHeight="1" x14ac:dyDescent="0.25">
      <c r="A50" s="607" t="s">
        <v>83</v>
      </c>
      <c r="B50" s="607"/>
      <c r="C50" s="587" t="s">
        <v>84</v>
      </c>
      <c r="D50" s="588"/>
      <c r="E50" s="588"/>
      <c r="F50" s="588"/>
      <c r="G50" s="588"/>
      <c r="H50" s="589"/>
    </row>
    <row r="51" spans="1:8" ht="90" customHeight="1" x14ac:dyDescent="0.25">
      <c r="A51" s="607" t="s">
        <v>85</v>
      </c>
      <c r="B51" s="607"/>
      <c r="C51" s="590" t="s">
        <v>86</v>
      </c>
      <c r="D51" s="588"/>
      <c r="E51" s="588"/>
      <c r="F51" s="588"/>
      <c r="G51" s="588"/>
      <c r="H51" s="589"/>
    </row>
    <row r="52" spans="1:8" ht="40.5" customHeight="1" x14ac:dyDescent="0.25">
      <c r="A52" s="607" t="s">
        <v>87</v>
      </c>
      <c r="B52" s="607"/>
      <c r="C52" s="587" t="s">
        <v>88</v>
      </c>
      <c r="D52" s="588"/>
      <c r="E52" s="588"/>
      <c r="F52" s="588"/>
      <c r="G52" s="588"/>
      <c r="H52" s="589"/>
    </row>
    <row r="53" spans="1:8" ht="32.25" customHeight="1" x14ac:dyDescent="0.25">
      <c r="A53" s="607" t="s">
        <v>89</v>
      </c>
      <c r="B53" s="607"/>
      <c r="C53" s="587" t="s">
        <v>90</v>
      </c>
      <c r="D53" s="588"/>
      <c r="E53" s="588"/>
      <c r="F53" s="588"/>
      <c r="G53" s="588"/>
      <c r="H53" s="589"/>
    </row>
    <row r="54" spans="1:8" ht="51.75" customHeight="1" x14ac:dyDescent="0.25">
      <c r="A54" s="606" t="s">
        <v>91</v>
      </c>
      <c r="B54" s="606"/>
      <c r="C54" s="587" t="s">
        <v>92</v>
      </c>
      <c r="D54" s="588"/>
      <c r="E54" s="588"/>
      <c r="F54" s="588"/>
      <c r="G54" s="588"/>
      <c r="H54" s="589"/>
    </row>
    <row r="55" spans="1:8" ht="65.25" customHeight="1" x14ac:dyDescent="0.25">
      <c r="A55" s="606" t="s">
        <v>93</v>
      </c>
      <c r="B55" s="606"/>
      <c r="C55" s="587" t="s">
        <v>94</v>
      </c>
      <c r="D55" s="588"/>
      <c r="E55" s="588"/>
      <c r="F55" s="588"/>
      <c r="G55" s="588"/>
      <c r="H55" s="589"/>
    </row>
    <row r="56" spans="1:8" ht="40.5" customHeight="1" x14ac:dyDescent="0.25">
      <c r="A56" s="606" t="s">
        <v>95</v>
      </c>
      <c r="B56" s="606"/>
      <c r="C56" s="587" t="s">
        <v>96</v>
      </c>
      <c r="D56" s="588"/>
      <c r="E56" s="588"/>
      <c r="F56" s="588"/>
      <c r="G56" s="588"/>
      <c r="H56" s="589"/>
    </row>
    <row r="57" spans="1:8" ht="60" customHeight="1" x14ac:dyDescent="0.25">
      <c r="A57" s="606" t="s">
        <v>97</v>
      </c>
      <c r="B57" s="606"/>
      <c r="C57" s="587" t="s">
        <v>98</v>
      </c>
      <c r="D57" s="588"/>
      <c r="E57" s="588"/>
      <c r="F57" s="588"/>
      <c r="G57" s="588"/>
      <c r="H57" s="589"/>
    </row>
    <row r="58" spans="1:8" ht="51.75" customHeight="1" x14ac:dyDescent="0.25">
      <c r="A58" s="606" t="s">
        <v>99</v>
      </c>
      <c r="B58" s="606"/>
      <c r="C58" s="587" t="s">
        <v>100</v>
      </c>
      <c r="D58" s="588"/>
      <c r="E58" s="588"/>
      <c r="F58" s="588"/>
      <c r="G58" s="588"/>
      <c r="H58" s="589"/>
    </row>
    <row r="59" spans="1:8" ht="54.75" customHeight="1" x14ac:dyDescent="0.25">
      <c r="A59" s="613" t="s">
        <v>101</v>
      </c>
      <c r="B59" s="613"/>
      <c r="C59" s="587" t="s">
        <v>102</v>
      </c>
      <c r="D59" s="588"/>
      <c r="E59" s="588"/>
      <c r="F59" s="588"/>
      <c r="G59" s="588"/>
      <c r="H59" s="589"/>
    </row>
    <row r="61" spans="1:8" s="34" customFormat="1" ht="182.25" customHeight="1" x14ac:dyDescent="0.25">
      <c r="A61" s="601" t="s">
        <v>103</v>
      </c>
      <c r="B61" s="602"/>
      <c r="C61" s="602"/>
      <c r="D61" s="602"/>
      <c r="E61" s="602"/>
      <c r="F61" s="602"/>
      <c r="G61" s="602"/>
      <c r="H61" s="602"/>
    </row>
    <row r="62" spans="1:8" s="34" customFormat="1" ht="64.5" customHeight="1" x14ac:dyDescent="0.25">
      <c r="A62" s="294" t="s">
        <v>104</v>
      </c>
      <c r="B62" s="294"/>
      <c r="C62" s="590" t="s">
        <v>105</v>
      </c>
      <c r="D62" s="591"/>
      <c r="E62" s="591"/>
      <c r="F62" s="591"/>
      <c r="G62" s="591"/>
      <c r="H62" s="592"/>
    </row>
    <row r="63" spans="1:8" s="34" customFormat="1" ht="69.75" customHeight="1" x14ac:dyDescent="0.25">
      <c r="A63" s="294" t="s">
        <v>106</v>
      </c>
      <c r="B63" s="294"/>
      <c r="C63" s="590" t="s">
        <v>107</v>
      </c>
      <c r="D63" s="591"/>
      <c r="E63" s="591"/>
      <c r="F63" s="591"/>
      <c r="G63" s="591"/>
      <c r="H63" s="592"/>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614" t="s">
        <v>124</v>
      </c>
      <c r="B1" s="615"/>
      <c r="C1" s="615"/>
      <c r="D1" s="615"/>
      <c r="E1" s="615"/>
      <c r="F1" s="615"/>
      <c r="G1" s="616"/>
    </row>
    <row r="2" spans="1:7" s="25" customFormat="1" ht="43.5" customHeight="1" x14ac:dyDescent="0.25">
      <c r="A2" s="40" t="s">
        <v>125</v>
      </c>
      <c r="B2" s="617" t="s">
        <v>126</v>
      </c>
      <c r="C2" s="617"/>
      <c r="D2" s="617"/>
      <c r="E2" s="617"/>
      <c r="F2" s="617"/>
      <c r="G2" s="27" t="s">
        <v>127</v>
      </c>
    </row>
    <row r="3" spans="1:7" ht="45" customHeight="1" x14ac:dyDescent="0.25">
      <c r="A3" s="20" t="s">
        <v>128</v>
      </c>
      <c r="B3" s="618" t="s">
        <v>129</v>
      </c>
      <c r="C3" s="619"/>
      <c r="D3" s="619"/>
      <c r="E3" s="619"/>
      <c r="F3" s="620"/>
      <c r="G3" s="15" t="s">
        <v>130</v>
      </c>
    </row>
    <row r="4" spans="1:7" ht="45" customHeight="1" x14ac:dyDescent="0.25">
      <c r="A4" s="16"/>
      <c r="B4" s="621"/>
      <c r="C4" s="622"/>
      <c r="D4" s="622"/>
      <c r="E4" s="622"/>
      <c r="F4" s="623"/>
      <c r="G4" s="17"/>
    </row>
    <row r="5" spans="1:7" ht="45" customHeight="1" x14ac:dyDescent="0.25">
      <c r="A5" s="16"/>
      <c r="B5" s="621"/>
      <c r="C5" s="622"/>
      <c r="D5" s="622"/>
      <c r="E5" s="622"/>
      <c r="F5" s="623"/>
      <c r="G5" s="17"/>
    </row>
    <row r="6" spans="1:7" ht="45" customHeight="1" thickBot="1" x14ac:dyDescent="0.3">
      <c r="A6" s="18"/>
      <c r="B6" s="625"/>
      <c r="C6" s="625"/>
      <c r="D6" s="625"/>
      <c r="E6" s="625"/>
      <c r="F6" s="625"/>
      <c r="G6" s="19"/>
    </row>
    <row r="7" spans="1:7" ht="45" customHeight="1" thickBot="1" x14ac:dyDescent="0.3">
      <c r="A7" s="626"/>
      <c r="B7" s="626"/>
      <c r="C7" s="626"/>
      <c r="D7" s="626"/>
      <c r="E7" s="626"/>
      <c r="F7" s="626"/>
      <c r="G7" s="626"/>
    </row>
    <row r="8" spans="1:7" s="25" customFormat="1" ht="45" customHeight="1" x14ac:dyDescent="0.25">
      <c r="A8" s="23"/>
      <c r="B8" s="627" t="s">
        <v>131</v>
      </c>
      <c r="C8" s="627"/>
      <c r="D8" s="627" t="s">
        <v>132</v>
      </c>
      <c r="E8" s="627"/>
      <c r="F8" s="36" t="s">
        <v>125</v>
      </c>
      <c r="G8" s="24" t="s">
        <v>133</v>
      </c>
    </row>
    <row r="9" spans="1:7" ht="45" customHeight="1" x14ac:dyDescent="0.25">
      <c r="A9" s="26" t="s">
        <v>134</v>
      </c>
      <c r="B9" s="628" t="s">
        <v>135</v>
      </c>
      <c r="C9" s="628"/>
      <c r="D9" s="624" t="s">
        <v>136</v>
      </c>
      <c r="E9" s="624"/>
      <c r="F9" s="20" t="s">
        <v>128</v>
      </c>
      <c r="G9" s="21"/>
    </row>
    <row r="10" spans="1:7" ht="45" customHeight="1" x14ac:dyDescent="0.25">
      <c r="A10" s="26" t="s">
        <v>137</v>
      </c>
      <c r="B10" s="624" t="s">
        <v>138</v>
      </c>
      <c r="C10" s="624"/>
      <c r="D10" s="624" t="s">
        <v>139</v>
      </c>
      <c r="E10" s="624"/>
      <c r="F10" s="20" t="s">
        <v>128</v>
      </c>
      <c r="G10" s="21"/>
    </row>
    <row r="11" spans="1:7" ht="45" customHeight="1" thickBot="1" x14ac:dyDescent="0.3">
      <c r="A11" s="39" t="s">
        <v>140</v>
      </c>
      <c r="B11" s="624" t="s">
        <v>138</v>
      </c>
      <c r="C11" s="624"/>
      <c r="D11" s="624" t="s">
        <v>139</v>
      </c>
      <c r="E11" s="624"/>
      <c r="F11" s="20" t="s">
        <v>128</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MARZO 2023</vt:lpstr>
      <vt:lpstr>CONTROL INTERNO EVALUACIÓN</vt:lpstr>
      <vt:lpstr>INSTRUCTIVO</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2023-04-24T15:54:26Z</dcterms:modified>
  <cp:category/>
  <cp:contentStatus/>
</cp:coreProperties>
</file>