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activeTab="1"/>
  </bookViews>
  <sheets>
    <sheet name="INSTRUCTIVO" sheetId="3" r:id="rId1"/>
    <sheet name="PLAN DE ACCIÓN" sheetId="1" r:id="rId2"/>
    <sheet name="DATOS" sheetId="4" r:id="rId3"/>
    <sheet name="CONTROL DE CAMBIOS " sheetId="2" r:id="rId4"/>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93" i="1" l="1"/>
  <c r="BJ93" i="1"/>
  <c r="BK90" i="1"/>
  <c r="BJ90" i="1"/>
  <c r="BK89" i="1"/>
  <c r="BJ89" i="1"/>
  <c r="BK88" i="1"/>
  <c r="BJ88" i="1"/>
  <c r="BI88" i="1"/>
  <c r="BH88" i="1"/>
  <c r="BG88" i="1"/>
  <c r="BK82" i="1"/>
  <c r="BJ82" i="1"/>
  <c r="BK75" i="1"/>
  <c r="BJ75" i="1"/>
  <c r="BK57" i="1"/>
  <c r="BJ57" i="1"/>
  <c r="BK56" i="1"/>
  <c r="BJ56" i="1"/>
  <c r="BI56" i="1"/>
  <c r="BH56" i="1"/>
  <c r="BG56" i="1"/>
  <c r="BK51" i="1"/>
  <c r="BJ51" i="1"/>
  <c r="BK47" i="1"/>
  <c r="BJ47" i="1"/>
  <c r="BK46" i="1"/>
  <c r="BJ46" i="1"/>
  <c r="BI46" i="1"/>
  <c r="BH46" i="1"/>
  <c r="BG46" i="1"/>
  <c r="BF46" i="1"/>
  <c r="BE46" i="1"/>
  <c r="BD46" i="1"/>
  <c r="BK38" i="1"/>
  <c r="BJ38" i="1"/>
  <c r="BK32" i="1"/>
  <c r="BJ32" i="1"/>
  <c r="BF31" i="1"/>
  <c r="BE31" i="1"/>
  <c r="BD31" i="1"/>
  <c r="BK24" i="1"/>
  <c r="BJ24" i="1"/>
  <c r="W31" i="1"/>
  <c r="X31" i="1"/>
  <c r="BF23" i="1"/>
  <c r="BE23" i="1"/>
  <c r="BD23" i="1"/>
  <c r="BJ9" i="1"/>
  <c r="BK9" i="1"/>
  <c r="X90" i="1"/>
  <c r="W84" i="1"/>
  <c r="X74" i="1"/>
  <c r="X56" i="1"/>
  <c r="X38" i="1"/>
  <c r="X24" i="1"/>
  <c r="U93" i="1"/>
  <c r="V93" i="1"/>
  <c r="X93" i="1"/>
  <c r="V65" i="1"/>
  <c r="W65" i="1"/>
  <c r="U65" i="1"/>
  <c r="U57" i="1"/>
  <c r="V57" i="1"/>
  <c r="V51" i="1"/>
  <c r="W51" i="1"/>
  <c r="W56" i="1"/>
  <c r="V20" i="1"/>
  <c r="W9" i="1"/>
  <c r="W93" i="1"/>
  <c r="W92" i="1"/>
  <c r="W90" i="1"/>
  <c r="W89" i="1"/>
  <c r="W82" i="1"/>
  <c r="W79" i="1"/>
  <c r="W75" i="1"/>
  <c r="W88" i="1"/>
  <c r="W71" i="1"/>
  <c r="W57" i="1"/>
  <c r="W44" i="1"/>
  <c r="W32" i="1"/>
  <c r="W29" i="1"/>
  <c r="W24" i="1"/>
  <c r="W20" i="1"/>
  <c r="W18" i="1"/>
  <c r="U20" i="1"/>
  <c r="U18" i="1"/>
  <c r="BF86" i="1"/>
  <c r="BF79" i="1"/>
  <c r="BF65" i="1"/>
  <c r="BF51" i="1"/>
  <c r="BF38" i="1"/>
  <c r="BF28" i="1"/>
  <c r="BF93" i="1"/>
  <c r="BF90" i="1"/>
  <c r="BF89" i="1"/>
  <c r="BF87" i="1"/>
  <c r="BF84" i="1"/>
  <c r="BF82" i="1"/>
  <c r="BF81" i="1"/>
  <c r="BF77" i="1"/>
  <c r="BF75" i="1"/>
  <c r="BF73" i="1"/>
  <c r="BF72" i="1"/>
  <c r="BF71" i="1"/>
  <c r="BF68" i="1"/>
  <c r="BF63" i="1"/>
  <c r="BF61" i="1"/>
  <c r="BF58" i="1"/>
  <c r="BF57" i="1"/>
  <c r="BF54" i="1"/>
  <c r="BF52" i="1"/>
  <c r="BF47" i="1"/>
  <c r="BF44" i="1"/>
  <c r="BF41" i="1"/>
  <c r="BF36" i="1"/>
  <c r="BF34" i="1"/>
  <c r="BF32" i="1"/>
  <c r="BF30" i="1"/>
  <c r="BF27" i="1"/>
  <c r="BF26" i="1"/>
  <c r="BF25" i="1"/>
  <c r="BF24" i="1"/>
  <c r="BF19" i="1"/>
  <c r="BF18" i="1"/>
  <c r="BF14" i="1"/>
  <c r="BF9" i="1"/>
  <c r="W74" i="1"/>
  <c r="W23" i="1"/>
  <c r="AP17" i="1"/>
  <c r="AQ17" i="1"/>
  <c r="U9" i="1"/>
  <c r="AQ66" i="1"/>
  <c r="AQ36" i="1"/>
  <c r="U36" i="1"/>
  <c r="V36" i="1"/>
  <c r="S38" i="1"/>
  <c r="W38" i="1"/>
  <c r="W46" i="1"/>
  <c r="W96" i="1"/>
  <c r="T9" i="1"/>
  <c r="X9" i="1"/>
  <c r="T75" i="1"/>
  <c r="X75" i="1"/>
  <c r="X88" i="1"/>
  <c r="T30" i="1"/>
  <c r="T92" i="1"/>
  <c r="X92" i="1"/>
  <c r="T89" i="1"/>
  <c r="T51" i="1"/>
  <c r="X51" i="1"/>
  <c r="T44" i="1"/>
  <c r="X44" i="1"/>
  <c r="X46" i="1"/>
  <c r="T18" i="1"/>
  <c r="X18" i="1"/>
  <c r="X23" i="1"/>
  <c r="W97"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G7"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I7" authorId="0" shapeId="0">
      <text>
        <r>
          <rPr>
            <b/>
            <sz val="9"/>
            <color rgb="FF000000"/>
            <rFont val="Tahoma"/>
            <family val="2"/>
          </rPr>
          <t xml:space="preserve">USUARIO:
</t>
        </r>
        <r>
          <rPr>
            <sz val="9"/>
            <color rgb="FF000000"/>
            <rFont val="Tahoma"/>
            <family val="2"/>
          </rPr>
          <t>La dependencia determinará el valor porcentual asignado a la actividad dentro del proyecto</t>
        </r>
      </text>
    </comment>
    <comment ref="AV7" authorId="1" shapeId="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A7" authorId="2" shapeId="0">
      <text>
        <r>
          <rPr>
            <sz val="9"/>
            <color rgb="FF000000"/>
            <rFont val="Tahoma"/>
            <family val="2"/>
          </rPr>
          <t xml:space="preserve">VER ANEXO 1
</t>
        </r>
        <r>
          <rPr>
            <sz val="9"/>
            <color rgb="FF000000"/>
            <rFont val="Tahoma"/>
            <family val="2"/>
          </rPr>
          <t xml:space="preserve">
</t>
        </r>
      </text>
    </comment>
    <comment ref="BB7" authorId="2" shapeId="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<sst xmlns="http://schemas.openxmlformats.org/spreadsheetml/2006/main" count="1400" uniqueCount="564">
  <si>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</si>
  <si>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</si>
  <si>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</si>
  <si>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</si>
  <si>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</si>
  <si>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</si>
  <si>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</si>
  <si>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</si>
  <si>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</si>
  <si>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</si>
  <si>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</si>
  <si>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</si>
  <si>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</si>
  <si>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</si>
  <si>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</si>
  <si>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</si>
  <si>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</si>
  <si>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</si>
  <si>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</si>
  <si>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</si>
  <si>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</si>
  <si>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</si>
  <si>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</si>
  <si>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</si>
  <si>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</si>
  <si>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</si>
  <si>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</si>
  <si>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</si>
  <si>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</si>
  <si>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</si>
  <si>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</si>
  <si>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</si>
  <si>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</si>
  <si>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</si>
  <si>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</si>
  <si>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</si>
  <si>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</si>
  <si>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</si>
  <si>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</si>
  <si>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</si>
  <si>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</si>
  <si>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</si>
  <si>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</si>
  <si>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</si>
  <si>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</si>
  <si>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</si>
  <si>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</si>
  <si>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</si>
  <si>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</si>
  <si>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</si>
  <si>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</si>
  <si>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</si>
  <si>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</si>
  <si>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</si>
  <si>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</si>
  <si>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</si>
  <si>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</si>
  <si>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</si>
  <si>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</si>
  <si>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</si>
  <si>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</si>
  <si>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</si>
  <si>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</si>
  <si>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</si>
  <si>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</si>
  <si>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</si>
  <si>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</si>
  <si>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</si>
  <si>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</si>
  <si>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</si>
  <si>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</si>
  <si>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</si>
  <si>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</si>
  <si>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</si>
  <si>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</si>
  <si>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</si>
  <si>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</si>
  <si>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</si>
  <si>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</si>
  <si>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</si>
  <si>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</si>
  <si>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</si>
  <si>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</si>
  <si>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</si>
  <si>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</si>
  <si>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</si>
  <si>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</si>
  <si>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</si>
  <si>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</si>
  <si>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</si>
  <si>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</si>
  <si>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</si>
  <si>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</si>
  <si>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</si>
  <si>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</si>
  <si>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</si>
  <si>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</si>
  <si>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</si>
  <si>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</si>
  <si>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</si>
  <si>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</si>
  <si>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</si>
  <si>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</si>
  <si>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</si>
  <si>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</si>
  <si>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</si>
  <si>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</si>
  <si>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</si>
  <si>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</si>
  <si>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</si>
  <si>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</si>
  <si>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</si>
  <si>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</si>
  <si>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</si>
  <si>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</si>
  <si>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</si>
  <si>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</si>
  <si>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</si>
  <si>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</si>
  <si>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</si>
  <si>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</si>
  <si>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</si>
  <si>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</si>
  <si>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</si>
  <si>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</si>
  <si>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</si>
  <si>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</si>
  <si>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</si>
  <si>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</si>
  <si>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</si>
  <si>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</si>
  <si>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</si>
  <si>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</si>
  <si>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</si>
  <si>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</si>
  <si>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</si>
  <si>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</si>
  <si>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</si>
  <si>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</si>
  <si>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</si>
  <si>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</si>
  <si>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 xml:space="preserve">Fin de la Pobreza: Erradicar la pobreza en todas sus formas sigue siendo uno de los principales desafíos que enfrenta la humanidad. </t>
  </si>
  <si>
    <t xml:space="preserve">Hambre cero: Poner fin al hambre y asegurar el acceso de todas las personas, en particular los pobres y las personas
en situaciones de vulnerabilidad a una alimentación sana, nutritiva y suficiente. </t>
  </si>
  <si>
    <t xml:space="preserve">Salud y bienestar
Garantizar el acceso a los servicios de salud sexual y reproductiva, incluidos los de planificación de la familia, información y educación, y lograr la cobertura sanitaria, el acceso a servicios de salud esenciales de calidad y el acceso a medicamentos y vacunas seguros, eficaces, asequibles y de calidad. </t>
  </si>
  <si>
    <t xml:space="preserve">Educación de Calidad: Asegurar la educación en entornos de aprendizaje seguros, no violentos, inclusivos y eficaces, y los
conocimientos teóricos y prácticos necesarios para promover el desarrollo sostenible. </t>
  </si>
  <si>
    <t xml:space="preserve">Igualdad de género: Eliminar todas las formas de violencia y discriminación contra las mujeres y las niñas en los ámbitos
público y privado, incluidas la trata y la explotación sexual y otros tipos de explotación, y asegurar el
acceso a los derechos reproductivos. </t>
  </si>
  <si>
    <t xml:space="preserve">Agua limpia y saneamiento
Lograr el acceso universal y equitativo al agua potable a un precio asequible para todas y todos. </t>
  </si>
  <si>
    <t xml:space="preserve">Energía asequible y no contaminante
Aumentar la proporción de energía renovable en el conjunto de fuentes energéticas.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</si>
  <si>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</si>
  <si>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 xml:space="preserve">Industria, innovación e infraestructura: Promover una industrialización inclusiva y sostenible y, de aquí a 2030, aumentar significativamente
la contribución de la industria al empleo y al producto interno bruto, de acuerdo con las circunstancias nacionales, y duplicar esa contribución en los países menos adelantados. </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</si>
  <si>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</si>
  <si>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 xml:space="preserve">Ciudades y comunidades sostenibles: Reducir el impacto ambiental negativo per cápita de las ciudades, incluso prestando especial atención a la calidad del aire y la gestión de los desechos municipales y de otro tipo. </t>
  </si>
  <si>
    <t xml:space="preserve">Producción y consumo responsables: Reducir a la mitad el desperdicio de alimentos per cápita mundial en la venta al por menor y a nivel de los consumidores y reducir las pérdidas de alimentos en las cadenas de producción y suministro,
incluidas las pérdidas posteriores a la cosecha. </t>
  </si>
  <si>
    <t xml:space="preserve">Vida de ecosistemas terrestres: Promover la gestión sostenible de todos los tipos de bosques, poner fin a la deforestación, recuperar
los bosques degradados e incrementar la forestación y la reforestación a nivel mundial. </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</si>
  <si>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</si>
  <si>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 xml:space="preserve">Alianzas para lograr los objetivos: Fomentar y promover la constitución de alianzas eficaces en las esferas pública, público-privada y
de la sociedad civil, aprovechando la experiencia y las estrategias de obtención de recursos de las
alianzas. </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</si>
  <si>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</si>
  <si>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</si>
  <si>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</si>
  <si>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</si>
  <si>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</si>
  <si>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</si>
  <si>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</si>
  <si>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</si>
  <si>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</si>
  <si>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</si>
  <si>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</si>
  <si>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</si>
  <si>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</si>
  <si>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</si>
  <si>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</si>
  <si>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</si>
  <si>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</si>
  <si>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</si>
  <si>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</si>
  <si>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</si>
  <si>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</si>
  <si>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</si>
  <si>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</si>
  <si>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</si>
  <si>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</si>
  <si>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</si>
  <si>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</si>
  <si>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</si>
  <si>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</si>
  <si>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</si>
  <si>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</si>
  <si>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</si>
  <si>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</si>
  <si>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</si>
  <si>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</si>
  <si>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</si>
  <si>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PROTECCIÓN, INCLUSIÓN Y GARANTIA DE LOS DERECHOS CULTURALES EN EL DISTRITO DE CARTAGENA DE INDIAS</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</si>
  <si>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</si>
  <si>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</si>
  <si>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</si>
  <si>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</si>
  <si>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</si>
  <si>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</si>
  <si>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</si>
  <si>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2.  Fase Diagnóstica.</t>
  </si>
  <si>
    <t>3. Fase de Diseño.</t>
  </si>
  <si>
    <t>4. Fase de Implementación.</t>
  </si>
  <si>
    <t>5. Fase de Revisión y Actualización del ACUERDO N° 001 DE 2003.</t>
  </si>
  <si>
    <t>FORTALECIMIENTO Y SALVAGUARDIA DE LAS PRACTICAS SIGNIFICATIVAS DEL PATRIMONIO INMATERIAL EN EL DISTRITO DE CARTAGENA DE INDIAS</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</si>
  <si>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</si>
  <si>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</si>
  <si>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</si>
  <si>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</si>
  <si>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</si>
  <si>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</si>
  <si>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</si>
  <si>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</si>
  <si>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</si>
  <si>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</si>
  <si>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</si>
  <si>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</si>
  <si>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</si>
  <si>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</si>
  <si>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</si>
  <si>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</si>
  <si>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</si>
  <si>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</si>
  <si>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</si>
  <si>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</si>
  <si>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</si>
  <si>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</si>
  <si>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</si>
  <si>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</si>
  <si>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</si>
  <si>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</si>
  <si>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</si>
  <si>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</si>
  <si>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</si>
  <si>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</si>
  <si>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</si>
  <si>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</si>
  <si>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</si>
  <si>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</si>
  <si>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</si>
  <si>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</si>
  <si>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</si>
  <si>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</si>
  <si>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</si>
  <si>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</si>
  <si>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</si>
  <si>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</si>
  <si>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Línea estratégica artes, cultura y patrimonio para una Cartagena Incluyente</t>
  </si>
  <si>
    <t>Cartagena Transparente</t>
  </si>
  <si>
    <t>Linea estratégica: Cartagena Inteligente con todos y para todos</t>
  </si>
  <si>
    <t>Linea estratégica para la equidad e inclusión de los negros, afros, palenqueros e indigena.</t>
  </si>
  <si>
    <t>Linea estratégica jovenes salvando a cartagena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</si>
  <si>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</si>
  <si>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</si>
  <si>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</si>
  <si>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</si>
  <si>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Modernización del IPCC.</t>
  </si>
  <si>
    <t xml:space="preserve"> Festivales y ferias de salvaguardia al patrimonio inmaterial adecuados a las condiciones sanitarias, de comunicación y a las restricciones de bioseguridad que establezcan las autoridades competentes.</t>
  </si>
  <si>
    <t>Porcentaje de participantes en procesos de promoción de lectura en las bibliotecas del Distrito.</t>
  </si>
  <si>
    <t>35.57%  - 335.815 Personas</t>
  </si>
  <si>
    <t>Porcentaje  de infraestructura cultural mantenida y conservada.</t>
  </si>
  <si>
    <t xml:space="preserve">   57%
18 bibliotecas, plaza de toros, Teatro Adolfo Mejía, Teatrino El  Socorro</t>
  </si>
  <si>
    <t>Porcentaje de  proyectos apoyados en el impulso y creación de emprendimientos artísticos, culturales y creativos a través de convocatorias.</t>
  </si>
  <si>
    <t>100%                                                                  120 proyectos apoyados de creación de emprendimientos artísticos, culturales y creativos.</t>
  </si>
  <si>
    <t>Porcentaje de portadores de la tradición y participantes en  las fiestas  y festivales del distrito cualificados (medido en grupos participantes)</t>
  </si>
  <si>
    <t>60%
(178 grupos)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</si>
  <si>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</si>
  <si>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</si>
  <si>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Cartagena Incluyente</t>
  </si>
  <si>
    <t>Incrementar en un 20% los participantes en procesos de promoción de lectura adecuados a las condiciones sanitarias, de comunicación y a las restricciones de bioseguridad que establezcan las autoridades competentes.</t>
  </si>
  <si>
    <t>Mantener y conservar el 100% de la infraestructura cultural.</t>
  </si>
  <si>
    <t>Incrementar en 100% los proyectos apoyados en el impulso y creación de emprendimientos artísticos, culturales y creativos.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</si>
  <si>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</si>
  <si>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Mantener y aumentar a 75% el inventario de patrimonio cultural inmueble del centro histórico, su área de influencia y periferia histórica conservado.</t>
  </si>
  <si>
    <t>Mediación Y Bibliotecas para la Inclusión.</t>
  </si>
  <si>
    <t>Infraestructura Cultural Para La Inclusión.</t>
  </si>
  <si>
    <t>Estímulos para las artes y el emprendimiento en una Cartagena incluyente.</t>
  </si>
  <si>
    <t>Derechos Culturales y Buen Gobierno para el Fortalecimiento Institucional y Ciudadano.</t>
  </si>
  <si>
    <t>Patrimonio Inmaterial: Prácticas Significativas para la Memoria.</t>
  </si>
  <si>
    <t xml:space="preserve">Valoración, Cuidado y Apropiación Social del Patrimonio Material. </t>
  </si>
  <si>
    <t>Premio Jorge Piedrahita Aduen</t>
  </si>
  <si>
    <t>Sostenibilidad cultural como garantía de permanencia</t>
  </si>
  <si>
    <t>Jovenes participando y salvando a cartagena</t>
  </si>
  <si>
    <t xml:space="preserve"> Número de  personas con asistencias técnicas en asuntos de gestión de bibliotecas públicas y programas de lectura y escritura creativa vinculadas en forma presencial y en línea.</t>
  </si>
  <si>
    <t xml:space="preserve">Servicio de mantenimiento de infraestructura cultural pública. </t>
  </si>
  <si>
    <t>Servicio de actualización tecnológica de las bibliotecas distritales (Colecciones digitales, mejora del internet, de los equipos, etc.)</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</si>
  <si>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</si>
  <si>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</si>
  <si>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</si>
  <si>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</si>
  <si>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</si>
  <si>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</si>
  <si>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</si>
  <si>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</si>
  <si>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</si>
  <si>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</si>
  <si>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</si>
  <si>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Número de premios otorgados</t>
  </si>
  <si>
    <t>Realización de festival de la memoria oral</t>
  </si>
  <si>
    <t>Apoyo a grupos culturales</t>
  </si>
  <si>
    <t>Jovenes participando en espacios culturales, deportivos y acciones de cultura de paz</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</si>
  <si>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</si>
  <si>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</si>
  <si>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</si>
  <si>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- 3301068     </t>
  </si>
  <si>
    <t>Bibliotecas adecuadas - 3301003</t>
  </si>
  <si>
    <t xml:space="preserve">Servicio de apoyo financiero al sector artístico y cultural -3301054    </t>
  </si>
  <si>
    <t xml:space="preserve">Servicio de circulación artística y cultural - 3301073  </t>
  </si>
  <si>
    <t xml:space="preserve">Servicio de educación formal al sector artístico y cultural.  - 3301052     </t>
  </si>
  <si>
    <t>Servicio de promoción de actividades culturales - 3301053</t>
  </si>
  <si>
    <t xml:space="preserve">Documentos normativos   - 3301071            </t>
  </si>
  <si>
    <t>Servicio de educación informal al sector artístico y cultural - 3301051</t>
  </si>
  <si>
    <t>Servicio de salvaguardia al patrimonio inmaterial  - 3302049</t>
  </si>
  <si>
    <t xml:space="preserve">Servicio de promoción de actividades culturales.-  3302044               </t>
  </si>
  <si>
    <t>Servicio de salvaguardia al patrimonio inmaterial - 3302049</t>
  </si>
  <si>
    <t>Documentos normativos - 3302003</t>
  </si>
  <si>
    <t>Documentos de investigación - 3301069</t>
  </si>
  <si>
    <t xml:space="preserve"> Servicio de promoción de actividades culturales. - 3302044</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</si>
  <si>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</si>
  <si>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FORTALECIMIENTO DE LOS PROCESOS DE MEDIACIÓN Y BIBLIOTECAS PARA LA INCLUSIÓN EN EL DISTRITO DE  CARTAGENA DE INDIAS</t>
  </si>
  <si>
    <t>MANTENIMIENTO DE LA INFRAESTRUCTURA CULTURAL PARA LA INCLUSIÓN EN EL DISTRITO DE  CARTAGENA DE INDIAS</t>
  </si>
  <si>
    <t>FORTALECIMIENTO DE ESTÍMULOS PARA LAS ARTES Y LA CULTURA EN EL DISTRITO DE  CARTAGENA DE INDIAS</t>
  </si>
  <si>
    <t>FORMACIÓN Y DIVULGACIÓN PARA LAS ARTES Y EL EMPRENDIMIENTO EN EL DISTRITO DE  CARTAGENA DE INDIAS</t>
  </si>
  <si>
    <t>PROTECCIÓN Y GARANTÍA DE LOS DERECHOS CULTURALES EN EL DISTRITO DE  CARTAGENA DE INDIAS</t>
  </si>
  <si>
    <t>FORTALECIMIENTO Y MODERNIZACIÓN INSTITUCIONAL DEL INSTITUTO DE PATRIMONIO Y CULTURA (IPCC) EN EL DISTRITO DE CARTAGENA DE INDIAS</t>
  </si>
  <si>
    <t xml:space="preserve">FORTALECIMIENTO DE PLANES ESPECIALES DE SALVAGUARDIA PARA INCLUSION DE LAS MANIFESTACIONES CULTURALES EN EL DISTRITO DE CARTAGENA DE INDIAS </t>
  </si>
  <si>
    <t>FORTALECIMIENTO A LA APROPIACIÓN SOCIAL Y DIVULGACIÓN DEL PATRIMONIO MATERIAL EN EL DISTRITO DE  CARTAGENA DE INDIAS</t>
  </si>
  <si>
    <t>FORTALECIMIENTO SALVAGUARDA VALORACIÓN CUIDADO Y CONTROL DEL PATRIMONIO MATERIAL EN EL DISTRITO DE CARTAGENA DE INDIAS</t>
  </si>
  <si>
    <t>DESARROLLO DE ACTIVIDADES CULTURALES Y ARTISTICAS PARA LOS JOVENES ENTRE 14 Y 28 AÑOS DEL DISTRITO DE   CARTAGENA DE INDIAS</t>
  </si>
  <si>
    <t>ESTAMPILLA PROCULTURA</t>
  </si>
  <si>
    <t>VENTA DE BIENES Y SERVICIOS TAM - REASIGNACION VENTAS TAM</t>
  </si>
  <si>
    <t>ICLD</t>
  </si>
  <si>
    <t>ESTAMPILLA PROCULTURA - REASIGNACION 2021 ESTAMPILLA PROCULTURA.</t>
  </si>
  <si>
    <t>SGP CULTURA</t>
  </si>
  <si>
    <t>VENTA DE BIENES Y SERVICIOS</t>
  </si>
  <si>
    <t>1.2.1.0.00-001</t>
  </si>
  <si>
    <t>1.2.3.1.19-082</t>
  </si>
  <si>
    <t>1.2.4.3.02-057</t>
  </si>
  <si>
    <t>1.2.3.1.12-134</t>
  </si>
  <si>
    <t>1.3.2.2.08-123</t>
  </si>
  <si>
    <t xml:space="preserve">1.2.1.0.00-001 </t>
  </si>
  <si>
    <t>IPCC - PROMOCIÓN CULTURAL</t>
  </si>
  <si>
    <t>IPCC - PATRIMONIO CULTURAL</t>
  </si>
  <si>
    <t>OSCAR URIZA - GRIMALDO APARICIO</t>
  </si>
  <si>
    <t>OSCAR URIZA - lUIS GARCIA</t>
  </si>
  <si>
    <t xml:space="preserve">35.57%  - 335.815 Personas
</t>
  </si>
  <si>
    <t>Porcentaje</t>
  </si>
  <si>
    <t>Número</t>
  </si>
  <si>
    <t>X</t>
  </si>
  <si>
    <t xml:space="preserve">Número </t>
  </si>
  <si>
    <t xml:space="preserve">ICLD </t>
  </si>
  <si>
    <t>SGP</t>
  </si>
  <si>
    <t>1.2.2.3.1.19-082</t>
  </si>
  <si>
    <t>2.3.3301.1603.2020130010042</t>
  </si>
  <si>
    <t>57%
18 bibliotecas, plaza de toros, Teatro Adolfo Mejía, Teatrino El  Socorro</t>
  </si>
  <si>
    <t>LEP</t>
  </si>
  <si>
    <t>1.2.3.2.27-032</t>
  </si>
  <si>
    <t>2.3.3301.1603.2020130010218</t>
  </si>
  <si>
    <t>N/D</t>
  </si>
  <si>
    <t>Otorgar 12 reconocimientos en el concurso sobre investigaciones del impacto de la corrupción en Cartagena.</t>
  </si>
  <si>
    <t>2.3.3301.1603.2021130010264</t>
  </si>
  <si>
    <t>Realización de tres  festivales de memoria oral</t>
  </si>
  <si>
    <t>12 Grupos Culturales apoyados</t>
  </si>
  <si>
    <t>2.3.3302.1603.2021130010134</t>
  </si>
  <si>
    <t>20.0000 Jovenes que partipan en espacios culturales, deportivos y acciones de cultura de paz</t>
  </si>
  <si>
    <t>Servicio de asistencia técnica en procesos de comunicación cultural -3301059</t>
  </si>
  <si>
    <t>2.3.3301.1603.2021130010090</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</si>
  <si>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</si>
  <si>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</si>
  <si>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</si>
  <si>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2.3.3301.1603.2020130010045</t>
  </si>
  <si>
    <t xml:space="preserve">ESTAMPILLA PROCULTURA </t>
  </si>
  <si>
    <t>4 Políticas públicas formuladas y presentadas articuladas intersectorialmente.</t>
  </si>
  <si>
    <t>Eficiente  articulación de los espacios de participación del Sistema Distrital de cultura- SDC, lo que  genera procesos culturales estratégicos de mayor impacto en la vida cultural de Cartagena</t>
  </si>
  <si>
    <t>2.3.3301.1603.2021130010291</t>
  </si>
  <si>
    <t>N/A</t>
  </si>
  <si>
    <t>ESTAMPILLA</t>
  </si>
  <si>
    <t>2.3.3301.1603.2021130010005</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</si>
  <si>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</si>
  <si>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</si>
  <si>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2.3.3302.1603.2021130010255</t>
  </si>
  <si>
    <t>1.2.3.2.27-012</t>
  </si>
  <si>
    <t>Formular 2 Planes  Especiales de Salvaguardia para inclusión de las manifestaciones culturales en la Lista Representativa de Patrimonio Cultural Inmaterial.</t>
  </si>
  <si>
    <t>SGP-CULTURA</t>
  </si>
  <si>
    <t>1.767 inmuebles del centro histórico y su área de influencia que han tenido algún tipo de intervención (restauración, consolidación, adecuación, mantenimiento, obras de apuntalamiento preventivo, etc.)</t>
  </si>
  <si>
    <t>RF IPCC</t>
  </si>
  <si>
    <t>1.3.2.3.11-073</t>
  </si>
  <si>
    <t>2.3.3302.1603.20211300265</t>
  </si>
  <si>
    <t>Documentos de lineamientos técnicos</t>
  </si>
  <si>
    <t>Servicios relacionados con la preservación del patrimonio material inmueble (gestiones de control, verificación, supervisión asesorías) para el mantenimiento de los inmuebles del centro histórico y su área de influencia.</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</si>
  <si>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</si>
  <si>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</si>
  <si>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Servicio de asistencia técnica en el manejo y gestión del patrimonio arqueológico, antropológico e histórico</t>
  </si>
  <si>
    <t>36 acciones, de apropiación social del patrimonio material, divulgación ycomunicación social del patrimonio adecuadas a las condiciones sanitarias, de comunicación y a las restricciones de bioseguridad que establezcan las autoridades competentes</t>
  </si>
  <si>
    <t>2.3.3302.1603.2020130010213</t>
  </si>
  <si>
    <t>1.2.3.2.25-166</t>
  </si>
  <si>
    <t>2.3.3302.1603.2021130010006</t>
  </si>
  <si>
    <t>Propiciar el fortalecimiento de la valoración, preservación y dignificación de las prácticas y tradiciones del patrimonio inmaterial en el distrito de cartagena de indias.</t>
  </si>
  <si>
    <t>GESTIÓN CON VALORES PARA RESULTADOS</t>
  </si>
  <si>
    <t>Participación Ciudadana
Servicio al Ciudadano</t>
  </si>
  <si>
    <t>Fortalecimiento Institucional y Simplificación de Procesos</t>
  </si>
  <si>
    <t>GESTIÓN DEL CONOCIMIENTO Y LA INNOVACIÓN</t>
  </si>
  <si>
    <t>TALENTO HUMANO
GESTIÓN DEL CONOCIMIENTO Y LA INNOVACIÓN</t>
  </si>
  <si>
    <t>Talento Humano
Gestión del Conocimiento y la Innovación</t>
  </si>
  <si>
    <t xml:space="preserve">GESTIÓN DEL CONOCIMIENTO Y LA INNOVACIÓN
TALENTO HUMANO </t>
  </si>
  <si>
    <t>Gestión del Conocimiento y la Innovación
Gestión el Talento Humano</t>
  </si>
  <si>
    <t>Gobierno Digital
Seguridad Digital</t>
  </si>
  <si>
    <t>GESTIÓN CON VALORES PARA RESULTADOS
GESTIÓN DEL CONOCIMIENTO</t>
  </si>
  <si>
    <t>Participación Ciudadana
Servicio al Ciudadano
Gestión del Conocimiento y la Innovación</t>
  </si>
  <si>
    <t>GESTIÓN DEL CONOCIMIENTO Y LA INNOVACIÓN 
GESTIÓN CON VALORES PARA RESULTADOS</t>
  </si>
  <si>
    <t>Gestión del Conocimiento y la Innovación
Participación Ciudadana</t>
  </si>
  <si>
    <t>INFORMACIÓN Y COMUNICACIÓN</t>
  </si>
  <si>
    <t>Transparencia, Acceso a la Información Pública y Lucha Contra la Corrupción</t>
  </si>
  <si>
    <t xml:space="preserve">Gestión del Conocimiento y la Innovación </t>
  </si>
  <si>
    <t xml:space="preserve">GESTIÓN DEL CONOCIMIENTO Y LA INNOVACIÓN
GESTIÓN CON VALORES PARA RESULTADOS </t>
  </si>
  <si>
    <t>Realizar la  promoción de acciones de preservación del patrimonio material inmueble mantenidos (gestiones de control, verificación, supervisión asesorías) en 127 inmuebles para su conservación</t>
  </si>
  <si>
    <t xml:space="preserve">Realizar la  promoción de acciones de mantenimiento de 1767 inmuebles en el centro historico y su area de influencia que han tenido algun tipo de intervención, a través gestiones de control,verificación, supervisión, asesorias. </t>
  </si>
  <si>
    <t>Participación Ciudadana</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</si>
  <si>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</si>
  <si>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</si>
  <si>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CONSERVACIÓN DEL PATRIMONIO MATERIAL</t>
  </si>
  <si>
    <t>Proteger, enriquecer, conservar, rehabilitar e intervenir con criterios de sustentabilidad al Centro Histórico y Zonas de influencia</t>
  </si>
  <si>
    <t>GESTIÓN DE TECNOLOGIA</t>
  </si>
  <si>
    <t>Monitorear, evaluar y controlar la debida ejecución de los servidores virtuales, equipos de control de borde, conectividad de acuerdo al parámetro establecido por el instituto</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</si>
  <si>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</si>
  <si>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</si>
  <si>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Cumplimiento parcial de metas de control de obras en el Centro Histórico y áreas de influencia</t>
  </si>
  <si>
    <t xml:space="preserve">Despliegue de jornadas de observación, vigilacia e intervención en el Centro Histórico y áreas de influencia de la ciudad.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</si>
  <si>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</si>
  <si>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</si>
  <si>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Promover la diversidad cultural cartagenera a través del fortalecimiento de las diferentes dimensiones del campo artístico, creación de condiciones para el desarrollo y fomento de una cultura ciudadana de reconocimiento y respeto por las diferencias cultu</t>
  </si>
  <si>
    <t>MEJORAMIENTO Y DOTACIÓN DE LA BIBLIOTECA DISTRITAL JORGE ARTEL EN EL BARRIO EL SOCORRO EN EL DISTRITO DE CARTAGENA DE INDIAS</t>
  </si>
  <si>
    <t>Mejorar los niveles de lectura del barrio El Socorro del Distrito de Cartagena de Indias</t>
  </si>
  <si>
    <t>ASIGNACIONES DIRECTAS - SGR</t>
  </si>
  <si>
    <t>NACION AD1313001</t>
  </si>
  <si>
    <t>POSICION CATÁLOGO DE GASTOS 00AD-3301-1603-2021-13001-0137</t>
  </si>
  <si>
    <t>21 Infraestructuras culturales mantenidas y conservadas.</t>
  </si>
  <si>
    <t>6 Bibliotecas con servicios de actualización tecnológica.</t>
  </si>
  <si>
    <t>GESTIÓN CON VALORES PARA RESULTADOS.
DIRECCIONAMIENTO ESTRATÉGIGO</t>
  </si>
  <si>
    <t>Fortalecimiento Institucional y Simplificación de Procesos
Planeación</t>
  </si>
  <si>
    <t>GESTIÓN CON VALORES PARA RESULTADOS
DIRECCIONAMIENTO ESTRÁTEGIGO</t>
  </si>
  <si>
    <t>CONSERVACIÓN DEL PATRIMONIO MATERIAL
DIRECCIONAMIENTO ESTRATÉGICO</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</si>
  <si>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</si>
  <si>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</si>
  <si>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300 asistencias técnicas en actividades de extensión bibliotecaria en la comunidad.</t>
  </si>
  <si>
    <t>PROCESP COMPETITIVO ESALES</t>
  </si>
  <si>
    <t>CONVOCATORIA DE ESTIMULOS</t>
  </si>
  <si>
    <t>PROCESO COMPETITIVO ESALES</t>
  </si>
  <si>
    <t>SANCIONES IPCC</t>
  </si>
  <si>
    <t>ENERO</t>
  </si>
  <si>
    <t xml:space="preserve"> MARZO </t>
  </si>
  <si>
    <t>FEBRERO</t>
  </si>
  <si>
    <t xml:space="preserve">FEBRERO </t>
  </si>
  <si>
    <t xml:space="preserve"> FEBRERO</t>
  </si>
  <si>
    <t>CONSULTORIO Ó PROCESO DE SELECCIÓN ABREVIADA DE MENOR CUANTIA</t>
  </si>
  <si>
    <t>COMPETITIVO ESALES</t>
  </si>
  <si>
    <t>MINIMA CUANTIA - SELECCIÓN ABREVIADA DE MENOR CUANTIA</t>
  </si>
  <si>
    <t>ACUMULADO DE META PRODUCTO 2020- 2023</t>
  </si>
  <si>
    <t>SI</t>
  </si>
  <si>
    <t>CONVENIO ESPECIFICO INTERADMINISTRATIVO UNIBAC</t>
  </si>
  <si>
    <t>CONVENIO ESPECIFICO INTERADMINISTRATIVO</t>
  </si>
  <si>
    <t>1 Convocatoria IMPULSO 2023</t>
  </si>
  <si>
    <t xml:space="preserve">1. Convocatoria de actores festivos </t>
  </si>
  <si>
    <t>Selección abreviada de menor cuantia</t>
  </si>
  <si>
    <t>1.Convocatoria de estimulos circulación local.  2 Convocatoria de estimulos circulación 2020 (Local - Nacional - Internacional).        3.Convocatoria "Arte en Movimiento".           4.Comvocatoria TAM</t>
  </si>
  <si>
    <t>ENERO - MARZO</t>
  </si>
  <si>
    <t>MARZO</t>
  </si>
  <si>
    <t>MAYO</t>
  </si>
  <si>
    <t>ABRIL</t>
  </si>
  <si>
    <t>NO</t>
  </si>
  <si>
    <t>CONTRATACIÓN DIRECTA</t>
  </si>
  <si>
    <t>ORDENES DE PRESTACIÓN DE SERVICIOS</t>
  </si>
  <si>
    <t>CONTRATACIÓN DIRECTA - COMPETITIVO ESALES</t>
  </si>
  <si>
    <t>ORDENES DE PRESTACIÓN DE SERVICIOS - COMPETITIVO ESALES</t>
  </si>
  <si>
    <t xml:space="preserve">ORDENES DE PRESTACIÓN DE SERVICIOS 1. CONVENIO ESPECIFICO INTERADMINISTRATIVO    2. ESCUELA DE PROYECTOS CULTURALES </t>
  </si>
  <si>
    <t xml:space="preserve">CONTRATACIÓN DIRECTA1. CONVENIO ESPECIFICO INTERADMINISTRATIVO    2. ESCUELA DE PROYECTOS CULTURALES </t>
  </si>
  <si>
    <t>CONTRATACIÓN DIRECTA -  SELECCIÓN ABREVIADA</t>
  </si>
  <si>
    <t>PROCESO COMPETITIVO ESALES PARA MUSEOS</t>
  </si>
  <si>
    <t>PROCESO PARA ESTRATEGIAS , ACCIONES, ENCUENTROS ACADÉMICOS Y/O PEDAGÓGICOS EN PRO DEL PATRIMONIO MATERAL</t>
  </si>
  <si>
    <t>ESTRATEGIAS DE DIVULGACIÓN PARA PROMOVER LA PUESTA EN VALOR DEL PATRIMONIO CULTURAL</t>
  </si>
  <si>
    <t>ESTRATEGIAS DE  CONOCIMIENTOS CON MUSEOS</t>
  </si>
  <si>
    <t>EXPERIENCIAS TURISTICAS CULTURALES</t>
  </si>
  <si>
    <t>ALIANZAS CON UNIVERSIDADES</t>
  </si>
  <si>
    <t>DESARROLLO Y PROMOCIÓN DE CARTILLAS Y/O MANUALES</t>
  </si>
  <si>
    <t>SOFTMATE DE INFROMACIÓN</t>
  </si>
  <si>
    <t>JULIO</t>
  </si>
  <si>
    <t>DESARROLLO DE LABORATORIO CULTURAL</t>
  </si>
  <si>
    <t xml:space="preserve">PROCESO COMPETITIVO ESALES </t>
  </si>
  <si>
    <t>FESTIVAL DE MEMORIA ORAL</t>
  </si>
  <si>
    <t>JUNIO</t>
  </si>
  <si>
    <t>LABORATORIO CULTURAL</t>
  </si>
  <si>
    <t>PROCESOS CULTURALES CON JOVENES</t>
  </si>
  <si>
    <t>MINIMA CUANTIA</t>
  </si>
  <si>
    <t>PROCESO COMPETITIVO ESALES DE C/U AGENDAS</t>
  </si>
  <si>
    <t>CONVENIO INTERADMINISTRATIVO</t>
  </si>
  <si>
    <t>PROCESO COMPETITIVO ESALES / CONVOCATORIAS DE ESTIMULOS</t>
  </si>
  <si>
    <t>1. CONVOCATORIA DE CIRCULACIÓN.     2. PROCESO COMPETITIVO ESALES</t>
  </si>
  <si>
    <t>NOVIEMBRE</t>
  </si>
  <si>
    <t>DICIEMBRE</t>
  </si>
  <si>
    <t>PROCESO COMPETITIVO - CONVENIO DE INTERADMINISTRATIVO</t>
  </si>
  <si>
    <t>FORMULACIÓN DE DOCUMENTOS DE POLITICA PÚBLICA</t>
  </si>
  <si>
    <t>DOCUMENTOS DE POLITICA PÚBLICA</t>
  </si>
  <si>
    <t>FORMACIÓN A CONSEJEROS DE AREA</t>
  </si>
  <si>
    <t>ENCUENTRO DISTRITAL DE CULTURA</t>
  </si>
  <si>
    <t>1. ORDENES DE PRESTACIÓN DE SERVICIOS - 2. Convocatoria IMPULSO 2023</t>
  </si>
  <si>
    <t>1. Contratación directa - 2. Convocatoria IMPULSO 2023</t>
  </si>
  <si>
    <t>LICITACIÓN PÚBLICA - CONCURSO DE MERITOS</t>
  </si>
  <si>
    <t xml:space="preserve">ENERO </t>
  </si>
  <si>
    <t>Cementerio - Estudios preliminares de acuerdo a requerimientos SIPA</t>
  </si>
  <si>
    <t>CONCURSO DE MERITOS</t>
  </si>
  <si>
    <t>COMPRA EN TIENDA VIRTUAL</t>
  </si>
  <si>
    <t>ACTUALIZACIÓN TECNOLOGICA</t>
  </si>
  <si>
    <t>TAM - Estudios,  TAM - Mantenimiento, Plaza de Todos - Mantenimiento, Bibliotecas - Mantenimiento, Monumentos CH
Generar impacto a nivel de DISTRITO
- Apoyo Logístico
- Infraestructura
- Gerencia EP
- ETCAR
- Alumbrado público
- Pacaribe
- Gerencia CH.                                                                                     ORDENES DE PRESTACIÓN DE SERVICIOS</t>
  </si>
  <si>
    <t>CONVENIOS Y/O CONTRATOS INTERADMINISTRATIVOS</t>
  </si>
  <si>
    <t>SELECCIÓN ABREVIADA DE MENOR CUANTIA / MINIMA CUANTIA</t>
  </si>
  <si>
    <t>SEPTIEMBRE</t>
  </si>
  <si>
    <t xml:space="preserve">ORDENES DE PRESTACIÓN DE SERVICIOS </t>
  </si>
  <si>
    <t>PROCESO COMPETITIVO DE ESALES /MINIMA CUANTIA</t>
  </si>
  <si>
    <t>CONTRATACIÓN DIRECTA - MINIMA CUANTIA</t>
  </si>
  <si>
    <t xml:space="preserve"> MARZO</t>
  </si>
  <si>
    <t xml:space="preserve"> ENERO          MARZO.               SEPTIEMBRE</t>
  </si>
  <si>
    <t xml:space="preserve"> SEPTIEMBRE</t>
  </si>
  <si>
    <t xml:space="preserve"> ENERO.           ABRIL.      JUNIO.   </t>
  </si>
  <si>
    <t>DIEMBRE</t>
  </si>
  <si>
    <t>REPORTE ACTIVIDAD DE PROYECTO A 31 DE MARZO</t>
  </si>
  <si>
    <t>REPORTE INDICADOR DE ACTIVIDAD DE PROYECTO A 31 DE MARZO</t>
  </si>
  <si>
    <t>Nº BENEFICIARIOS A 31 DE MARZO</t>
  </si>
  <si>
    <t xml:space="preserve">1.Convocatoria de circuito cultural </t>
  </si>
  <si>
    <t xml:space="preserve"> 1. Convocatoria de Candela viva.      2. Convocatoria Cartagena circula.                                             3. Convocatoria Circularte 2023</t>
  </si>
  <si>
    <t>1.Convocatoria participantes feria artesanal</t>
  </si>
  <si>
    <t>se realizaron 3 festivales del dulce comunitarios con 10 portadoras c/u.</t>
  </si>
  <si>
    <t>1. Convocatoria festival del frito.                2.Convocatoria festival del dulce                     3. Convocatoria de cocina tradicional (fest dulce)</t>
  </si>
  <si>
    <t>Presentación de actividades de promoción y prevención del Plan de SST - Aplicación de bateria de riesgo psicosocial - Entregas de insumos de bioseguridad</t>
  </si>
  <si>
    <t>Se encuentra en funcionamiento la catalogación a través del Software KOHA.</t>
  </si>
  <si>
    <t xml:space="preserve">Alianza con pastoral social y USAID, grupo social, Fundación Julio Mario Santo Domingo </t>
  </si>
  <si>
    <t>Estrategias de LECTURA, ESCRITURA Y ORALIDAD.</t>
  </si>
  <si>
    <t>Se celebro el día nacional de las lenguas nativas - día de los derechos colectivos para preservar el patrimonio y la identidad cultural</t>
  </si>
  <si>
    <t xml:space="preserve">Presentación con el grupo cojowa del grupo de danza juvenil </t>
  </si>
  <si>
    <t xml:space="preserve">En el primer trimestre las 18 bibliotecas de la Red de bibliotecas públicas presentaron agendas de aprendizaje y fomento educativo y cultural, donde se destacaron las siguientes actividades:
Presentación de obras de teatro “Acido de corazón” en articulación con CIAD y la participación del público en general, presentación de cortometraje casa museo Rafael Núñez, con el objetivo de  fomentar la cultura en los jóvenes y aprender sobre su identidad, agendas para la conformación del grupo jóvenes saludables desde el cual se estarán desarrollando diferentes actividades relacionadas con cultura, talleres literarios, conciertos, sesiones de clubes de lectura, talleres de alfabetización digital, visitas de escuelas (biblioescuela), montaje de exposición de registro fotográfico, procesos formativos, clases sabatinas de zumba, baile con formación de danza de la India y danza contemporánea, agrupación de bailarines de breakdance y danzas urbanas, colectivo danzas, consejeros de danza, consejos de cine, artesanos, artes plásticas, actividades de poesía, manualidades,  teatro entre otros. </t>
  </si>
  <si>
    <t xml:space="preserve">
En el primer trimestre se realizaron actividades de lectura en voz alta, promoción de lectura, actividades de escritura, oralidad, dibujos y actividades recreativas en los siguientes clubes de lectura: 
1.Club de lectura Biblioteca Balbino Carreazo, 2. Club de lectura Infantil "Los Caimanes" - Encuentro de lectura en voz alta con diferentes autores.3. Club de lectura de jovenes y adultos " Leo y Aprendo" , 4. Club de lectura "Nadando en libros", 5. Club de lectura "Mis amigos y yo" 6. Club de lectura con estudiantes de la I.E. 7. Club de lectura de la biblioteca "José Vicente Mogollón", 8. Club de lectura "mensajero de la lectura", 9. club de lectura "pequeños lectores", 10. Clubes de lectura soñando por mi barrio, 11. Club de lectura "Las pilanderas, 11. Club de lectura "Traga libros" 12. Club de lectura “Casa blanca”, 13. Club de lectura "exploradores de cuentos, 14.  Club de lectura "Jóvenes soñadores", 15. Club de lectura "Ángeles del saber", 16. Club de lectura-Niños, 17. Club de lectura-Megabiblioteca Pie de la Popa, 18. Club de lectura "La fuerza de la lengua", 19. Club de lectura y escritura con los pequeños en la biblioteca Jesús Aguilar Nuñez de punta Canoa, 20. Club de lectura "Ángeles del saber", 21. Club de lectura "Nuevo Mundo de comunicación", 22. Club de lectura con niños de la Biblioteca del Barrio Bostón, 23. Club de lectura Institución Educativa Pies Descalzos, 24. Club de lectura "A leer se dijo", 25. Club de lectura "Arteliando", 26. Club de lectura "Alharaca viajera" a la orilla de la playa, 27. Club de lectura "Yo leo, tu escuchas", 28. Club de lectura y escritura creativa "Pequeños gigantes", 29. Club de lectura "Jovenes Soñadores", 30. Club de lectura de la Juan de Dios, 31. Club de lectura" Grandes Lectores", 32. Club de lectura “La hora del Café,  entre otros. 
</t>
  </si>
  <si>
    <t>FUENTE</t>
  </si>
  <si>
    <t>APROPIACIÓN DEFINITIVA</t>
  </si>
  <si>
    <t>EJECUCIÓN PRESUPUESTAL A 31 MARZO 2023</t>
  </si>
  <si>
    <t>%EJECUCIÓN</t>
  </si>
  <si>
    <t xml:space="preserve">VENTA DE BIENES Y SERVICIOS </t>
  </si>
  <si>
    <t>REPORTES DE AVANCE METAS PRODUCTOS A MARZO 31 DE 2023</t>
  </si>
  <si>
    <t>ACUMULADO META PRODUCTO 2023</t>
  </si>
  <si>
    <t>AVANCE META PRODUCTO AL CUATRIENIO</t>
  </si>
  <si>
    <t>Ejecución del proceso de mantenimiento de la Biblioteca Jorge Artel</t>
  </si>
  <si>
    <t>Ajustes a las observaciones del documento PES</t>
  </si>
  <si>
    <t>Avance Programa Mediación Y Bibliotecas para la Inclusión.</t>
  </si>
  <si>
    <t>AVANCE META PRODUCTO AL AÑO 2023</t>
  </si>
  <si>
    <t>Avance Programa Infraestructura Cultural Para La Inclusión.</t>
  </si>
  <si>
    <t>Avance Programa Estímulos para las artes y el emprendimiento en una Cartagena incluyente.</t>
  </si>
  <si>
    <t>Avance Programa Derechos Culturales y Buen Gobierno para el Fortalecimiento Institucional y Ciudadano.</t>
  </si>
  <si>
    <t>Avance Programa Patrimonio Inmaterial: Prácticas Significativas para la Memoria.</t>
  </si>
  <si>
    <t xml:space="preserve">Avance Programa Valoración, Cuidado y Apropiación Social del Patrimonio Material. </t>
  </si>
  <si>
    <t>AVANCE DE LA LINEA ESTRATEGICA A 30 DE MARZO DE 2023</t>
  </si>
  <si>
    <t>AVANCE DE LA LINEA ESTRATEGICA AL CUATRIENIO</t>
  </si>
  <si>
    <t>APROPIACIÓN DEFINITIVA SEGÚN POAI</t>
  </si>
  <si>
    <t>EJECUCIÓN PRESUPUESTAL A 31 MARZO 2023 SEGÚN POAI</t>
  </si>
  <si>
    <t>REPORTE DE  PAGOS   A CORTE MARZO  DE 2023 SEGÚN PREDIS</t>
  </si>
  <si>
    <t xml:space="preserve">% EJECUCIÓN PRESUPUESTAL  A CORTE MARZO  DE 2023 SEGÚN PLANEACION </t>
  </si>
  <si>
    <t xml:space="preserve">% EJECUCIÓN POR PAGOS  A CORTE MARZO  DE 2023 SEGÚN PLANEACION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</si>
</sst>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quot;$&quot;\ * #,##0_-;\-&quot;$&quot;\ * #,##0_-;_-&quot;$&quot;\ * &quot;-&quot;_-;_-@_-"/>
    <numFmt numFmtId="165" formatCode="0;[Red]0"/>
    <numFmt numFmtId="166" formatCode="dd/mm/yy;@"/>
    <numFmt numFmtId="167" formatCode="_-&quot;$&quot;* #,##0_-;\-&quot;$&quot;* #,##0_-;_-&quot;$&quot;* &quot;-&quot;??_-;_-@_-"/>
    <numFmt numFmtId="168" formatCode="_-* #,##0_-;\-* #,##0_-;_-* &quot;-&quot;??_-;_-@_-"/>
    <numFmt numFmtId="169" formatCode="0.0%"/>
  </numFmts>
  <fonts count="48">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9"/>
      <color rgb="FF000000"/>
      <name val="Tahoma"/>
      <family val="2"/>
    </font>
    <font>
      <sz val="9"/>
      <color rgb="FF000000"/>
      <name val="Tahoma"/>
      <family val="2"/>
    </font>
    <font>
      <sz val="11"/>
      <color theme="1"/>
      <name val="Arial  "/>
    </font>
    <font>
      <b/>
      <sz val="20"/>
      <color theme="1"/>
      <name val="Arial  "/>
    </font>
    <font>
      <b/>
      <sz val="12"/>
      <color theme="1"/>
      <name val="Arial  "/>
    </font>
    <font>
      <b/>
      <sz val="20"/>
      <color rgb="FFFF0000"/>
      <name val="Arial  "/>
    </font>
    <font>
      <b/>
      <sz val="16"/>
      <color theme="1"/>
      <name val="Arial  "/>
    </font>
    <font>
      <b/>
      <sz val="11"/>
      <color theme="1"/>
      <name val="Arial  "/>
    </font>
    <font>
      <b/>
      <sz val="15"/>
      <color theme="1"/>
      <name val="Arial  "/>
    </font>
    <font>
      <b/>
      <sz val="12"/>
      <color theme="1" tint="4.9989318521683403E-2"/>
      <name val="Arial  "/>
    </font>
    <font>
      <b/>
      <sz val="11"/>
      <name val="Arial  "/>
    </font>
    <font>
      <b/>
      <sz val="14"/>
      <name val="Arial  "/>
    </font>
    <font>
      <sz val="14"/>
      <name val="Arial  "/>
    </font>
    <font>
      <sz val="12"/>
      <color theme="1" tint="4.9989318521683403E-2"/>
      <name val="Arial  "/>
    </font>
    <font>
      <sz val="11"/>
      <color theme="1" tint="4.9989318521683403E-2"/>
      <name val="Arial  "/>
    </font>
    <font>
      <sz val="11"/>
      <name val="Arial  "/>
    </font>
    <font>
      <sz val="14"/>
      <color theme="1"/>
      <name val="Arial  "/>
    </font>
    <font>
      <b/>
      <sz val="14"/>
      <color theme="1"/>
      <name val="Arial  "/>
    </font>
    <font>
      <sz val="14"/>
      <color rgb="FF000000"/>
      <name val="Arial  "/>
    </font>
    <font>
      <sz val="12"/>
      <color theme="1" tint="4.9989318521683403E-2"/>
      <name val="Calibri"/>
      <family val="2"/>
      <scheme val="minor"/>
    </font>
    <font>
      <sz val="12"/>
      <color theme="1"/>
      <name val="Arial  "/>
    </font>
    <font>
      <sz val="12"/>
      <name val="Arial  "/>
    </font>
    <font>
      <sz val="12"/>
      <color rgb="FFFF0000"/>
      <name val="Arial  "/>
    </font>
    <font>
      <sz val="12"/>
      <color theme="1"/>
      <name val="Arial"/>
      <family val="2"/>
    </font>
    <font>
      <sz val="12"/>
      <color rgb="FF000000"/>
      <name val="Arial  "/>
    </font>
    <font>
      <sz val="8"/>
      <name val="Calibri"/>
      <family val="2"/>
      <scheme val="minor"/>
    </font>
    <font>
      <b/>
      <sz val="14"/>
      <color theme="0"/>
      <name val="Arial"/>
      <family val="2"/>
    </font>
    <font>
      <b/>
      <sz val="11"/>
      <color theme="1"/>
      <name val="Arial Narrow"/>
      <family val="2"/>
    </font>
  </fonts>
  <fills count="3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4D5FF"/>
        <bgColor indexed="64"/>
      </patternFill>
    </fill>
    <fill>
      <patternFill patternType="solid">
        <fgColor rgb="FFD3CAFF"/>
        <bgColor indexed="64"/>
      </patternFill>
    </fill>
    <fill>
      <patternFill patternType="solid">
        <fgColor rgb="FFF2EDC8"/>
        <bgColor indexed="64"/>
      </patternFill>
    </fill>
    <fill>
      <patternFill patternType="solid">
        <fgColor rgb="FFFFFF00"/>
        <bgColor indexed="64"/>
      </patternFill>
    </fill>
    <fill>
      <patternFill patternType="solid">
        <fgColor theme="9" tint="0.79998168889431442"/>
        <bgColor rgb="FF000000"/>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D49EDF"/>
        <bgColor indexed="64"/>
      </patternFill>
    </fill>
    <fill>
      <patternFill patternType="solid">
        <fgColor rgb="FFD49EDF"/>
        <bgColor rgb="FF000000"/>
      </patternFill>
    </fill>
    <fill>
      <patternFill patternType="solid">
        <fgColor rgb="FFF2C9ED"/>
        <bgColor indexed="64"/>
      </patternFill>
    </fill>
    <fill>
      <patternFill patternType="solid">
        <fgColor rgb="FFF2C9ED"/>
        <bgColor rgb="FF000000"/>
      </patternFill>
    </fill>
    <fill>
      <patternFill patternType="solid">
        <fgColor rgb="FFEEEEB4"/>
        <bgColor indexed="64"/>
      </patternFill>
    </fill>
    <fill>
      <patternFill patternType="solid">
        <fgColor rgb="FFEEEEB4"/>
        <bgColor rgb="FF000000"/>
      </patternFill>
    </fill>
    <fill>
      <patternFill patternType="solid">
        <fgColor rgb="FFCAF2F2"/>
        <bgColor indexed="64"/>
      </patternFill>
    </fill>
    <fill>
      <patternFill patternType="solid">
        <fgColor rgb="FFCAF2F2"/>
        <bgColor rgb="FF000000"/>
      </patternFill>
    </fill>
    <fill>
      <patternFill patternType="solid">
        <fgColor rgb="FFC8F1C4"/>
        <bgColor indexed="64"/>
      </patternFill>
    </fill>
    <fill>
      <patternFill patternType="solid">
        <fgColor rgb="FFC8F1C4"/>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theme="4" tint="0.59999389629810485"/>
        <bgColor rgb="FF000000"/>
      </patternFill>
    </fill>
    <fill>
      <patternFill patternType="solid">
        <fgColor theme="2" tint="-9.9978637043366805E-2"/>
        <bgColor indexed="64"/>
      </patternFill>
    </fill>
    <fill>
      <patternFill patternType="solid">
        <fgColor rgb="FFFFFF00"/>
        <bgColor rgb="FF000000"/>
      </patternFill>
    </fill>
    <fill>
      <patternFill patternType="solid">
        <fgColor theme="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cellStyleXfs>
  <cellXfs count="842">
    <xf numFmtId="0" fontId="0" fillId="0" borderId="0" xfId="0"/>
    <xf numFmtId="0" fontId="12" fillId="0" borderId="12" xfId="4" applyFont="1" applyBorder="1" applyAlignment="1">
      <alignment horizontal="center" vertical="center"/>
    </xf>
    <xf numFmtId="14" fontId="12" fillId="0" borderId="2" xfId="4" applyNumberFormat="1" applyFont="1" applyBorder="1"/>
    <xf numFmtId="0" fontId="12" fillId="0" borderId="17" xfId="4" applyFont="1" applyBorder="1" applyAlignment="1">
      <alignment horizontal="center" vertical="center"/>
    </xf>
    <xf numFmtId="14" fontId="12" fillId="0" borderId="18" xfId="4" applyNumberFormat="1" applyFont="1" applyBorder="1"/>
    <xf numFmtId="0" fontId="12" fillId="0" borderId="13" xfId="4" applyFont="1" applyBorder="1" applyAlignment="1">
      <alignment horizontal="center" vertical="center"/>
    </xf>
    <xf numFmtId="14" fontId="0" fillId="0" borderId="1" xfId="0" applyNumberFormat="1" applyBorder="1" applyAlignment="1">
      <alignment horizontal="center" vertical="center"/>
    </xf>
    <xf numFmtId="0" fontId="12" fillId="0" borderId="12" xfId="4" applyFont="1" applyBorder="1"/>
    <xf numFmtId="0" fontId="12" fillId="0" borderId="13" xfId="4" applyFont="1" applyBorder="1"/>
    <xf numFmtId="0" fontId="11" fillId="4" borderId="14" xfId="4" applyFont="1" applyFill="1" applyBorder="1" applyAlignment="1">
      <alignment horizontal="center" vertical="center"/>
    </xf>
    <xf numFmtId="0" fontId="11" fillId="4" borderId="11" xfId="4" applyFont="1" applyFill="1" applyBorder="1" applyAlignment="1">
      <alignment horizontal="center" vertical="center"/>
    </xf>
    <xf numFmtId="0" fontId="0" fillId="0" borderId="0" xfId="0" applyAlignment="1">
      <alignment vertical="center"/>
    </xf>
    <xf numFmtId="0" fontId="11" fillId="4" borderId="16" xfId="4" applyFont="1" applyFill="1" applyBorder="1" applyAlignment="1">
      <alignment vertical="center"/>
    </xf>
    <xf numFmtId="0" fontId="11" fillId="4" borderId="12"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5"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18" xfId="4" applyFont="1" applyFill="1" applyBorder="1" applyAlignment="1">
      <alignment vertical="center"/>
    </xf>
    <xf numFmtId="0" fontId="11" fillId="4" borderId="16" xfId="4" applyFont="1" applyFill="1" applyBorder="1" applyAlignment="1">
      <alignment horizontal="center" vertical="center"/>
    </xf>
    <xf numFmtId="0" fontId="0" fillId="0" borderId="0" xfId="0" applyAlignment="1">
      <alignment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1" fontId="22" fillId="0" borderId="0" xfId="0" applyNumberFormat="1" applyFont="1" applyAlignment="1">
      <alignment horizontal="center" vertical="center"/>
    </xf>
    <xf numFmtId="0" fontId="34" fillId="0" borderId="0" xfId="0" applyFont="1" applyAlignment="1">
      <alignment horizontal="center" vertical="center" wrapText="1"/>
    </xf>
    <xf numFmtId="165" fontId="22" fillId="0" borderId="0" xfId="0" applyNumberFormat="1" applyFont="1" applyAlignment="1">
      <alignment horizontal="center" vertical="center"/>
    </xf>
    <xf numFmtId="0" fontId="35" fillId="0" borderId="0" xfId="0" applyFont="1" applyAlignment="1">
      <alignment horizontal="center" vertical="center"/>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0" fontId="40" fillId="6" borderId="1" xfId="0" applyFont="1" applyFill="1" applyBorder="1" applyAlignment="1">
      <alignment horizontal="center" vertical="center" wrapText="1"/>
    </xf>
    <xf numFmtId="44" fontId="40" fillId="6" borderId="1" xfId="6" applyFont="1" applyFill="1" applyBorder="1" applyAlignment="1">
      <alignment horizontal="center" vertical="center" wrapText="1"/>
    </xf>
    <xf numFmtId="0" fontId="41" fillId="7"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44" fontId="40" fillId="7" borderId="1" xfId="6"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40" fillId="10" borderId="1"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0" fillId="10" borderId="20"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0" fillId="15" borderId="0" xfId="0" applyFill="1" applyAlignment="1">
      <alignment vertical="center" wrapText="1"/>
    </xf>
    <xf numFmtId="0" fontId="0" fillId="15" borderId="0" xfId="0" applyFill="1" applyAlignment="1">
      <alignment wrapText="1"/>
    </xf>
    <xf numFmtId="0" fontId="32" fillId="7" borderId="20" xfId="0" applyFont="1" applyFill="1" applyBorder="1" applyAlignment="1">
      <alignment horizontal="center" vertical="center" wrapText="1"/>
    </xf>
    <xf numFmtId="9" fontId="32" fillId="7" borderId="20" xfId="0" applyNumberFormat="1" applyFont="1" applyFill="1" applyBorder="1" applyAlignment="1">
      <alignment horizontal="center" vertical="center" wrapText="1"/>
    </xf>
    <xf numFmtId="0" fontId="24" fillId="7" borderId="20" xfId="0" applyFont="1" applyFill="1" applyBorder="1" applyAlignment="1">
      <alignment horizontal="center" vertical="center" wrapText="1"/>
    </xf>
    <xf numFmtId="0" fontId="41" fillId="7" borderId="20" xfId="0" applyFont="1" applyFill="1" applyBorder="1" applyAlignment="1">
      <alignment horizontal="center" vertical="center" textRotation="90" wrapText="1"/>
    </xf>
    <xf numFmtId="0" fontId="41" fillId="7" borderId="20" xfId="0" applyFont="1" applyFill="1" applyBorder="1" applyAlignment="1">
      <alignment horizontal="center" vertical="center" wrapText="1"/>
    </xf>
    <xf numFmtId="1" fontId="41" fillId="7" borderId="20" xfId="0" applyNumberFormat="1" applyFont="1" applyFill="1" applyBorder="1" applyAlignment="1">
      <alignment horizontal="center" vertical="center"/>
    </xf>
    <xf numFmtId="0" fontId="40" fillId="3" borderId="20"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11" borderId="20"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3" xfId="0" applyFont="1" applyFill="1" applyBorder="1" applyAlignment="1">
      <alignment horizontal="center" vertical="center" wrapText="1"/>
    </xf>
    <xf numFmtId="10" fontId="43" fillId="3" borderId="1" xfId="5" applyNumberFormat="1"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20" xfId="0" applyFont="1" applyFill="1" applyBorder="1" applyAlignment="1">
      <alignment horizontal="center" vertical="center"/>
    </xf>
    <xf numFmtId="0" fontId="40" fillId="3" borderId="3" xfId="0" applyFont="1" applyFill="1" applyBorder="1" applyAlignment="1">
      <alignment horizontal="center" vertical="center"/>
    </xf>
    <xf numFmtId="0" fontId="40" fillId="17" borderId="1" xfId="0" applyFont="1" applyFill="1" applyBorder="1" applyAlignment="1">
      <alignment horizontal="center" vertical="center" wrapText="1"/>
    </xf>
    <xf numFmtId="10" fontId="41" fillId="17" borderId="1" xfId="0" applyNumberFormat="1" applyFont="1" applyFill="1" applyBorder="1" applyAlignment="1">
      <alignment horizontal="center" vertical="center" wrapText="1"/>
    </xf>
    <xf numFmtId="0" fontId="40" fillId="17" borderId="1" xfId="0" applyFont="1" applyFill="1" applyBorder="1" applyAlignment="1">
      <alignment horizontal="center" vertical="center"/>
    </xf>
    <xf numFmtId="0" fontId="27" fillId="0" borderId="1" xfId="0" applyFont="1" applyBorder="1" applyAlignment="1">
      <alignment horizontal="center" vertical="center" wrapText="1"/>
    </xf>
    <xf numFmtId="0" fontId="40" fillId="7" borderId="1" xfId="0" applyFont="1" applyFill="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24" fillId="0" borderId="1" xfId="4" applyFont="1" applyBorder="1" applyAlignment="1">
      <alignment horizontal="center" vertical="center"/>
    </xf>
    <xf numFmtId="0" fontId="40"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17" borderId="1" xfId="0" applyFont="1" applyFill="1" applyBorder="1" applyAlignment="1">
      <alignment horizontal="center" vertical="center" wrapText="1"/>
    </xf>
    <xf numFmtId="44" fontId="40" fillId="17" borderId="1" xfId="6" applyFont="1" applyFill="1" applyBorder="1" applyAlignment="1">
      <alignment horizontal="center" vertical="center"/>
    </xf>
    <xf numFmtId="0" fontId="22" fillId="17" borderId="0" xfId="0" applyFont="1" applyFill="1" applyAlignment="1">
      <alignment horizontal="center" vertical="center"/>
    </xf>
    <xf numFmtId="0" fontId="24" fillId="3" borderId="1" xfId="0" applyFont="1" applyFill="1" applyBorder="1" applyAlignment="1">
      <alignment horizontal="center" vertical="center" wrapText="1"/>
    </xf>
    <xf numFmtId="44" fontId="40" fillId="3" borderId="1" xfId="6" applyFont="1" applyFill="1" applyBorder="1" applyAlignment="1">
      <alignment horizontal="center" vertical="center"/>
    </xf>
    <xf numFmtId="44" fontId="40"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44" fontId="40" fillId="9" borderId="1" xfId="6" applyFont="1" applyFill="1" applyBorder="1" applyAlignment="1">
      <alignment horizontal="center" vertical="center"/>
    </xf>
    <xf numFmtId="0" fontId="24" fillId="10" borderId="1" xfId="0" applyFont="1" applyFill="1" applyBorder="1" applyAlignment="1">
      <alignment horizontal="center" vertical="center" wrapText="1"/>
    </xf>
    <xf numFmtId="44" fontId="40" fillId="10" borderId="1" xfId="6" applyFont="1" applyFill="1" applyBorder="1" applyAlignment="1">
      <alignment horizontal="center" vertical="center"/>
    </xf>
    <xf numFmtId="44" fontId="40" fillId="11" borderId="1" xfId="6" applyFont="1" applyFill="1" applyBorder="1" applyAlignment="1">
      <alignment horizontal="center" vertical="center"/>
    </xf>
    <xf numFmtId="0" fontId="40" fillId="11" borderId="1" xfId="0" applyFont="1" applyFill="1" applyBorder="1" applyAlignment="1">
      <alignment horizontal="center" vertical="center"/>
    </xf>
    <xf numFmtId="0" fontId="40" fillId="19" borderId="1" xfId="0" applyFont="1" applyFill="1" applyBorder="1" applyAlignment="1">
      <alignment horizontal="center" vertical="center" wrapText="1"/>
    </xf>
    <xf numFmtId="10" fontId="40" fillId="19" borderId="1" xfId="5" applyNumberFormat="1" applyFont="1" applyFill="1" applyBorder="1" applyAlignment="1">
      <alignment horizontal="center" vertical="center" wrapText="1"/>
    </xf>
    <xf numFmtId="0" fontId="40" fillId="19" borderId="1" xfId="0" applyFont="1" applyFill="1" applyBorder="1" applyAlignment="1">
      <alignment horizontal="center" vertical="center"/>
    </xf>
    <xf numFmtId="0" fontId="24" fillId="19" borderId="1" xfId="0" applyFont="1" applyFill="1" applyBorder="1" applyAlignment="1">
      <alignment horizontal="center" vertical="center" wrapText="1"/>
    </xf>
    <xf numFmtId="44" fontId="40" fillId="19" borderId="1" xfId="6" applyFont="1" applyFill="1" applyBorder="1" applyAlignment="1">
      <alignment horizontal="center" vertical="center"/>
    </xf>
    <xf numFmtId="0" fontId="22" fillId="19" borderId="0" xfId="0" applyFont="1" applyFill="1" applyAlignment="1">
      <alignment horizontal="center" vertical="center"/>
    </xf>
    <xf numFmtId="0" fontId="44" fillId="19"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0" fillId="21" borderId="1" xfId="0" applyFont="1" applyFill="1" applyBorder="1" applyAlignment="1">
      <alignment horizontal="center" vertical="center" wrapText="1"/>
    </xf>
    <xf numFmtId="10" fontId="44" fillId="21" borderId="1" xfId="5" applyNumberFormat="1" applyFont="1" applyFill="1" applyBorder="1" applyAlignment="1">
      <alignment horizontal="center" vertical="center" wrapText="1"/>
    </xf>
    <xf numFmtId="0" fontId="40" fillId="21" borderId="1" xfId="0" applyFont="1" applyFill="1" applyBorder="1" applyAlignment="1">
      <alignment horizontal="center" vertical="center"/>
    </xf>
    <xf numFmtId="0" fontId="24" fillId="21" borderId="1" xfId="0" applyFont="1" applyFill="1" applyBorder="1" applyAlignment="1">
      <alignment horizontal="center" vertical="center" wrapText="1"/>
    </xf>
    <xf numFmtId="44" fontId="40" fillId="21" borderId="1" xfId="6" applyFont="1" applyFill="1" applyBorder="1" applyAlignment="1">
      <alignment horizontal="center" vertical="center" wrapText="1"/>
    </xf>
    <xf numFmtId="0" fontId="40" fillId="21" borderId="20" xfId="0" applyFont="1" applyFill="1" applyBorder="1" applyAlignment="1">
      <alignment horizontal="center" vertical="center" wrapText="1"/>
    </xf>
    <xf numFmtId="0" fontId="22" fillId="21" borderId="0" xfId="0" applyFont="1" applyFill="1" applyAlignment="1">
      <alignment horizontal="center" vertical="center"/>
    </xf>
    <xf numFmtId="0" fontId="32" fillId="23" borderId="1" xfId="0" applyFont="1" applyFill="1" applyBorder="1" applyAlignment="1">
      <alignment horizontal="center" vertical="center" wrapText="1"/>
    </xf>
    <xf numFmtId="0" fontId="36" fillId="23" borderId="4" xfId="0" applyFont="1" applyFill="1" applyBorder="1" applyAlignment="1">
      <alignment horizontal="center" vertical="center" wrapText="1"/>
    </xf>
    <xf numFmtId="0" fontId="36" fillId="23" borderId="3" xfId="0" applyFont="1" applyFill="1" applyBorder="1" applyAlignment="1">
      <alignment horizontal="center" vertical="center" wrapText="1"/>
    </xf>
    <xf numFmtId="9" fontId="36" fillId="23" borderId="3" xfId="0" applyNumberFormat="1" applyFont="1" applyFill="1" applyBorder="1" applyAlignment="1">
      <alignment horizontal="center" vertical="center" wrapText="1"/>
    </xf>
    <xf numFmtId="0" fontId="37" fillId="23" borderId="3" xfId="0" applyFont="1" applyFill="1" applyBorder="1" applyAlignment="1">
      <alignment horizontal="center" vertical="center" wrapText="1"/>
    </xf>
    <xf numFmtId="0" fontId="38" fillId="23" borderId="3" xfId="0" applyFont="1" applyFill="1" applyBorder="1" applyAlignment="1">
      <alignment horizontal="center" vertical="center" wrapText="1"/>
    </xf>
    <xf numFmtId="0" fontId="38" fillId="24" borderId="3"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4" fillId="23" borderId="1" xfId="0" applyFont="1" applyFill="1" applyBorder="1" applyAlignment="1">
      <alignment horizontal="center" vertical="center" wrapText="1"/>
    </xf>
    <xf numFmtId="0" fontId="39" fillId="23" borderId="1" xfId="0" applyFont="1" applyFill="1" applyBorder="1" applyAlignment="1">
      <alignment horizontal="center" vertical="center" wrapText="1"/>
    </xf>
    <xf numFmtId="0" fontId="44" fillId="23" borderId="1" xfId="0" applyFont="1" applyFill="1" applyBorder="1" applyAlignment="1">
      <alignment horizontal="center" vertical="center" wrapText="1"/>
    </xf>
    <xf numFmtId="1" fontId="44" fillId="23" borderId="1" xfId="0" applyNumberFormat="1" applyFont="1" applyFill="1" applyBorder="1" applyAlignment="1">
      <alignment horizontal="center" vertical="center" wrapText="1"/>
    </xf>
    <xf numFmtId="0" fontId="40" fillId="23" borderId="1" xfId="0" applyFont="1" applyFill="1" applyBorder="1" applyAlignment="1">
      <alignment horizontal="center" vertical="center" wrapText="1"/>
    </xf>
    <xf numFmtId="0" fontId="40" fillId="23" borderId="1" xfId="0" applyFont="1" applyFill="1" applyBorder="1" applyAlignment="1">
      <alignment horizontal="center" vertical="center"/>
    </xf>
    <xf numFmtId="9" fontId="40" fillId="23" borderId="1" xfId="0" applyNumberFormat="1" applyFont="1" applyFill="1" applyBorder="1" applyAlignment="1">
      <alignment horizontal="center" vertical="center" wrapText="1"/>
    </xf>
    <xf numFmtId="0" fontId="41" fillId="23" borderId="1" xfId="0" applyFont="1" applyFill="1" applyBorder="1" applyAlignment="1">
      <alignment horizontal="center" vertical="center" textRotation="90" wrapText="1"/>
    </xf>
    <xf numFmtId="0" fontId="24" fillId="23" borderId="1" xfId="0" applyFont="1" applyFill="1" applyBorder="1" applyAlignment="1">
      <alignment horizontal="center" vertical="center" wrapText="1"/>
    </xf>
    <xf numFmtId="44" fontId="40" fillId="23" borderId="1" xfId="6" applyFont="1" applyFill="1" applyBorder="1" applyAlignment="1">
      <alignment horizontal="center" vertical="center"/>
    </xf>
    <xf numFmtId="0" fontId="41" fillId="23" borderId="1" xfId="0" applyFont="1" applyFill="1" applyBorder="1" applyAlignment="1">
      <alignment horizontal="center" vertical="center" wrapText="1"/>
    </xf>
    <xf numFmtId="0" fontId="22" fillId="23" borderId="0" xfId="0" applyFont="1" applyFill="1" applyAlignment="1">
      <alignment horizontal="center" vertical="center"/>
    </xf>
    <xf numFmtId="0" fontId="36" fillId="25" borderId="1" xfId="0" applyFont="1" applyFill="1" applyBorder="1" applyAlignment="1">
      <alignment horizontal="center" vertical="center" wrapText="1"/>
    </xf>
    <xf numFmtId="0" fontId="38" fillId="25" borderId="1"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9" fillId="25" borderId="20" xfId="0" applyFont="1" applyFill="1" applyBorder="1" applyAlignment="1">
      <alignment horizontal="center" vertical="center" wrapText="1"/>
    </xf>
    <xf numFmtId="0" fontId="44" fillId="25" borderId="1" xfId="0" applyFont="1" applyFill="1" applyBorder="1" applyAlignment="1">
      <alignment horizontal="center" vertical="center" wrapText="1"/>
    </xf>
    <xf numFmtId="0" fontId="40" fillId="25" borderId="1" xfId="0" applyFont="1" applyFill="1" applyBorder="1" applyAlignment="1">
      <alignment horizontal="center" vertical="center" wrapText="1"/>
    </xf>
    <xf numFmtId="0" fontId="40" fillId="25" borderId="1" xfId="0" applyFont="1" applyFill="1" applyBorder="1" applyAlignment="1">
      <alignment horizontal="center" vertical="center"/>
    </xf>
    <xf numFmtId="10" fontId="40" fillId="25" borderId="1" xfId="5" applyNumberFormat="1" applyFont="1" applyFill="1" applyBorder="1" applyAlignment="1">
      <alignment horizontal="center" vertical="center" wrapText="1"/>
    </xf>
    <xf numFmtId="0" fontId="40" fillId="25" borderId="20" xfId="0" applyFont="1" applyFill="1" applyBorder="1" applyAlignment="1">
      <alignment horizontal="center" vertical="center" wrapText="1"/>
    </xf>
    <xf numFmtId="0" fontId="22" fillId="25" borderId="0" xfId="0" applyFont="1" applyFill="1" applyAlignment="1">
      <alignment horizontal="center" vertical="center"/>
    </xf>
    <xf numFmtId="0" fontId="38" fillId="26" borderId="1" xfId="0" applyFont="1" applyFill="1" applyBorder="1" applyAlignment="1">
      <alignment horizontal="center" vertical="center" wrapText="1"/>
    </xf>
    <xf numFmtId="0" fontId="34" fillId="25" borderId="1" xfId="0" applyFont="1" applyFill="1" applyBorder="1" applyAlignment="1">
      <alignment horizontal="center" vertical="center" wrapText="1"/>
    </xf>
    <xf numFmtId="44" fontId="40" fillId="25" borderId="1" xfId="6" applyFont="1" applyFill="1" applyBorder="1" applyAlignment="1">
      <alignment horizontal="center" vertical="center"/>
    </xf>
    <xf numFmtId="0" fontId="40" fillId="27" borderId="1" xfId="0" applyFont="1" applyFill="1" applyBorder="1" applyAlignment="1">
      <alignment horizontal="center" vertical="center" wrapText="1"/>
    </xf>
    <xf numFmtId="0" fontId="44" fillId="27" borderId="1" xfId="0" applyFont="1" applyFill="1" applyBorder="1" applyAlignment="1">
      <alignment horizontal="center" vertical="center" wrapText="1"/>
    </xf>
    <xf numFmtId="0" fontId="40" fillId="27" borderId="1" xfId="0" applyFont="1" applyFill="1" applyBorder="1" applyAlignment="1">
      <alignment horizontal="center" vertical="center"/>
    </xf>
    <xf numFmtId="10" fontId="40" fillId="27" borderId="1" xfId="5" applyNumberFormat="1" applyFont="1" applyFill="1" applyBorder="1" applyAlignment="1">
      <alignment horizontal="center" vertical="center" wrapText="1"/>
    </xf>
    <xf numFmtId="44" fontId="40" fillId="27" borderId="1" xfId="6" applyFont="1" applyFill="1" applyBorder="1" applyAlignment="1">
      <alignment horizontal="center" vertical="center"/>
    </xf>
    <xf numFmtId="0" fontId="22" fillId="27" borderId="0" xfId="0" applyFont="1" applyFill="1" applyAlignment="1">
      <alignment horizontal="center" vertical="center"/>
    </xf>
    <xf numFmtId="0" fontId="40" fillId="29" borderId="1" xfId="0" applyFont="1" applyFill="1" applyBorder="1" applyAlignment="1">
      <alignment horizontal="center" vertical="center" wrapText="1"/>
    </xf>
    <xf numFmtId="0" fontId="44" fillId="29" borderId="1" xfId="0" applyFont="1" applyFill="1" applyBorder="1" applyAlignment="1">
      <alignment horizontal="center" vertical="center" wrapText="1"/>
    </xf>
    <xf numFmtId="0" fontId="24" fillId="29" borderId="1" xfId="0" applyFont="1" applyFill="1" applyBorder="1" applyAlignment="1">
      <alignment horizontal="center" vertical="center" wrapText="1"/>
    </xf>
    <xf numFmtId="44" fontId="40" fillId="29" borderId="1" xfId="6" applyFont="1" applyFill="1" applyBorder="1" applyAlignment="1">
      <alignment horizontal="center" vertical="center"/>
    </xf>
    <xf numFmtId="0" fontId="22" fillId="29" borderId="0" xfId="0" applyFont="1" applyFill="1" applyAlignment="1">
      <alignment horizontal="center" vertical="center"/>
    </xf>
    <xf numFmtId="10" fontId="44" fillId="29" borderId="1" xfId="5" applyNumberFormat="1" applyFont="1" applyFill="1" applyBorder="1" applyAlignment="1">
      <alignment horizontal="center" vertical="center" wrapText="1"/>
    </xf>
    <xf numFmtId="0" fontId="40" fillId="29" borderId="1" xfId="0" applyFont="1" applyFill="1" applyBorder="1" applyAlignment="1">
      <alignment horizontal="center" vertical="center"/>
    </xf>
    <xf numFmtId="10" fontId="44" fillId="10" borderId="1" xfId="5" applyNumberFormat="1" applyFont="1" applyFill="1" applyBorder="1" applyAlignment="1">
      <alignment horizontal="center" vertical="center" wrapText="1"/>
    </xf>
    <xf numFmtId="14" fontId="42" fillId="10" borderId="1" xfId="0" applyNumberFormat="1" applyFont="1" applyFill="1" applyBorder="1" applyAlignment="1">
      <alignment horizontal="center" vertical="center"/>
    </xf>
    <xf numFmtId="0" fontId="40" fillId="10" borderId="1" xfId="0" applyFont="1" applyFill="1" applyBorder="1" applyAlignment="1">
      <alignment horizontal="center" vertical="center"/>
    </xf>
    <xf numFmtId="0" fontId="22" fillId="10" borderId="0" xfId="0" applyFont="1" applyFill="1" applyAlignment="1">
      <alignment horizontal="center" vertical="center"/>
    </xf>
    <xf numFmtId="10" fontId="44" fillId="9" borderId="1" xfId="5" applyNumberFormat="1" applyFont="1" applyFill="1" applyBorder="1" applyAlignment="1">
      <alignment horizontal="center" vertical="center" wrapText="1"/>
    </xf>
    <xf numFmtId="0" fontId="40" fillId="9" borderId="1" xfId="0" applyFont="1" applyFill="1" applyBorder="1" applyAlignment="1">
      <alignment horizontal="center" vertical="center"/>
    </xf>
    <xf numFmtId="0" fontId="22" fillId="9" borderId="0" xfId="0" applyFont="1" applyFill="1" applyAlignment="1">
      <alignment horizontal="center" vertical="center"/>
    </xf>
    <xf numFmtId="3" fontId="32" fillId="33" borderId="1" xfId="0" applyNumberFormat="1" applyFont="1" applyFill="1" applyBorder="1" applyAlignment="1">
      <alignment horizontal="center" vertical="center" wrapText="1"/>
    </xf>
    <xf numFmtId="0" fontId="39" fillId="7" borderId="1"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40" fillId="7" borderId="20" xfId="0" applyFont="1" applyFill="1" applyBorder="1" applyAlignment="1">
      <alignment horizontal="center" vertical="center"/>
    </xf>
    <xf numFmtId="0" fontId="40" fillId="7" borderId="20" xfId="0" applyFont="1" applyFill="1" applyBorder="1" applyAlignment="1">
      <alignment horizontal="center" vertical="center" wrapText="1"/>
    </xf>
    <xf numFmtId="0" fontId="22" fillId="7" borderId="0" xfId="0" applyFont="1" applyFill="1" applyAlignment="1">
      <alignment horizontal="center" vertical="center"/>
    </xf>
    <xf numFmtId="10" fontId="41" fillId="7" borderId="1" xfId="0" applyNumberFormat="1" applyFont="1" applyFill="1" applyBorder="1" applyAlignment="1">
      <alignment horizontal="center" vertical="center" wrapText="1"/>
    </xf>
    <xf numFmtId="0" fontId="34" fillId="7"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3" fontId="32" fillId="33" borderId="20" xfId="0" applyNumberFormat="1" applyFont="1" applyFill="1" applyBorder="1" applyAlignment="1">
      <alignment horizontal="center" vertical="center" wrapText="1"/>
    </xf>
    <xf numFmtId="0" fontId="39" fillId="7" borderId="20" xfId="0" applyFont="1" applyFill="1" applyBorder="1" applyAlignment="1">
      <alignment horizontal="center" vertical="center" wrapText="1"/>
    </xf>
    <xf numFmtId="10" fontId="40" fillId="6" borderId="1" xfId="5" applyNumberFormat="1" applyFont="1" applyFill="1" applyBorder="1" applyAlignment="1">
      <alignment horizontal="center" vertical="center" wrapText="1"/>
    </xf>
    <xf numFmtId="0" fontId="22" fillId="6" borderId="0" xfId="0" applyFont="1" applyFill="1" applyAlignment="1">
      <alignment horizontal="center" vertical="center"/>
    </xf>
    <xf numFmtId="0" fontId="43" fillId="6"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1" xfId="0" applyFont="1" applyFill="1" applyBorder="1" applyAlignment="1">
      <alignment horizontal="center" vertical="center"/>
    </xf>
    <xf numFmtId="10" fontId="40" fillId="11" borderId="1" xfId="5" applyNumberFormat="1" applyFont="1" applyFill="1" applyBorder="1" applyAlignment="1">
      <alignment horizontal="center" vertical="center" wrapText="1"/>
    </xf>
    <xf numFmtId="0" fontId="22" fillId="11" borderId="0" xfId="0" applyFont="1" applyFill="1" applyAlignment="1">
      <alignment horizontal="center" vertical="center"/>
    </xf>
    <xf numFmtId="0" fontId="40" fillId="11" borderId="20" xfId="0" applyFont="1" applyFill="1" applyBorder="1" applyAlignment="1">
      <alignment horizontal="center" vertical="center"/>
    </xf>
    <xf numFmtId="0" fontId="40" fillId="11" borderId="4" xfId="0" applyFont="1" applyFill="1" applyBorder="1" applyAlignment="1">
      <alignment horizontal="center" vertical="center"/>
    </xf>
    <xf numFmtId="0" fontId="40" fillId="11" borderId="3" xfId="0" applyFont="1" applyFill="1" applyBorder="1" applyAlignment="1">
      <alignment horizontal="center" vertical="center"/>
    </xf>
    <xf numFmtId="166" fontId="40" fillId="6" borderId="1" xfId="0" applyNumberFormat="1" applyFont="1" applyFill="1" applyBorder="1" applyAlignment="1">
      <alignment horizontal="center" vertical="center" wrapText="1"/>
    </xf>
    <xf numFmtId="14" fontId="40" fillId="7" borderId="1" xfId="0" applyNumberFormat="1" applyFont="1" applyFill="1" applyBorder="1" applyAlignment="1">
      <alignment horizontal="center" vertical="center"/>
    </xf>
    <xf numFmtId="14" fontId="40" fillId="17" borderId="1" xfId="0" applyNumberFormat="1" applyFont="1" applyFill="1" applyBorder="1" applyAlignment="1">
      <alignment horizontal="center" vertical="center"/>
    </xf>
    <xf numFmtId="14" fontId="40" fillId="3" borderId="1" xfId="0" applyNumberFormat="1" applyFont="1" applyFill="1" applyBorder="1" applyAlignment="1">
      <alignment horizontal="center" vertical="center"/>
    </xf>
    <xf numFmtId="14" fontId="40" fillId="9" borderId="1" xfId="0" applyNumberFormat="1" applyFont="1" applyFill="1" applyBorder="1" applyAlignment="1">
      <alignment horizontal="center" vertical="center"/>
    </xf>
    <xf numFmtId="14" fontId="40" fillId="10" borderId="1" xfId="0" applyNumberFormat="1" applyFont="1" applyFill="1" applyBorder="1" applyAlignment="1">
      <alignment horizontal="center" vertical="center"/>
    </xf>
    <xf numFmtId="14" fontId="40" fillId="11" borderId="1" xfId="0" applyNumberFormat="1" applyFont="1" applyFill="1" applyBorder="1" applyAlignment="1">
      <alignment horizontal="center" vertical="center"/>
    </xf>
    <xf numFmtId="14" fontId="40" fillId="29" borderId="1" xfId="0" applyNumberFormat="1" applyFont="1" applyFill="1" applyBorder="1" applyAlignment="1">
      <alignment horizontal="center" vertical="center"/>
    </xf>
    <xf numFmtId="14" fontId="40" fillId="19" borderId="1" xfId="0" applyNumberFormat="1" applyFont="1" applyFill="1" applyBorder="1" applyAlignment="1">
      <alignment horizontal="center" vertical="center"/>
    </xf>
    <xf numFmtId="14" fontId="40" fillId="21" borderId="1" xfId="0" applyNumberFormat="1" applyFont="1" applyFill="1" applyBorder="1" applyAlignment="1">
      <alignment horizontal="center" vertical="center"/>
    </xf>
    <xf numFmtId="14" fontId="40" fillId="23" borderId="1" xfId="0" applyNumberFormat="1" applyFont="1" applyFill="1" applyBorder="1" applyAlignment="1">
      <alignment horizontal="center" vertical="center"/>
    </xf>
    <xf numFmtId="14" fontId="40" fillId="25" borderId="1" xfId="0" applyNumberFormat="1" applyFont="1" applyFill="1" applyBorder="1" applyAlignment="1">
      <alignment horizontal="center" vertical="center"/>
    </xf>
    <xf numFmtId="14" fontId="40" fillId="27" borderId="1" xfId="0" applyNumberFormat="1" applyFont="1" applyFill="1" applyBorder="1" applyAlignment="1">
      <alignment horizontal="center" vertical="center"/>
    </xf>
    <xf numFmtId="0" fontId="43" fillId="11" borderId="1" xfId="0" applyFont="1" applyFill="1" applyBorder="1" applyAlignment="1">
      <alignment horizontal="center" vertical="center" wrapText="1"/>
    </xf>
    <xf numFmtId="0" fontId="43" fillId="11" borderId="3" xfId="0" applyFont="1" applyFill="1" applyBorder="1" applyAlignment="1">
      <alignment horizontal="center" vertical="center" wrapText="1"/>
    </xf>
    <xf numFmtId="0" fontId="40" fillId="7" borderId="20" xfId="0" applyFont="1" applyFill="1" applyBorder="1" applyAlignment="1">
      <alignment horizontal="center" vertical="center"/>
    </xf>
    <xf numFmtId="0" fontId="40" fillId="7" borderId="20" xfId="0" applyFont="1" applyFill="1" applyBorder="1" applyAlignment="1">
      <alignment horizontal="center" vertical="center" wrapText="1"/>
    </xf>
    <xf numFmtId="0" fontId="40" fillId="29" borderId="20" xfId="0" applyFont="1" applyFill="1" applyBorder="1" applyAlignment="1">
      <alignment horizontal="center" vertical="center" wrapText="1"/>
    </xf>
    <xf numFmtId="0" fontId="40" fillId="21" borderId="20" xfId="0" applyFont="1" applyFill="1" applyBorder="1" applyAlignment="1">
      <alignment horizontal="center" vertical="center" wrapText="1"/>
    </xf>
    <xf numFmtId="0" fontId="40" fillId="21" borderId="3"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29" borderId="1" xfId="0" applyFont="1" applyFill="1" applyBorder="1" applyAlignment="1">
      <alignment horizontal="center" vertical="center" wrapText="1"/>
    </xf>
    <xf numFmtId="0" fontId="41" fillId="9" borderId="1" xfId="0" applyFont="1" applyFill="1" applyBorder="1" applyAlignment="1">
      <alignment horizontal="center" vertical="center" textRotation="90" wrapText="1"/>
    </xf>
    <xf numFmtId="0" fontId="41" fillId="11" borderId="1" xfId="0" applyFont="1" applyFill="1" applyBorder="1" applyAlignment="1">
      <alignment horizontal="center" vertical="center" textRotation="90" wrapText="1"/>
    </xf>
    <xf numFmtId="0" fontId="41" fillId="12" borderId="1" xfId="0" applyFont="1" applyFill="1" applyBorder="1" applyAlignment="1">
      <alignment horizontal="center" vertical="center" textRotation="90" wrapText="1"/>
    </xf>
    <xf numFmtId="0" fontId="36" fillId="19" borderId="1" xfId="0" applyFont="1" applyFill="1" applyBorder="1" applyAlignment="1">
      <alignment horizontal="center" vertical="center" wrapText="1"/>
    </xf>
    <xf numFmtId="0" fontId="40" fillId="7" borderId="1" xfId="0" applyFont="1" applyFill="1" applyBorder="1" applyAlignment="1">
      <alignment horizontal="center" vertical="center"/>
    </xf>
    <xf numFmtId="0" fontId="27" fillId="36" borderId="20"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40" fillId="29" borderId="1" xfId="0" applyFont="1" applyFill="1" applyBorder="1" applyAlignment="1">
      <alignment horizontal="center" vertical="center" wrapText="1"/>
    </xf>
    <xf numFmtId="1" fontId="40" fillId="29" borderId="1" xfId="0" applyNumberFormat="1"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10" borderId="1" xfId="0" applyFont="1" applyFill="1" applyBorder="1" applyAlignment="1">
      <alignment horizontal="center" vertical="center" wrapText="1"/>
    </xf>
    <xf numFmtId="0" fontId="41" fillId="29"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1" fontId="41" fillId="3" borderId="1" xfId="0" applyNumberFormat="1" applyFont="1" applyFill="1" applyBorder="1" applyAlignment="1">
      <alignment horizontal="center" vertical="center"/>
    </xf>
    <xf numFmtId="0" fontId="40" fillId="10" borderId="1" xfId="0" applyFont="1" applyFill="1" applyBorder="1" applyAlignment="1">
      <alignment horizontal="center" vertical="center" wrapText="1"/>
    </xf>
    <xf numFmtId="1" fontId="40" fillId="10" borderId="1" xfId="0" applyNumberFormat="1"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41" fillId="8" borderId="1" xfId="0" applyFont="1" applyFill="1" applyBorder="1" applyAlignment="1">
      <alignment horizontal="center" vertical="center" textRotation="90" wrapText="1"/>
    </xf>
    <xf numFmtId="0" fontId="39" fillId="3" borderId="1" xfId="0" applyFont="1" applyFill="1" applyBorder="1" applyAlignment="1">
      <alignment horizontal="center" vertical="center" wrapText="1"/>
    </xf>
    <xf numFmtId="0" fontId="44" fillId="21" borderId="3" xfId="0" applyFont="1" applyFill="1" applyBorder="1" applyAlignment="1">
      <alignment horizontal="center" vertical="center" wrapText="1"/>
    </xf>
    <xf numFmtId="0" fontId="44" fillId="21" borderId="1" xfId="0" applyFont="1" applyFill="1" applyBorder="1" applyAlignment="1">
      <alignment horizontal="center" vertical="center" wrapText="1"/>
    </xf>
    <xf numFmtId="1" fontId="44" fillId="21" borderId="1" xfId="0" applyNumberFormat="1" applyFont="1" applyFill="1" applyBorder="1" applyAlignment="1">
      <alignment horizontal="center" vertical="center" wrapText="1"/>
    </xf>
    <xf numFmtId="0" fontId="40" fillId="21" borderId="1" xfId="0" applyFont="1" applyFill="1" applyBorder="1" applyAlignment="1">
      <alignment horizontal="center" vertical="center" wrapText="1"/>
    </xf>
    <xf numFmtId="0" fontId="39" fillId="21" borderId="3" xfId="0" applyFont="1" applyFill="1" applyBorder="1" applyAlignment="1">
      <alignment horizontal="center" vertical="center" wrapText="1"/>
    </xf>
    <xf numFmtId="0" fontId="41" fillId="7" borderId="20"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29" borderId="4" xfId="0" applyFont="1" applyFill="1" applyBorder="1" applyAlignment="1">
      <alignment horizontal="center" vertical="center" wrapText="1"/>
    </xf>
    <xf numFmtId="0" fontId="34" fillId="21" borderId="1"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40" fillId="10" borderId="4" xfId="0" applyFont="1" applyFill="1" applyBorder="1" applyAlignment="1">
      <alignment horizontal="center" vertical="center" wrapText="1"/>
    </xf>
    <xf numFmtId="0" fontId="40" fillId="10" borderId="3" xfId="0" applyFont="1" applyFill="1" applyBorder="1" applyAlignment="1">
      <alignment horizontal="center" vertical="center" wrapText="1"/>
    </xf>
    <xf numFmtId="0" fontId="40" fillId="29" borderId="4" xfId="0" applyFont="1" applyFill="1" applyBorder="1" applyAlignment="1">
      <alignment horizontal="center" vertical="center" wrapText="1"/>
    </xf>
    <xf numFmtId="0" fontId="22" fillId="0" borderId="1" xfId="0" applyFont="1" applyBorder="1" applyAlignment="1">
      <alignment horizontal="center" vertical="center"/>
    </xf>
    <xf numFmtId="167" fontId="22" fillId="0" borderId="1" xfId="6" applyNumberFormat="1" applyFont="1" applyBorder="1" applyAlignment="1">
      <alignment horizontal="center" vertical="center"/>
    </xf>
    <xf numFmtId="9" fontId="22" fillId="0" borderId="1" xfId="5" applyFont="1" applyBorder="1" applyAlignment="1">
      <alignment horizontal="center" vertical="center"/>
    </xf>
    <xf numFmtId="0" fontId="40" fillId="7" borderId="1" xfId="0" applyFont="1" applyFill="1" applyBorder="1" applyAlignment="1">
      <alignment vertical="center"/>
    </xf>
    <xf numFmtId="167" fontId="40" fillId="7" borderId="1" xfId="6" applyNumberFormat="1" applyFont="1" applyFill="1" applyBorder="1" applyAlignment="1">
      <alignment vertical="center"/>
    </xf>
    <xf numFmtId="0" fontId="40" fillId="7" borderId="3" xfId="0" applyFont="1" applyFill="1" applyBorder="1" applyAlignment="1">
      <alignment vertical="center"/>
    </xf>
    <xf numFmtId="167" fontId="40" fillId="7" borderId="1" xfId="6" applyNumberFormat="1" applyFont="1" applyFill="1" applyBorder="1" applyAlignment="1">
      <alignment horizontal="center" vertical="center"/>
    </xf>
    <xf numFmtId="9" fontId="40" fillId="7" borderId="1" xfId="5" applyFont="1" applyFill="1" applyBorder="1" applyAlignment="1">
      <alignment horizontal="center" vertical="center"/>
    </xf>
    <xf numFmtId="0" fontId="40" fillId="3" borderId="4" xfId="0" applyFont="1" applyFill="1" applyBorder="1" applyAlignment="1">
      <alignment horizontal="center" vertical="center"/>
    </xf>
    <xf numFmtId="0" fontId="40" fillId="10" borderId="4" xfId="0" applyFont="1" applyFill="1" applyBorder="1" applyAlignment="1">
      <alignment horizontal="center" vertical="center"/>
    </xf>
    <xf numFmtId="167" fontId="40" fillId="10" borderId="4" xfId="6" applyNumberFormat="1" applyFont="1" applyFill="1" applyBorder="1" applyAlignment="1">
      <alignment horizontal="center" vertical="center"/>
    </xf>
    <xf numFmtId="167" fontId="40" fillId="29" borderId="1" xfId="6" applyNumberFormat="1" applyFont="1" applyFill="1" applyBorder="1" applyAlignment="1">
      <alignment vertical="center" wrapText="1"/>
    </xf>
    <xf numFmtId="167" fontId="40" fillId="19" borderId="1" xfId="6" applyNumberFormat="1" applyFont="1" applyFill="1" applyBorder="1" applyAlignment="1">
      <alignment vertical="center" wrapText="1"/>
    </xf>
    <xf numFmtId="0" fontId="40" fillId="21" borderId="1" xfId="0" applyFont="1" applyFill="1" applyBorder="1" applyAlignment="1">
      <alignment vertical="center" wrapText="1"/>
    </xf>
    <xf numFmtId="167" fontId="40" fillId="21" borderId="1" xfId="6" applyNumberFormat="1" applyFont="1" applyFill="1" applyBorder="1" applyAlignment="1">
      <alignment vertical="center" wrapText="1"/>
    </xf>
    <xf numFmtId="0" fontId="40" fillId="21" borderId="3" xfId="0" applyFont="1" applyFill="1" applyBorder="1" applyAlignment="1">
      <alignment vertical="center" wrapText="1"/>
    </xf>
    <xf numFmtId="167" fontId="40" fillId="21" borderId="3" xfId="6" applyNumberFormat="1" applyFont="1" applyFill="1" applyBorder="1" applyAlignment="1">
      <alignment vertical="center" wrapText="1"/>
    </xf>
    <xf numFmtId="167" fontId="40" fillId="23" borderId="1" xfId="6" applyNumberFormat="1" applyFont="1" applyFill="1" applyBorder="1" applyAlignment="1">
      <alignment horizontal="center" vertical="center" wrapText="1"/>
    </xf>
    <xf numFmtId="9" fontId="40" fillId="23" borderId="1" xfId="5" applyFont="1" applyFill="1" applyBorder="1" applyAlignment="1">
      <alignment horizontal="center" vertical="center" wrapText="1"/>
    </xf>
    <xf numFmtId="9" fontId="40" fillId="29" borderId="1" xfId="5" applyFont="1" applyFill="1" applyBorder="1" applyAlignment="1">
      <alignment horizontal="center" vertical="center" wrapText="1"/>
    </xf>
    <xf numFmtId="9" fontId="40" fillId="19" borderId="1" xfId="5" applyFont="1" applyFill="1" applyBorder="1" applyAlignment="1">
      <alignment horizontal="center" vertical="center" wrapText="1"/>
    </xf>
    <xf numFmtId="9" fontId="40" fillId="21" borderId="1" xfId="5" applyFont="1" applyFill="1" applyBorder="1" applyAlignment="1">
      <alignment horizontal="center" vertical="center" wrapText="1"/>
    </xf>
    <xf numFmtId="9" fontId="40" fillId="21" borderId="3" xfId="5" applyFont="1" applyFill="1" applyBorder="1" applyAlignment="1">
      <alignment horizontal="center" vertical="center" wrapText="1"/>
    </xf>
    <xf numFmtId="0" fontId="26" fillId="0" borderId="6" xfId="0" applyFont="1" applyBorder="1" applyAlignment="1">
      <alignment horizontal="center" vertical="center"/>
    </xf>
    <xf numFmtId="9" fontId="26" fillId="0" borderId="6" xfId="5" applyFont="1" applyBorder="1" applyAlignment="1">
      <alignment horizontal="center" vertical="center"/>
    </xf>
    <xf numFmtId="9" fontId="32" fillId="33" borderId="1" xfId="5" applyFont="1" applyFill="1" applyBorder="1" applyAlignment="1">
      <alignment horizontal="center" vertical="center" wrapText="1"/>
    </xf>
    <xf numFmtId="9" fontId="38" fillId="24" borderId="3" xfId="5" applyFont="1" applyFill="1" applyBorder="1" applyAlignment="1">
      <alignment horizontal="center" vertical="center" wrapText="1"/>
    </xf>
    <xf numFmtId="9" fontId="38" fillId="26" borderId="1" xfId="5" applyFont="1" applyFill="1" applyBorder="1" applyAlignment="1">
      <alignment horizontal="center" vertical="center" wrapText="1"/>
    </xf>
    <xf numFmtId="9" fontId="22" fillId="0" borderId="0" xfId="5" applyFont="1" applyAlignment="1">
      <alignment horizontal="center" vertical="center"/>
    </xf>
    <xf numFmtId="3" fontId="32" fillId="33" borderId="1" xfId="0" applyNumberFormat="1"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15" borderId="20" xfId="0" applyFont="1" applyFill="1" applyBorder="1" applyAlignment="1">
      <alignment horizontal="center" vertical="center" wrapText="1"/>
    </xf>
    <xf numFmtId="9" fontId="32" fillId="37" borderId="1" xfId="5" applyFont="1" applyFill="1" applyBorder="1" applyAlignment="1">
      <alignment horizontal="center" vertical="center"/>
    </xf>
    <xf numFmtId="0" fontId="39" fillId="15" borderId="1" xfId="0" applyFont="1" applyFill="1" applyBorder="1" applyAlignment="1">
      <alignment horizontal="center" vertical="center" wrapText="1"/>
    </xf>
    <xf numFmtId="0" fontId="34" fillId="15" borderId="4" xfId="0" applyFont="1" applyFill="1" applyBorder="1" applyAlignment="1">
      <alignment horizontal="center" vertical="center" wrapText="1"/>
    </xf>
    <xf numFmtId="0" fontId="33" fillId="15" borderId="4" xfId="0" applyFont="1" applyFill="1" applyBorder="1" applyAlignment="1">
      <alignment horizontal="center" vertical="center" wrapText="1"/>
    </xf>
    <xf numFmtId="0" fontId="41" fillId="15" borderId="1" xfId="0" applyFont="1" applyFill="1" applyBorder="1" applyAlignment="1">
      <alignment horizontal="center" vertical="center" wrapText="1"/>
    </xf>
    <xf numFmtId="1" fontId="41" fillId="15" borderId="1" xfId="0" applyNumberFormat="1" applyFont="1" applyFill="1" applyBorder="1" applyAlignment="1">
      <alignment horizontal="center" vertical="center"/>
    </xf>
    <xf numFmtId="0" fontId="40" fillId="15" borderId="1" xfId="0" applyFont="1" applyFill="1" applyBorder="1" applyAlignment="1">
      <alignment horizontal="center" vertical="center" wrapText="1"/>
    </xf>
    <xf numFmtId="0" fontId="40" fillId="15" borderId="1" xfId="0" applyFont="1" applyFill="1" applyBorder="1" applyAlignment="1">
      <alignment horizontal="center" vertical="center"/>
    </xf>
    <xf numFmtId="10" fontId="40" fillId="15" borderId="1" xfId="5" applyNumberFormat="1" applyFont="1" applyFill="1" applyBorder="1" applyAlignment="1">
      <alignment horizontal="center" vertical="center" wrapText="1"/>
    </xf>
    <xf numFmtId="0" fontId="43" fillId="15" borderId="20" xfId="0" applyFont="1" applyFill="1" applyBorder="1" applyAlignment="1">
      <alignment horizontal="center" vertical="center" wrapText="1"/>
    </xf>
    <xf numFmtId="166" fontId="40" fillId="15" borderId="20" xfId="0" applyNumberFormat="1" applyFont="1" applyFill="1" applyBorder="1" applyAlignment="1">
      <alignment horizontal="center" vertical="center" wrapText="1"/>
    </xf>
    <xf numFmtId="0" fontId="41" fillId="15" borderId="1" xfId="0" applyFont="1" applyFill="1" applyBorder="1" applyAlignment="1">
      <alignment horizontal="center" vertical="center" textRotation="90" wrapText="1"/>
    </xf>
    <xf numFmtId="0" fontId="24" fillId="15" borderId="1" xfId="0" applyFont="1" applyFill="1" applyBorder="1" applyAlignment="1">
      <alignment horizontal="center" vertical="center" wrapText="1"/>
    </xf>
    <xf numFmtId="44" fontId="40" fillId="15" borderId="1" xfId="6" applyFont="1" applyFill="1" applyBorder="1" applyAlignment="1">
      <alignment horizontal="center" vertical="center" wrapText="1"/>
    </xf>
    <xf numFmtId="0" fontId="40" fillId="15" borderId="4" xfId="0" applyFont="1" applyFill="1" applyBorder="1" applyAlignment="1">
      <alignment horizontal="center" vertical="center" wrapText="1"/>
    </xf>
    <xf numFmtId="0" fontId="40" fillId="15" borderId="20" xfId="0" applyFont="1" applyFill="1" applyBorder="1" applyAlignment="1">
      <alignment horizontal="center" vertical="center"/>
    </xf>
    <xf numFmtId="0" fontId="40" fillId="15" borderId="20" xfId="0" applyFont="1" applyFill="1" applyBorder="1" applyAlignment="1">
      <alignment horizontal="center" vertical="center" wrapText="1"/>
    </xf>
    <xf numFmtId="0" fontId="43" fillId="15" borderId="1" xfId="0" applyFont="1" applyFill="1" applyBorder="1" applyAlignment="1">
      <alignment horizontal="center" vertical="center" wrapText="1"/>
    </xf>
    <xf numFmtId="167" fontId="43" fillId="15" borderId="20" xfId="6" applyNumberFormat="1" applyFont="1" applyFill="1" applyBorder="1" applyAlignment="1">
      <alignment horizontal="center" vertical="center" wrapText="1"/>
    </xf>
    <xf numFmtId="9" fontId="43" fillId="15" borderId="20" xfId="5" applyFont="1" applyFill="1" applyBorder="1" applyAlignment="1">
      <alignment horizontal="center" vertical="center" wrapText="1"/>
    </xf>
    <xf numFmtId="0" fontId="22" fillId="15" borderId="0" xfId="0" applyFont="1" applyFill="1" applyAlignment="1">
      <alignment horizontal="center" vertical="center"/>
    </xf>
    <xf numFmtId="9" fontId="32" fillId="37" borderId="20" xfId="5" applyFont="1" applyFill="1" applyBorder="1" applyAlignment="1">
      <alignment horizontal="center" vertical="center" wrapText="1"/>
    </xf>
    <xf numFmtId="9" fontId="32" fillId="37" borderId="1" xfId="5" applyFont="1" applyFill="1" applyBorder="1" applyAlignment="1">
      <alignment horizontal="center" vertical="center" wrapText="1"/>
    </xf>
    <xf numFmtId="0" fontId="39" fillId="10" borderId="20" xfId="0" applyFont="1" applyFill="1" applyBorder="1" applyAlignment="1">
      <alignment horizontal="center" vertical="center" wrapText="1"/>
    </xf>
    <xf numFmtId="9" fontId="40" fillId="10" borderId="4" xfId="5" applyFont="1" applyFill="1" applyBorder="1" applyAlignment="1">
      <alignment horizontal="center" vertical="center"/>
    </xf>
    <xf numFmtId="0" fontId="39" fillId="29" borderId="20" xfId="0" applyFont="1" applyFill="1" applyBorder="1" applyAlignment="1">
      <alignment horizontal="center" vertical="center" wrapText="1"/>
    </xf>
    <xf numFmtId="167" fontId="40" fillId="29" borderId="20" xfId="6" applyNumberFormat="1" applyFont="1" applyFill="1" applyBorder="1" applyAlignment="1">
      <alignment vertical="center" wrapText="1"/>
    </xf>
    <xf numFmtId="9" fontId="40" fillId="29" borderId="20" xfId="5" applyFont="1" applyFill="1" applyBorder="1" applyAlignment="1">
      <alignment horizontal="center" vertical="center" wrapText="1"/>
    </xf>
    <xf numFmtId="9" fontId="32" fillId="37" borderId="20" xfId="5" applyFont="1" applyFill="1" applyBorder="1" applyAlignment="1">
      <alignment horizontal="center" vertical="center"/>
    </xf>
    <xf numFmtId="0" fontId="31" fillId="13" borderId="4" xfId="0" applyFont="1" applyFill="1" applyBorder="1" applyAlignment="1">
      <alignment horizontal="center" vertical="center" wrapText="1"/>
    </xf>
    <xf numFmtId="9" fontId="38" fillId="37" borderId="3" xfId="5" applyFont="1" applyFill="1" applyBorder="1" applyAlignment="1">
      <alignment horizontal="center" vertical="center" wrapText="1"/>
    </xf>
    <xf numFmtId="9" fontId="30" fillId="0" borderId="1" xfId="5" applyFont="1" applyBorder="1" applyAlignment="1">
      <alignment horizontal="center" vertical="center"/>
    </xf>
    <xf numFmtId="9" fontId="27" fillId="0" borderId="1" xfId="5" applyFont="1" applyBorder="1" applyAlignment="1">
      <alignment horizontal="center" vertical="center"/>
    </xf>
    <xf numFmtId="9" fontId="22" fillId="0" borderId="0" xfId="5" applyFont="1" applyBorder="1" applyAlignment="1">
      <alignment horizontal="center" vertical="center"/>
    </xf>
    <xf numFmtId="44" fontId="43" fillId="15" borderId="20" xfId="6" applyFont="1" applyFill="1" applyBorder="1" applyAlignment="1">
      <alignment horizontal="center" vertical="center" wrapText="1"/>
    </xf>
    <xf numFmtId="9" fontId="32" fillId="33" borderId="20" xfId="5" applyFont="1" applyFill="1" applyBorder="1" applyAlignment="1">
      <alignment horizontal="center" vertical="center" wrapText="1"/>
    </xf>
    <xf numFmtId="0" fontId="32" fillId="7" borderId="20" xfId="0" applyFont="1" applyFill="1" applyBorder="1" applyAlignment="1">
      <alignment horizontal="center" vertical="center"/>
    </xf>
    <xf numFmtId="167" fontId="40" fillId="15" borderId="20" xfId="6" applyNumberFormat="1" applyFont="1" applyFill="1" applyBorder="1" applyAlignment="1">
      <alignment horizontal="center" vertical="center"/>
    </xf>
    <xf numFmtId="9" fontId="40" fillId="15" borderId="20" xfId="5" applyFont="1" applyFill="1" applyBorder="1" applyAlignment="1">
      <alignment horizontal="center" vertical="center"/>
    </xf>
    <xf numFmtId="44" fontId="40" fillId="15" borderId="20" xfId="6" applyFont="1" applyFill="1" applyBorder="1" applyAlignment="1">
      <alignment horizontal="center" vertical="center"/>
    </xf>
    <xf numFmtId="167" fontId="40" fillId="15" borderId="3" xfId="6" applyNumberFormat="1" applyFont="1" applyFill="1" applyBorder="1" applyAlignment="1">
      <alignment horizontal="center" vertical="center"/>
    </xf>
    <xf numFmtId="9" fontId="40" fillId="15" borderId="3" xfId="5" applyFont="1" applyFill="1" applyBorder="1" applyAlignment="1">
      <alignment horizontal="center" vertical="center"/>
    </xf>
    <xf numFmtId="44" fontId="40" fillId="15" borderId="3" xfId="6" applyFont="1" applyFill="1" applyBorder="1" applyAlignment="1">
      <alignment horizontal="center" vertical="center"/>
    </xf>
    <xf numFmtId="44" fontId="40" fillId="15" borderId="4" xfId="6" applyFont="1" applyFill="1" applyBorder="1" applyAlignment="1">
      <alignment horizontal="center" vertical="center"/>
    </xf>
    <xf numFmtId="9" fontId="40" fillId="15" borderId="4" xfId="5" applyFont="1" applyFill="1" applyBorder="1" applyAlignment="1">
      <alignment horizontal="center" vertical="center"/>
    </xf>
    <xf numFmtId="44" fontId="40" fillId="15" borderId="20" xfId="6" applyFont="1" applyFill="1" applyBorder="1" applyAlignment="1">
      <alignment horizontal="center" vertical="center" wrapText="1"/>
    </xf>
    <xf numFmtId="9" fontId="40" fillId="15" borderId="20" xfId="5" applyFont="1" applyFill="1" applyBorder="1" applyAlignment="1">
      <alignment horizontal="center" vertical="center" wrapText="1"/>
    </xf>
    <xf numFmtId="9" fontId="40" fillId="15" borderId="1" xfId="5"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6" fillId="0" borderId="1" xfId="0" applyFont="1" applyBorder="1" applyAlignment="1">
      <alignment horizontal="center" vertical="center"/>
    </xf>
    <xf numFmtId="0" fontId="0" fillId="0" borderId="6" xfId="0"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xf>
    <xf numFmtId="44" fontId="40" fillId="15" borderId="20" xfId="6" applyFont="1" applyFill="1" applyBorder="1" applyAlignment="1">
      <alignment horizontal="center" vertical="center"/>
    </xf>
    <xf numFmtId="44" fontId="40" fillId="15" borderId="4" xfId="6" applyFont="1" applyFill="1" applyBorder="1" applyAlignment="1">
      <alignment horizontal="center" vertical="center"/>
    </xf>
    <xf numFmtId="44" fontId="40" fillId="15" borderId="3" xfId="6" applyFont="1" applyFill="1" applyBorder="1" applyAlignment="1">
      <alignment horizontal="center" vertical="center"/>
    </xf>
    <xf numFmtId="9" fontId="40" fillId="15" borderId="20" xfId="5" applyFont="1" applyFill="1" applyBorder="1" applyAlignment="1">
      <alignment horizontal="center" vertical="center"/>
    </xf>
    <xf numFmtId="9" fontId="40" fillId="15" borderId="4" xfId="5" applyFont="1" applyFill="1" applyBorder="1" applyAlignment="1">
      <alignment horizontal="center" vertical="center"/>
    </xf>
    <xf numFmtId="9" fontId="40" fillId="15" borderId="3" xfId="5" applyFont="1" applyFill="1" applyBorder="1" applyAlignment="1">
      <alignment horizontal="center" vertical="center"/>
    </xf>
    <xf numFmtId="169" fontId="40" fillId="15" borderId="20" xfId="5" applyNumberFormat="1" applyFont="1" applyFill="1" applyBorder="1" applyAlignment="1">
      <alignment horizontal="center" vertical="center"/>
    </xf>
    <xf numFmtId="169" fontId="40" fillId="15" borderId="3" xfId="5" applyNumberFormat="1" applyFont="1" applyFill="1" applyBorder="1" applyAlignment="1">
      <alignment horizontal="center" vertical="center"/>
    </xf>
    <xf numFmtId="44" fontId="40" fillId="19" borderId="20" xfId="6" applyFont="1" applyFill="1" applyBorder="1" applyAlignment="1">
      <alignment horizontal="center" vertical="center" wrapText="1"/>
    </xf>
    <xf numFmtId="44" fontId="40" fillId="19" borderId="4" xfId="6" applyFont="1" applyFill="1" applyBorder="1" applyAlignment="1">
      <alignment horizontal="center" vertical="center" wrapText="1"/>
    </xf>
    <xf numFmtId="44" fontId="40" fillId="19" borderId="3" xfId="6" applyFont="1" applyFill="1" applyBorder="1" applyAlignment="1">
      <alignment horizontal="center" vertical="center" wrapText="1"/>
    </xf>
    <xf numFmtId="9" fontId="40" fillId="19" borderId="20" xfId="5" applyFont="1" applyFill="1" applyBorder="1" applyAlignment="1">
      <alignment horizontal="center" vertical="center" wrapText="1"/>
    </xf>
    <xf numFmtId="9" fontId="40" fillId="19" borderId="4" xfId="5" applyFont="1" applyFill="1" applyBorder="1" applyAlignment="1">
      <alignment horizontal="center" vertical="center" wrapText="1"/>
    </xf>
    <xf numFmtId="9" fontId="40" fillId="19" borderId="3" xfId="5" applyFont="1" applyFill="1" applyBorder="1" applyAlignment="1">
      <alignment horizontal="center" vertical="center" wrapText="1"/>
    </xf>
    <xf numFmtId="44" fontId="40" fillId="21" borderId="20" xfId="6" applyFont="1" applyFill="1" applyBorder="1" applyAlignment="1">
      <alignment horizontal="center" vertical="center" wrapText="1"/>
    </xf>
    <xf numFmtId="44" fontId="40" fillId="21" borderId="4" xfId="6" applyFont="1" applyFill="1" applyBorder="1" applyAlignment="1">
      <alignment horizontal="center" vertical="center" wrapText="1"/>
    </xf>
    <xf numFmtId="44" fontId="40" fillId="21" borderId="3" xfId="6" applyFont="1" applyFill="1" applyBorder="1" applyAlignment="1">
      <alignment horizontal="center" vertical="center" wrapText="1"/>
    </xf>
    <xf numFmtId="9" fontId="40" fillId="21" borderId="20" xfId="5" applyFont="1" applyFill="1" applyBorder="1" applyAlignment="1">
      <alignment horizontal="center" vertical="center" wrapText="1"/>
    </xf>
    <xf numFmtId="9" fontId="40" fillId="21" borderId="4" xfId="5" applyFont="1" applyFill="1" applyBorder="1" applyAlignment="1">
      <alignment horizontal="center" vertical="center" wrapText="1"/>
    </xf>
    <xf numFmtId="9" fontId="40" fillId="21" borderId="3" xfId="5" applyFont="1" applyFill="1" applyBorder="1" applyAlignment="1">
      <alignment horizontal="center" vertical="center" wrapText="1"/>
    </xf>
    <xf numFmtId="44" fontId="40" fillId="10" borderId="20" xfId="6" applyFont="1" applyFill="1" applyBorder="1" applyAlignment="1">
      <alignment horizontal="center" vertical="center"/>
    </xf>
    <xf numFmtId="44" fontId="40" fillId="10" borderId="4" xfId="6" applyFont="1" applyFill="1" applyBorder="1" applyAlignment="1">
      <alignment horizontal="center" vertical="center"/>
    </xf>
    <xf numFmtId="44" fontId="40" fillId="10" borderId="3" xfId="6" applyFont="1" applyFill="1" applyBorder="1" applyAlignment="1">
      <alignment horizontal="center" vertical="center"/>
    </xf>
    <xf numFmtId="9" fontId="40" fillId="10" borderId="20" xfId="5" applyFont="1" applyFill="1" applyBorder="1" applyAlignment="1">
      <alignment horizontal="center" vertical="center"/>
    </xf>
    <xf numFmtId="9" fontId="40" fillId="10" borderId="4" xfId="5" applyFont="1" applyFill="1" applyBorder="1" applyAlignment="1">
      <alignment horizontal="center" vertical="center"/>
    </xf>
    <xf numFmtId="9" fontId="40" fillId="10" borderId="3" xfId="5" applyFont="1" applyFill="1" applyBorder="1" applyAlignment="1">
      <alignment horizontal="center" vertical="center"/>
    </xf>
    <xf numFmtId="44" fontId="44" fillId="11" borderId="20" xfId="6" applyFont="1" applyFill="1" applyBorder="1" applyAlignment="1">
      <alignment horizontal="center" vertical="center" wrapText="1"/>
    </xf>
    <xf numFmtId="44" fontId="44" fillId="11" borderId="4" xfId="6" applyFont="1" applyFill="1" applyBorder="1" applyAlignment="1">
      <alignment horizontal="center" vertical="center" wrapText="1"/>
    </xf>
    <xf numFmtId="44" fontId="44" fillId="11" borderId="3" xfId="6" applyFont="1" applyFill="1" applyBorder="1" applyAlignment="1">
      <alignment horizontal="center" vertical="center" wrapText="1"/>
    </xf>
    <xf numFmtId="9" fontId="44" fillId="11" borderId="20" xfId="5" applyFont="1" applyFill="1" applyBorder="1" applyAlignment="1">
      <alignment horizontal="center" vertical="center" wrapText="1"/>
    </xf>
    <xf numFmtId="9" fontId="44" fillId="11" borderId="4" xfId="5" applyFont="1" applyFill="1" applyBorder="1" applyAlignment="1">
      <alignment horizontal="center" vertical="center" wrapText="1"/>
    </xf>
    <xf numFmtId="9" fontId="44" fillId="11" borderId="3" xfId="5" applyFont="1" applyFill="1" applyBorder="1" applyAlignment="1">
      <alignment horizontal="center" vertical="center" wrapText="1"/>
    </xf>
    <xf numFmtId="44" fontId="40" fillId="3" borderId="20" xfId="6" applyFont="1" applyFill="1" applyBorder="1" applyAlignment="1">
      <alignment horizontal="center" vertical="center"/>
    </xf>
    <xf numFmtId="44" fontId="40" fillId="3" borderId="4" xfId="6" applyFont="1" applyFill="1" applyBorder="1" applyAlignment="1">
      <alignment horizontal="center" vertical="center"/>
    </xf>
    <xf numFmtId="44" fontId="40" fillId="3" borderId="3" xfId="6" applyFont="1" applyFill="1" applyBorder="1" applyAlignment="1">
      <alignment horizontal="center" vertical="center"/>
    </xf>
    <xf numFmtId="9" fontId="40" fillId="3" borderId="20" xfId="5" applyFont="1" applyFill="1" applyBorder="1" applyAlignment="1">
      <alignment horizontal="center" vertical="center"/>
    </xf>
    <xf numFmtId="9" fontId="40" fillId="3" borderId="4" xfId="5" applyFont="1" applyFill="1" applyBorder="1" applyAlignment="1">
      <alignment horizontal="center" vertical="center"/>
    </xf>
    <xf numFmtId="9" fontId="40" fillId="3" borderId="3" xfId="5" applyFont="1" applyFill="1" applyBorder="1" applyAlignment="1">
      <alignment horizontal="center" vertical="center"/>
    </xf>
    <xf numFmtId="44" fontId="40" fillId="9" borderId="20" xfId="6" applyFont="1" applyFill="1" applyBorder="1" applyAlignment="1">
      <alignment horizontal="center" vertical="center"/>
    </xf>
    <xf numFmtId="44" fontId="40" fillId="9" borderId="4" xfId="6" applyFont="1" applyFill="1" applyBorder="1" applyAlignment="1">
      <alignment horizontal="center" vertical="center"/>
    </xf>
    <xf numFmtId="44" fontId="40" fillId="9" borderId="3" xfId="6" applyFont="1" applyFill="1" applyBorder="1" applyAlignment="1">
      <alignment horizontal="center" vertical="center"/>
    </xf>
    <xf numFmtId="9" fontId="40" fillId="9" borderId="20" xfId="5" applyFont="1" applyFill="1" applyBorder="1" applyAlignment="1">
      <alignment horizontal="center" vertical="center"/>
    </xf>
    <xf numFmtId="9" fontId="40" fillId="9" borderId="4" xfId="5" applyFont="1" applyFill="1" applyBorder="1" applyAlignment="1">
      <alignment horizontal="center" vertical="center"/>
    </xf>
    <xf numFmtId="9" fontId="40" fillId="9" borderId="3" xfId="5" applyFont="1" applyFill="1" applyBorder="1" applyAlignment="1">
      <alignment horizontal="center" vertical="center"/>
    </xf>
    <xf numFmtId="1" fontId="30"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167" fontId="27" fillId="15" borderId="20" xfId="6" applyNumberFormat="1" applyFont="1" applyFill="1" applyBorder="1" applyAlignment="1">
      <alignment horizontal="center" vertical="center" wrapText="1"/>
    </xf>
    <xf numFmtId="167" fontId="27" fillId="15" borderId="3" xfId="6" applyNumberFormat="1" applyFont="1" applyFill="1" applyBorder="1" applyAlignment="1">
      <alignment horizontal="center" vertical="center" wrapText="1"/>
    </xf>
    <xf numFmtId="168" fontId="47" fillId="15" borderId="20" xfId="7" applyNumberFormat="1" applyFont="1" applyFill="1" applyBorder="1" applyAlignment="1">
      <alignment horizontal="center" vertical="center" wrapText="1"/>
    </xf>
    <xf numFmtId="168" fontId="47" fillId="15" borderId="3" xfId="7" applyNumberFormat="1" applyFont="1" applyFill="1" applyBorder="1" applyAlignment="1">
      <alignment horizontal="center" vertical="center" wrapText="1"/>
    </xf>
    <xf numFmtId="44" fontId="43" fillId="6" borderId="20" xfId="6" applyFont="1" applyFill="1" applyBorder="1" applyAlignment="1">
      <alignment horizontal="center" vertical="center" wrapText="1"/>
    </xf>
    <xf numFmtId="44" fontId="43" fillId="6" borderId="4" xfId="6" applyFont="1" applyFill="1" applyBorder="1" applyAlignment="1">
      <alignment horizontal="center" vertical="center" wrapText="1"/>
    </xf>
    <xf numFmtId="44" fontId="43" fillId="6" borderId="3" xfId="6" applyFont="1" applyFill="1" applyBorder="1" applyAlignment="1">
      <alignment horizontal="center" vertical="center" wrapText="1"/>
    </xf>
    <xf numFmtId="9" fontId="43" fillId="6" borderId="20" xfId="5" applyFont="1" applyFill="1" applyBorder="1" applyAlignment="1">
      <alignment horizontal="center" vertical="center" wrapText="1"/>
    </xf>
    <xf numFmtId="9" fontId="43" fillId="6" borderId="4" xfId="5" applyFont="1" applyFill="1" applyBorder="1" applyAlignment="1">
      <alignment horizontal="center" vertical="center" wrapText="1"/>
    </xf>
    <xf numFmtId="9" fontId="43" fillId="6" borderId="3" xfId="5" applyFont="1" applyFill="1" applyBorder="1" applyAlignment="1">
      <alignment horizontal="center" vertical="center" wrapText="1"/>
    </xf>
    <xf numFmtId="44" fontId="40" fillId="7" borderId="20" xfId="6" applyFont="1" applyFill="1" applyBorder="1" applyAlignment="1">
      <alignment horizontal="center" vertical="center"/>
    </xf>
    <xf numFmtId="44" fontId="40" fillId="7" borderId="4" xfId="6" applyFont="1" applyFill="1" applyBorder="1" applyAlignment="1">
      <alignment horizontal="center" vertical="center"/>
    </xf>
    <xf numFmtId="44" fontId="40" fillId="7" borderId="3" xfId="6" applyFont="1" applyFill="1" applyBorder="1" applyAlignment="1">
      <alignment horizontal="center" vertical="center"/>
    </xf>
    <xf numFmtId="9" fontId="40" fillId="7" borderId="20" xfId="5" applyFont="1" applyFill="1" applyBorder="1" applyAlignment="1">
      <alignment horizontal="center" vertical="center"/>
    </xf>
    <xf numFmtId="9" fontId="40" fillId="7" borderId="4" xfId="5" applyFont="1" applyFill="1" applyBorder="1" applyAlignment="1">
      <alignment horizontal="center" vertical="center"/>
    </xf>
    <xf numFmtId="9" fontId="40" fillId="7" borderId="3" xfId="5" applyFont="1" applyFill="1" applyBorder="1" applyAlignment="1">
      <alignment horizontal="center" vertical="center"/>
    </xf>
    <xf numFmtId="44" fontId="40" fillId="17" borderId="20" xfId="6" applyFont="1" applyFill="1" applyBorder="1" applyAlignment="1">
      <alignment horizontal="center" vertical="center" wrapText="1"/>
    </xf>
    <xf numFmtId="44" fontId="40" fillId="17" borderId="4" xfId="6" applyFont="1" applyFill="1" applyBorder="1" applyAlignment="1">
      <alignment horizontal="center" vertical="center" wrapText="1"/>
    </xf>
    <xf numFmtId="44" fontId="40" fillId="17" borderId="3" xfId="6" applyFont="1" applyFill="1" applyBorder="1" applyAlignment="1">
      <alignment horizontal="center" vertical="center" wrapText="1"/>
    </xf>
    <xf numFmtId="9" fontId="40" fillId="17" borderId="20" xfId="5" applyFont="1" applyFill="1" applyBorder="1" applyAlignment="1">
      <alignment horizontal="center" vertical="center" wrapText="1"/>
    </xf>
    <xf numFmtId="9" fontId="40" fillId="17" borderId="4" xfId="5" applyFont="1" applyFill="1" applyBorder="1" applyAlignment="1">
      <alignment horizontal="center" vertical="center" wrapText="1"/>
    </xf>
    <xf numFmtId="9" fontId="40" fillId="17" borderId="3" xfId="5" applyFont="1" applyFill="1" applyBorder="1" applyAlignment="1">
      <alignment horizontal="center" vertical="center" wrapText="1"/>
    </xf>
    <xf numFmtId="3" fontId="38" fillId="28" borderId="1" xfId="0" applyNumberFormat="1" applyFont="1" applyFill="1" applyBorder="1" applyAlignment="1">
      <alignment horizontal="center" vertical="center" wrapText="1"/>
    </xf>
    <xf numFmtId="9" fontId="38" fillId="28" borderId="1" xfId="5" applyFont="1" applyFill="1" applyBorder="1" applyAlignment="1">
      <alignment horizontal="center" vertical="center" wrapText="1"/>
    </xf>
    <xf numFmtId="0" fontId="40" fillId="19" borderId="20" xfId="0" applyFont="1" applyFill="1" applyBorder="1" applyAlignment="1">
      <alignment horizontal="center" vertical="center" wrapText="1"/>
    </xf>
    <xf numFmtId="0" fontId="40" fillId="19" borderId="4" xfId="0" applyFont="1" applyFill="1" applyBorder="1" applyAlignment="1">
      <alignment horizontal="center" vertical="center" wrapText="1"/>
    </xf>
    <xf numFmtId="0" fontId="40" fillId="19" borderId="3" xfId="0" applyFont="1" applyFill="1" applyBorder="1" applyAlignment="1">
      <alignment horizontal="center" vertical="center" wrapText="1"/>
    </xf>
    <xf numFmtId="0" fontId="40" fillId="19" borderId="20" xfId="0" applyFont="1" applyFill="1" applyBorder="1" applyAlignment="1">
      <alignment horizontal="center" vertical="center"/>
    </xf>
    <xf numFmtId="0" fontId="40" fillId="19" borderId="4" xfId="0" applyFont="1" applyFill="1" applyBorder="1" applyAlignment="1">
      <alignment horizontal="center" vertical="center"/>
    </xf>
    <xf numFmtId="0" fontId="40" fillId="19" borderId="3" xfId="0" applyFont="1" applyFill="1" applyBorder="1" applyAlignment="1">
      <alignment horizontal="center" vertical="center"/>
    </xf>
    <xf numFmtId="0" fontId="40" fillId="21" borderId="20" xfId="0" applyFont="1" applyFill="1" applyBorder="1" applyAlignment="1">
      <alignment horizontal="center" vertical="center" wrapText="1"/>
    </xf>
    <xf numFmtId="0" fontId="40" fillId="21" borderId="3"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0" fillId="27" borderId="3" xfId="0" applyFont="1" applyFill="1" applyBorder="1" applyAlignment="1">
      <alignment horizontal="center" vertical="center" wrapText="1"/>
    </xf>
    <xf numFmtId="0" fontId="40" fillId="29" borderId="20" xfId="0" applyFont="1" applyFill="1" applyBorder="1" applyAlignment="1">
      <alignment horizontal="center" vertical="center" wrapText="1"/>
    </xf>
    <xf numFmtId="0" fontId="40" fillId="29" borderId="3" xfId="0" applyFont="1" applyFill="1" applyBorder="1" applyAlignment="1">
      <alignment horizontal="center" vertical="center" wrapText="1"/>
    </xf>
    <xf numFmtId="0" fontId="40" fillId="29" borderId="20" xfId="0" applyFont="1" applyFill="1" applyBorder="1" applyAlignment="1">
      <alignment horizontal="center" vertical="center"/>
    </xf>
    <xf numFmtId="0" fontId="40" fillId="29" borderId="3" xfId="0" applyFont="1" applyFill="1" applyBorder="1" applyAlignment="1">
      <alignment horizontal="center" vertical="center"/>
    </xf>
    <xf numFmtId="0" fontId="38" fillId="22" borderId="20" xfId="0" applyFont="1" applyFill="1" applyBorder="1" applyAlignment="1">
      <alignment horizontal="center" vertical="center" wrapText="1"/>
    </xf>
    <xf numFmtId="0" fontId="38" fillId="22" borderId="3" xfId="0" applyFont="1" applyFill="1" applyBorder="1" applyAlignment="1">
      <alignment horizontal="center" vertical="center" wrapText="1"/>
    </xf>
    <xf numFmtId="9" fontId="38" fillId="22" borderId="20" xfId="5" applyFont="1" applyFill="1" applyBorder="1" applyAlignment="1">
      <alignment horizontal="center" vertical="center" wrapText="1"/>
    </xf>
    <xf numFmtId="9" fontId="38" fillId="22" borderId="3" xfId="5" applyFont="1" applyFill="1" applyBorder="1" applyAlignment="1">
      <alignment horizontal="center" vertical="center" wrapText="1"/>
    </xf>
    <xf numFmtId="0" fontId="38" fillId="22" borderId="4" xfId="0" applyFont="1" applyFill="1" applyBorder="1" applyAlignment="1">
      <alignment horizontal="center" vertical="center" wrapText="1"/>
    </xf>
    <xf numFmtId="9" fontId="38" fillId="22" borderId="4" xfId="5" applyFont="1" applyFill="1" applyBorder="1" applyAlignment="1">
      <alignment horizontal="center" vertical="center" wrapText="1"/>
    </xf>
    <xf numFmtId="0" fontId="38" fillId="26" borderId="20" xfId="0" applyFont="1" applyFill="1" applyBorder="1" applyAlignment="1">
      <alignment horizontal="center" vertical="center" wrapText="1"/>
    </xf>
    <xf numFmtId="0" fontId="38" fillId="26" borderId="3" xfId="0" applyFont="1" applyFill="1" applyBorder="1" applyAlignment="1">
      <alignment horizontal="center" vertical="center" wrapText="1"/>
    </xf>
    <xf numFmtId="9" fontId="38" fillId="26" borderId="20" xfId="5" applyFont="1" applyFill="1" applyBorder="1" applyAlignment="1">
      <alignment horizontal="center" vertical="center" wrapText="1"/>
    </xf>
    <xf numFmtId="9" fontId="38" fillId="26" borderId="3" xfId="5" applyFont="1" applyFill="1" applyBorder="1" applyAlignment="1">
      <alignment horizontal="center" vertical="center" wrapText="1"/>
    </xf>
    <xf numFmtId="0" fontId="39" fillId="25" borderId="20" xfId="0" applyFont="1" applyFill="1" applyBorder="1" applyAlignment="1">
      <alignment horizontal="center" vertical="center" wrapText="1"/>
    </xf>
    <xf numFmtId="0" fontId="39" fillId="25" borderId="3" xfId="0" applyFont="1" applyFill="1" applyBorder="1" applyAlignment="1">
      <alignment horizontal="center" vertical="center" wrapText="1"/>
    </xf>
    <xf numFmtId="0" fontId="32" fillId="34" borderId="1" xfId="0" applyFont="1" applyFill="1" applyBorder="1" applyAlignment="1">
      <alignment horizontal="center" vertical="center"/>
    </xf>
    <xf numFmtId="9" fontId="32" fillId="34" borderId="1" xfId="5" applyFont="1" applyFill="1" applyBorder="1" applyAlignment="1">
      <alignment horizontal="center" vertical="center"/>
    </xf>
    <xf numFmtId="9" fontId="32" fillId="18" borderId="1" xfId="5" applyFont="1" applyFill="1" applyBorder="1" applyAlignment="1">
      <alignment horizontal="center" vertical="center" wrapText="1"/>
    </xf>
    <xf numFmtId="0" fontId="32" fillId="16" borderId="1" xfId="0" applyFont="1" applyFill="1" applyBorder="1" applyAlignment="1">
      <alignment horizontal="center" vertical="center" wrapText="1"/>
    </xf>
    <xf numFmtId="9" fontId="32" fillId="16" borderId="1" xfId="5" applyFont="1" applyFill="1" applyBorder="1" applyAlignment="1">
      <alignment horizontal="center" vertical="center" wrapText="1"/>
    </xf>
    <xf numFmtId="0" fontId="27" fillId="36" borderId="4" xfId="0" applyFont="1" applyFill="1" applyBorder="1" applyAlignment="1">
      <alignment horizontal="center" vertical="center" wrapText="1"/>
    </xf>
    <xf numFmtId="0" fontId="27" fillId="36" borderId="3" xfId="0" applyFont="1" applyFill="1" applyBorder="1" applyAlignment="1">
      <alignment horizontal="center" vertical="center" wrapText="1"/>
    </xf>
    <xf numFmtId="9" fontId="27" fillId="36" borderId="4" xfId="5" applyFont="1" applyFill="1" applyBorder="1" applyAlignment="1">
      <alignment horizontal="center" vertical="center" wrapText="1"/>
    </xf>
    <xf numFmtId="9" fontId="27" fillId="36" borderId="3" xfId="5" applyFont="1" applyFill="1" applyBorder="1" applyAlignment="1">
      <alignment horizontal="center" vertical="center" wrapText="1"/>
    </xf>
    <xf numFmtId="3" fontId="32" fillId="34" borderId="1" xfId="0" applyNumberFormat="1" applyFont="1" applyFill="1" applyBorder="1" applyAlignment="1">
      <alignment horizontal="center" vertical="center"/>
    </xf>
    <xf numFmtId="165" fontId="32" fillId="34" borderId="1" xfId="0" applyNumberFormat="1" applyFont="1" applyFill="1" applyBorder="1" applyAlignment="1">
      <alignment horizontal="center" vertical="center"/>
    </xf>
    <xf numFmtId="0" fontId="40" fillId="25" borderId="20" xfId="0" applyFont="1" applyFill="1" applyBorder="1" applyAlignment="1">
      <alignment horizontal="center" vertical="center"/>
    </xf>
    <xf numFmtId="0" fontId="40" fillId="25" borderId="4" xfId="0" applyFont="1" applyFill="1" applyBorder="1" applyAlignment="1">
      <alignment horizontal="center" vertical="center"/>
    </xf>
    <xf numFmtId="0" fontId="40" fillId="25" borderId="3" xfId="0" applyFont="1" applyFill="1" applyBorder="1" applyAlignment="1">
      <alignment horizontal="center" vertical="center"/>
    </xf>
    <xf numFmtId="167" fontId="40" fillId="25" borderId="1" xfId="6" applyNumberFormat="1" applyFont="1" applyFill="1" applyBorder="1" applyAlignment="1">
      <alignment horizontal="center" vertical="center"/>
    </xf>
    <xf numFmtId="9" fontId="40" fillId="25" borderId="1" xfId="5" applyFont="1" applyFill="1" applyBorder="1" applyAlignment="1">
      <alignment horizontal="center" vertical="center"/>
    </xf>
    <xf numFmtId="0" fontId="40" fillId="27" borderId="20" xfId="0" applyFont="1" applyFill="1" applyBorder="1" applyAlignment="1">
      <alignment horizontal="center" vertical="center"/>
    </xf>
    <xf numFmtId="0" fontId="40" fillId="27" borderId="3" xfId="0" applyFont="1" applyFill="1" applyBorder="1" applyAlignment="1">
      <alignment horizontal="center" vertical="center"/>
    </xf>
    <xf numFmtId="167" fontId="40" fillId="27" borderId="1" xfId="6" applyNumberFormat="1" applyFont="1" applyFill="1" applyBorder="1" applyAlignment="1">
      <alignment horizontal="center" vertical="center"/>
    </xf>
    <xf numFmtId="9" fontId="40" fillId="27" borderId="1" xfId="5" applyFont="1" applyFill="1" applyBorder="1" applyAlignment="1">
      <alignment horizontal="center" vertical="center"/>
    </xf>
    <xf numFmtId="0" fontId="27" fillId="36" borderId="20" xfId="0" applyFont="1" applyFill="1" applyBorder="1" applyAlignment="1">
      <alignment horizontal="center" vertical="center" wrapText="1"/>
    </xf>
    <xf numFmtId="167" fontId="27" fillId="36" borderId="20" xfId="6" applyNumberFormat="1" applyFont="1" applyFill="1" applyBorder="1" applyAlignment="1">
      <alignment horizontal="center" vertical="center" wrapText="1"/>
    </xf>
    <xf numFmtId="167" fontId="27" fillId="36" borderId="3" xfId="6" applyNumberFormat="1" applyFont="1" applyFill="1" applyBorder="1" applyAlignment="1">
      <alignment horizontal="center" vertical="center" wrapText="1"/>
    </xf>
    <xf numFmtId="9" fontId="27" fillId="36" borderId="20" xfId="5" applyFont="1" applyFill="1" applyBorder="1" applyAlignment="1">
      <alignment horizontal="center" vertical="center" wrapText="1"/>
    </xf>
    <xf numFmtId="167" fontId="40" fillId="19" borderId="20" xfId="6" applyNumberFormat="1" applyFont="1" applyFill="1" applyBorder="1" applyAlignment="1">
      <alignment horizontal="center" vertical="center" wrapText="1"/>
    </xf>
    <xf numFmtId="167" fontId="40" fillId="19" borderId="3" xfId="6" applyNumberFormat="1" applyFont="1" applyFill="1" applyBorder="1" applyAlignment="1">
      <alignment horizontal="center" vertical="center" wrapText="1"/>
    </xf>
    <xf numFmtId="167" fontId="40" fillId="21" borderId="20" xfId="6" applyNumberFormat="1" applyFont="1" applyFill="1" applyBorder="1" applyAlignment="1">
      <alignment horizontal="center" vertical="center" wrapText="1"/>
    </xf>
    <xf numFmtId="167" fontId="40" fillId="21" borderId="3" xfId="6" applyNumberFormat="1" applyFont="1" applyFill="1" applyBorder="1" applyAlignment="1">
      <alignment horizontal="center" vertical="center" wrapText="1"/>
    </xf>
    <xf numFmtId="0" fontId="44" fillId="11" borderId="20" xfId="0" applyFont="1" applyFill="1" applyBorder="1" applyAlignment="1">
      <alignment horizontal="center" vertical="center" wrapText="1"/>
    </xf>
    <xf numFmtId="0" fontId="44" fillId="11" borderId="4" xfId="0" applyFont="1" applyFill="1" applyBorder="1" applyAlignment="1">
      <alignment horizontal="center" vertical="center" wrapText="1"/>
    </xf>
    <xf numFmtId="0" fontId="44" fillId="11" borderId="3" xfId="0" applyFont="1" applyFill="1" applyBorder="1" applyAlignment="1">
      <alignment horizontal="center" vertical="center" wrapText="1"/>
    </xf>
    <xf numFmtId="167" fontId="44" fillId="11" borderId="20" xfId="6" applyNumberFormat="1" applyFont="1" applyFill="1" applyBorder="1" applyAlignment="1">
      <alignment horizontal="center" vertical="center" wrapText="1"/>
    </xf>
    <xf numFmtId="167" fontId="44" fillId="11" borderId="4" xfId="6" applyNumberFormat="1" applyFont="1" applyFill="1" applyBorder="1" applyAlignment="1">
      <alignment horizontal="center" vertical="center" wrapText="1"/>
    </xf>
    <xf numFmtId="167" fontId="44" fillId="11" borderId="3" xfId="6" applyNumberFormat="1" applyFont="1" applyFill="1" applyBorder="1" applyAlignment="1">
      <alignment horizontal="center" vertical="center" wrapText="1"/>
    </xf>
    <xf numFmtId="0" fontId="44" fillId="11" borderId="4" xfId="5" applyNumberFormat="1" applyFont="1" applyFill="1" applyBorder="1" applyAlignment="1">
      <alignment horizontal="center" vertical="center" wrapText="1"/>
    </xf>
    <xf numFmtId="0" fontId="40" fillId="3" borderId="20" xfId="0" applyFont="1" applyFill="1" applyBorder="1" applyAlignment="1">
      <alignment horizontal="center" vertical="center"/>
    </xf>
    <xf numFmtId="0" fontId="40" fillId="3" borderId="3" xfId="0" applyFont="1" applyFill="1" applyBorder="1" applyAlignment="1">
      <alignment horizontal="center" vertical="center"/>
    </xf>
    <xf numFmtId="167" fontId="40" fillId="3" borderId="20" xfId="6" applyNumberFormat="1" applyFont="1" applyFill="1" applyBorder="1" applyAlignment="1">
      <alignment horizontal="center" vertical="center"/>
    </xf>
    <xf numFmtId="167" fontId="40" fillId="3" borderId="3" xfId="6" applyNumberFormat="1" applyFont="1" applyFill="1" applyBorder="1" applyAlignment="1">
      <alignment horizontal="center" vertical="center"/>
    </xf>
    <xf numFmtId="0" fontId="40" fillId="9" borderId="20" xfId="0" applyFont="1" applyFill="1" applyBorder="1" applyAlignment="1">
      <alignment horizontal="center" vertical="center"/>
    </xf>
    <xf numFmtId="0" fontId="40" fillId="9" borderId="4" xfId="0" applyFont="1" applyFill="1" applyBorder="1" applyAlignment="1">
      <alignment horizontal="center" vertical="center"/>
    </xf>
    <xf numFmtId="0" fontId="40" fillId="9" borderId="3" xfId="0" applyFont="1" applyFill="1" applyBorder="1" applyAlignment="1">
      <alignment horizontal="center" vertical="center"/>
    </xf>
    <xf numFmtId="167" fontId="40" fillId="9" borderId="1" xfId="6" applyNumberFormat="1" applyFont="1" applyFill="1" applyBorder="1" applyAlignment="1">
      <alignment horizontal="center" vertical="center"/>
    </xf>
    <xf numFmtId="9" fontId="40" fillId="9" borderId="1" xfId="5" applyFont="1" applyFill="1" applyBorder="1" applyAlignment="1">
      <alignment horizontal="center" vertical="center"/>
    </xf>
    <xf numFmtId="0" fontId="40" fillId="17" borderId="20" xfId="0" applyFont="1" applyFill="1" applyBorder="1" applyAlignment="1">
      <alignment horizontal="center" vertical="center" wrapText="1"/>
    </xf>
    <xf numFmtId="0" fontId="40" fillId="17" borderId="3" xfId="0" applyFont="1" applyFill="1" applyBorder="1" applyAlignment="1">
      <alignment horizontal="center" vertical="center" wrapText="1"/>
    </xf>
    <xf numFmtId="167" fontId="40" fillId="17" borderId="20" xfId="6" applyNumberFormat="1" applyFont="1" applyFill="1" applyBorder="1" applyAlignment="1">
      <alignment horizontal="center" vertical="center" wrapText="1"/>
    </xf>
    <xf numFmtId="167" fontId="40" fillId="17" borderId="3" xfId="6" applyNumberFormat="1" applyFont="1" applyFill="1" applyBorder="1" applyAlignment="1">
      <alignment horizontal="center" vertical="center" wrapText="1"/>
    </xf>
    <xf numFmtId="0" fontId="40" fillId="3" borderId="4" xfId="0" applyFont="1" applyFill="1" applyBorder="1" applyAlignment="1">
      <alignment horizontal="center" vertical="center"/>
    </xf>
    <xf numFmtId="167" fontId="40" fillId="3" borderId="4" xfId="6" applyNumberFormat="1" applyFont="1" applyFill="1" applyBorder="1" applyAlignment="1">
      <alignment horizontal="center" vertical="center"/>
    </xf>
    <xf numFmtId="0" fontId="40" fillId="7" borderId="20" xfId="0" applyFont="1" applyFill="1" applyBorder="1" applyAlignment="1">
      <alignment horizontal="center" vertical="center"/>
    </xf>
    <xf numFmtId="0" fontId="40" fillId="7" borderId="3" xfId="0" applyFont="1" applyFill="1" applyBorder="1" applyAlignment="1">
      <alignment horizontal="center" vertical="center"/>
    </xf>
    <xf numFmtId="167" fontId="40" fillId="7" borderId="20" xfId="6" applyNumberFormat="1" applyFont="1" applyFill="1" applyBorder="1" applyAlignment="1">
      <alignment horizontal="center" vertical="center"/>
    </xf>
    <xf numFmtId="167" fontId="40" fillId="7" borderId="3" xfId="6" applyNumberFormat="1" applyFont="1" applyFill="1" applyBorder="1" applyAlignment="1">
      <alignment horizontal="center" vertical="center"/>
    </xf>
    <xf numFmtId="0" fontId="40" fillId="7" borderId="3" xfId="5" applyNumberFormat="1" applyFont="1" applyFill="1" applyBorder="1" applyAlignment="1">
      <alignment horizontal="center" vertical="center"/>
    </xf>
    <xf numFmtId="0" fontId="40" fillId="7" borderId="20"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3" fillId="6" borderId="1" xfId="0" applyFont="1" applyFill="1" applyBorder="1" applyAlignment="1">
      <alignment horizontal="center" vertical="center" wrapText="1"/>
    </xf>
    <xf numFmtId="167" fontId="43" fillId="6" borderId="1" xfId="6" applyNumberFormat="1" applyFont="1" applyFill="1" applyBorder="1" applyAlignment="1">
      <alignment horizontal="center" vertical="center" wrapText="1"/>
    </xf>
    <xf numFmtId="9" fontId="43" fillId="6" borderId="1" xfId="5" applyFont="1" applyFill="1" applyBorder="1" applyAlignment="1">
      <alignment horizontal="center" vertical="center" wrapText="1"/>
    </xf>
    <xf numFmtId="0" fontId="43" fillId="6" borderId="1" xfId="5" applyNumberFormat="1" applyFont="1" applyFill="1" applyBorder="1" applyAlignment="1">
      <alignment horizontal="center" vertical="center" wrapText="1"/>
    </xf>
    <xf numFmtId="0" fontId="40" fillId="6" borderId="20"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17" borderId="4"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11" borderId="20"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3" xfId="0" applyFont="1" applyFill="1" applyBorder="1" applyAlignment="1">
      <alignment horizontal="center" vertical="center" wrapText="1"/>
    </xf>
    <xf numFmtId="0" fontId="40" fillId="21" borderId="4" xfId="0" applyFont="1" applyFill="1" applyBorder="1" applyAlignment="1">
      <alignment horizontal="center" vertical="center" wrapText="1"/>
    </xf>
    <xf numFmtId="0" fontId="40" fillId="25" borderId="20" xfId="0" applyFont="1" applyFill="1" applyBorder="1" applyAlignment="1">
      <alignment horizontal="center" vertical="center" wrapText="1"/>
    </xf>
    <xf numFmtId="0" fontId="40" fillId="25" borderId="3" xfId="0" applyFont="1" applyFill="1" applyBorder="1" applyAlignment="1">
      <alignment horizontal="center" vertical="center" wrapText="1"/>
    </xf>
    <xf numFmtId="0" fontId="40" fillId="9" borderId="20"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40" fillId="10" borderId="20" xfId="0" applyFont="1" applyFill="1" applyBorder="1" applyAlignment="1">
      <alignment horizontal="center" vertical="center" wrapText="1"/>
    </xf>
    <xf numFmtId="0" fontId="40" fillId="10" borderId="4" xfId="0" applyFont="1" applyFill="1" applyBorder="1" applyAlignment="1">
      <alignment horizontal="center" vertical="center" wrapText="1"/>
    </xf>
    <xf numFmtId="0" fontId="40" fillId="10" borderId="3" xfId="0" applyFont="1" applyFill="1" applyBorder="1" applyAlignment="1">
      <alignment horizontal="center" vertical="center" wrapText="1"/>
    </xf>
    <xf numFmtId="0" fontId="40" fillId="29" borderId="4" xfId="0" applyFont="1" applyFill="1" applyBorder="1" applyAlignment="1">
      <alignment horizontal="center" vertical="center" wrapText="1"/>
    </xf>
    <xf numFmtId="0" fontId="40" fillId="21" borderId="20" xfId="0" applyFont="1" applyFill="1" applyBorder="1" applyAlignment="1">
      <alignment horizontal="center" vertical="center"/>
    </xf>
    <xf numFmtId="0" fontId="40" fillId="21" borderId="4" xfId="0" applyFont="1" applyFill="1" applyBorder="1" applyAlignment="1">
      <alignment horizontal="center" vertical="center"/>
    </xf>
    <xf numFmtId="10" fontId="44" fillId="29" borderId="20" xfId="5" applyNumberFormat="1" applyFont="1" applyFill="1" applyBorder="1" applyAlignment="1">
      <alignment horizontal="center" vertical="center" wrapText="1"/>
    </xf>
    <xf numFmtId="10" fontId="44" fillId="29" borderId="3" xfId="5" applyNumberFormat="1" applyFont="1" applyFill="1" applyBorder="1" applyAlignment="1">
      <alignment horizontal="center" vertical="center" wrapText="1"/>
    </xf>
    <xf numFmtId="14" fontId="40" fillId="29" borderId="20" xfId="0" applyNumberFormat="1" applyFont="1" applyFill="1" applyBorder="1" applyAlignment="1">
      <alignment horizontal="center" vertical="center"/>
    </xf>
    <xf numFmtId="14" fontId="40" fillId="29" borderId="3" xfId="0" applyNumberFormat="1" applyFont="1" applyFill="1" applyBorder="1" applyAlignment="1">
      <alignment horizontal="center" vertical="center"/>
    </xf>
    <xf numFmtId="10" fontId="40" fillId="19" borderId="20" xfId="5" applyNumberFormat="1" applyFont="1" applyFill="1" applyBorder="1" applyAlignment="1">
      <alignment horizontal="center" vertical="center" wrapText="1"/>
    </xf>
    <xf numFmtId="10" fontId="40" fillId="19" borderId="4" xfId="5" applyNumberFormat="1" applyFont="1" applyFill="1" applyBorder="1" applyAlignment="1">
      <alignment horizontal="center" vertical="center" wrapText="1"/>
    </xf>
    <xf numFmtId="10" fontId="40" fillId="19" borderId="3" xfId="5" applyNumberFormat="1" applyFont="1" applyFill="1" applyBorder="1" applyAlignment="1">
      <alignment horizontal="center" vertical="center" wrapText="1"/>
    </xf>
    <xf numFmtId="0" fontId="40" fillId="21" borderId="1" xfId="0" applyFont="1" applyFill="1" applyBorder="1" applyAlignment="1">
      <alignment horizontal="center" vertical="center" wrapText="1"/>
    </xf>
    <xf numFmtId="167" fontId="40" fillId="10" borderId="20" xfId="6" applyNumberFormat="1" applyFont="1" applyFill="1" applyBorder="1" applyAlignment="1">
      <alignment horizontal="center" vertical="center"/>
    </xf>
    <xf numFmtId="167" fontId="40" fillId="10" borderId="4" xfId="6" applyNumberFormat="1" applyFont="1" applyFill="1" applyBorder="1" applyAlignment="1">
      <alignment horizontal="center" vertical="center"/>
    </xf>
    <xf numFmtId="167" fontId="40" fillId="10" borderId="3" xfId="6" applyNumberFormat="1" applyFont="1" applyFill="1" applyBorder="1" applyAlignment="1">
      <alignment horizontal="center" vertical="center"/>
    </xf>
    <xf numFmtId="0" fontId="40" fillId="10" borderId="4" xfId="5" applyNumberFormat="1" applyFont="1" applyFill="1" applyBorder="1" applyAlignment="1">
      <alignment horizontal="center" vertical="center"/>
    </xf>
    <xf numFmtId="0" fontId="40" fillId="10" borderId="20" xfId="0" applyFont="1" applyFill="1" applyBorder="1" applyAlignment="1">
      <alignment horizontal="center" vertical="center"/>
    </xf>
    <xf numFmtId="0" fontId="40" fillId="10" borderId="3" xfId="0" applyFont="1" applyFill="1" applyBorder="1" applyAlignment="1">
      <alignment horizontal="center" vertical="center"/>
    </xf>
    <xf numFmtId="0" fontId="41" fillId="25" borderId="1" xfId="0" applyFont="1" applyFill="1" applyBorder="1" applyAlignment="1">
      <alignment horizontal="center" vertical="center" wrapText="1"/>
    </xf>
    <xf numFmtId="0" fontId="41" fillId="25" borderId="1" xfId="0" applyFont="1" applyFill="1" applyBorder="1" applyAlignment="1">
      <alignment horizontal="center" vertical="center"/>
    </xf>
    <xf numFmtId="0" fontId="41" fillId="9" borderId="1" xfId="0" applyFont="1" applyFill="1" applyBorder="1" applyAlignment="1">
      <alignment horizontal="center" vertical="center" textRotation="90" wrapText="1"/>
    </xf>
    <xf numFmtId="0" fontId="40" fillId="10" borderId="4" xfId="0" applyFont="1" applyFill="1" applyBorder="1" applyAlignment="1">
      <alignment horizontal="center" vertical="center"/>
    </xf>
    <xf numFmtId="0" fontId="33" fillId="27" borderId="1"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4" fillId="6" borderId="20"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9" fillId="11" borderId="20" xfId="0" applyFont="1" applyFill="1" applyBorder="1" applyAlignment="1">
      <alignment horizontal="center" vertical="center" wrapText="1"/>
    </xf>
    <xf numFmtId="0" fontId="39" fillId="11" borderId="4" xfId="0" applyFont="1" applyFill="1" applyBorder="1" applyAlignment="1">
      <alignment horizontal="center" vertical="center" wrapText="1"/>
    </xf>
    <xf numFmtId="0" fontId="39" fillId="11" borderId="3" xfId="0" applyFont="1" applyFill="1" applyBorder="1" applyAlignment="1">
      <alignment horizontal="center" vertical="center" wrapText="1"/>
    </xf>
    <xf numFmtId="0" fontId="39" fillId="21" borderId="20" xfId="0" applyFont="1" applyFill="1" applyBorder="1" applyAlignment="1">
      <alignment horizontal="center" vertical="center" wrapText="1"/>
    </xf>
    <xf numFmtId="0" fontId="39" fillId="21" borderId="4" xfId="0" applyFont="1" applyFill="1" applyBorder="1" applyAlignment="1">
      <alignment horizontal="center" vertical="center" wrapText="1"/>
    </xf>
    <xf numFmtId="0" fontId="39" fillId="21" borderId="3" xfId="0" applyFont="1" applyFill="1" applyBorder="1" applyAlignment="1">
      <alignment horizontal="center" vertical="center" wrapText="1"/>
    </xf>
    <xf numFmtId="0" fontId="44" fillId="21" borderId="20" xfId="0" applyFont="1" applyFill="1" applyBorder="1" applyAlignment="1">
      <alignment horizontal="center" vertical="center" wrapText="1"/>
    </xf>
    <xf numFmtId="0" fontId="44" fillId="21" borderId="4" xfId="0" applyFont="1" applyFill="1" applyBorder="1" applyAlignment="1">
      <alignment horizontal="center" vertical="center" wrapText="1"/>
    </xf>
    <xf numFmtId="0" fontId="44" fillId="21" borderId="3"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9" fillId="17" borderId="20" xfId="0" applyFont="1" applyFill="1" applyBorder="1" applyAlignment="1">
      <alignment horizontal="center" vertical="center" wrapText="1"/>
    </xf>
    <xf numFmtId="0" fontId="39" fillId="17" borderId="3" xfId="0" applyFont="1" applyFill="1" applyBorder="1" applyAlignment="1">
      <alignment horizontal="center" vertical="center" wrapText="1"/>
    </xf>
    <xf numFmtId="0" fontId="39" fillId="17" borderId="4"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0"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0" fillId="7" borderId="1"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1" fontId="41" fillId="6" borderId="1" xfId="0" applyNumberFormat="1" applyFont="1" applyFill="1" applyBorder="1" applyAlignment="1">
      <alignment horizontal="center" vertical="center"/>
    </xf>
    <xf numFmtId="0" fontId="38" fillId="21"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1" fontId="44" fillId="21" borderId="1" xfId="0" applyNumberFormat="1"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3" xfId="0" applyFont="1" applyFill="1" applyBorder="1" applyAlignment="1">
      <alignment horizontal="center" vertical="center" wrapText="1"/>
    </xf>
    <xf numFmtId="0" fontId="38" fillId="21" borderId="4" xfId="0" applyFont="1" applyFill="1" applyBorder="1" applyAlignment="1">
      <alignment horizontal="center" vertical="center" wrapText="1"/>
    </xf>
    <xf numFmtId="0" fontId="32" fillId="22" borderId="20" xfId="0" applyFont="1" applyFill="1" applyBorder="1" applyAlignment="1">
      <alignment horizontal="center" vertical="center" wrapText="1"/>
    </xf>
    <xf numFmtId="0" fontId="32" fillId="22" borderId="4" xfId="0" applyFont="1" applyFill="1" applyBorder="1" applyAlignment="1">
      <alignment horizontal="center" vertical="center" wrapText="1"/>
    </xf>
    <xf numFmtId="0" fontId="32" fillId="22" borderId="3" xfId="0" applyFont="1" applyFill="1" applyBorder="1" applyAlignment="1">
      <alignment horizontal="center" vertical="center" wrapText="1"/>
    </xf>
    <xf numFmtId="0" fontId="39" fillId="29" borderId="1" xfId="0" applyFont="1" applyFill="1" applyBorder="1" applyAlignment="1">
      <alignment horizontal="center" vertical="center" wrapText="1"/>
    </xf>
    <xf numFmtId="0" fontId="39" fillId="19" borderId="1" xfId="0" applyFont="1" applyFill="1" applyBorder="1" applyAlignment="1">
      <alignment horizontal="center" vertical="center" wrapText="1"/>
    </xf>
    <xf numFmtId="0" fontId="36" fillId="19" borderId="20" xfId="0" applyFont="1" applyFill="1" applyBorder="1" applyAlignment="1">
      <alignment horizontal="center" vertical="center" wrapText="1"/>
    </xf>
    <xf numFmtId="0" fontId="36" fillId="19" borderId="4" xfId="0" applyFont="1" applyFill="1" applyBorder="1" applyAlignment="1">
      <alignment horizontal="center" vertical="center" wrapText="1"/>
    </xf>
    <xf numFmtId="9" fontId="36" fillId="19" borderId="20" xfId="0" applyNumberFormat="1" applyFont="1" applyFill="1" applyBorder="1" applyAlignment="1">
      <alignment horizontal="center" vertical="center" wrapText="1"/>
    </xf>
    <xf numFmtId="0" fontId="34" fillId="21" borderId="1"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39" fillId="21" borderId="1" xfId="0" applyFont="1" applyFill="1" applyBorder="1" applyAlignment="1">
      <alignment horizontal="center" vertical="center" wrapText="1"/>
    </xf>
    <xf numFmtId="0" fontId="38" fillId="20" borderId="20" xfId="0" applyFont="1" applyFill="1" applyBorder="1" applyAlignment="1">
      <alignment horizontal="center" vertical="center" wrapText="1"/>
    </xf>
    <xf numFmtId="0" fontId="38" fillId="20" borderId="4" xfId="0" applyFont="1" applyFill="1" applyBorder="1" applyAlignment="1">
      <alignment horizontal="center" vertical="center" wrapText="1"/>
    </xf>
    <xf numFmtId="0" fontId="38" fillId="20" borderId="3" xfId="0" applyFont="1" applyFill="1" applyBorder="1" applyAlignment="1">
      <alignment horizontal="center" vertical="center" wrapText="1"/>
    </xf>
    <xf numFmtId="9" fontId="38" fillId="20" borderId="20" xfId="5" applyFont="1" applyFill="1" applyBorder="1" applyAlignment="1">
      <alignment horizontal="center" vertical="center" wrapText="1"/>
    </xf>
    <xf numFmtId="9" fontId="38" fillId="20" borderId="4" xfId="5" applyFont="1" applyFill="1" applyBorder="1" applyAlignment="1">
      <alignment horizontal="center" vertical="center" wrapText="1"/>
    </xf>
    <xf numFmtId="9" fontId="38" fillId="20" borderId="3" xfId="5" applyFont="1" applyFill="1" applyBorder="1" applyAlignment="1">
      <alignment horizontal="center" vertical="center" wrapText="1"/>
    </xf>
    <xf numFmtId="0" fontId="38" fillId="20" borderId="1" xfId="0" applyFont="1" applyFill="1" applyBorder="1" applyAlignment="1">
      <alignment horizontal="center" vertical="center" wrapText="1"/>
    </xf>
    <xf numFmtId="0" fontId="36" fillId="19" borderId="3" xfId="0" applyFont="1" applyFill="1" applyBorder="1" applyAlignment="1">
      <alignment horizontal="center" vertical="center" wrapText="1"/>
    </xf>
    <xf numFmtId="0" fontId="32" fillId="29" borderId="1" xfId="0" applyFont="1" applyFill="1" applyBorder="1" applyAlignment="1">
      <alignment horizontal="center" vertical="center"/>
    </xf>
    <xf numFmtId="0" fontId="38" fillId="19" borderId="20" xfId="0" applyFont="1" applyFill="1" applyBorder="1" applyAlignment="1">
      <alignment horizontal="center" vertical="center" wrapText="1"/>
    </xf>
    <xf numFmtId="0" fontId="38" fillId="19" borderId="4" xfId="0" applyFont="1" applyFill="1" applyBorder="1" applyAlignment="1">
      <alignment horizontal="center" vertical="center" wrapText="1"/>
    </xf>
    <xf numFmtId="9" fontId="38" fillId="20" borderId="1" xfId="5" applyFont="1" applyFill="1" applyBorder="1" applyAlignment="1">
      <alignment horizontal="center" vertical="center" wrapText="1"/>
    </xf>
    <xf numFmtId="0" fontId="40" fillId="29" borderId="1" xfId="0" applyFont="1" applyFill="1" applyBorder="1" applyAlignment="1">
      <alignment horizontal="center" vertical="center" wrapText="1"/>
    </xf>
    <xf numFmtId="0" fontId="39" fillId="19" borderId="20" xfId="0" applyFont="1" applyFill="1" applyBorder="1" applyAlignment="1">
      <alignment horizontal="center" vertical="center" wrapText="1"/>
    </xf>
    <xf numFmtId="0" fontId="39" fillId="19" borderId="4" xfId="0" applyFont="1" applyFill="1" applyBorder="1" applyAlignment="1">
      <alignment horizontal="center" vertical="center" wrapText="1"/>
    </xf>
    <xf numFmtId="0" fontId="39" fillId="19" borderId="3" xfId="0" applyFont="1" applyFill="1" applyBorder="1" applyAlignment="1">
      <alignment horizontal="center" vertical="center" wrapText="1"/>
    </xf>
    <xf numFmtId="0" fontId="32" fillId="30" borderId="1" xfId="0" applyFont="1" applyFill="1" applyBorder="1" applyAlignment="1">
      <alignment horizontal="center" vertical="center"/>
    </xf>
    <xf numFmtId="9" fontId="32" fillId="30" borderId="1" xfId="5" applyFont="1" applyFill="1" applyBorder="1" applyAlignment="1">
      <alignment horizontal="center" vertical="center"/>
    </xf>
    <xf numFmtId="9" fontId="38" fillId="21" borderId="20" xfId="0" applyNumberFormat="1" applyFont="1" applyFill="1" applyBorder="1" applyAlignment="1">
      <alignment horizontal="center" vertical="center" wrapText="1"/>
    </xf>
    <xf numFmtId="0" fontId="32" fillId="11" borderId="20"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6" fillId="29" borderId="1" xfId="0" applyFont="1" applyFill="1" applyBorder="1" applyAlignment="1">
      <alignment horizontal="center" vertical="center" wrapText="1"/>
    </xf>
    <xf numFmtId="0" fontId="44" fillId="29" borderId="20" xfId="0" applyFont="1" applyFill="1" applyBorder="1" applyAlignment="1">
      <alignment horizontal="center" vertical="center" wrapText="1"/>
    </xf>
    <xf numFmtId="0" fontId="44" fillId="29" borderId="3" xfId="0" applyFont="1" applyFill="1" applyBorder="1" applyAlignment="1">
      <alignment horizontal="center" vertical="center" wrapText="1"/>
    </xf>
    <xf numFmtId="9" fontId="32" fillId="11" borderId="20" xfId="0" applyNumberFormat="1" applyFont="1" applyFill="1" applyBorder="1" applyAlignment="1">
      <alignment horizontal="center" vertical="center" wrapText="1"/>
    </xf>
    <xf numFmtId="9" fontId="36" fillId="29" borderId="1" xfId="0" applyNumberFormat="1" applyFont="1" applyFill="1" applyBorder="1" applyAlignment="1">
      <alignment horizontal="center" vertical="center" wrapText="1"/>
    </xf>
    <xf numFmtId="0" fontId="32" fillId="9" borderId="20"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9" fontId="32" fillId="9" borderId="20" xfId="0" applyNumberFormat="1" applyFont="1" applyFill="1" applyBorder="1" applyAlignment="1">
      <alignment horizontal="center" vertical="center" wrapText="1"/>
    </xf>
    <xf numFmtId="0" fontId="40" fillId="11" borderId="20" xfId="0" applyFont="1" applyFill="1" applyBorder="1" applyAlignment="1">
      <alignment horizontal="center" vertical="center"/>
    </xf>
    <xf numFmtId="0" fontId="40" fillId="11" borderId="4" xfId="0" applyFont="1" applyFill="1" applyBorder="1" applyAlignment="1">
      <alignment horizontal="center" vertical="center"/>
    </xf>
    <xf numFmtId="0" fontId="40" fillId="11" borderId="3" xfId="0" applyFont="1" applyFill="1" applyBorder="1" applyAlignment="1">
      <alignment horizontal="center" vertical="center"/>
    </xf>
    <xf numFmtId="10" fontId="40" fillId="11" borderId="20" xfId="5" applyNumberFormat="1" applyFont="1" applyFill="1" applyBorder="1" applyAlignment="1">
      <alignment horizontal="center" vertical="center" wrapText="1"/>
    </xf>
    <xf numFmtId="10" fontId="40" fillId="11" borderId="4" xfId="5" applyNumberFormat="1" applyFont="1" applyFill="1" applyBorder="1" applyAlignment="1">
      <alignment horizontal="center" vertical="center" wrapText="1"/>
    </xf>
    <xf numFmtId="10" fontId="40" fillId="11" borderId="3" xfId="5" applyNumberFormat="1" applyFont="1" applyFill="1" applyBorder="1" applyAlignment="1">
      <alignment horizontal="center" vertical="center" wrapText="1"/>
    </xf>
    <xf numFmtId="9" fontId="36" fillId="10" borderId="1" xfId="0" applyNumberFormat="1" applyFont="1" applyFill="1" applyBorder="1" applyAlignment="1">
      <alignment horizontal="center" vertical="center" wrapText="1"/>
    </xf>
    <xf numFmtId="0" fontId="36" fillId="10" borderId="1" xfId="0" applyFont="1" applyFill="1" applyBorder="1" applyAlignment="1">
      <alignment horizontal="center" vertical="center" wrapText="1"/>
    </xf>
    <xf numFmtId="9" fontId="32" fillId="11" borderId="4" xfId="0" applyNumberFormat="1" applyFont="1" applyFill="1" applyBorder="1" applyAlignment="1">
      <alignment horizontal="center" vertical="center" wrapText="1"/>
    </xf>
    <xf numFmtId="9" fontId="32" fillId="11" borderId="3" xfId="0" applyNumberFormat="1"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10" fontId="43" fillId="3" borderId="20" xfId="5" applyNumberFormat="1" applyFont="1" applyFill="1" applyBorder="1" applyAlignment="1">
      <alignment horizontal="center" vertical="center" wrapText="1"/>
    </xf>
    <xf numFmtId="10" fontId="43" fillId="3" borderId="3" xfId="5" applyNumberFormat="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1" fontId="44" fillId="11" borderId="1" xfId="0" applyNumberFormat="1"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8" fillId="11" borderId="20" xfId="0" applyFont="1" applyFill="1" applyBorder="1" applyAlignment="1">
      <alignment horizontal="center" vertical="center" wrapText="1"/>
    </xf>
    <xf numFmtId="0" fontId="38" fillId="11" borderId="4" xfId="0" applyFont="1" applyFill="1" applyBorder="1" applyAlignment="1">
      <alignment horizontal="center" vertical="center" wrapText="1"/>
    </xf>
    <xf numFmtId="0" fontId="38" fillId="11" borderId="3" xfId="0" applyFont="1" applyFill="1" applyBorder="1" applyAlignment="1">
      <alignment horizontal="center" vertical="center" wrapText="1"/>
    </xf>
    <xf numFmtId="0" fontId="32" fillId="17" borderId="20"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3" xfId="0" applyFont="1" applyFill="1" applyBorder="1" applyAlignment="1">
      <alignment horizontal="center" vertical="center" wrapText="1"/>
    </xf>
    <xf numFmtId="9" fontId="32" fillId="17" borderId="20" xfId="0" applyNumberFormat="1" applyFont="1" applyFill="1" applyBorder="1" applyAlignment="1">
      <alignment horizontal="center" vertical="center" wrapText="1"/>
    </xf>
    <xf numFmtId="9" fontId="32" fillId="17" borderId="4" xfId="0" applyNumberFormat="1" applyFont="1" applyFill="1" applyBorder="1" applyAlignment="1">
      <alignment horizontal="center" vertical="center" wrapText="1"/>
    </xf>
    <xf numFmtId="9" fontId="32" fillId="17" borderId="3" xfId="0" applyNumberFormat="1"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9" fontId="32" fillId="3" borderId="20" xfId="0" applyNumberFormat="1" applyFont="1" applyFill="1" applyBorder="1" applyAlignment="1">
      <alignment horizontal="center" vertical="center" wrapText="1"/>
    </xf>
    <xf numFmtId="9" fontId="32" fillId="3" borderId="4" xfId="0" applyNumberFormat="1" applyFont="1" applyFill="1" applyBorder="1" applyAlignment="1">
      <alignment horizontal="center" vertical="center" wrapText="1"/>
    </xf>
    <xf numFmtId="9" fontId="32" fillId="3" borderId="3" xfId="0" applyNumberFormat="1" applyFont="1" applyFill="1" applyBorder="1" applyAlignment="1">
      <alignment horizontal="center" vertical="center" wrapText="1"/>
    </xf>
    <xf numFmtId="0" fontId="32" fillId="18" borderId="1" xfId="0" applyFont="1" applyFill="1" applyBorder="1" applyAlignment="1">
      <alignment horizontal="center" vertical="center" wrapText="1"/>
    </xf>
    <xf numFmtId="0" fontId="44" fillId="27" borderId="20" xfId="0" applyFont="1" applyFill="1" applyBorder="1" applyAlignment="1">
      <alignment horizontal="center" vertical="center" wrapText="1"/>
    </xf>
    <xf numFmtId="0" fontId="44" fillId="27" borderId="3" xfId="0" applyFont="1" applyFill="1" applyBorder="1" applyAlignment="1">
      <alignment horizontal="center" vertical="center" wrapText="1"/>
    </xf>
    <xf numFmtId="0" fontId="32" fillId="25" borderId="1" xfId="0" applyFont="1" applyFill="1" applyBorder="1" applyAlignment="1">
      <alignment horizontal="center" vertical="center" wrapText="1"/>
    </xf>
    <xf numFmtId="9" fontId="36" fillId="25" borderId="1" xfId="0" applyNumberFormat="1" applyFont="1" applyFill="1" applyBorder="1" applyAlignment="1">
      <alignment horizontal="center" vertical="center" wrapText="1"/>
    </xf>
    <xf numFmtId="0" fontId="36" fillId="25" borderId="1" xfId="0" applyFont="1" applyFill="1" applyBorder="1" applyAlignment="1">
      <alignment horizontal="center" vertical="center" wrapText="1"/>
    </xf>
    <xf numFmtId="9" fontId="36" fillId="27" borderId="1" xfId="0" applyNumberFormat="1" applyFont="1" applyFill="1" applyBorder="1" applyAlignment="1">
      <alignment horizontal="center" vertical="center" wrapText="1"/>
    </xf>
    <xf numFmtId="0" fontId="36" fillId="27" borderId="1" xfId="0" applyFont="1" applyFill="1" applyBorder="1" applyAlignment="1">
      <alignment horizontal="center" vertical="center" wrapText="1"/>
    </xf>
    <xf numFmtId="0" fontId="40" fillId="25" borderId="1" xfId="0" applyFont="1" applyFill="1" applyBorder="1" applyAlignment="1">
      <alignment horizontal="center" vertical="center" wrapText="1"/>
    </xf>
    <xf numFmtId="0" fontId="40" fillId="27" borderId="1" xfId="0" applyFont="1" applyFill="1" applyBorder="1" applyAlignment="1">
      <alignment horizontal="center" vertical="center" wrapText="1"/>
    </xf>
    <xf numFmtId="0" fontId="24" fillId="25" borderId="1" xfId="0" applyFont="1" applyFill="1" applyBorder="1" applyAlignment="1">
      <alignment horizontal="center" vertical="center" wrapText="1"/>
    </xf>
    <xf numFmtId="0" fontId="24" fillId="27" borderId="1" xfId="0" applyFont="1" applyFill="1" applyBorder="1" applyAlignment="1">
      <alignment horizontal="center" vertical="center" wrapText="1"/>
    </xf>
    <xf numFmtId="0" fontId="44" fillId="25" borderId="1" xfId="0" applyFont="1" applyFill="1" applyBorder="1" applyAlignment="1">
      <alignment horizontal="center" vertical="center" wrapText="1"/>
    </xf>
    <xf numFmtId="1" fontId="44" fillId="25" borderId="1" xfId="0" applyNumberFormat="1" applyFont="1" applyFill="1" applyBorder="1" applyAlignment="1">
      <alignment horizontal="center" vertical="center" wrapText="1"/>
    </xf>
    <xf numFmtId="3" fontId="44" fillId="27" borderId="1" xfId="0" applyNumberFormat="1" applyFont="1" applyFill="1" applyBorder="1" applyAlignment="1">
      <alignment horizontal="center" vertical="center" wrapText="1"/>
    </xf>
    <xf numFmtId="1" fontId="44" fillId="27" borderId="1" xfId="0" applyNumberFormat="1" applyFont="1" applyFill="1" applyBorder="1" applyAlignment="1">
      <alignment horizontal="center" vertical="center" wrapText="1"/>
    </xf>
    <xf numFmtId="0" fontId="38" fillId="25" borderId="20" xfId="0" applyFont="1" applyFill="1" applyBorder="1" applyAlignment="1">
      <alignment horizontal="center" vertical="center" wrapText="1"/>
    </xf>
    <xf numFmtId="0" fontId="38" fillId="25" borderId="3" xfId="0" applyFont="1" applyFill="1" applyBorder="1" applyAlignment="1">
      <alignment horizontal="center" vertical="center" wrapText="1"/>
    </xf>
    <xf numFmtId="3" fontId="38" fillId="27" borderId="1" xfId="0" applyNumberFormat="1" applyFont="1" applyFill="1" applyBorder="1" applyAlignment="1">
      <alignment horizontal="center" vertical="center" wrapText="1"/>
    </xf>
    <xf numFmtId="0" fontId="34" fillId="25" borderId="20" xfId="0" applyFont="1" applyFill="1" applyBorder="1" applyAlignment="1">
      <alignment horizontal="center" vertical="center" wrapText="1"/>
    </xf>
    <xf numFmtId="0" fontId="34" fillId="25" borderId="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4" fillId="27" borderId="1" xfId="0" applyFont="1" applyFill="1" applyBorder="1" applyAlignment="1">
      <alignment horizontal="center" vertical="center" wrapText="1"/>
    </xf>
    <xf numFmtId="0" fontId="41" fillId="27" borderId="1" xfId="0" applyFont="1" applyFill="1" applyBorder="1" applyAlignment="1">
      <alignment horizontal="center" vertical="center" wrapText="1"/>
    </xf>
    <xf numFmtId="0" fontId="41" fillId="11" borderId="1" xfId="0" applyFont="1" applyFill="1" applyBorder="1" applyAlignment="1">
      <alignment horizontal="center" vertical="center" textRotation="90" wrapText="1"/>
    </xf>
    <xf numFmtId="0" fontId="41" fillId="12" borderId="1" xfId="0" applyFont="1" applyFill="1" applyBorder="1" applyAlignment="1">
      <alignment horizontal="center" vertical="center" textRotation="90" wrapText="1"/>
    </xf>
    <xf numFmtId="0" fontId="41" fillId="25" borderId="1" xfId="0" applyFont="1" applyFill="1" applyBorder="1" applyAlignment="1">
      <alignment horizontal="center" vertical="center" textRotation="90" wrapText="1"/>
    </xf>
    <xf numFmtId="0" fontId="41" fillId="27" borderId="1" xfId="0" applyFont="1" applyFill="1" applyBorder="1" applyAlignment="1">
      <alignment horizontal="center" vertical="center" textRotation="90" wrapText="1"/>
    </xf>
    <xf numFmtId="0" fontId="32" fillId="20" borderId="1" xfId="0" applyFont="1" applyFill="1" applyBorder="1" applyAlignment="1">
      <alignment horizontal="center" vertical="center" wrapText="1"/>
    </xf>
    <xf numFmtId="3" fontId="32" fillId="33" borderId="1" xfId="0" applyNumberFormat="1" applyFont="1" applyFill="1" applyBorder="1" applyAlignment="1">
      <alignment horizontal="center" vertical="center" wrapText="1"/>
    </xf>
    <xf numFmtId="0" fontId="41" fillId="6" borderId="1" xfId="0" applyFont="1" applyFill="1" applyBorder="1" applyAlignment="1">
      <alignment horizontal="center" vertical="center" textRotation="90" wrapText="1"/>
    </xf>
    <xf numFmtId="0" fontId="41" fillId="7" borderId="1" xfId="0" applyFont="1" applyFill="1" applyBorder="1" applyAlignment="1">
      <alignment horizontal="center" vertical="center" textRotation="90" wrapText="1"/>
    </xf>
    <xf numFmtId="0" fontId="41" fillId="8" borderId="1" xfId="0" applyFont="1" applyFill="1" applyBorder="1" applyAlignment="1">
      <alignment horizontal="center" vertical="center" textRotation="90" wrapText="1"/>
    </xf>
    <xf numFmtId="0" fontId="32" fillId="27" borderId="1" xfId="0" applyFont="1" applyFill="1" applyBorder="1" applyAlignment="1">
      <alignment horizontal="center" vertical="center" wrapText="1"/>
    </xf>
    <xf numFmtId="0" fontId="32" fillId="10" borderId="20"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6" fillId="19" borderId="1"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41" fillId="29"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1" fontId="41" fillId="17" borderId="1" xfId="0" applyNumberFormat="1" applyFont="1" applyFill="1" applyBorder="1" applyAlignment="1">
      <alignment horizontal="center" vertical="center"/>
    </xf>
    <xf numFmtId="1" fontId="41" fillId="3" borderId="1" xfId="0" applyNumberFormat="1" applyFont="1" applyFill="1" applyBorder="1" applyAlignment="1">
      <alignment horizontal="center" vertical="center"/>
    </xf>
    <xf numFmtId="1" fontId="40" fillId="19" borderId="1" xfId="0" applyNumberFormat="1" applyFont="1" applyFill="1" applyBorder="1" applyAlignment="1">
      <alignment horizontal="center" vertical="center" wrapText="1"/>
    </xf>
    <xf numFmtId="0" fontId="40" fillId="10" borderId="1" xfId="0" applyFont="1" applyFill="1" applyBorder="1" applyAlignment="1">
      <alignment horizontal="center" vertical="center" wrapText="1"/>
    </xf>
    <xf numFmtId="1" fontId="40" fillId="10" borderId="1" xfId="0" applyNumberFormat="1" applyFont="1" applyFill="1" applyBorder="1" applyAlignment="1">
      <alignment horizontal="center" vertical="center" wrapText="1"/>
    </xf>
    <xf numFmtId="1" fontId="41" fillId="7" borderId="1" xfId="0" applyNumberFormat="1" applyFont="1" applyFill="1" applyBorder="1" applyAlignment="1">
      <alignment horizontal="center" vertical="center"/>
    </xf>
    <xf numFmtId="3" fontId="32" fillId="18" borderId="1" xfId="0" applyNumberFormat="1" applyFont="1" applyFill="1" applyBorder="1" applyAlignment="1">
      <alignment horizontal="center" vertical="center" wrapText="1"/>
    </xf>
    <xf numFmtId="0" fontId="41" fillId="9" borderId="1" xfId="0" applyFont="1" applyFill="1" applyBorder="1" applyAlignment="1">
      <alignment horizontal="center" vertical="center" wrapText="1"/>
    </xf>
    <xf numFmtId="0" fontId="41" fillId="10" borderId="1" xfId="0" applyFont="1" applyFill="1" applyBorder="1" applyAlignment="1">
      <alignment horizontal="center" vertical="center" wrapText="1"/>
    </xf>
    <xf numFmtId="9" fontId="32" fillId="32" borderId="1" xfId="5" applyFont="1" applyFill="1" applyBorder="1" applyAlignment="1">
      <alignment horizontal="center" vertical="center" wrapText="1"/>
    </xf>
    <xf numFmtId="2" fontId="32" fillId="31" borderId="1" xfId="5" applyNumberFormat="1" applyFont="1" applyFill="1" applyBorder="1" applyAlignment="1">
      <alignment horizontal="center" vertical="center" wrapText="1"/>
    </xf>
    <xf numFmtId="9" fontId="32" fillId="31" borderId="1" xfId="5" applyFont="1" applyFill="1" applyBorder="1" applyAlignment="1">
      <alignment horizontal="center" vertical="center" wrapText="1"/>
    </xf>
    <xf numFmtId="0" fontId="32" fillId="35" borderId="1" xfId="0" applyFont="1" applyFill="1" applyBorder="1" applyAlignment="1">
      <alignment horizontal="center" vertical="center" wrapText="1"/>
    </xf>
    <xf numFmtId="165" fontId="32" fillId="35" borderId="1" xfId="0" applyNumberFormat="1" applyFont="1" applyFill="1" applyBorder="1" applyAlignment="1">
      <alignment horizontal="center" vertical="center" wrapText="1"/>
    </xf>
    <xf numFmtId="9" fontId="32" fillId="33" borderId="1" xfId="5" applyFont="1" applyFill="1" applyBorder="1" applyAlignment="1">
      <alignment horizontal="center" vertical="center" wrapText="1"/>
    </xf>
    <xf numFmtId="9" fontId="32" fillId="35" borderId="1" xfId="5" applyFont="1" applyFill="1" applyBorder="1" applyAlignment="1">
      <alignment horizontal="center" vertical="center" wrapText="1"/>
    </xf>
    <xf numFmtId="0" fontId="32" fillId="6" borderId="1" xfId="0" applyFont="1" applyFill="1" applyBorder="1" applyAlignment="1">
      <alignment horizontal="center" vertical="center"/>
    </xf>
    <xf numFmtId="0" fontId="32" fillId="17" borderId="1" xfId="0" applyFont="1" applyFill="1" applyBorder="1" applyAlignment="1">
      <alignment horizontal="center" vertical="center"/>
    </xf>
    <xf numFmtId="3" fontId="32" fillId="6" borderId="1" xfId="0" applyNumberFormat="1" applyFont="1" applyFill="1" applyBorder="1" applyAlignment="1">
      <alignment horizontal="center" vertical="center"/>
    </xf>
    <xf numFmtId="0" fontId="32" fillId="6" borderId="20"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3" xfId="0" applyFont="1" applyFill="1" applyBorder="1" applyAlignment="1">
      <alignment horizontal="center" vertical="center"/>
    </xf>
    <xf numFmtId="0" fontId="32" fillId="3" borderId="1" xfId="0" applyFont="1" applyFill="1" applyBorder="1" applyAlignment="1">
      <alignment horizontal="center" vertical="center"/>
    </xf>
    <xf numFmtId="0" fontId="36" fillId="9" borderId="1"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8" fillId="25" borderId="1" xfId="0" applyFont="1" applyFill="1" applyBorder="1" applyAlignment="1">
      <alignment horizontal="center" vertical="center" wrapText="1"/>
    </xf>
    <xf numFmtId="0" fontId="38" fillId="27" borderId="1" xfId="0" applyFont="1" applyFill="1" applyBorder="1" applyAlignment="1">
      <alignment horizontal="center" vertical="center" wrapText="1"/>
    </xf>
    <xf numFmtId="0" fontId="36" fillId="25" borderId="20" xfId="0" applyFont="1" applyFill="1" applyBorder="1" applyAlignment="1">
      <alignment horizontal="center" vertical="center" wrapText="1"/>
    </xf>
    <xf numFmtId="0" fontId="36" fillId="25" borderId="3" xfId="0"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38" fillId="19" borderId="1" xfId="0"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46" fillId="38" borderId="8" xfId="0" applyFont="1" applyFill="1" applyBorder="1" applyAlignment="1">
      <alignment horizontal="center" vertical="center" wrapText="1"/>
    </xf>
    <xf numFmtId="0" fontId="46" fillId="38" borderId="9" xfId="0" applyFont="1" applyFill="1" applyBorder="1" applyAlignment="1">
      <alignment horizontal="center" vertical="center" wrapText="1"/>
    </xf>
    <xf numFmtId="0" fontId="46" fillId="38" borderId="10" xfId="0" applyFont="1" applyFill="1" applyBorder="1" applyAlignment="1">
      <alignment horizontal="center" vertical="center" wrapText="1"/>
    </xf>
    <xf numFmtId="0" fontId="46" fillId="38" borderId="23" xfId="0" applyFont="1" applyFill="1" applyBorder="1" applyAlignment="1">
      <alignment horizontal="center" vertical="center" wrapText="1"/>
    </xf>
    <xf numFmtId="0" fontId="46" fillId="38" borderId="24" xfId="0" applyFont="1" applyFill="1" applyBorder="1" applyAlignment="1">
      <alignment horizontal="center" vertical="center" wrapText="1"/>
    </xf>
    <xf numFmtId="0" fontId="46" fillId="38" borderId="25"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36" fillId="25" borderId="4" xfId="0" applyFont="1" applyFill="1" applyBorder="1" applyAlignment="1">
      <alignment horizontal="center" vertical="center" wrapText="1"/>
    </xf>
    <xf numFmtId="0" fontId="36" fillId="11" borderId="1" xfId="0" applyFont="1" applyFill="1" applyBorder="1" applyAlignment="1">
      <alignment horizontal="center" vertical="center" wrapText="1"/>
    </xf>
    <xf numFmtId="9" fontId="32" fillId="6" borderId="1" xfId="0" applyNumberFormat="1" applyFont="1" applyFill="1" applyBorder="1" applyAlignment="1">
      <alignment horizontal="center" vertical="center" wrapText="1"/>
    </xf>
    <xf numFmtId="10" fontId="36" fillId="6" borderId="1" xfId="0"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9" fontId="32" fillId="7" borderId="1" xfId="0"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22" fillId="36" borderId="1"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36" borderId="1" xfId="0" applyFont="1" applyFill="1" applyBorder="1" applyAlignment="1">
      <alignment horizontal="center" vertical="center" wrapText="1"/>
    </xf>
    <xf numFmtId="0" fontId="27" fillId="36" borderId="0" xfId="0" applyFont="1" applyFill="1" applyAlignment="1">
      <alignment horizontal="center" vertical="center" wrapText="1"/>
    </xf>
    <xf numFmtId="0" fontId="29" fillId="36" borderId="4"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30" fillId="36" borderId="20" xfId="0" applyFont="1" applyFill="1" applyBorder="1" applyAlignment="1">
      <alignment horizontal="center" vertical="center" wrapText="1"/>
    </xf>
    <xf numFmtId="0" fontId="30" fillId="36" borderId="3" xfId="0" applyFont="1" applyFill="1" applyBorder="1" applyAlignment="1">
      <alignment horizontal="center" vertical="center" wrapText="1"/>
    </xf>
    <xf numFmtId="0" fontId="28" fillId="36" borderId="21" xfId="0" applyFont="1" applyFill="1" applyBorder="1" applyAlignment="1">
      <alignment horizontal="center" vertical="center" wrapText="1"/>
    </xf>
    <xf numFmtId="0" fontId="28" fillId="36" borderId="22" xfId="0" applyFont="1" applyFill="1" applyBorder="1" applyAlignment="1">
      <alignment horizontal="center" vertical="center" wrapText="1"/>
    </xf>
    <xf numFmtId="0" fontId="28" fillId="36" borderId="1"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4" fillId="36" borderId="4" xfId="0" applyFont="1" applyFill="1" applyBorder="1" applyAlignment="1">
      <alignment horizontal="center" vertical="center" wrapText="1"/>
    </xf>
    <xf numFmtId="0" fontId="30" fillId="36" borderId="5" xfId="0" applyFont="1" applyFill="1" applyBorder="1" applyAlignment="1">
      <alignment horizontal="center" vertical="center" wrapText="1"/>
    </xf>
    <xf numFmtId="0" fontId="30" fillId="36"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39" fillId="9"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10" fontId="40" fillId="7" borderId="1" xfId="0" applyNumberFormat="1" applyFont="1" applyFill="1" applyBorder="1" applyAlignment="1">
      <alignment horizontal="center" vertical="center"/>
    </xf>
    <xf numFmtId="0" fontId="39" fillId="27" borderId="20" xfId="0" applyFont="1" applyFill="1" applyBorder="1" applyAlignment="1">
      <alignment horizontal="center" vertical="center" wrapText="1"/>
    </xf>
    <xf numFmtId="0" fontId="39" fillId="27" borderId="3" xfId="0" applyFont="1" applyFill="1" applyBorder="1" applyAlignment="1">
      <alignment horizontal="center" vertical="center" wrapText="1"/>
    </xf>
    <xf numFmtId="1" fontId="40" fillId="29" borderId="1" xfId="0" applyNumberFormat="1" applyFont="1" applyFill="1" applyBorder="1" applyAlignment="1">
      <alignment horizontal="center" vertical="center" wrapText="1"/>
    </xf>
    <xf numFmtId="0" fontId="40" fillId="9" borderId="1" xfId="0" applyFont="1" applyFill="1" applyBorder="1" applyAlignment="1">
      <alignment horizontal="center" vertical="center" wrapText="1"/>
    </xf>
    <xf numFmtId="1" fontId="40" fillId="9" borderId="1" xfId="0" applyNumberFormat="1" applyFont="1" applyFill="1" applyBorder="1" applyAlignment="1">
      <alignment horizontal="center" vertical="center" wrapText="1"/>
    </xf>
    <xf numFmtId="0" fontId="24" fillId="25" borderId="20" xfId="0" applyFont="1" applyFill="1" applyBorder="1" applyAlignment="1">
      <alignment horizontal="center" vertical="center" wrapText="1"/>
    </xf>
    <xf numFmtId="0" fontId="24" fillId="25" borderId="4" xfId="0" applyFont="1" applyFill="1" applyBorder="1" applyAlignment="1">
      <alignment horizontal="center" vertical="center" wrapText="1"/>
    </xf>
    <xf numFmtId="0" fontId="24" fillId="25" borderId="3" xfId="0" applyFont="1" applyFill="1" applyBorder="1" applyAlignment="1">
      <alignment horizontal="center" vertical="center" wrapText="1"/>
    </xf>
    <xf numFmtId="0" fontId="40" fillId="21" borderId="3" xfId="0" applyFont="1" applyFill="1" applyBorder="1" applyAlignment="1">
      <alignment horizontal="center" vertical="center"/>
    </xf>
    <xf numFmtId="0" fontId="40" fillId="7" borderId="4" xfId="0" applyFont="1" applyFill="1" applyBorder="1" applyAlignment="1">
      <alignment horizontal="center" vertical="center"/>
    </xf>
    <xf numFmtId="14" fontId="40" fillId="7" borderId="20" xfId="0" applyNumberFormat="1" applyFont="1" applyFill="1" applyBorder="1" applyAlignment="1">
      <alignment horizontal="center" vertical="center"/>
    </xf>
    <xf numFmtId="14" fontId="40" fillId="7" borderId="4" xfId="0" applyNumberFormat="1" applyFont="1" applyFill="1" applyBorder="1" applyAlignment="1">
      <alignment horizontal="center" vertical="center"/>
    </xf>
    <xf numFmtId="14" fontId="40" fillId="7" borderId="3" xfId="0" applyNumberFormat="1" applyFont="1" applyFill="1" applyBorder="1" applyAlignment="1">
      <alignment horizontal="center" vertical="center"/>
    </xf>
    <xf numFmtId="14" fontId="40" fillId="25" borderId="20" xfId="0" applyNumberFormat="1" applyFont="1" applyFill="1" applyBorder="1" applyAlignment="1">
      <alignment horizontal="center" vertical="center"/>
    </xf>
    <xf numFmtId="14" fontId="40" fillId="25" borderId="3" xfId="0" applyNumberFormat="1" applyFont="1" applyFill="1" applyBorder="1" applyAlignment="1">
      <alignment horizontal="center" vertical="center"/>
    </xf>
    <xf numFmtId="44" fontId="40" fillId="25" borderId="20" xfId="6" applyFont="1" applyFill="1" applyBorder="1" applyAlignment="1">
      <alignment horizontal="center" vertical="center"/>
    </xf>
    <xf numFmtId="44" fontId="40" fillId="25" borderId="3" xfId="6" applyFont="1" applyFill="1" applyBorder="1" applyAlignment="1">
      <alignment horizontal="center" vertical="center"/>
    </xf>
    <xf numFmtId="10" fontId="44" fillId="21" borderId="20" xfId="5" applyNumberFormat="1" applyFont="1" applyFill="1" applyBorder="1" applyAlignment="1">
      <alignment horizontal="center" vertical="center" wrapText="1"/>
    </xf>
    <xf numFmtId="10" fontId="44" fillId="21" borderId="4" xfId="5" applyNumberFormat="1" applyFont="1" applyFill="1" applyBorder="1" applyAlignment="1">
      <alignment horizontal="center" vertical="center" wrapText="1"/>
    </xf>
    <xf numFmtId="0" fontId="41" fillId="7" borderId="20"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4" fillId="9" borderId="20"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10" borderId="20"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29" borderId="4" xfId="0" applyFont="1" applyFill="1" applyBorder="1" applyAlignment="1">
      <alignment horizontal="center" vertical="center" wrapText="1"/>
    </xf>
    <xf numFmtId="0" fontId="12" fillId="0" borderId="1" xfId="4" applyFont="1" applyBorder="1" applyAlignment="1">
      <alignment horizontal="center" vertical="center"/>
    </xf>
    <xf numFmtId="0" fontId="12" fillId="0" borderId="19" xfId="4" applyFont="1" applyBorder="1" applyAlignment="1">
      <alignment horizontal="center"/>
    </xf>
    <xf numFmtId="0" fontId="12" fillId="0" borderId="0" xfId="4" applyFont="1" applyAlignment="1">
      <alignment horizontal="center"/>
    </xf>
    <xf numFmtId="0" fontId="11" fillId="4" borderId="15" xfId="4" applyFont="1" applyFill="1" applyBorder="1" applyAlignment="1">
      <alignment horizontal="center" vertical="center"/>
    </xf>
    <xf numFmtId="0" fontId="12" fillId="0" borderId="1" xfId="4" applyFont="1" applyBorder="1" applyAlignment="1">
      <alignment horizontal="center" vertical="center" wrapText="1"/>
    </xf>
    <xf numFmtId="0" fontId="13" fillId="4" borderId="14" xfId="4" applyFont="1" applyFill="1" applyBorder="1" applyAlignment="1">
      <alignment horizontal="center" vertical="center"/>
    </xf>
    <xf numFmtId="0" fontId="13" fillId="4" borderId="15" xfId="4" applyFont="1" applyFill="1" applyBorder="1" applyAlignment="1">
      <alignment horizontal="center" vertical="center"/>
    </xf>
    <xf numFmtId="0" fontId="13" fillId="4" borderId="11"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8" xfId="4" applyFont="1" applyBorder="1" applyAlignment="1">
      <alignment horizontal="center"/>
    </xf>
    <xf numFmtId="0" fontId="12" fillId="0" borderId="9" xfId="4" applyFont="1" applyBorder="1" applyAlignment="1">
      <alignment horizontal="center"/>
    </xf>
    <xf numFmtId="0" fontId="12" fillId="0" borderId="10" xfId="4" applyFont="1" applyBorder="1" applyAlignment="1">
      <alignment horizontal="center"/>
    </xf>
  </cellXfs>
  <cellStyles count="8">
    <cellStyle name="BodyStyle" xfId="2"/>
    <cellStyle name="HeaderStyle" xfId="1"/>
    <cellStyle name="Millares" xfId="7" builtinId="3"/>
    <cellStyle name="Moneda" xfId="6" builtinId="4"/>
    <cellStyle name="Normal" xfId="0" builtinId="0"/>
    <cellStyle name="Normal 2" xfId="4"/>
    <cellStyle name="Numeric" xfId="3"/>
    <cellStyle name="Porcentaje" xfId="5" builtinId="5"/>
  </cellStyles>
  <dxfs count="0"/>
  <tableStyles count="0" defaultTableStyle="TableStyleMedium2" defaultPivotStyle="PivotStyleLight16"/>
  <colors>
    <mruColors>
      <color rgb="FFC8F1C4"/>
      <color rgb="FFCAF2F2"/>
      <color rgb="FFEEEEB4"/>
      <color rgb="FFD49EDF"/>
      <color rgb="FFF2C9ED"/>
      <color rgb="FFFF8AD8"/>
      <color rgb="FFFF85FF"/>
      <color rgb="FFD88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44" zoomScale="75" zoomScaleNormal="60" workbookViewId="0">
      <selection activeCell="A17" sqref="A17"/>
    </sheetView>
  </sheetViews>
  <sheetFormatPr baseColWidth="10" defaultRowHeight="15"/>
  <cols>
    <col min="1" max="1" width="34.28515625" customWidth="1"/>
    <col min="3" max="3" width="28.42578125" customWidth="1"/>
    <col min="4" max="4" width="21.42578125" customWidth="1"/>
    <col min="5" max="5" width="19.42578125" customWidth="1"/>
    <col min="6" max="6" width="27.42578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42578125" customWidth="1"/>
    <col min="19" max="19" width="18.7109375" customWidth="1"/>
    <col min="20" max="20" width="22.85546875" customWidth="1"/>
    <col min="21" max="21" width="22.140625" customWidth="1"/>
    <col min="22" max="22" width="25.42578125" customWidth="1"/>
    <col min="23" max="23" width="21.140625" customWidth="1"/>
    <col min="24" max="24" width="19.140625" customWidth="1"/>
    <col min="25" max="25" width="17.42578125" customWidth="1"/>
    <col min="26" max="27" width="16.42578125" customWidth="1"/>
    <col min="28" max="28" width="28.7109375" customWidth="1"/>
    <col min="29" max="29" width="19.42578125" customWidth="1"/>
    <col min="30" max="30" width="21.140625" customWidth="1"/>
    <col min="31" max="31" width="21.7109375" customWidth="1"/>
    <col min="32" max="32" width="25.42578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326" t="s">
        <v>115</v>
      </c>
      <c r="B1" s="326"/>
      <c r="C1" s="326"/>
      <c r="D1" s="326"/>
      <c r="E1" s="326"/>
      <c r="F1" s="326"/>
      <c r="G1" s="326"/>
      <c r="H1" s="326"/>
      <c r="I1" s="326"/>
    </row>
    <row r="2" spans="1:51" ht="36.75" customHeight="1">
      <c r="A2" s="326" t="s">
        <v>46</v>
      </c>
      <c r="B2" s="326"/>
      <c r="C2" s="326"/>
      <c r="D2" s="326"/>
      <c r="E2" s="326"/>
      <c r="F2" s="326"/>
      <c r="G2" s="326"/>
      <c r="H2" s="326"/>
      <c r="I2" s="326"/>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3" t="s">
        <v>68</v>
      </c>
      <c r="B3" s="341" t="s">
        <v>78</v>
      </c>
      <c r="C3" s="342"/>
      <c r="D3" s="342"/>
      <c r="E3" s="342"/>
      <c r="F3" s="342"/>
      <c r="G3" s="342"/>
      <c r="H3" s="343"/>
      <c r="I3" s="21"/>
    </row>
    <row r="4" spans="1:51" ht="31.5" customHeight="1">
      <c r="A4" s="23" t="s">
        <v>2</v>
      </c>
      <c r="B4" s="341" t="s">
        <v>79</v>
      </c>
      <c r="C4" s="342"/>
      <c r="D4" s="342"/>
      <c r="E4" s="342"/>
      <c r="F4" s="342"/>
      <c r="G4" s="342"/>
      <c r="H4" s="343"/>
      <c r="I4" s="21"/>
    </row>
    <row r="5" spans="1:51" ht="40.5" customHeight="1">
      <c r="A5" s="23" t="s">
        <v>3</v>
      </c>
      <c r="B5" s="341" t="s">
        <v>80</v>
      </c>
      <c r="C5" s="342"/>
      <c r="D5" s="342"/>
      <c r="E5" s="342"/>
      <c r="F5" s="342"/>
      <c r="G5" s="342"/>
      <c r="H5" s="343"/>
      <c r="I5" s="21"/>
    </row>
    <row r="6" spans="1:51" ht="56.25" customHeight="1">
      <c r="A6" s="23" t="s">
        <v>4</v>
      </c>
      <c r="B6" s="341" t="s">
        <v>81</v>
      </c>
      <c r="C6" s="342"/>
      <c r="D6" s="342"/>
      <c r="E6" s="342"/>
      <c r="F6" s="342"/>
      <c r="G6" s="342"/>
      <c r="H6" s="343"/>
      <c r="I6" s="21"/>
    </row>
    <row r="7" spans="1:51" ht="30">
      <c r="A7" s="23" t="s">
        <v>5</v>
      </c>
      <c r="B7" s="341" t="s">
        <v>82</v>
      </c>
      <c r="C7" s="342"/>
      <c r="D7" s="342"/>
      <c r="E7" s="342"/>
      <c r="F7" s="342"/>
      <c r="G7" s="342"/>
      <c r="H7" s="343"/>
      <c r="I7" s="21"/>
    </row>
    <row r="8" spans="1:51" ht="30">
      <c r="A8" s="23" t="s">
        <v>43</v>
      </c>
      <c r="B8" s="341" t="s">
        <v>83</v>
      </c>
      <c r="C8" s="342"/>
      <c r="D8" s="342"/>
      <c r="E8" s="342"/>
      <c r="F8" s="342"/>
      <c r="G8" s="342"/>
      <c r="H8" s="343"/>
      <c r="I8" s="21"/>
    </row>
    <row r="9" spans="1:51">
      <c r="A9" s="23" t="s">
        <v>45</v>
      </c>
      <c r="B9" s="341" t="s">
        <v>84</v>
      </c>
      <c r="C9" s="342"/>
      <c r="D9" s="342"/>
      <c r="E9" s="342"/>
      <c r="F9" s="342"/>
      <c r="G9" s="342"/>
      <c r="H9" s="343"/>
      <c r="I9" s="21"/>
    </row>
    <row r="10" spans="1:51" ht="30">
      <c r="A10" s="23" t="s">
        <v>44</v>
      </c>
      <c r="B10" s="341" t="s">
        <v>85</v>
      </c>
      <c r="C10" s="342"/>
      <c r="D10" s="342"/>
      <c r="E10" s="342"/>
      <c r="F10" s="342"/>
      <c r="G10" s="342"/>
      <c r="H10" s="343"/>
      <c r="I10" s="21"/>
    </row>
    <row r="11" spans="1:51" ht="30">
      <c r="A11" s="23" t="s">
        <v>6</v>
      </c>
      <c r="B11" s="341" t="s">
        <v>86</v>
      </c>
      <c r="C11" s="342"/>
      <c r="D11" s="342"/>
      <c r="E11" s="342"/>
      <c r="F11" s="342"/>
      <c r="G11" s="342"/>
      <c r="H11" s="343"/>
      <c r="I11" s="21"/>
    </row>
    <row r="12" spans="1:51" ht="58.5" customHeight="1">
      <c r="A12" s="23" t="s">
        <v>87</v>
      </c>
      <c r="B12" s="341" t="s">
        <v>88</v>
      </c>
      <c r="C12" s="342"/>
      <c r="D12" s="342"/>
      <c r="E12" s="342"/>
      <c r="F12" s="342"/>
      <c r="G12" s="342"/>
      <c r="H12" s="343"/>
      <c r="I12" s="21"/>
    </row>
    <row r="13" spans="1:51" ht="30">
      <c r="A13" s="23" t="s">
        <v>8</v>
      </c>
      <c r="B13" s="341" t="s">
        <v>89</v>
      </c>
      <c r="C13" s="342"/>
      <c r="D13" s="342"/>
      <c r="E13" s="342"/>
      <c r="F13" s="342"/>
      <c r="G13" s="342"/>
      <c r="H13" s="343"/>
      <c r="I13" s="21"/>
    </row>
    <row r="14" spans="1:51" ht="30">
      <c r="A14" s="23" t="s">
        <v>9</v>
      </c>
      <c r="B14" s="341" t="s">
        <v>90</v>
      </c>
      <c r="C14" s="342"/>
      <c r="D14" s="342"/>
      <c r="E14" s="342"/>
      <c r="F14" s="342"/>
      <c r="G14" s="342"/>
      <c r="H14" s="343"/>
      <c r="I14" s="21"/>
    </row>
    <row r="15" spans="1:51" ht="30">
      <c r="A15" s="23" t="s">
        <v>10</v>
      </c>
      <c r="B15" s="341" t="s">
        <v>91</v>
      </c>
      <c r="C15" s="342"/>
      <c r="D15" s="342"/>
      <c r="E15" s="342"/>
      <c r="F15" s="342"/>
      <c r="G15" s="342"/>
      <c r="H15" s="343"/>
      <c r="I15" s="21"/>
    </row>
    <row r="16" spans="1:51" ht="30">
      <c r="A16" s="23" t="s">
        <v>11</v>
      </c>
      <c r="B16" s="341" t="s">
        <v>92</v>
      </c>
      <c r="C16" s="342"/>
      <c r="D16" s="342"/>
      <c r="E16" s="342"/>
      <c r="F16" s="342"/>
      <c r="G16" s="342"/>
      <c r="H16" s="343"/>
      <c r="I16" s="21"/>
    </row>
    <row r="17" spans="1:9" ht="30">
      <c r="A17" s="23" t="s">
        <v>93</v>
      </c>
      <c r="B17" s="341" t="s">
        <v>94</v>
      </c>
      <c r="C17" s="342"/>
      <c r="D17" s="342"/>
      <c r="E17" s="342"/>
      <c r="F17" s="342"/>
      <c r="G17" s="342"/>
      <c r="H17" s="343"/>
      <c r="I17" s="21"/>
    </row>
    <row r="18" spans="1:9" ht="60" customHeight="1">
      <c r="A18" s="23" t="s">
        <v>13</v>
      </c>
      <c r="B18" s="341" t="s">
        <v>95</v>
      </c>
      <c r="C18" s="342"/>
      <c r="D18" s="342"/>
      <c r="E18" s="342"/>
      <c r="F18" s="342"/>
      <c r="G18" s="342"/>
      <c r="H18" s="343"/>
      <c r="I18" s="21"/>
    </row>
    <row r="19" spans="1:9" ht="45.75" customHeight="1">
      <c r="A19" s="23" t="s">
        <v>14</v>
      </c>
      <c r="B19" s="341" t="s">
        <v>96</v>
      </c>
      <c r="C19" s="342"/>
      <c r="D19" s="342"/>
      <c r="E19" s="342"/>
      <c r="F19" s="342"/>
      <c r="G19" s="342"/>
      <c r="H19" s="343"/>
      <c r="I19" s="21"/>
    </row>
    <row r="20" spans="1:9" ht="51.75" customHeight="1">
      <c r="A20" s="23" t="s">
        <v>15</v>
      </c>
      <c r="B20" s="341" t="s">
        <v>97</v>
      </c>
      <c r="C20" s="342"/>
      <c r="D20" s="342"/>
      <c r="E20" s="342"/>
      <c r="F20" s="342"/>
      <c r="G20" s="342"/>
      <c r="H20" s="343"/>
      <c r="I20" s="21"/>
    </row>
    <row r="21" spans="1:9" ht="57.75" customHeight="1">
      <c r="A21" s="23" t="s">
        <v>16</v>
      </c>
      <c r="B21" s="341" t="s">
        <v>98</v>
      </c>
      <c r="C21" s="342"/>
      <c r="D21" s="342"/>
      <c r="E21" s="342"/>
      <c r="F21" s="342"/>
      <c r="G21" s="342"/>
      <c r="H21" s="343"/>
      <c r="I21" s="21"/>
    </row>
    <row r="22" spans="1:9">
      <c r="A22" s="347"/>
      <c r="B22" s="348"/>
      <c r="C22" s="348"/>
      <c r="D22" s="348"/>
      <c r="E22" s="348"/>
      <c r="F22" s="348"/>
      <c r="G22" s="348"/>
      <c r="H22" s="348"/>
      <c r="I22" s="349"/>
    </row>
    <row r="23" spans="1:9" ht="51" customHeight="1">
      <c r="A23" s="326" t="s">
        <v>99</v>
      </c>
      <c r="B23" s="326"/>
      <c r="C23" s="326"/>
      <c r="D23" s="326"/>
      <c r="E23" s="326"/>
      <c r="F23" s="326"/>
      <c r="G23" s="326"/>
      <c r="H23" s="326"/>
      <c r="I23" s="326"/>
    </row>
    <row r="24" spans="1:9" ht="180" customHeight="1">
      <c r="A24" s="344" t="s">
        <v>127</v>
      </c>
      <c r="B24" s="345"/>
      <c r="C24" s="345"/>
      <c r="D24" s="345"/>
      <c r="E24" s="345"/>
      <c r="F24" s="345"/>
      <c r="G24" s="345"/>
      <c r="H24" s="345"/>
      <c r="I24" s="346"/>
    </row>
    <row r="25" spans="1:9" ht="201" customHeight="1">
      <c r="A25" s="24" t="s">
        <v>69</v>
      </c>
      <c r="B25" s="338" t="s">
        <v>100</v>
      </c>
      <c r="C25" s="338"/>
      <c r="D25" s="338"/>
      <c r="E25" s="338"/>
      <c r="F25" s="338"/>
      <c r="G25" s="338"/>
      <c r="H25" s="338"/>
      <c r="I25" s="338"/>
    </row>
    <row r="26" spans="1:9" ht="120.75" customHeight="1">
      <c r="A26" s="24" t="s">
        <v>70</v>
      </c>
      <c r="B26" s="338" t="s">
        <v>125</v>
      </c>
      <c r="C26" s="338"/>
      <c r="D26" s="338"/>
      <c r="E26" s="338"/>
      <c r="F26" s="338"/>
      <c r="G26" s="338"/>
      <c r="H26" s="338"/>
      <c r="I26" s="338"/>
    </row>
    <row r="27" spans="1:9" ht="87" customHeight="1">
      <c r="A27" s="24" t="s">
        <v>71</v>
      </c>
      <c r="B27" s="338" t="s">
        <v>101</v>
      </c>
      <c r="C27" s="338"/>
      <c r="D27" s="338"/>
      <c r="E27" s="338"/>
      <c r="F27" s="338"/>
      <c r="G27" s="338"/>
      <c r="H27" s="338"/>
      <c r="I27" s="338"/>
    </row>
    <row r="28" spans="1:9" ht="45.75" customHeight="1">
      <c r="A28" s="24" t="s">
        <v>72</v>
      </c>
      <c r="B28" s="338" t="s">
        <v>128</v>
      </c>
      <c r="C28" s="338"/>
      <c r="D28" s="338"/>
      <c r="E28" s="338"/>
      <c r="F28" s="338"/>
      <c r="G28" s="338"/>
      <c r="H28" s="338"/>
      <c r="I28" s="338"/>
    </row>
    <row r="29" spans="1:9">
      <c r="A29" s="350"/>
      <c r="B29" s="350"/>
      <c r="C29" s="350"/>
      <c r="D29" s="350"/>
      <c r="E29" s="350"/>
      <c r="F29" s="350"/>
      <c r="G29" s="350"/>
      <c r="H29" s="350"/>
      <c r="I29" s="350"/>
    </row>
    <row r="30" spans="1:9" ht="45" customHeight="1">
      <c r="A30" s="339" t="s">
        <v>74</v>
      </c>
      <c r="B30" s="339"/>
      <c r="C30" s="339"/>
      <c r="D30" s="339"/>
      <c r="E30" s="339"/>
      <c r="F30" s="339"/>
      <c r="G30" s="339"/>
      <c r="H30" s="339"/>
      <c r="I30" s="339"/>
    </row>
    <row r="31" spans="1:9" ht="42" customHeight="1">
      <c r="A31" s="340" t="s">
        <v>17</v>
      </c>
      <c r="B31" s="340"/>
      <c r="C31" s="331" t="s">
        <v>102</v>
      </c>
      <c r="D31" s="332"/>
      <c r="E31" s="332"/>
      <c r="F31" s="332"/>
      <c r="G31" s="332"/>
      <c r="H31" s="333"/>
      <c r="I31" s="20"/>
    </row>
    <row r="32" spans="1:9" ht="43.5" customHeight="1">
      <c r="A32" s="340" t="s">
        <v>18</v>
      </c>
      <c r="B32" s="340"/>
      <c r="C32" s="331" t="s">
        <v>103</v>
      </c>
      <c r="D32" s="332"/>
      <c r="E32" s="332"/>
      <c r="F32" s="332"/>
      <c r="G32" s="332"/>
      <c r="H32" s="333"/>
      <c r="I32" s="20"/>
    </row>
    <row r="33" spans="1:9" ht="40.5" customHeight="1">
      <c r="A33" s="340" t="s">
        <v>19</v>
      </c>
      <c r="B33" s="340"/>
      <c r="C33" s="331" t="s">
        <v>106</v>
      </c>
      <c r="D33" s="332"/>
      <c r="E33" s="332"/>
      <c r="F33" s="332"/>
      <c r="G33" s="332"/>
      <c r="H33" s="333"/>
      <c r="I33" s="20"/>
    </row>
    <row r="34" spans="1:9" ht="75.75" customHeight="1">
      <c r="A34" s="328" t="s">
        <v>20</v>
      </c>
      <c r="B34" s="328"/>
      <c r="C34" s="341" t="s">
        <v>104</v>
      </c>
      <c r="D34" s="342"/>
      <c r="E34" s="342"/>
      <c r="F34" s="342"/>
      <c r="G34" s="342"/>
      <c r="H34" s="343"/>
      <c r="I34" s="20"/>
    </row>
    <row r="35" spans="1:9" ht="57.75" customHeight="1">
      <c r="A35" s="328" t="s">
        <v>21</v>
      </c>
      <c r="B35" s="328"/>
      <c r="C35" s="331" t="s">
        <v>105</v>
      </c>
      <c r="D35" s="332"/>
      <c r="E35" s="332"/>
      <c r="F35" s="332"/>
      <c r="G35" s="332"/>
      <c r="H35" s="333"/>
      <c r="I35" s="20"/>
    </row>
    <row r="36" spans="1:9" ht="73.5" customHeight="1">
      <c r="A36" s="328" t="s">
        <v>22</v>
      </c>
      <c r="B36" s="328"/>
      <c r="C36" s="331" t="s">
        <v>107</v>
      </c>
      <c r="D36" s="332"/>
      <c r="E36" s="332"/>
      <c r="F36" s="332"/>
      <c r="G36" s="332"/>
      <c r="H36" s="333"/>
      <c r="I36" s="20"/>
    </row>
    <row r="37" spans="1:9" ht="67.5" customHeight="1">
      <c r="A37" s="328" t="s">
        <v>48</v>
      </c>
      <c r="B37" s="328"/>
      <c r="C37" s="331" t="s">
        <v>108</v>
      </c>
      <c r="D37" s="332"/>
      <c r="E37" s="332"/>
      <c r="F37" s="332"/>
      <c r="G37" s="332"/>
      <c r="H37" s="333"/>
      <c r="I37" s="20"/>
    </row>
    <row r="38" spans="1:9" ht="45.75" customHeight="1">
      <c r="A38" s="328" t="s">
        <v>23</v>
      </c>
      <c r="B38" s="328"/>
      <c r="C38" s="331" t="s">
        <v>109</v>
      </c>
      <c r="D38" s="332"/>
      <c r="E38" s="332"/>
      <c r="F38" s="332"/>
      <c r="G38" s="332"/>
      <c r="H38" s="333"/>
      <c r="I38" s="20"/>
    </row>
    <row r="39" spans="1:9" ht="39.75" customHeight="1">
      <c r="A39" s="328" t="s">
        <v>24</v>
      </c>
      <c r="B39" s="328"/>
      <c r="C39" s="331" t="s">
        <v>110</v>
      </c>
      <c r="D39" s="332"/>
      <c r="E39" s="332"/>
      <c r="F39" s="332"/>
      <c r="G39" s="332"/>
      <c r="H39" s="333"/>
      <c r="I39" s="20"/>
    </row>
    <row r="40" spans="1:9" ht="52.5" customHeight="1">
      <c r="A40" s="329" t="s">
        <v>25</v>
      </c>
      <c r="B40" s="329"/>
      <c r="C40" s="331" t="s">
        <v>111</v>
      </c>
      <c r="D40" s="332"/>
      <c r="E40" s="332"/>
      <c r="F40" s="332"/>
      <c r="G40" s="332"/>
      <c r="H40" s="333"/>
      <c r="I40" s="20"/>
    </row>
    <row r="42" spans="1:9" ht="42.75" customHeight="1">
      <c r="A42" s="330" t="s">
        <v>47</v>
      </c>
      <c r="B42" s="330"/>
      <c r="C42" s="330"/>
      <c r="D42" s="330"/>
      <c r="E42" s="330"/>
      <c r="F42" s="330"/>
      <c r="G42" s="330"/>
      <c r="H42" s="330"/>
    </row>
    <row r="43" spans="1:9" ht="53.25" customHeight="1">
      <c r="A43" s="327" t="s">
        <v>26</v>
      </c>
      <c r="B43" s="327"/>
      <c r="C43" s="331" t="s">
        <v>132</v>
      </c>
      <c r="D43" s="332"/>
      <c r="E43" s="332"/>
      <c r="F43" s="332"/>
      <c r="G43" s="332"/>
      <c r="H43" s="333"/>
    </row>
    <row r="44" spans="1:9" ht="69" customHeight="1">
      <c r="A44" s="327" t="s">
        <v>27</v>
      </c>
      <c r="B44" s="327"/>
      <c r="C44" s="341" t="s">
        <v>133</v>
      </c>
      <c r="D44" s="342"/>
      <c r="E44" s="342"/>
      <c r="F44" s="342"/>
      <c r="G44" s="342"/>
      <c r="H44" s="343"/>
    </row>
    <row r="45" spans="1:9" ht="56.25" customHeight="1">
      <c r="A45" s="327" t="s">
        <v>28</v>
      </c>
      <c r="B45" s="327"/>
      <c r="C45" s="331" t="s">
        <v>112</v>
      </c>
      <c r="D45" s="332"/>
      <c r="E45" s="332"/>
      <c r="F45" s="332"/>
      <c r="G45" s="332"/>
      <c r="H45" s="333"/>
    </row>
    <row r="46" spans="1:9" ht="51.75" customHeight="1">
      <c r="A46" s="327" t="s">
        <v>29</v>
      </c>
      <c r="B46" s="327"/>
      <c r="C46" s="331" t="s">
        <v>113</v>
      </c>
      <c r="D46" s="332"/>
      <c r="E46" s="332"/>
      <c r="F46" s="332"/>
      <c r="G46" s="332"/>
      <c r="H46" s="333"/>
    </row>
    <row r="47" spans="1:9" ht="48.75" customHeight="1">
      <c r="A47" s="327" t="s">
        <v>30</v>
      </c>
      <c r="B47" s="327"/>
      <c r="C47" s="331" t="s">
        <v>114</v>
      </c>
      <c r="D47" s="332"/>
      <c r="E47" s="332"/>
      <c r="F47" s="332"/>
      <c r="G47" s="332"/>
      <c r="H47" s="333"/>
    </row>
    <row r="48" spans="1:9">
      <c r="A48" s="335"/>
      <c r="B48" s="335"/>
      <c r="C48" s="335"/>
      <c r="D48" s="335"/>
      <c r="E48" s="335"/>
      <c r="F48" s="335"/>
      <c r="G48" s="335"/>
      <c r="H48" s="335"/>
    </row>
    <row r="49" spans="1:8" ht="34.5" customHeight="1">
      <c r="A49" s="334" t="s">
        <v>1</v>
      </c>
      <c r="B49" s="334"/>
      <c r="C49" s="334"/>
      <c r="D49" s="334"/>
      <c r="E49" s="334"/>
      <c r="F49" s="334"/>
      <c r="G49" s="334"/>
      <c r="H49" s="334"/>
    </row>
    <row r="50" spans="1:8" ht="44.25" customHeight="1">
      <c r="A50" s="327" t="s">
        <v>31</v>
      </c>
      <c r="B50" s="327"/>
      <c r="C50" s="331" t="s">
        <v>124</v>
      </c>
      <c r="D50" s="332"/>
      <c r="E50" s="332"/>
      <c r="F50" s="332"/>
      <c r="G50" s="332"/>
      <c r="H50" s="333"/>
    </row>
    <row r="51" spans="1:8" ht="90" customHeight="1">
      <c r="A51" s="327" t="s">
        <v>32</v>
      </c>
      <c r="B51" s="327"/>
      <c r="C51" s="341" t="s">
        <v>129</v>
      </c>
      <c r="D51" s="332"/>
      <c r="E51" s="332"/>
      <c r="F51" s="332"/>
      <c r="G51" s="332"/>
      <c r="H51" s="333"/>
    </row>
    <row r="52" spans="1:8" ht="40.5" customHeight="1">
      <c r="A52" s="327" t="s">
        <v>33</v>
      </c>
      <c r="B52" s="327"/>
      <c r="C52" s="331" t="s">
        <v>122</v>
      </c>
      <c r="D52" s="332"/>
      <c r="E52" s="332"/>
      <c r="F52" s="332"/>
      <c r="G52" s="332"/>
      <c r="H52" s="333"/>
    </row>
    <row r="53" spans="1:8" ht="32.25" customHeight="1">
      <c r="A53" s="327" t="s">
        <v>34</v>
      </c>
      <c r="B53" s="327"/>
      <c r="C53" s="331" t="s">
        <v>123</v>
      </c>
      <c r="D53" s="332"/>
      <c r="E53" s="332"/>
      <c r="F53" s="332"/>
      <c r="G53" s="332"/>
      <c r="H53" s="333"/>
    </row>
    <row r="54" spans="1:8" ht="51.75" customHeight="1">
      <c r="A54" s="323" t="s">
        <v>35</v>
      </c>
      <c r="B54" s="323"/>
      <c r="C54" s="331" t="s">
        <v>116</v>
      </c>
      <c r="D54" s="332"/>
      <c r="E54" s="332"/>
      <c r="F54" s="332"/>
      <c r="G54" s="332"/>
      <c r="H54" s="333"/>
    </row>
    <row r="55" spans="1:8" ht="65.25" customHeight="1">
      <c r="A55" s="323" t="s">
        <v>36</v>
      </c>
      <c r="B55" s="323"/>
      <c r="C55" s="331" t="s">
        <v>117</v>
      </c>
      <c r="D55" s="332"/>
      <c r="E55" s="332"/>
      <c r="F55" s="332"/>
      <c r="G55" s="332"/>
      <c r="H55" s="333"/>
    </row>
    <row r="56" spans="1:8" ht="40.5" customHeight="1">
      <c r="A56" s="323" t="s">
        <v>37</v>
      </c>
      <c r="B56" s="323"/>
      <c r="C56" s="331" t="s">
        <v>121</v>
      </c>
      <c r="D56" s="332"/>
      <c r="E56" s="332"/>
      <c r="F56" s="332"/>
      <c r="G56" s="332"/>
      <c r="H56" s="333"/>
    </row>
    <row r="57" spans="1:8" ht="60" customHeight="1">
      <c r="A57" s="323" t="s">
        <v>38</v>
      </c>
      <c r="B57" s="323"/>
      <c r="C57" s="331" t="s">
        <v>126</v>
      </c>
      <c r="D57" s="332"/>
      <c r="E57" s="332"/>
      <c r="F57" s="332"/>
      <c r="G57" s="332"/>
      <c r="H57" s="333"/>
    </row>
    <row r="58" spans="1:8" ht="51.75" customHeight="1">
      <c r="A58" s="323" t="s">
        <v>39</v>
      </c>
      <c r="B58" s="323"/>
      <c r="C58" s="331" t="s">
        <v>118</v>
      </c>
      <c r="D58" s="332"/>
      <c r="E58" s="332"/>
      <c r="F58" s="332"/>
      <c r="G58" s="332"/>
      <c r="H58" s="333"/>
    </row>
    <row r="59" spans="1:8" ht="54.75" customHeight="1">
      <c r="A59" s="324" t="s">
        <v>40</v>
      </c>
      <c r="B59" s="324"/>
      <c r="C59" s="331" t="s">
        <v>130</v>
      </c>
      <c r="D59" s="332"/>
      <c r="E59" s="332"/>
      <c r="F59" s="332"/>
      <c r="G59" s="332"/>
      <c r="H59" s="333"/>
    </row>
    <row r="61" spans="1:8" s="20" customFormat="1" ht="182.25" customHeight="1">
      <c r="A61" s="336" t="s">
        <v>120</v>
      </c>
      <c r="B61" s="337"/>
      <c r="C61" s="337"/>
      <c r="D61" s="337"/>
      <c r="E61" s="337"/>
      <c r="F61" s="337"/>
      <c r="G61" s="337"/>
      <c r="H61" s="337"/>
    </row>
    <row r="62" spans="1:8" s="20" customFormat="1" ht="64.5" customHeight="1">
      <c r="A62" s="325" t="s">
        <v>75</v>
      </c>
      <c r="B62" s="325"/>
      <c r="C62" s="341" t="s">
        <v>131</v>
      </c>
      <c r="D62" s="342"/>
      <c r="E62" s="342"/>
      <c r="F62" s="342"/>
      <c r="G62" s="342"/>
      <c r="H62" s="343"/>
    </row>
    <row r="63" spans="1:8" s="20" customFormat="1" ht="69.75" customHeight="1">
      <c r="A63" s="325" t="s">
        <v>76</v>
      </c>
      <c r="B63" s="325"/>
      <c r="C63" s="341" t="s">
        <v>119</v>
      </c>
      <c r="D63" s="342"/>
      <c r="E63" s="342"/>
      <c r="F63" s="342"/>
      <c r="G63" s="342"/>
      <c r="H63" s="34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97"/>
  <sheetViews>
    <sheetView tabSelected="1" topLeftCell="BC81" zoomScale="70" zoomScaleNormal="70" workbookViewId="0">
      <selection activeCell="BG93" sqref="BG93:BG94"/>
    </sheetView>
  </sheetViews>
  <sheetFormatPr baseColWidth="10" defaultColWidth="11.42578125" defaultRowHeight="18"/>
  <cols>
    <col min="1" max="1" width="30.28515625" style="30" customWidth="1"/>
    <col min="2" max="2" width="16.42578125" style="30" customWidth="1"/>
    <col min="3" max="3" width="21.42578125" style="30" customWidth="1"/>
    <col min="4" max="4" width="20.28515625" style="30" customWidth="1"/>
    <col min="5" max="5" width="23.28515625" style="30" customWidth="1"/>
    <col min="6" max="6" width="21" style="30" customWidth="1"/>
    <col min="7" max="7" width="17.42578125" style="30" customWidth="1"/>
    <col min="8" max="8" width="21.7109375" style="30" customWidth="1"/>
    <col min="9" max="9" width="21.42578125" style="30" customWidth="1"/>
    <col min="10" max="10" width="19.7109375" style="30" customWidth="1"/>
    <col min="11" max="11" width="21.85546875" style="30" customWidth="1"/>
    <col min="12" max="12" width="17.28515625" style="30" customWidth="1"/>
    <col min="13" max="13" width="17.85546875" style="30" customWidth="1"/>
    <col min="14" max="14" width="42.28515625" style="30" customWidth="1"/>
    <col min="15" max="15" width="15.42578125" style="30" customWidth="1"/>
    <col min="16" max="16" width="17.7109375" style="30" customWidth="1"/>
    <col min="17" max="17" width="22" style="30" customWidth="1"/>
    <col min="18" max="18" width="19.140625" style="31" customWidth="1"/>
    <col min="19" max="19" width="25.42578125" style="75" customWidth="1"/>
    <col min="20" max="22" width="20.28515625" style="32" customWidth="1"/>
    <col min="23" max="23" width="20.28515625" style="271" customWidth="1"/>
    <col min="24" max="24" width="20.28515625" style="32" customWidth="1"/>
    <col min="25" max="25" width="23.28515625" style="76" customWidth="1"/>
    <col min="26" max="26" width="24.7109375" style="33" customWidth="1"/>
    <col min="27" max="27" width="21.7109375" style="34" customWidth="1"/>
    <col min="28" max="28" width="27.28515625" style="35" customWidth="1"/>
    <col min="29" max="29" width="21.42578125" style="35" customWidth="1"/>
    <col min="30" max="30" width="25.140625" style="35" customWidth="1"/>
    <col min="31" max="31" width="22.7109375" style="35" customWidth="1"/>
    <col min="32" max="32" width="57.42578125" style="30" customWidth="1"/>
    <col min="33" max="33" width="21.85546875" style="30" customWidth="1"/>
    <col min="34" max="34" width="20.42578125" style="30" customWidth="1"/>
    <col min="35" max="35" width="20.42578125" style="36" customWidth="1"/>
    <col min="36" max="36" width="20.28515625" style="37" customWidth="1"/>
    <col min="37" max="37" width="25.7109375" style="30" customWidth="1"/>
    <col min="38" max="38" width="22.42578125" style="30" hidden="1" customWidth="1"/>
    <col min="39" max="39" width="24.140625" style="30" hidden="1" customWidth="1"/>
    <col min="40" max="40" width="22" style="30" hidden="1" customWidth="1"/>
    <col min="41" max="41" width="29.28515625" style="36" customWidth="1"/>
    <col min="42" max="43" width="22" style="30" customWidth="1"/>
    <col min="44" max="44" width="23" style="30" customWidth="1"/>
    <col min="45" max="46" width="23.42578125" style="30" customWidth="1"/>
    <col min="47" max="47" width="28.42578125" style="30" customWidth="1"/>
    <col min="48" max="48" width="25" style="30" customWidth="1"/>
    <col min="49" max="49" width="25.42578125" style="30" customWidth="1"/>
    <col min="50" max="50" width="25.7109375" style="30" customWidth="1"/>
    <col min="51" max="51" width="28.28515625" style="30" customWidth="1"/>
    <col min="52" max="52" width="63.85546875" style="30" customWidth="1"/>
    <col min="53" max="53" width="19.42578125" style="36" customWidth="1"/>
    <col min="54" max="54" width="18.85546875" style="30" customWidth="1"/>
    <col min="55" max="55" width="25.42578125" style="243" customWidth="1"/>
    <col min="56" max="57" width="25.42578125" style="244" customWidth="1"/>
    <col min="58" max="58" width="25.42578125" style="245" customWidth="1"/>
    <col min="59" max="63" width="25.42578125" style="308" customWidth="1"/>
    <col min="64" max="64" width="25.42578125" style="30" customWidth="1"/>
    <col min="65" max="65" width="21.42578125" style="30" customWidth="1"/>
    <col min="66" max="66" width="16" style="30" customWidth="1"/>
    <col min="67" max="67" width="27" style="30" customWidth="1"/>
    <col min="68" max="16384" width="11.42578125" style="30"/>
  </cols>
  <sheetData>
    <row r="1" spans="1:67" ht="29.25" hidden="1" customHeight="1">
      <c r="B1" s="789" t="s">
        <v>49</v>
      </c>
      <c r="C1" s="789"/>
      <c r="D1" s="786" t="s">
        <v>50</v>
      </c>
      <c r="E1" s="787"/>
      <c r="F1" s="787"/>
      <c r="G1" s="787"/>
      <c r="H1" s="787"/>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7"/>
      <c r="AN1" s="787"/>
      <c r="AO1" s="787"/>
      <c r="AP1" s="787"/>
      <c r="AQ1" s="787"/>
      <c r="AR1" s="787"/>
      <c r="AS1" s="787"/>
      <c r="AT1" s="787"/>
      <c r="AU1" s="787"/>
      <c r="AV1" s="787"/>
      <c r="AW1" s="787"/>
      <c r="AX1" s="787"/>
      <c r="AY1" s="788"/>
      <c r="AZ1" s="77" t="s">
        <v>56</v>
      </c>
    </row>
    <row r="2" spans="1:67" ht="30" hidden="1" customHeight="1">
      <c r="B2" s="789"/>
      <c r="C2" s="789"/>
      <c r="D2" s="786" t="s">
        <v>51</v>
      </c>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7"/>
      <c r="AR2" s="787"/>
      <c r="AS2" s="787"/>
      <c r="AT2" s="787"/>
      <c r="AU2" s="787"/>
      <c r="AV2" s="787"/>
      <c r="AW2" s="787"/>
      <c r="AX2" s="787"/>
      <c r="AY2" s="788"/>
      <c r="AZ2" s="77" t="s">
        <v>54</v>
      </c>
    </row>
    <row r="3" spans="1:67" ht="30.75" hidden="1" customHeight="1">
      <c r="B3" s="789"/>
      <c r="C3" s="789"/>
      <c r="D3" s="786" t="s">
        <v>52</v>
      </c>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7"/>
      <c r="AQ3" s="787"/>
      <c r="AR3" s="787"/>
      <c r="AS3" s="787"/>
      <c r="AT3" s="787"/>
      <c r="AU3" s="787"/>
      <c r="AV3" s="787"/>
      <c r="AW3" s="787"/>
      <c r="AX3" s="787"/>
      <c r="AY3" s="788"/>
      <c r="AZ3" s="77" t="s">
        <v>57</v>
      </c>
    </row>
    <row r="4" spans="1:67" ht="24.75" hidden="1" customHeight="1">
      <c r="B4" s="789"/>
      <c r="C4" s="789"/>
      <c r="D4" s="786" t="s">
        <v>53</v>
      </c>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M4" s="787"/>
      <c r="AN4" s="787"/>
      <c r="AO4" s="787"/>
      <c r="AP4" s="787"/>
      <c r="AQ4" s="787"/>
      <c r="AR4" s="787"/>
      <c r="AS4" s="787"/>
      <c r="AT4" s="787"/>
      <c r="AU4" s="787"/>
      <c r="AV4" s="787"/>
      <c r="AW4" s="787"/>
      <c r="AX4" s="787"/>
      <c r="AY4" s="788"/>
      <c r="AZ4" s="77" t="s">
        <v>55</v>
      </c>
    </row>
    <row r="5" spans="1:67" ht="27" hidden="1" customHeight="1">
      <c r="B5" s="789" t="s">
        <v>0</v>
      </c>
      <c r="C5" s="789"/>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793"/>
      <c r="AL5" s="793"/>
      <c r="AM5" s="793"/>
      <c r="AN5" s="793"/>
      <c r="AO5" s="793"/>
      <c r="AP5" s="793"/>
      <c r="AQ5" s="793"/>
      <c r="AR5" s="793"/>
      <c r="AS5" s="793"/>
      <c r="AT5" s="793"/>
      <c r="AU5" s="793"/>
      <c r="AV5" s="793"/>
      <c r="AW5" s="793"/>
      <c r="AX5" s="793"/>
      <c r="AY5" s="793"/>
      <c r="AZ5" s="794"/>
    </row>
    <row r="6" spans="1:67" ht="30.75" hidden="1" customHeight="1">
      <c r="A6" s="775" t="s">
        <v>46</v>
      </c>
      <c r="B6" s="775"/>
      <c r="C6" s="775"/>
      <c r="D6" s="775"/>
      <c r="E6" s="775"/>
      <c r="F6" s="775"/>
      <c r="G6" s="775"/>
      <c r="H6" s="775"/>
      <c r="I6" s="775"/>
      <c r="J6" s="775"/>
      <c r="K6" s="775"/>
      <c r="L6" s="775"/>
      <c r="M6" s="775"/>
      <c r="N6" s="775"/>
      <c r="O6" s="775"/>
      <c r="P6" s="775"/>
      <c r="Q6" s="775"/>
      <c r="R6" s="775"/>
      <c r="S6" s="775"/>
      <c r="T6" s="775"/>
      <c r="U6" s="266"/>
      <c r="V6" s="266"/>
      <c r="W6" s="267"/>
      <c r="X6" s="266"/>
      <c r="Y6" s="784" t="s">
        <v>73</v>
      </c>
      <c r="Z6" s="784"/>
      <c r="AA6" s="784"/>
      <c r="AB6" s="785"/>
      <c r="AC6" s="776" t="s">
        <v>74</v>
      </c>
      <c r="AD6" s="776"/>
      <c r="AE6" s="776"/>
      <c r="AF6" s="776"/>
      <c r="AG6" s="776"/>
      <c r="AH6" s="776"/>
      <c r="AI6" s="776"/>
      <c r="AJ6" s="776"/>
      <c r="AK6" s="776"/>
      <c r="AL6" s="776"/>
      <c r="AM6" s="776"/>
      <c r="AN6" s="776"/>
      <c r="AO6" s="776"/>
      <c r="AP6" s="776"/>
      <c r="AQ6" s="776"/>
      <c r="AR6" s="776"/>
      <c r="AS6" s="776"/>
      <c r="AT6" s="775" t="s">
        <v>47</v>
      </c>
      <c r="AU6" s="775"/>
      <c r="AV6" s="775"/>
      <c r="AW6" s="775"/>
      <c r="AX6" s="775"/>
      <c r="AY6" s="777" t="s">
        <v>1</v>
      </c>
      <c r="AZ6" s="777"/>
      <c r="BA6" s="777"/>
      <c r="BB6" s="777"/>
      <c r="BC6" s="777"/>
      <c r="BD6" s="777"/>
      <c r="BE6" s="777"/>
      <c r="BF6" s="777"/>
      <c r="BG6" s="777"/>
      <c r="BH6" s="777"/>
      <c r="BI6" s="777"/>
      <c r="BJ6" s="777"/>
      <c r="BK6" s="777"/>
      <c r="BL6" s="777"/>
      <c r="BM6" s="73"/>
      <c r="BN6" s="771" t="s">
        <v>77</v>
      </c>
      <c r="BO6" s="771"/>
    </row>
    <row r="7" spans="1:67" ht="84.95" customHeight="1">
      <c r="A7" s="780" t="s">
        <v>68</v>
      </c>
      <c r="B7" s="453" t="s">
        <v>2</v>
      </c>
      <c r="C7" s="453" t="s">
        <v>3</v>
      </c>
      <c r="D7" s="453" t="s">
        <v>4</v>
      </c>
      <c r="E7" s="453" t="s">
        <v>5</v>
      </c>
      <c r="F7" s="453" t="s">
        <v>43</v>
      </c>
      <c r="G7" s="453" t="s">
        <v>45</v>
      </c>
      <c r="H7" s="453" t="s">
        <v>44</v>
      </c>
      <c r="I7" s="453" t="s">
        <v>6</v>
      </c>
      <c r="J7" s="453" t="s">
        <v>7</v>
      </c>
      <c r="K7" s="453" t="s">
        <v>8</v>
      </c>
      <c r="L7" s="453" t="s">
        <v>9</v>
      </c>
      <c r="M7" s="453" t="s">
        <v>10</v>
      </c>
      <c r="N7" s="453" t="s">
        <v>11</v>
      </c>
      <c r="O7" s="453" t="s">
        <v>12</v>
      </c>
      <c r="P7" s="453"/>
      <c r="Q7" s="452" t="s">
        <v>13</v>
      </c>
      <c r="R7" s="452" t="s">
        <v>14</v>
      </c>
      <c r="S7" s="452" t="s">
        <v>15</v>
      </c>
      <c r="T7" s="452" t="s">
        <v>457</v>
      </c>
      <c r="U7" s="452" t="s">
        <v>545</v>
      </c>
      <c r="V7" s="452" t="s">
        <v>546</v>
      </c>
      <c r="W7" s="454" t="s">
        <v>551</v>
      </c>
      <c r="X7" s="452" t="s">
        <v>547</v>
      </c>
      <c r="Y7" s="782" t="s">
        <v>69</v>
      </c>
      <c r="Z7" s="782" t="s">
        <v>70</v>
      </c>
      <c r="AA7" s="782" t="s">
        <v>71</v>
      </c>
      <c r="AB7" s="782" t="s">
        <v>72</v>
      </c>
      <c r="AC7" s="452" t="s">
        <v>17</v>
      </c>
      <c r="AD7" s="452" t="s">
        <v>18</v>
      </c>
      <c r="AE7" s="452" t="s">
        <v>19</v>
      </c>
      <c r="AF7" s="774" t="s">
        <v>20</v>
      </c>
      <c r="AG7" s="774" t="s">
        <v>21</v>
      </c>
      <c r="AH7" s="790" t="s">
        <v>22</v>
      </c>
      <c r="AI7" s="774" t="s">
        <v>48</v>
      </c>
      <c r="AJ7" s="774" t="s">
        <v>23</v>
      </c>
      <c r="AK7" s="774" t="s">
        <v>24</v>
      </c>
      <c r="AL7" s="792" t="s">
        <v>25</v>
      </c>
      <c r="AM7" s="792" t="s">
        <v>26</v>
      </c>
      <c r="AN7" s="792" t="s">
        <v>27</v>
      </c>
      <c r="AO7" s="778" t="s">
        <v>524</v>
      </c>
      <c r="AP7" s="778" t="s">
        <v>525</v>
      </c>
      <c r="AQ7" s="778" t="s">
        <v>526</v>
      </c>
      <c r="AR7" s="792" t="s">
        <v>28</v>
      </c>
      <c r="AS7" s="792" t="s">
        <v>29</v>
      </c>
      <c r="AT7" s="792" t="s">
        <v>30</v>
      </c>
      <c r="AU7" s="792" t="s">
        <v>31</v>
      </c>
      <c r="AV7" s="792" t="s">
        <v>32</v>
      </c>
      <c r="AW7" s="792" t="s">
        <v>33</v>
      </c>
      <c r="AX7" s="791" t="s">
        <v>34</v>
      </c>
      <c r="AY7" s="772" t="s">
        <v>35</v>
      </c>
      <c r="AZ7" s="772" t="s">
        <v>36</v>
      </c>
      <c r="BA7" s="772" t="s">
        <v>37</v>
      </c>
      <c r="BB7" s="772" t="s">
        <v>38</v>
      </c>
      <c r="BC7" s="467" t="s">
        <v>540</v>
      </c>
      <c r="BD7" s="468" t="s">
        <v>541</v>
      </c>
      <c r="BE7" s="468" t="s">
        <v>542</v>
      </c>
      <c r="BF7" s="470" t="s">
        <v>543</v>
      </c>
      <c r="BG7" s="397" t="s">
        <v>559</v>
      </c>
      <c r="BH7" s="397" t="s">
        <v>560</v>
      </c>
      <c r="BI7" s="399" t="s">
        <v>561</v>
      </c>
      <c r="BJ7" s="399" t="s">
        <v>562</v>
      </c>
      <c r="BK7" s="399" t="s">
        <v>563</v>
      </c>
      <c r="BL7" s="772" t="s">
        <v>39</v>
      </c>
      <c r="BM7" s="773" t="s">
        <v>40</v>
      </c>
      <c r="BN7" s="769" t="s">
        <v>75</v>
      </c>
      <c r="BO7" s="769" t="s">
        <v>76</v>
      </c>
    </row>
    <row r="8" spans="1:67" ht="84.95" customHeight="1">
      <c r="A8" s="781"/>
      <c r="B8" s="467"/>
      <c r="C8" s="467"/>
      <c r="D8" s="467"/>
      <c r="E8" s="467"/>
      <c r="F8" s="467"/>
      <c r="G8" s="467"/>
      <c r="H8" s="467"/>
      <c r="I8" s="467"/>
      <c r="J8" s="467"/>
      <c r="K8" s="467"/>
      <c r="L8" s="467"/>
      <c r="M8" s="467"/>
      <c r="N8" s="467"/>
      <c r="O8" s="209" t="s">
        <v>41</v>
      </c>
      <c r="P8" s="209" t="s">
        <v>42</v>
      </c>
      <c r="Q8" s="452"/>
      <c r="R8" s="452"/>
      <c r="S8" s="452"/>
      <c r="T8" s="452"/>
      <c r="U8" s="453"/>
      <c r="V8" s="453"/>
      <c r="W8" s="455"/>
      <c r="X8" s="453"/>
      <c r="Y8" s="783"/>
      <c r="Z8" s="783"/>
      <c r="AA8" s="783"/>
      <c r="AB8" s="783"/>
      <c r="AC8" s="452"/>
      <c r="AD8" s="452"/>
      <c r="AE8" s="452"/>
      <c r="AF8" s="774"/>
      <c r="AG8" s="774"/>
      <c r="AH8" s="790"/>
      <c r="AI8" s="774"/>
      <c r="AJ8" s="774"/>
      <c r="AK8" s="774"/>
      <c r="AL8" s="792"/>
      <c r="AM8" s="792"/>
      <c r="AN8" s="792"/>
      <c r="AO8" s="779"/>
      <c r="AP8" s="779"/>
      <c r="AQ8" s="779"/>
      <c r="AR8" s="792"/>
      <c r="AS8" s="792"/>
      <c r="AT8" s="792"/>
      <c r="AU8" s="792"/>
      <c r="AV8" s="792"/>
      <c r="AW8" s="792"/>
      <c r="AX8" s="791"/>
      <c r="AY8" s="467"/>
      <c r="AZ8" s="467"/>
      <c r="BA8" s="467"/>
      <c r="BB8" s="467"/>
      <c r="BC8" s="453"/>
      <c r="BD8" s="469"/>
      <c r="BE8" s="469"/>
      <c r="BF8" s="455"/>
      <c r="BG8" s="398"/>
      <c r="BH8" s="398"/>
      <c r="BI8" s="400"/>
      <c r="BJ8" s="400"/>
      <c r="BK8" s="400"/>
      <c r="BL8" s="467"/>
      <c r="BM8" s="773"/>
      <c r="BN8" s="770"/>
      <c r="BO8" s="770"/>
    </row>
    <row r="9" spans="1:67" s="173" customFormat="1" ht="84.95" customHeight="1">
      <c r="A9" s="583" t="s">
        <v>144</v>
      </c>
      <c r="B9" s="582" t="s">
        <v>268</v>
      </c>
      <c r="C9" s="582" t="s">
        <v>247</v>
      </c>
      <c r="D9" s="583" t="s">
        <v>258</v>
      </c>
      <c r="E9" s="583" t="s">
        <v>259</v>
      </c>
      <c r="F9" s="583" t="s">
        <v>269</v>
      </c>
      <c r="G9" s="764">
        <v>0.2</v>
      </c>
      <c r="H9" s="583" t="s">
        <v>346</v>
      </c>
      <c r="I9" s="765">
        <v>0.2</v>
      </c>
      <c r="J9" s="768" t="s">
        <v>274</v>
      </c>
      <c r="K9" s="583" t="s">
        <v>283</v>
      </c>
      <c r="L9" s="583" t="s">
        <v>347</v>
      </c>
      <c r="M9" s="583" t="s">
        <v>345</v>
      </c>
      <c r="N9" s="583" t="s">
        <v>442</v>
      </c>
      <c r="O9" s="583"/>
      <c r="P9" s="583" t="s">
        <v>348</v>
      </c>
      <c r="Q9" s="583" t="s">
        <v>301</v>
      </c>
      <c r="R9" s="735">
        <v>402978</v>
      </c>
      <c r="S9" s="735">
        <v>201092</v>
      </c>
      <c r="T9" s="456">
        <f>+R9-S9</f>
        <v>201886</v>
      </c>
      <c r="U9" s="456">
        <f>AQ9+AQ10+AQ11+AQ12+AQ13+AQ14+AQ15+AQ16+AQ17</f>
        <v>1362</v>
      </c>
      <c r="V9" s="456">
        <v>1362</v>
      </c>
      <c r="W9" s="448">
        <f>V9/S9</f>
        <v>6.7730193145425976E-3</v>
      </c>
      <c r="X9" s="448">
        <f>(T9+V9)/R9</f>
        <v>0.50436500255597083</v>
      </c>
      <c r="Y9" s="796" t="s">
        <v>402</v>
      </c>
      <c r="Z9" s="796" t="s">
        <v>403</v>
      </c>
      <c r="AA9" s="553" t="s">
        <v>418</v>
      </c>
      <c r="AB9" s="550" t="s">
        <v>419</v>
      </c>
      <c r="AC9" s="587" t="s">
        <v>156</v>
      </c>
      <c r="AD9" s="588">
        <v>2020130010042</v>
      </c>
      <c r="AE9" s="587" t="s">
        <v>157</v>
      </c>
      <c r="AF9" s="38" t="s">
        <v>158</v>
      </c>
      <c r="AG9" s="78"/>
      <c r="AH9" s="38">
        <v>18</v>
      </c>
      <c r="AI9" s="172">
        <v>9.7932994773853074E-2</v>
      </c>
      <c r="AJ9" s="174" t="s">
        <v>449</v>
      </c>
      <c r="AK9" s="182" t="s">
        <v>498</v>
      </c>
      <c r="AL9" s="38"/>
      <c r="AM9" s="78"/>
      <c r="AN9" s="78"/>
      <c r="AO9" s="38" t="s">
        <v>532</v>
      </c>
      <c r="AP9" s="78">
        <v>18</v>
      </c>
      <c r="AQ9" s="78">
        <v>109</v>
      </c>
      <c r="AR9" s="701" t="s">
        <v>341</v>
      </c>
      <c r="AS9" s="701" t="s">
        <v>343</v>
      </c>
      <c r="AT9" s="79" t="s">
        <v>350</v>
      </c>
      <c r="AU9" s="39">
        <v>150000000</v>
      </c>
      <c r="AV9" s="587" t="s">
        <v>319</v>
      </c>
      <c r="AW9" s="38" t="s">
        <v>335</v>
      </c>
      <c r="AX9" s="508" t="s">
        <v>353</v>
      </c>
      <c r="AY9" s="78" t="s">
        <v>458</v>
      </c>
      <c r="AZ9" s="38" t="s">
        <v>158</v>
      </c>
      <c r="BA9" s="174" t="s">
        <v>518</v>
      </c>
      <c r="BB9" s="79" t="s">
        <v>350</v>
      </c>
      <c r="BC9" s="504" t="s">
        <v>331</v>
      </c>
      <c r="BD9" s="505">
        <v>850000000</v>
      </c>
      <c r="BE9" s="505">
        <v>849900000</v>
      </c>
      <c r="BF9" s="506">
        <f>+BE9/BD9</f>
        <v>0.99988235294117644</v>
      </c>
      <c r="BG9" s="401">
        <v>1163350515</v>
      </c>
      <c r="BH9" s="401">
        <v>1083350515</v>
      </c>
      <c r="BI9" s="401">
        <v>1025012886</v>
      </c>
      <c r="BJ9" s="404">
        <f>BH9/BG9</f>
        <v>0.93123310733222997</v>
      </c>
      <c r="BK9" s="404">
        <f>BI9/BG9</f>
        <v>0.8810868889330401</v>
      </c>
      <c r="BL9" s="174" t="s">
        <v>449</v>
      </c>
      <c r="BM9" s="78"/>
      <c r="BN9" s="508" t="s">
        <v>424</v>
      </c>
      <c r="BO9" s="508" t="s">
        <v>425</v>
      </c>
    </row>
    <row r="10" spans="1:67" s="173" customFormat="1" ht="84.95" customHeight="1">
      <c r="A10" s="583"/>
      <c r="B10" s="582"/>
      <c r="C10" s="582"/>
      <c r="D10" s="583"/>
      <c r="E10" s="583"/>
      <c r="F10" s="583"/>
      <c r="G10" s="583"/>
      <c r="H10" s="583"/>
      <c r="I10" s="766"/>
      <c r="J10" s="768"/>
      <c r="K10" s="583"/>
      <c r="L10" s="583"/>
      <c r="M10" s="583"/>
      <c r="N10" s="583"/>
      <c r="O10" s="583"/>
      <c r="P10" s="583"/>
      <c r="Q10" s="583"/>
      <c r="R10" s="735"/>
      <c r="S10" s="735"/>
      <c r="T10" s="447"/>
      <c r="U10" s="447"/>
      <c r="V10" s="447"/>
      <c r="W10" s="448"/>
      <c r="X10" s="448"/>
      <c r="Y10" s="796"/>
      <c r="Z10" s="796"/>
      <c r="AA10" s="554"/>
      <c r="AB10" s="551"/>
      <c r="AC10" s="587"/>
      <c r="AD10" s="588"/>
      <c r="AE10" s="587"/>
      <c r="AF10" s="38" t="s">
        <v>159</v>
      </c>
      <c r="AG10" s="78"/>
      <c r="AH10" s="38">
        <v>18</v>
      </c>
      <c r="AI10" s="172">
        <v>6.5288663182568721E-2</v>
      </c>
      <c r="AJ10" s="174" t="s">
        <v>449</v>
      </c>
      <c r="AK10" s="182" t="s">
        <v>498</v>
      </c>
      <c r="AL10" s="38"/>
      <c r="AM10" s="78"/>
      <c r="AN10" s="78"/>
      <c r="AO10" s="38" t="s">
        <v>533</v>
      </c>
      <c r="AP10" s="78">
        <v>18</v>
      </c>
      <c r="AQ10" s="78">
        <v>18</v>
      </c>
      <c r="AR10" s="701"/>
      <c r="AS10" s="701"/>
      <c r="AT10" s="79" t="s">
        <v>351</v>
      </c>
      <c r="AU10" s="39">
        <v>100000000</v>
      </c>
      <c r="AV10" s="587"/>
      <c r="AW10" s="38" t="s">
        <v>337</v>
      </c>
      <c r="AX10" s="510"/>
      <c r="AY10" s="78" t="s">
        <v>458</v>
      </c>
      <c r="AZ10" s="38" t="s">
        <v>159</v>
      </c>
      <c r="BA10" s="174" t="s">
        <v>518</v>
      </c>
      <c r="BB10" s="79" t="s">
        <v>351</v>
      </c>
      <c r="BC10" s="504"/>
      <c r="BD10" s="505"/>
      <c r="BE10" s="505"/>
      <c r="BF10" s="506"/>
      <c r="BG10" s="402"/>
      <c r="BH10" s="402"/>
      <c r="BI10" s="402"/>
      <c r="BJ10" s="405"/>
      <c r="BK10" s="405"/>
      <c r="BL10" s="174" t="s">
        <v>449</v>
      </c>
      <c r="BM10" s="78"/>
      <c r="BN10" s="510"/>
      <c r="BO10" s="510"/>
    </row>
    <row r="11" spans="1:67" s="173" customFormat="1" ht="84.95" customHeight="1">
      <c r="A11" s="583"/>
      <c r="B11" s="582"/>
      <c r="C11" s="582"/>
      <c r="D11" s="583"/>
      <c r="E11" s="583"/>
      <c r="F11" s="583"/>
      <c r="G11" s="583"/>
      <c r="H11" s="583"/>
      <c r="I11" s="766"/>
      <c r="J11" s="768"/>
      <c r="K11" s="583"/>
      <c r="L11" s="583"/>
      <c r="M11" s="583"/>
      <c r="N11" s="583"/>
      <c r="O11" s="583"/>
      <c r="P11" s="583"/>
      <c r="Q11" s="583"/>
      <c r="R11" s="735"/>
      <c r="S11" s="735"/>
      <c r="T11" s="447"/>
      <c r="U11" s="447"/>
      <c r="V11" s="447"/>
      <c r="W11" s="448"/>
      <c r="X11" s="448"/>
      <c r="Y11" s="796"/>
      <c r="Z11" s="796"/>
      <c r="AA11" s="554"/>
      <c r="AB11" s="551"/>
      <c r="AC11" s="587"/>
      <c r="AD11" s="588"/>
      <c r="AE11" s="587"/>
      <c r="AF11" s="38" t="s">
        <v>160</v>
      </c>
      <c r="AG11" s="78"/>
      <c r="AH11" s="38">
        <v>1</v>
      </c>
      <c r="AI11" s="172">
        <v>4.57020642277981E-2</v>
      </c>
      <c r="AJ11" s="174" t="s">
        <v>515</v>
      </c>
      <c r="AK11" s="182" t="s">
        <v>498</v>
      </c>
      <c r="AL11" s="38"/>
      <c r="AM11" s="78"/>
      <c r="AN11" s="78"/>
      <c r="AO11" s="38"/>
      <c r="AP11" s="78"/>
      <c r="AQ11" s="78"/>
      <c r="AR11" s="701"/>
      <c r="AS11" s="701"/>
      <c r="AT11" s="79" t="s">
        <v>329</v>
      </c>
      <c r="AU11" s="39">
        <v>70000000</v>
      </c>
      <c r="AV11" s="587"/>
      <c r="AW11" s="38" t="s">
        <v>352</v>
      </c>
      <c r="AX11" s="510"/>
      <c r="AY11" s="78" t="s">
        <v>458</v>
      </c>
      <c r="AZ11" s="38" t="s">
        <v>160</v>
      </c>
      <c r="BA11" s="174" t="s">
        <v>514</v>
      </c>
      <c r="BB11" s="79" t="s">
        <v>329</v>
      </c>
      <c r="BC11" s="504"/>
      <c r="BD11" s="505"/>
      <c r="BE11" s="505"/>
      <c r="BF11" s="506"/>
      <c r="BG11" s="402"/>
      <c r="BH11" s="402"/>
      <c r="BI11" s="402"/>
      <c r="BJ11" s="405"/>
      <c r="BK11" s="405"/>
      <c r="BL11" s="174" t="s">
        <v>515</v>
      </c>
      <c r="BM11" s="78"/>
      <c r="BN11" s="510"/>
      <c r="BO11" s="510"/>
    </row>
    <row r="12" spans="1:67" s="173" customFormat="1" ht="84.95" customHeight="1">
      <c r="A12" s="583"/>
      <c r="B12" s="582"/>
      <c r="C12" s="582"/>
      <c r="D12" s="583"/>
      <c r="E12" s="583"/>
      <c r="F12" s="583"/>
      <c r="G12" s="583"/>
      <c r="H12" s="583"/>
      <c r="I12" s="766"/>
      <c r="J12" s="768"/>
      <c r="K12" s="583"/>
      <c r="L12" s="583"/>
      <c r="M12" s="583"/>
      <c r="N12" s="583"/>
      <c r="O12" s="583"/>
      <c r="P12" s="583"/>
      <c r="Q12" s="583"/>
      <c r="R12" s="735"/>
      <c r="S12" s="735"/>
      <c r="T12" s="447"/>
      <c r="U12" s="447"/>
      <c r="V12" s="447"/>
      <c r="W12" s="448"/>
      <c r="X12" s="448"/>
      <c r="Y12" s="796"/>
      <c r="Z12" s="796"/>
      <c r="AA12" s="554"/>
      <c r="AB12" s="551"/>
      <c r="AC12" s="587"/>
      <c r="AD12" s="588"/>
      <c r="AE12" s="587"/>
      <c r="AF12" s="38" t="s">
        <v>161</v>
      </c>
      <c r="AG12" s="78"/>
      <c r="AH12" s="38">
        <v>18</v>
      </c>
      <c r="AI12" s="172">
        <v>6.5288663182568721E-2</v>
      </c>
      <c r="AJ12" s="174" t="s">
        <v>449</v>
      </c>
      <c r="AK12" s="182" t="s">
        <v>498</v>
      </c>
      <c r="AL12" s="38"/>
      <c r="AM12" s="78"/>
      <c r="AN12" s="78"/>
      <c r="AO12" s="38"/>
      <c r="AP12" s="78"/>
      <c r="AQ12" s="78"/>
      <c r="AR12" s="701"/>
      <c r="AS12" s="701"/>
      <c r="AT12" s="79" t="s">
        <v>329</v>
      </c>
      <c r="AU12" s="39">
        <v>100000000</v>
      </c>
      <c r="AV12" s="587"/>
      <c r="AW12" s="38" t="s">
        <v>352</v>
      </c>
      <c r="AX12" s="510"/>
      <c r="AY12" s="78" t="s">
        <v>458</v>
      </c>
      <c r="AZ12" s="38" t="s">
        <v>161</v>
      </c>
      <c r="BA12" s="174" t="s">
        <v>518</v>
      </c>
      <c r="BB12" s="79" t="s">
        <v>329</v>
      </c>
      <c r="BC12" s="504"/>
      <c r="BD12" s="505"/>
      <c r="BE12" s="505"/>
      <c r="BF12" s="506"/>
      <c r="BG12" s="402"/>
      <c r="BH12" s="402"/>
      <c r="BI12" s="402"/>
      <c r="BJ12" s="405"/>
      <c r="BK12" s="405"/>
      <c r="BL12" s="174" t="s">
        <v>449</v>
      </c>
      <c r="BM12" s="78"/>
      <c r="BN12" s="510"/>
      <c r="BO12" s="510"/>
    </row>
    <row r="13" spans="1:67" s="173" customFormat="1" ht="84.95" customHeight="1">
      <c r="A13" s="583"/>
      <c r="B13" s="582"/>
      <c r="C13" s="582"/>
      <c r="D13" s="583"/>
      <c r="E13" s="583"/>
      <c r="F13" s="583"/>
      <c r="G13" s="583"/>
      <c r="H13" s="583"/>
      <c r="I13" s="766"/>
      <c r="J13" s="768"/>
      <c r="K13" s="583"/>
      <c r="L13" s="583"/>
      <c r="M13" s="583"/>
      <c r="N13" s="583"/>
      <c r="O13" s="583"/>
      <c r="P13" s="583"/>
      <c r="Q13" s="583"/>
      <c r="R13" s="735"/>
      <c r="S13" s="735"/>
      <c r="T13" s="447"/>
      <c r="U13" s="447"/>
      <c r="V13" s="447"/>
      <c r="W13" s="448"/>
      <c r="X13" s="448"/>
      <c r="Y13" s="796"/>
      <c r="Z13" s="796"/>
      <c r="AA13" s="554"/>
      <c r="AB13" s="551"/>
      <c r="AC13" s="587"/>
      <c r="AD13" s="588"/>
      <c r="AE13" s="587"/>
      <c r="AF13" s="38" t="s">
        <v>162</v>
      </c>
      <c r="AG13" s="78"/>
      <c r="AH13" s="38">
        <v>2</v>
      </c>
      <c r="AI13" s="172">
        <v>1.9586598954770617E-2</v>
      </c>
      <c r="AJ13" s="174" t="s">
        <v>466</v>
      </c>
      <c r="AK13" s="182" t="s">
        <v>498</v>
      </c>
      <c r="AL13" s="38"/>
      <c r="AM13" s="78"/>
      <c r="AN13" s="78"/>
      <c r="AO13" s="38" t="s">
        <v>534</v>
      </c>
      <c r="AP13" s="78">
        <v>16</v>
      </c>
      <c r="AQ13" s="78">
        <v>395</v>
      </c>
      <c r="AR13" s="701"/>
      <c r="AS13" s="701"/>
      <c r="AT13" s="79" t="s">
        <v>331</v>
      </c>
      <c r="AU13" s="39">
        <v>30000000</v>
      </c>
      <c r="AV13" s="587"/>
      <c r="AW13" s="38" t="s">
        <v>335</v>
      </c>
      <c r="AX13" s="510"/>
      <c r="AY13" s="78" t="s">
        <v>458</v>
      </c>
      <c r="AZ13" s="38" t="s">
        <v>162</v>
      </c>
      <c r="BA13" s="174" t="s">
        <v>492</v>
      </c>
      <c r="BB13" s="79" t="s">
        <v>331</v>
      </c>
      <c r="BC13" s="504"/>
      <c r="BD13" s="505"/>
      <c r="BE13" s="505"/>
      <c r="BF13" s="506"/>
      <c r="BG13" s="402"/>
      <c r="BH13" s="402"/>
      <c r="BI13" s="402"/>
      <c r="BJ13" s="405"/>
      <c r="BK13" s="405"/>
      <c r="BL13" s="174" t="s">
        <v>466</v>
      </c>
      <c r="BM13" s="78"/>
      <c r="BN13" s="510"/>
      <c r="BO13" s="510"/>
    </row>
    <row r="14" spans="1:67" s="173" customFormat="1" ht="84.95" customHeight="1">
      <c r="A14" s="583"/>
      <c r="B14" s="582"/>
      <c r="C14" s="582"/>
      <c r="D14" s="583"/>
      <c r="E14" s="583"/>
      <c r="F14" s="583"/>
      <c r="G14" s="583"/>
      <c r="H14" s="583"/>
      <c r="I14" s="766"/>
      <c r="J14" s="768"/>
      <c r="K14" s="583"/>
      <c r="L14" s="583"/>
      <c r="M14" s="583"/>
      <c r="N14" s="583"/>
      <c r="O14" s="583"/>
      <c r="P14" s="583"/>
      <c r="Q14" s="583"/>
      <c r="R14" s="735"/>
      <c r="S14" s="735"/>
      <c r="T14" s="447"/>
      <c r="U14" s="447"/>
      <c r="V14" s="447"/>
      <c r="W14" s="448"/>
      <c r="X14" s="448"/>
      <c r="Y14" s="796"/>
      <c r="Z14" s="796"/>
      <c r="AA14" s="554"/>
      <c r="AB14" s="551"/>
      <c r="AC14" s="587"/>
      <c r="AD14" s="588"/>
      <c r="AE14" s="587"/>
      <c r="AF14" s="38" t="s">
        <v>318</v>
      </c>
      <c r="AG14" s="78"/>
      <c r="AH14" s="38">
        <v>54</v>
      </c>
      <c r="AI14" s="172">
        <v>5.8759796864311847E-2</v>
      </c>
      <c r="AJ14" s="174" t="s">
        <v>449</v>
      </c>
      <c r="AK14" s="182" t="s">
        <v>498</v>
      </c>
      <c r="AL14" s="38"/>
      <c r="AM14" s="78"/>
      <c r="AN14" s="78"/>
      <c r="AO14" s="38"/>
      <c r="AP14" s="78"/>
      <c r="AQ14" s="78"/>
      <c r="AR14" s="701"/>
      <c r="AS14" s="701"/>
      <c r="AT14" s="79" t="s">
        <v>331</v>
      </c>
      <c r="AU14" s="39">
        <v>90000000</v>
      </c>
      <c r="AV14" s="587"/>
      <c r="AW14" s="38" t="s">
        <v>335</v>
      </c>
      <c r="AX14" s="510"/>
      <c r="AY14" s="78" t="s">
        <v>458</v>
      </c>
      <c r="AZ14" s="38" t="s">
        <v>318</v>
      </c>
      <c r="BA14" s="174" t="s">
        <v>470</v>
      </c>
      <c r="BB14" s="79" t="s">
        <v>331</v>
      </c>
      <c r="BC14" s="504" t="s">
        <v>351</v>
      </c>
      <c r="BD14" s="505">
        <v>411659481.52999997</v>
      </c>
      <c r="BE14" s="505">
        <v>0</v>
      </c>
      <c r="BF14" s="506">
        <f t="shared" ref="BF14" si="0">+BE14/BD14</f>
        <v>0</v>
      </c>
      <c r="BG14" s="402"/>
      <c r="BH14" s="402"/>
      <c r="BI14" s="402"/>
      <c r="BJ14" s="405"/>
      <c r="BK14" s="405"/>
      <c r="BL14" s="174" t="s">
        <v>449</v>
      </c>
      <c r="BM14" s="78"/>
      <c r="BN14" s="510"/>
      <c r="BO14" s="510"/>
    </row>
    <row r="15" spans="1:67" s="173" customFormat="1" ht="84.95" customHeight="1">
      <c r="A15" s="583"/>
      <c r="B15" s="582"/>
      <c r="C15" s="582"/>
      <c r="D15" s="583"/>
      <c r="E15" s="583"/>
      <c r="F15" s="583"/>
      <c r="G15" s="583"/>
      <c r="H15" s="583"/>
      <c r="I15" s="766"/>
      <c r="J15" s="768"/>
      <c r="K15" s="583"/>
      <c r="L15" s="583"/>
      <c r="M15" s="583"/>
      <c r="N15" s="583"/>
      <c r="O15" s="583"/>
      <c r="P15" s="583"/>
      <c r="Q15" s="583"/>
      <c r="R15" s="735"/>
      <c r="S15" s="735"/>
      <c r="T15" s="447"/>
      <c r="U15" s="447"/>
      <c r="V15" s="447"/>
      <c r="W15" s="448"/>
      <c r="X15" s="448"/>
      <c r="Y15" s="796"/>
      <c r="Z15" s="796"/>
      <c r="AA15" s="554"/>
      <c r="AB15" s="551"/>
      <c r="AC15" s="587"/>
      <c r="AD15" s="588"/>
      <c r="AE15" s="587"/>
      <c r="AF15" s="38" t="s">
        <v>163</v>
      </c>
      <c r="AG15" s="78"/>
      <c r="AH15" s="38">
        <v>108</v>
      </c>
      <c r="AI15" s="172">
        <v>0.10446186109210995</v>
      </c>
      <c r="AJ15" s="174" t="s">
        <v>449</v>
      </c>
      <c r="AK15" s="182" t="s">
        <v>498</v>
      </c>
      <c r="AL15" s="38"/>
      <c r="AM15" s="78"/>
      <c r="AN15" s="78"/>
      <c r="AO15" s="38" t="s">
        <v>535</v>
      </c>
      <c r="AP15" s="78">
        <v>15</v>
      </c>
      <c r="AQ15" s="78">
        <v>291</v>
      </c>
      <c r="AR15" s="701"/>
      <c r="AS15" s="701"/>
      <c r="AT15" s="79" t="s">
        <v>331</v>
      </c>
      <c r="AU15" s="39">
        <v>160000000</v>
      </c>
      <c r="AV15" s="587"/>
      <c r="AW15" s="38" t="s">
        <v>335</v>
      </c>
      <c r="AX15" s="510"/>
      <c r="AY15" s="78" t="s">
        <v>458</v>
      </c>
      <c r="AZ15" s="38" t="s">
        <v>163</v>
      </c>
      <c r="BA15" s="174" t="s">
        <v>470</v>
      </c>
      <c r="BB15" s="79" t="s">
        <v>331</v>
      </c>
      <c r="BC15" s="504"/>
      <c r="BD15" s="505"/>
      <c r="BE15" s="505"/>
      <c r="BF15" s="506"/>
      <c r="BG15" s="402"/>
      <c r="BH15" s="402"/>
      <c r="BI15" s="402"/>
      <c r="BJ15" s="405"/>
      <c r="BK15" s="405"/>
      <c r="BL15" s="174" t="s">
        <v>449</v>
      </c>
      <c r="BM15" s="78"/>
      <c r="BN15" s="510"/>
      <c r="BO15" s="510"/>
    </row>
    <row r="16" spans="1:67" s="173" customFormat="1" ht="84.95" customHeight="1">
      <c r="A16" s="583"/>
      <c r="B16" s="582"/>
      <c r="C16" s="582"/>
      <c r="D16" s="583"/>
      <c r="E16" s="583"/>
      <c r="F16" s="583"/>
      <c r="G16" s="583"/>
      <c r="H16" s="583"/>
      <c r="I16" s="766"/>
      <c r="J16" s="768"/>
      <c r="K16" s="583"/>
      <c r="L16" s="583"/>
      <c r="M16" s="583"/>
      <c r="N16" s="583"/>
      <c r="O16" s="583"/>
      <c r="P16" s="583"/>
      <c r="Q16" s="583"/>
      <c r="R16" s="735"/>
      <c r="S16" s="735"/>
      <c r="T16" s="447"/>
      <c r="U16" s="447"/>
      <c r="V16" s="447"/>
      <c r="W16" s="448"/>
      <c r="X16" s="448"/>
      <c r="Y16" s="796"/>
      <c r="Z16" s="796"/>
      <c r="AA16" s="554"/>
      <c r="AB16" s="551"/>
      <c r="AC16" s="587"/>
      <c r="AD16" s="588"/>
      <c r="AE16" s="587"/>
      <c r="AF16" s="38" t="s">
        <v>164</v>
      </c>
      <c r="AG16" s="78"/>
      <c r="AH16" s="38">
        <v>54</v>
      </c>
      <c r="AI16" s="172">
        <v>0.10446186109210995</v>
      </c>
      <c r="AJ16" s="174" t="s">
        <v>449</v>
      </c>
      <c r="AK16" s="182" t="s">
        <v>498</v>
      </c>
      <c r="AL16" s="38"/>
      <c r="AM16" s="78"/>
      <c r="AN16" s="78"/>
      <c r="AO16" s="38" t="s">
        <v>539</v>
      </c>
      <c r="AP16" s="78">
        <v>32</v>
      </c>
      <c r="AQ16" s="78">
        <v>380</v>
      </c>
      <c r="AR16" s="701"/>
      <c r="AS16" s="701"/>
      <c r="AT16" s="79" t="s">
        <v>331</v>
      </c>
      <c r="AU16" s="39">
        <v>160000000</v>
      </c>
      <c r="AV16" s="587"/>
      <c r="AW16" s="38" t="s">
        <v>335</v>
      </c>
      <c r="AX16" s="510"/>
      <c r="AY16" s="78" t="s">
        <v>458</v>
      </c>
      <c r="AZ16" s="38" t="s">
        <v>164</v>
      </c>
      <c r="BA16" s="174" t="s">
        <v>470</v>
      </c>
      <c r="BB16" s="79" t="s">
        <v>331</v>
      </c>
      <c r="BC16" s="504"/>
      <c r="BD16" s="505"/>
      <c r="BE16" s="505"/>
      <c r="BF16" s="506"/>
      <c r="BG16" s="402"/>
      <c r="BH16" s="402"/>
      <c r="BI16" s="402"/>
      <c r="BJ16" s="405"/>
      <c r="BK16" s="405"/>
      <c r="BL16" s="174" t="s">
        <v>449</v>
      </c>
      <c r="BM16" s="78"/>
      <c r="BN16" s="510"/>
      <c r="BO16" s="510"/>
    </row>
    <row r="17" spans="1:67" s="173" customFormat="1" ht="84.95" customHeight="1">
      <c r="A17" s="583"/>
      <c r="B17" s="582"/>
      <c r="C17" s="582"/>
      <c r="D17" s="583"/>
      <c r="E17" s="583"/>
      <c r="F17" s="583"/>
      <c r="G17" s="583"/>
      <c r="H17" s="583"/>
      <c r="I17" s="766"/>
      <c r="J17" s="768"/>
      <c r="K17" s="583"/>
      <c r="L17" s="583"/>
      <c r="M17" s="583"/>
      <c r="N17" s="583"/>
      <c r="O17" s="583"/>
      <c r="P17" s="583"/>
      <c r="Q17" s="583"/>
      <c r="R17" s="735"/>
      <c r="S17" s="735"/>
      <c r="T17" s="447"/>
      <c r="U17" s="447"/>
      <c r="V17" s="447"/>
      <c r="W17" s="448"/>
      <c r="X17" s="448"/>
      <c r="Y17" s="796"/>
      <c r="Z17" s="796"/>
      <c r="AA17" s="555"/>
      <c r="AB17" s="552"/>
      <c r="AC17" s="587"/>
      <c r="AD17" s="588"/>
      <c r="AE17" s="587"/>
      <c r="AF17" s="38" t="s">
        <v>165</v>
      </c>
      <c r="AG17" s="78"/>
      <c r="AH17" s="38">
        <v>108</v>
      </c>
      <c r="AI17" s="172">
        <v>0.11099072741036682</v>
      </c>
      <c r="AJ17" s="174" t="s">
        <v>449</v>
      </c>
      <c r="AK17" s="182" t="s">
        <v>498</v>
      </c>
      <c r="AL17" s="38"/>
      <c r="AM17" s="78"/>
      <c r="AN17" s="78"/>
      <c r="AO17" s="38" t="s">
        <v>538</v>
      </c>
      <c r="AP17" s="78">
        <f>3+18</f>
        <v>21</v>
      </c>
      <c r="AQ17" s="78">
        <f>70+99</f>
        <v>169</v>
      </c>
      <c r="AR17" s="701"/>
      <c r="AS17" s="701"/>
      <c r="AT17" s="79" t="s">
        <v>331</v>
      </c>
      <c r="AU17" s="39">
        <v>170000000</v>
      </c>
      <c r="AV17" s="587"/>
      <c r="AW17" s="38" t="s">
        <v>335</v>
      </c>
      <c r="AX17" s="510"/>
      <c r="AY17" s="78" t="s">
        <v>458</v>
      </c>
      <c r="AZ17" s="38" t="s">
        <v>165</v>
      </c>
      <c r="BA17" s="174" t="s">
        <v>470</v>
      </c>
      <c r="BB17" s="79" t="s">
        <v>331</v>
      </c>
      <c r="BC17" s="504"/>
      <c r="BD17" s="505"/>
      <c r="BE17" s="505"/>
      <c r="BF17" s="506"/>
      <c r="BG17" s="402"/>
      <c r="BH17" s="402"/>
      <c r="BI17" s="402"/>
      <c r="BJ17" s="405"/>
      <c r="BK17" s="405"/>
      <c r="BL17" s="174" t="s">
        <v>449</v>
      </c>
      <c r="BM17" s="78"/>
      <c r="BN17" s="509"/>
      <c r="BO17" s="509"/>
    </row>
    <row r="18" spans="1:67" s="173" customFormat="1" ht="84.95" customHeight="1">
      <c r="A18" s="583"/>
      <c r="B18" s="582"/>
      <c r="C18" s="582"/>
      <c r="D18" s="583"/>
      <c r="E18" s="583"/>
      <c r="F18" s="583"/>
      <c r="G18" s="583"/>
      <c r="H18" s="583"/>
      <c r="I18" s="766"/>
      <c r="J18" s="768"/>
      <c r="K18" s="583" t="s">
        <v>252</v>
      </c>
      <c r="L18" s="583" t="s">
        <v>347</v>
      </c>
      <c r="M18" s="583"/>
      <c r="N18" s="583" t="s">
        <v>443</v>
      </c>
      <c r="O18" s="583"/>
      <c r="P18" s="583" t="s">
        <v>348</v>
      </c>
      <c r="Q18" s="583" t="s">
        <v>302</v>
      </c>
      <c r="R18" s="733">
        <v>720</v>
      </c>
      <c r="S18" s="733">
        <v>284</v>
      </c>
      <c r="T18" s="457">
        <f>+R18-S18</f>
        <v>436</v>
      </c>
      <c r="U18" s="457">
        <f>AQ18+AQ19</f>
        <v>80</v>
      </c>
      <c r="V18" s="457">
        <v>80</v>
      </c>
      <c r="W18" s="448">
        <f>V18/S18</f>
        <v>0.28169014084507044</v>
      </c>
      <c r="X18" s="448">
        <f>(U18+T18)/R18</f>
        <v>0.71666666666666667</v>
      </c>
      <c r="Y18" s="796" t="s">
        <v>404</v>
      </c>
      <c r="Z18" s="796" t="s">
        <v>405</v>
      </c>
      <c r="AA18" s="553" t="s">
        <v>418</v>
      </c>
      <c r="AB18" s="550" t="s">
        <v>419</v>
      </c>
      <c r="AC18" s="587"/>
      <c r="AD18" s="588"/>
      <c r="AE18" s="587"/>
      <c r="AF18" s="38" t="s">
        <v>166</v>
      </c>
      <c r="AG18" s="78"/>
      <c r="AH18" s="38">
        <v>180</v>
      </c>
      <c r="AI18" s="172">
        <v>8.4875262137339327E-2</v>
      </c>
      <c r="AJ18" s="174" t="s">
        <v>449</v>
      </c>
      <c r="AK18" s="182" t="s">
        <v>498</v>
      </c>
      <c r="AL18" s="38"/>
      <c r="AM18" s="78"/>
      <c r="AN18" s="78"/>
      <c r="AO18" s="38" t="s">
        <v>536</v>
      </c>
      <c r="AP18" s="78">
        <v>4</v>
      </c>
      <c r="AQ18" s="78">
        <v>80</v>
      </c>
      <c r="AR18" s="701"/>
      <c r="AS18" s="701"/>
      <c r="AT18" s="79" t="s">
        <v>351</v>
      </c>
      <c r="AU18" s="39">
        <v>130000000</v>
      </c>
      <c r="AV18" s="587"/>
      <c r="AW18" s="38" t="s">
        <v>337</v>
      </c>
      <c r="AX18" s="510"/>
      <c r="AY18" s="78" t="s">
        <v>458</v>
      </c>
      <c r="AZ18" s="38" t="s">
        <v>166</v>
      </c>
      <c r="BA18" s="174" t="s">
        <v>517</v>
      </c>
      <c r="BB18" s="79" t="s">
        <v>351</v>
      </c>
      <c r="BC18" s="504" t="s">
        <v>376</v>
      </c>
      <c r="BD18" s="505">
        <v>270000000</v>
      </c>
      <c r="BE18" s="505">
        <v>97200000</v>
      </c>
      <c r="BF18" s="506">
        <f>+BE18/BD18</f>
        <v>0.36</v>
      </c>
      <c r="BG18" s="402"/>
      <c r="BH18" s="402"/>
      <c r="BI18" s="402"/>
      <c r="BJ18" s="405"/>
      <c r="BK18" s="405"/>
      <c r="BL18" s="174" t="s">
        <v>449</v>
      </c>
      <c r="BM18" s="78"/>
      <c r="BN18" s="508" t="s">
        <v>424</v>
      </c>
      <c r="BO18" s="508" t="s">
        <v>425</v>
      </c>
    </row>
    <row r="19" spans="1:67" s="173" customFormat="1" ht="84.95" customHeight="1">
      <c r="A19" s="583"/>
      <c r="B19" s="582"/>
      <c r="C19" s="582"/>
      <c r="D19" s="583"/>
      <c r="E19" s="583"/>
      <c r="F19" s="583"/>
      <c r="G19" s="583"/>
      <c r="H19" s="583"/>
      <c r="I19" s="766"/>
      <c r="J19" s="768"/>
      <c r="K19" s="583"/>
      <c r="L19" s="583"/>
      <c r="M19" s="583"/>
      <c r="N19" s="583"/>
      <c r="O19" s="583"/>
      <c r="P19" s="583"/>
      <c r="Q19" s="583"/>
      <c r="R19" s="733"/>
      <c r="S19" s="733"/>
      <c r="T19" s="457"/>
      <c r="U19" s="457"/>
      <c r="V19" s="457"/>
      <c r="W19" s="448"/>
      <c r="X19" s="448"/>
      <c r="Y19" s="796"/>
      <c r="Z19" s="796"/>
      <c r="AA19" s="555"/>
      <c r="AB19" s="552"/>
      <c r="AC19" s="587"/>
      <c r="AD19" s="588"/>
      <c r="AE19" s="587"/>
      <c r="AF19" s="38" t="s">
        <v>167</v>
      </c>
      <c r="AG19" s="78"/>
      <c r="AH19" s="38">
        <v>36</v>
      </c>
      <c r="AI19" s="172">
        <v>6.5288663182568721E-2</v>
      </c>
      <c r="AJ19" s="174" t="s">
        <v>449</v>
      </c>
      <c r="AK19" s="182" t="s">
        <v>498</v>
      </c>
      <c r="AL19" s="38"/>
      <c r="AM19" s="78"/>
      <c r="AN19" s="78"/>
      <c r="AO19" s="38"/>
      <c r="AP19" s="78"/>
      <c r="AQ19" s="78"/>
      <c r="AR19" s="701"/>
      <c r="AS19" s="701"/>
      <c r="AT19" s="79" t="s">
        <v>329</v>
      </c>
      <c r="AU19" s="39">
        <v>100000000</v>
      </c>
      <c r="AV19" s="587"/>
      <c r="AW19" s="38" t="s">
        <v>352</v>
      </c>
      <c r="AX19" s="510"/>
      <c r="AY19" s="78" t="s">
        <v>458</v>
      </c>
      <c r="AZ19" s="38" t="s">
        <v>167</v>
      </c>
      <c r="BA19" s="174" t="s">
        <v>516</v>
      </c>
      <c r="BB19" s="79" t="s">
        <v>329</v>
      </c>
      <c r="BC19" s="504"/>
      <c r="BD19" s="505"/>
      <c r="BE19" s="505"/>
      <c r="BF19" s="507" t="e">
        <f t="shared" ref="BF19" si="1">+BE19/BD19</f>
        <v>#DIV/0!</v>
      </c>
      <c r="BG19" s="402"/>
      <c r="BH19" s="402"/>
      <c r="BI19" s="402"/>
      <c r="BJ19" s="405"/>
      <c r="BK19" s="405"/>
      <c r="BL19" s="174" t="s">
        <v>449</v>
      </c>
      <c r="BM19" s="78"/>
      <c r="BN19" s="509"/>
      <c r="BO19" s="509"/>
    </row>
    <row r="20" spans="1:67" s="173" customFormat="1" ht="84.95" customHeight="1">
      <c r="A20" s="583"/>
      <c r="B20" s="582"/>
      <c r="C20" s="582"/>
      <c r="D20" s="583"/>
      <c r="E20" s="583"/>
      <c r="F20" s="583"/>
      <c r="G20" s="583"/>
      <c r="H20" s="583"/>
      <c r="I20" s="766"/>
      <c r="J20" s="768"/>
      <c r="K20" s="583" t="s">
        <v>253</v>
      </c>
      <c r="L20" s="583" t="s">
        <v>347</v>
      </c>
      <c r="M20" s="583"/>
      <c r="N20" s="583" t="s">
        <v>444</v>
      </c>
      <c r="O20" s="583"/>
      <c r="P20" s="583" t="s">
        <v>348</v>
      </c>
      <c r="Q20" s="583" t="s">
        <v>303</v>
      </c>
      <c r="R20" s="733">
        <v>300</v>
      </c>
      <c r="S20" s="736">
        <v>60</v>
      </c>
      <c r="T20" s="447">
        <v>623</v>
      </c>
      <c r="U20" s="447">
        <f>AQ20+AQ21+AQ22</f>
        <v>31</v>
      </c>
      <c r="V20" s="447">
        <f>AQ20+AQ21+AQ22</f>
        <v>31</v>
      </c>
      <c r="W20" s="448">
        <f>V20/S20</f>
        <v>0.51666666666666672</v>
      </c>
      <c r="X20" s="448">
        <v>1</v>
      </c>
      <c r="Y20" s="796" t="s">
        <v>398</v>
      </c>
      <c r="Z20" s="796" t="s">
        <v>399</v>
      </c>
      <c r="AA20" s="553" t="s">
        <v>418</v>
      </c>
      <c r="AB20" s="550" t="s">
        <v>419</v>
      </c>
      <c r="AC20" s="587"/>
      <c r="AD20" s="588"/>
      <c r="AE20" s="587"/>
      <c r="AF20" s="38" t="s">
        <v>168</v>
      </c>
      <c r="AG20" s="78"/>
      <c r="AH20" s="38">
        <v>108</v>
      </c>
      <c r="AI20" s="172">
        <v>5.9843250171010484E-2</v>
      </c>
      <c r="AJ20" s="174" t="s">
        <v>466</v>
      </c>
      <c r="AK20" s="182" t="s">
        <v>498</v>
      </c>
      <c r="AL20" s="38"/>
      <c r="AM20" s="78"/>
      <c r="AN20" s="78"/>
      <c r="AO20" s="38"/>
      <c r="AP20" s="78"/>
      <c r="AQ20" s="78"/>
      <c r="AR20" s="701"/>
      <c r="AS20" s="701"/>
      <c r="AT20" s="79" t="s">
        <v>351</v>
      </c>
      <c r="AU20" s="39">
        <v>91659481.530000001</v>
      </c>
      <c r="AV20" s="587"/>
      <c r="AW20" s="38" t="s">
        <v>337</v>
      </c>
      <c r="AX20" s="510"/>
      <c r="AY20" s="78" t="s">
        <v>458</v>
      </c>
      <c r="AZ20" s="38" t="s">
        <v>168</v>
      </c>
      <c r="BA20" s="174" t="s">
        <v>517</v>
      </c>
      <c r="BB20" s="79" t="s">
        <v>351</v>
      </c>
      <c r="BC20" s="504"/>
      <c r="BD20" s="505"/>
      <c r="BE20" s="505"/>
      <c r="BF20" s="506"/>
      <c r="BG20" s="402"/>
      <c r="BH20" s="402"/>
      <c r="BI20" s="402"/>
      <c r="BJ20" s="405"/>
      <c r="BK20" s="405"/>
      <c r="BL20" s="174" t="s">
        <v>466</v>
      </c>
      <c r="BM20" s="78"/>
      <c r="BN20" s="508" t="s">
        <v>424</v>
      </c>
      <c r="BO20" s="508" t="s">
        <v>425</v>
      </c>
    </row>
    <row r="21" spans="1:67" s="173" customFormat="1" ht="84.95" customHeight="1">
      <c r="A21" s="583"/>
      <c r="B21" s="582"/>
      <c r="C21" s="582"/>
      <c r="D21" s="583"/>
      <c r="E21" s="583"/>
      <c r="F21" s="583"/>
      <c r="G21" s="583"/>
      <c r="H21" s="583"/>
      <c r="I21" s="766"/>
      <c r="J21" s="768"/>
      <c r="K21" s="583"/>
      <c r="L21" s="583"/>
      <c r="M21" s="583"/>
      <c r="N21" s="583"/>
      <c r="O21" s="583"/>
      <c r="P21" s="583"/>
      <c r="Q21" s="583"/>
      <c r="R21" s="733"/>
      <c r="S21" s="737"/>
      <c r="T21" s="447"/>
      <c r="U21" s="447"/>
      <c r="V21" s="447"/>
      <c r="W21" s="448"/>
      <c r="X21" s="448"/>
      <c r="Y21" s="796"/>
      <c r="Z21" s="796"/>
      <c r="AA21" s="554"/>
      <c r="AB21" s="551"/>
      <c r="AC21" s="587"/>
      <c r="AD21" s="588"/>
      <c r="AE21" s="587"/>
      <c r="AF21" s="38" t="s">
        <v>169</v>
      </c>
      <c r="AG21" s="78"/>
      <c r="AH21" s="38">
        <v>18</v>
      </c>
      <c r="AI21" s="172">
        <v>5.8759796864311847E-2</v>
      </c>
      <c r="AJ21" s="174" t="s">
        <v>449</v>
      </c>
      <c r="AK21" s="182" t="s">
        <v>498</v>
      </c>
      <c r="AL21" s="38"/>
      <c r="AM21" s="78"/>
      <c r="AN21" s="78"/>
      <c r="AO21" s="38" t="s">
        <v>537</v>
      </c>
      <c r="AP21" s="78">
        <v>1</v>
      </c>
      <c r="AQ21" s="78">
        <v>31</v>
      </c>
      <c r="AR21" s="701"/>
      <c r="AS21" s="701"/>
      <c r="AT21" s="79" t="s">
        <v>351</v>
      </c>
      <c r="AU21" s="39">
        <v>90000000</v>
      </c>
      <c r="AV21" s="587"/>
      <c r="AW21" s="38" t="s">
        <v>337</v>
      </c>
      <c r="AX21" s="510"/>
      <c r="AY21" s="78" t="s">
        <v>458</v>
      </c>
      <c r="AZ21" s="38" t="s">
        <v>169</v>
      </c>
      <c r="BA21" s="174" t="s">
        <v>517</v>
      </c>
      <c r="BB21" s="79" t="s">
        <v>351</v>
      </c>
      <c r="BC21" s="504"/>
      <c r="BD21" s="505"/>
      <c r="BE21" s="505"/>
      <c r="BF21" s="506"/>
      <c r="BG21" s="402"/>
      <c r="BH21" s="402"/>
      <c r="BI21" s="402"/>
      <c r="BJ21" s="405"/>
      <c r="BK21" s="405"/>
      <c r="BL21" s="174" t="s">
        <v>449</v>
      </c>
      <c r="BM21" s="78"/>
      <c r="BN21" s="510"/>
      <c r="BO21" s="510"/>
    </row>
    <row r="22" spans="1:67" s="173" customFormat="1" ht="84.95" customHeight="1">
      <c r="A22" s="583"/>
      <c r="B22" s="582"/>
      <c r="C22" s="582"/>
      <c r="D22" s="583"/>
      <c r="E22" s="583"/>
      <c r="F22" s="583"/>
      <c r="G22" s="583"/>
      <c r="H22" s="583"/>
      <c r="I22" s="766"/>
      <c r="J22" s="768"/>
      <c r="K22" s="583"/>
      <c r="L22" s="583"/>
      <c r="M22" s="583"/>
      <c r="N22" s="583"/>
      <c r="O22" s="583"/>
      <c r="P22" s="583"/>
      <c r="Q22" s="583"/>
      <c r="R22" s="733"/>
      <c r="S22" s="738"/>
      <c r="T22" s="447"/>
      <c r="U22" s="447"/>
      <c r="V22" s="447"/>
      <c r="W22" s="448"/>
      <c r="X22" s="448"/>
      <c r="Y22" s="796"/>
      <c r="Z22" s="796"/>
      <c r="AA22" s="555"/>
      <c r="AB22" s="552"/>
      <c r="AC22" s="587"/>
      <c r="AD22" s="588"/>
      <c r="AE22" s="587"/>
      <c r="AF22" s="38" t="s">
        <v>170</v>
      </c>
      <c r="AG22" s="78"/>
      <c r="AH22" s="38">
        <v>54</v>
      </c>
      <c r="AI22" s="172">
        <v>5.8759796864311847E-2</v>
      </c>
      <c r="AJ22" s="174" t="s">
        <v>449</v>
      </c>
      <c r="AK22" s="182" t="s">
        <v>498</v>
      </c>
      <c r="AL22" s="38"/>
      <c r="AM22" s="78"/>
      <c r="AN22" s="78"/>
      <c r="AO22" s="38"/>
      <c r="AP22" s="78"/>
      <c r="AQ22" s="78"/>
      <c r="AR22" s="701"/>
      <c r="AS22" s="701"/>
      <c r="AT22" s="79" t="s">
        <v>331</v>
      </c>
      <c r="AU22" s="39">
        <v>90000000</v>
      </c>
      <c r="AV22" s="587"/>
      <c r="AW22" s="38" t="s">
        <v>335</v>
      </c>
      <c r="AX22" s="509"/>
      <c r="AY22" s="78" t="s">
        <v>458</v>
      </c>
      <c r="AZ22" s="38" t="s">
        <v>170</v>
      </c>
      <c r="BA22" s="174" t="s">
        <v>518</v>
      </c>
      <c r="BB22" s="79" t="s">
        <v>331</v>
      </c>
      <c r="BC22" s="504"/>
      <c r="BD22" s="505"/>
      <c r="BE22" s="505"/>
      <c r="BF22" s="506"/>
      <c r="BG22" s="403"/>
      <c r="BH22" s="403"/>
      <c r="BI22" s="403"/>
      <c r="BJ22" s="406"/>
      <c r="BK22" s="406"/>
      <c r="BL22" s="174" t="s">
        <v>449</v>
      </c>
      <c r="BM22" s="78"/>
      <c r="BN22" s="509"/>
      <c r="BO22" s="509"/>
    </row>
    <row r="23" spans="1:67" s="295" customFormat="1" ht="84.95" customHeight="1">
      <c r="A23" s="274"/>
      <c r="B23" s="582"/>
      <c r="C23" s="582"/>
      <c r="D23" s="755" t="s">
        <v>550</v>
      </c>
      <c r="E23" s="756"/>
      <c r="F23" s="756"/>
      <c r="G23" s="756"/>
      <c r="H23" s="756"/>
      <c r="I23" s="756"/>
      <c r="J23" s="756"/>
      <c r="K23" s="756"/>
      <c r="L23" s="756"/>
      <c r="M23" s="756"/>
      <c r="N23" s="756"/>
      <c r="O23" s="756"/>
      <c r="P23" s="756"/>
      <c r="Q23" s="756"/>
      <c r="R23" s="756"/>
      <c r="S23" s="756"/>
      <c r="T23" s="756"/>
      <c r="U23" s="756"/>
      <c r="V23" s="757"/>
      <c r="W23" s="275">
        <f>(W9+W18+W20)/3</f>
        <v>0.26837660894209325</v>
      </c>
      <c r="X23" s="275">
        <f>(X9+X18+X20)/3</f>
        <v>0.74034388974087906</v>
      </c>
      <c r="Y23" s="276"/>
      <c r="Z23" s="276"/>
      <c r="AA23" s="277"/>
      <c r="AB23" s="278"/>
      <c r="AC23" s="279"/>
      <c r="AD23" s="280"/>
      <c r="AE23" s="279"/>
      <c r="AF23" s="281"/>
      <c r="AG23" s="282"/>
      <c r="AH23" s="281"/>
      <c r="AI23" s="283"/>
      <c r="AJ23" s="284"/>
      <c r="AK23" s="285"/>
      <c r="AL23" s="281"/>
      <c r="AM23" s="282"/>
      <c r="AN23" s="282"/>
      <c r="AO23" s="281"/>
      <c r="AP23" s="282"/>
      <c r="AQ23" s="282"/>
      <c r="AR23" s="286"/>
      <c r="AS23" s="286"/>
      <c r="AT23" s="287"/>
      <c r="AU23" s="288"/>
      <c r="AV23" s="279"/>
      <c r="AW23" s="281"/>
      <c r="AX23" s="289"/>
      <c r="AY23" s="290"/>
      <c r="AZ23" s="291"/>
      <c r="BA23" s="292"/>
      <c r="BB23" s="287"/>
      <c r="BC23" s="284"/>
      <c r="BD23" s="293">
        <f>SUM(BD9:BD22)</f>
        <v>1531659481.53</v>
      </c>
      <c r="BE23" s="293">
        <f>BE9+BE14+BE18</f>
        <v>947100000</v>
      </c>
      <c r="BF23" s="294">
        <f>BE23/BD23</f>
        <v>0.61834892900210836</v>
      </c>
      <c r="BG23" s="309">
        <v>1163350515</v>
      </c>
      <c r="BH23" s="309">
        <v>1083350515</v>
      </c>
      <c r="BI23" s="309">
        <v>1025012886</v>
      </c>
      <c r="BJ23" s="294">
        <v>0.93123310733222997</v>
      </c>
      <c r="BK23" s="294">
        <v>0.8810868889330401</v>
      </c>
      <c r="BL23" s="284"/>
      <c r="BM23" s="282"/>
      <c r="BN23" s="289"/>
      <c r="BO23" s="289"/>
    </row>
    <row r="24" spans="1:67" s="166" customFormat="1" ht="84.95" customHeight="1">
      <c r="A24" s="710" t="s">
        <v>151</v>
      </c>
      <c r="B24" s="582"/>
      <c r="C24" s="582"/>
      <c r="D24" s="584" t="s">
        <v>260</v>
      </c>
      <c r="E24" s="584" t="s">
        <v>261</v>
      </c>
      <c r="F24" s="584" t="s">
        <v>270</v>
      </c>
      <c r="G24" s="767">
        <v>1</v>
      </c>
      <c r="H24" s="584" t="s">
        <v>346</v>
      </c>
      <c r="I24" s="767">
        <v>1</v>
      </c>
      <c r="J24" s="753" t="s">
        <v>275</v>
      </c>
      <c r="K24" s="584" t="s">
        <v>284</v>
      </c>
      <c r="L24" s="584" t="s">
        <v>347</v>
      </c>
      <c r="M24" s="584" t="s">
        <v>354</v>
      </c>
      <c r="N24" s="584" t="s">
        <v>436</v>
      </c>
      <c r="O24" s="584" t="s">
        <v>348</v>
      </c>
      <c r="P24" s="584"/>
      <c r="Q24" s="584" t="s">
        <v>304</v>
      </c>
      <c r="R24" s="584">
        <v>21</v>
      </c>
      <c r="S24" s="584">
        <v>6</v>
      </c>
      <c r="T24" s="700">
        <v>17</v>
      </c>
      <c r="U24" s="700">
        <v>0</v>
      </c>
      <c r="V24" s="700">
        <v>0</v>
      </c>
      <c r="W24" s="731">
        <f>V24/S24</f>
        <v>0</v>
      </c>
      <c r="X24" s="731">
        <f>T24/R24</f>
        <v>0.80952380952380953</v>
      </c>
      <c r="Y24" s="565" t="s">
        <v>438</v>
      </c>
      <c r="Z24" s="565" t="s">
        <v>439</v>
      </c>
      <c r="AA24" s="570" t="s">
        <v>441</v>
      </c>
      <c r="AB24" s="567" t="s">
        <v>421</v>
      </c>
      <c r="AC24" s="586" t="s">
        <v>171</v>
      </c>
      <c r="AD24" s="722">
        <v>2020130010218</v>
      </c>
      <c r="AE24" s="586" t="s">
        <v>172</v>
      </c>
      <c r="AF24" s="586" t="s">
        <v>173</v>
      </c>
      <c r="AG24" s="585"/>
      <c r="AH24" s="585">
        <v>5</v>
      </c>
      <c r="AI24" s="797">
        <v>0.93330000000000002</v>
      </c>
      <c r="AJ24" s="497" t="s">
        <v>451</v>
      </c>
      <c r="AK24" s="808" t="s">
        <v>523</v>
      </c>
      <c r="AL24" s="74"/>
      <c r="AM24" s="74"/>
      <c r="AN24" s="74"/>
      <c r="AO24" s="43"/>
      <c r="AP24" s="74"/>
      <c r="AQ24" s="74"/>
      <c r="AR24" s="702" t="s">
        <v>342</v>
      </c>
      <c r="AS24" s="702" t="s">
        <v>344</v>
      </c>
      <c r="AT24" s="41" t="s">
        <v>331</v>
      </c>
      <c r="AU24" s="42">
        <v>2100000000</v>
      </c>
      <c r="AV24" s="586" t="s">
        <v>320</v>
      </c>
      <c r="AW24" s="43" t="s">
        <v>335</v>
      </c>
      <c r="AX24" s="817" t="s">
        <v>357</v>
      </c>
      <c r="AY24" s="497" t="s">
        <v>458</v>
      </c>
      <c r="AZ24" s="502" t="s">
        <v>512</v>
      </c>
      <c r="BA24" s="43" t="s">
        <v>470</v>
      </c>
      <c r="BB24" s="41" t="s">
        <v>331</v>
      </c>
      <c r="BC24" s="497" t="s">
        <v>331</v>
      </c>
      <c r="BD24" s="499">
        <v>2300000000</v>
      </c>
      <c r="BE24" s="499">
        <v>499880000</v>
      </c>
      <c r="BF24" s="410">
        <f>+BE24/BD24</f>
        <v>0.21733913043478262</v>
      </c>
      <c r="BG24" s="407">
        <v>2672009548.52</v>
      </c>
      <c r="BH24" s="407">
        <v>2200929297.3200002</v>
      </c>
      <c r="BI24" s="407">
        <v>1919908294.3200002</v>
      </c>
      <c r="BJ24" s="410">
        <f>BH24/BG24</f>
        <v>0.82369814080158266</v>
      </c>
      <c r="BK24" s="410">
        <f>BI24/BG24</f>
        <v>0.7185259855764432</v>
      </c>
      <c r="BL24" s="497" t="s">
        <v>451</v>
      </c>
      <c r="BM24" s="74"/>
      <c r="BN24" s="502" t="s">
        <v>424</v>
      </c>
      <c r="BO24" s="502" t="s">
        <v>425</v>
      </c>
    </row>
    <row r="25" spans="1:67" s="166" customFormat="1" ht="84.95" customHeight="1">
      <c r="A25" s="711"/>
      <c r="B25" s="582"/>
      <c r="C25" s="582"/>
      <c r="D25" s="584"/>
      <c r="E25" s="584"/>
      <c r="F25" s="584"/>
      <c r="G25" s="767"/>
      <c r="H25" s="584"/>
      <c r="I25" s="767"/>
      <c r="J25" s="754"/>
      <c r="K25" s="584"/>
      <c r="L25" s="584"/>
      <c r="M25" s="584"/>
      <c r="N25" s="584"/>
      <c r="O25" s="584"/>
      <c r="P25" s="584"/>
      <c r="Q25" s="584"/>
      <c r="R25" s="584"/>
      <c r="S25" s="584"/>
      <c r="T25" s="700"/>
      <c r="U25" s="700"/>
      <c r="V25" s="700"/>
      <c r="W25" s="731"/>
      <c r="X25" s="731"/>
      <c r="Y25" s="565"/>
      <c r="Z25" s="565"/>
      <c r="AA25" s="571"/>
      <c r="AB25" s="568"/>
      <c r="AC25" s="586"/>
      <c r="AD25" s="722"/>
      <c r="AE25" s="586"/>
      <c r="AF25" s="586"/>
      <c r="AG25" s="585"/>
      <c r="AH25" s="585"/>
      <c r="AI25" s="585"/>
      <c r="AJ25" s="807"/>
      <c r="AK25" s="809"/>
      <c r="AL25" s="74"/>
      <c r="AM25" s="74"/>
      <c r="AN25" s="74"/>
      <c r="AO25" s="43"/>
      <c r="AP25" s="74"/>
      <c r="AQ25" s="74"/>
      <c r="AR25" s="702"/>
      <c r="AS25" s="702"/>
      <c r="AT25" s="41" t="s">
        <v>330</v>
      </c>
      <c r="AU25" s="42">
        <v>445613000</v>
      </c>
      <c r="AV25" s="586"/>
      <c r="AW25" s="43" t="s">
        <v>356</v>
      </c>
      <c r="AX25" s="818"/>
      <c r="AY25" s="807"/>
      <c r="AZ25" s="807"/>
      <c r="BA25" s="43" t="s">
        <v>463</v>
      </c>
      <c r="BB25" s="41" t="s">
        <v>330</v>
      </c>
      <c r="BC25" s="498"/>
      <c r="BD25" s="500"/>
      <c r="BE25" s="500"/>
      <c r="BF25" s="501" t="e">
        <f t="shared" ref="BF25" si="2">+BE25/BD25</f>
        <v>#DIV/0!</v>
      </c>
      <c r="BG25" s="408"/>
      <c r="BH25" s="408"/>
      <c r="BI25" s="408"/>
      <c r="BJ25" s="411"/>
      <c r="BK25" s="411"/>
      <c r="BL25" s="807"/>
      <c r="BM25" s="74"/>
      <c r="BN25" s="511"/>
      <c r="BO25" s="511"/>
    </row>
    <row r="26" spans="1:67" s="166" customFormat="1" ht="84.95" customHeight="1">
      <c r="A26" s="711"/>
      <c r="B26" s="582"/>
      <c r="C26" s="582"/>
      <c r="D26" s="584"/>
      <c r="E26" s="584"/>
      <c r="F26" s="584"/>
      <c r="G26" s="767"/>
      <c r="H26" s="584"/>
      <c r="I26" s="767"/>
      <c r="J26" s="754"/>
      <c r="K26" s="584"/>
      <c r="L26" s="584"/>
      <c r="M26" s="584"/>
      <c r="N26" s="584"/>
      <c r="O26" s="584"/>
      <c r="P26" s="584"/>
      <c r="Q26" s="584"/>
      <c r="R26" s="584"/>
      <c r="S26" s="584"/>
      <c r="T26" s="700"/>
      <c r="U26" s="700"/>
      <c r="V26" s="700"/>
      <c r="W26" s="731"/>
      <c r="X26" s="731"/>
      <c r="Y26" s="565"/>
      <c r="Z26" s="565"/>
      <c r="AA26" s="571"/>
      <c r="AB26" s="568"/>
      <c r="AC26" s="586"/>
      <c r="AD26" s="722"/>
      <c r="AE26" s="586"/>
      <c r="AF26" s="586"/>
      <c r="AG26" s="585"/>
      <c r="AH26" s="585"/>
      <c r="AI26" s="585"/>
      <c r="AJ26" s="807"/>
      <c r="AK26" s="809"/>
      <c r="AL26" s="74"/>
      <c r="AM26" s="74"/>
      <c r="AN26" s="74"/>
      <c r="AO26" s="43"/>
      <c r="AP26" s="74"/>
      <c r="AQ26" s="74"/>
      <c r="AR26" s="702"/>
      <c r="AS26" s="702"/>
      <c r="AT26" s="41" t="s">
        <v>351</v>
      </c>
      <c r="AU26" s="42">
        <v>40000000</v>
      </c>
      <c r="AV26" s="586"/>
      <c r="AW26" s="43" t="s">
        <v>339</v>
      </c>
      <c r="AX26" s="818"/>
      <c r="AY26" s="807"/>
      <c r="AZ26" s="807"/>
      <c r="BA26" s="43" t="s">
        <v>509</v>
      </c>
      <c r="BB26" s="41" t="s">
        <v>351</v>
      </c>
      <c r="BC26" s="246" t="s">
        <v>351</v>
      </c>
      <c r="BD26" s="247">
        <v>40000000</v>
      </c>
      <c r="BE26" s="247">
        <v>0</v>
      </c>
      <c r="BF26" s="250">
        <f>+BE26/BD26</f>
        <v>0</v>
      </c>
      <c r="BG26" s="408"/>
      <c r="BH26" s="408"/>
      <c r="BI26" s="408"/>
      <c r="BJ26" s="411"/>
      <c r="BK26" s="411"/>
      <c r="BL26" s="807"/>
      <c r="BM26" s="74"/>
      <c r="BN26" s="511"/>
      <c r="BO26" s="511"/>
    </row>
    <row r="27" spans="1:67" s="166" customFormat="1" ht="84.95" customHeight="1">
      <c r="A27" s="711"/>
      <c r="B27" s="582"/>
      <c r="C27" s="582"/>
      <c r="D27" s="584"/>
      <c r="E27" s="584"/>
      <c r="F27" s="584"/>
      <c r="G27" s="767"/>
      <c r="H27" s="584"/>
      <c r="I27" s="767"/>
      <c r="J27" s="754"/>
      <c r="K27" s="584"/>
      <c r="L27" s="584"/>
      <c r="M27" s="584"/>
      <c r="N27" s="584"/>
      <c r="O27" s="584"/>
      <c r="P27" s="584"/>
      <c r="Q27" s="584"/>
      <c r="R27" s="584"/>
      <c r="S27" s="584"/>
      <c r="T27" s="700"/>
      <c r="U27" s="700"/>
      <c r="V27" s="700"/>
      <c r="W27" s="731"/>
      <c r="X27" s="731"/>
      <c r="Y27" s="565"/>
      <c r="Z27" s="565"/>
      <c r="AA27" s="571"/>
      <c r="AB27" s="568"/>
      <c r="AC27" s="586"/>
      <c r="AD27" s="722"/>
      <c r="AE27" s="586"/>
      <c r="AF27" s="586"/>
      <c r="AG27" s="585"/>
      <c r="AH27" s="585">
        <v>1</v>
      </c>
      <c r="AI27" s="585"/>
      <c r="AJ27" s="498"/>
      <c r="AK27" s="810"/>
      <c r="AL27" s="74"/>
      <c r="AM27" s="74"/>
      <c r="AN27" s="74"/>
      <c r="AO27" s="43"/>
      <c r="AP27" s="74"/>
      <c r="AQ27" s="74"/>
      <c r="AR27" s="702"/>
      <c r="AS27" s="702"/>
      <c r="AT27" s="41" t="s">
        <v>355</v>
      </c>
      <c r="AU27" s="42">
        <v>213800000</v>
      </c>
      <c r="AV27" s="586"/>
      <c r="AW27" s="43" t="s">
        <v>338</v>
      </c>
      <c r="AX27" s="818"/>
      <c r="AY27" s="498"/>
      <c r="AZ27" s="498"/>
      <c r="BA27" s="43" t="s">
        <v>513</v>
      </c>
      <c r="BB27" s="41" t="s">
        <v>355</v>
      </c>
      <c r="BC27" s="248" t="s">
        <v>355</v>
      </c>
      <c r="BD27" s="247">
        <v>213800000</v>
      </c>
      <c r="BE27" s="247">
        <v>0</v>
      </c>
      <c r="BF27" s="250">
        <f>+BE27/BD27</f>
        <v>0</v>
      </c>
      <c r="BG27" s="408"/>
      <c r="BH27" s="408"/>
      <c r="BI27" s="408"/>
      <c r="BJ27" s="411"/>
      <c r="BK27" s="411"/>
      <c r="BL27" s="498"/>
      <c r="BM27" s="74"/>
      <c r="BN27" s="511"/>
      <c r="BO27" s="511"/>
    </row>
    <row r="28" spans="1:67" s="166" customFormat="1" ht="84.95" customHeight="1">
      <c r="A28" s="711"/>
      <c r="B28" s="582"/>
      <c r="C28" s="582"/>
      <c r="D28" s="584"/>
      <c r="E28" s="584"/>
      <c r="F28" s="584"/>
      <c r="G28" s="767"/>
      <c r="H28" s="584"/>
      <c r="I28" s="767"/>
      <c r="J28" s="754"/>
      <c r="K28" s="584"/>
      <c r="L28" s="584"/>
      <c r="M28" s="584"/>
      <c r="N28" s="584"/>
      <c r="O28" s="584"/>
      <c r="P28" s="584"/>
      <c r="Q28" s="584"/>
      <c r="R28" s="584"/>
      <c r="S28" s="584"/>
      <c r="T28" s="700"/>
      <c r="U28" s="700"/>
      <c r="V28" s="700"/>
      <c r="W28" s="731"/>
      <c r="X28" s="731"/>
      <c r="Y28" s="565"/>
      <c r="Z28" s="565"/>
      <c r="AA28" s="572"/>
      <c r="AB28" s="569"/>
      <c r="AC28" s="586"/>
      <c r="AD28" s="722"/>
      <c r="AE28" s="586"/>
      <c r="AF28" s="40" t="s">
        <v>174</v>
      </c>
      <c r="AG28" s="40"/>
      <c r="AH28" s="43">
        <v>1</v>
      </c>
      <c r="AI28" s="167">
        <v>3.3300000000000003E-2</v>
      </c>
      <c r="AJ28" s="74" t="s">
        <v>466</v>
      </c>
      <c r="AK28" s="183" t="s">
        <v>498</v>
      </c>
      <c r="AL28" s="74"/>
      <c r="AM28" s="74"/>
      <c r="AN28" s="74"/>
      <c r="AO28" s="43"/>
      <c r="AP28" s="74"/>
      <c r="AQ28" s="74"/>
      <c r="AR28" s="702"/>
      <c r="AS28" s="702"/>
      <c r="AT28" s="41" t="s">
        <v>331</v>
      </c>
      <c r="AU28" s="42">
        <v>150000000</v>
      </c>
      <c r="AV28" s="586"/>
      <c r="AW28" s="43" t="s">
        <v>335</v>
      </c>
      <c r="AX28" s="818"/>
      <c r="AY28" s="74" t="s">
        <v>458</v>
      </c>
      <c r="AZ28" s="74" t="s">
        <v>508</v>
      </c>
      <c r="BA28" s="43" t="s">
        <v>509</v>
      </c>
      <c r="BB28" s="41" t="s">
        <v>331</v>
      </c>
      <c r="BC28" s="502" t="s">
        <v>330</v>
      </c>
      <c r="BD28" s="499">
        <v>445613000</v>
      </c>
      <c r="BE28" s="499">
        <v>61991251</v>
      </c>
      <c r="BF28" s="410">
        <f>+BE28/BD28</f>
        <v>0.13911454782513077</v>
      </c>
      <c r="BG28" s="408"/>
      <c r="BH28" s="408"/>
      <c r="BI28" s="408"/>
      <c r="BJ28" s="411"/>
      <c r="BK28" s="411"/>
      <c r="BL28" s="74" t="s">
        <v>466</v>
      </c>
      <c r="BM28" s="74"/>
      <c r="BN28" s="511"/>
      <c r="BO28" s="511"/>
    </row>
    <row r="29" spans="1:67" s="166" customFormat="1" ht="84.95" customHeight="1">
      <c r="A29" s="711"/>
      <c r="B29" s="582"/>
      <c r="C29" s="582"/>
      <c r="D29" s="584"/>
      <c r="E29" s="584"/>
      <c r="F29" s="584"/>
      <c r="G29" s="767"/>
      <c r="H29" s="584"/>
      <c r="I29" s="767"/>
      <c r="J29" s="754"/>
      <c r="K29" s="28" t="s">
        <v>285</v>
      </c>
      <c r="L29" s="28" t="s">
        <v>347</v>
      </c>
      <c r="M29" s="584"/>
      <c r="N29" s="710" t="s">
        <v>437</v>
      </c>
      <c r="O29" s="28" t="s">
        <v>348</v>
      </c>
      <c r="P29" s="28"/>
      <c r="Q29" s="28" t="s">
        <v>305</v>
      </c>
      <c r="R29" s="29">
        <v>6</v>
      </c>
      <c r="S29" s="29">
        <v>4</v>
      </c>
      <c r="T29" s="272">
        <v>18</v>
      </c>
      <c r="U29" s="160">
        <v>0</v>
      </c>
      <c r="V29" s="160">
        <v>0</v>
      </c>
      <c r="W29" s="268">
        <f>V29/S29</f>
        <v>0</v>
      </c>
      <c r="X29" s="268">
        <v>1</v>
      </c>
      <c r="Y29" s="161" t="s">
        <v>398</v>
      </c>
      <c r="Z29" s="161" t="s">
        <v>406</v>
      </c>
      <c r="AA29" s="168" t="s">
        <v>422</v>
      </c>
      <c r="AB29" s="169" t="s">
        <v>423</v>
      </c>
      <c r="AC29" s="586"/>
      <c r="AD29" s="722"/>
      <c r="AE29" s="586"/>
      <c r="AF29" s="40" t="s">
        <v>175</v>
      </c>
      <c r="AG29" s="40"/>
      <c r="AH29" s="43">
        <v>4</v>
      </c>
      <c r="AI29" s="167">
        <v>3.3300000000000003E-2</v>
      </c>
      <c r="AJ29" s="74" t="s">
        <v>466</v>
      </c>
      <c r="AK29" s="183" t="s">
        <v>498</v>
      </c>
      <c r="AL29" s="74"/>
      <c r="AM29" s="74"/>
      <c r="AN29" s="74"/>
      <c r="AO29" s="43"/>
      <c r="AP29" s="74"/>
      <c r="AQ29" s="74"/>
      <c r="AR29" s="702"/>
      <c r="AS29" s="702"/>
      <c r="AT29" s="41" t="s">
        <v>331</v>
      </c>
      <c r="AU29" s="42">
        <v>50000000</v>
      </c>
      <c r="AV29" s="586"/>
      <c r="AW29" s="43" t="s">
        <v>335</v>
      </c>
      <c r="AX29" s="819"/>
      <c r="AY29" s="74" t="s">
        <v>458</v>
      </c>
      <c r="AZ29" s="74" t="s">
        <v>511</v>
      </c>
      <c r="BA29" s="43" t="s">
        <v>510</v>
      </c>
      <c r="BB29" s="41" t="s">
        <v>331</v>
      </c>
      <c r="BC29" s="503"/>
      <c r="BD29" s="500"/>
      <c r="BE29" s="500"/>
      <c r="BF29" s="412"/>
      <c r="BG29" s="408"/>
      <c r="BH29" s="408"/>
      <c r="BI29" s="408"/>
      <c r="BJ29" s="411"/>
      <c r="BK29" s="411"/>
      <c r="BL29" s="74" t="s">
        <v>466</v>
      </c>
      <c r="BM29" s="74"/>
      <c r="BN29" s="43" t="s">
        <v>428</v>
      </c>
      <c r="BO29" s="43" t="s">
        <v>429</v>
      </c>
    </row>
    <row r="30" spans="1:67" s="166" customFormat="1" ht="128.1" customHeight="1">
      <c r="A30" s="711"/>
      <c r="B30" s="582"/>
      <c r="C30" s="582"/>
      <c r="D30" s="55" t="s">
        <v>260</v>
      </c>
      <c r="E30" s="55" t="s">
        <v>261</v>
      </c>
      <c r="F30" s="55" t="s">
        <v>270</v>
      </c>
      <c r="G30" s="56">
        <v>1</v>
      </c>
      <c r="H30" s="55" t="s">
        <v>346</v>
      </c>
      <c r="I30" s="56">
        <v>1</v>
      </c>
      <c r="J30" s="754"/>
      <c r="K30" s="55" t="s">
        <v>284</v>
      </c>
      <c r="L30" s="55" t="s">
        <v>347</v>
      </c>
      <c r="M30" s="55" t="s">
        <v>354</v>
      </c>
      <c r="N30" s="711"/>
      <c r="O30" s="273" t="s">
        <v>348</v>
      </c>
      <c r="P30" s="273"/>
      <c r="Q30" s="273" t="s">
        <v>305</v>
      </c>
      <c r="R30" s="311">
        <v>1</v>
      </c>
      <c r="S30" s="311">
        <v>1</v>
      </c>
      <c r="T30" s="170">
        <f>+R30-S30</f>
        <v>0</v>
      </c>
      <c r="U30" s="170">
        <v>1</v>
      </c>
      <c r="V30" s="170">
        <v>1</v>
      </c>
      <c r="W30" s="310">
        <v>0.5</v>
      </c>
      <c r="X30" s="310">
        <v>0.5</v>
      </c>
      <c r="Y30" s="171" t="s">
        <v>440</v>
      </c>
      <c r="Z30" s="171" t="s">
        <v>439</v>
      </c>
      <c r="AA30" s="162" t="s">
        <v>441</v>
      </c>
      <c r="AB30" s="163" t="s">
        <v>421</v>
      </c>
      <c r="AC30" s="59" t="s">
        <v>431</v>
      </c>
      <c r="AD30" s="60">
        <v>2021130010137</v>
      </c>
      <c r="AE30" s="59" t="s">
        <v>432</v>
      </c>
      <c r="AF30" s="40" t="s">
        <v>431</v>
      </c>
      <c r="AG30" s="40"/>
      <c r="AH30" s="43">
        <v>1</v>
      </c>
      <c r="AI30" s="167">
        <v>5.327433661774976E-2</v>
      </c>
      <c r="AJ30" s="74" t="s">
        <v>507</v>
      </c>
      <c r="AK30" s="183" t="s">
        <v>498</v>
      </c>
      <c r="AL30" s="74"/>
      <c r="AM30" s="74"/>
      <c r="AN30" s="74"/>
      <c r="AO30" s="165" t="s">
        <v>548</v>
      </c>
      <c r="AP30" s="164">
        <v>1</v>
      </c>
      <c r="AQ30" s="164">
        <v>1</v>
      </c>
      <c r="AR30" s="58" t="s">
        <v>342</v>
      </c>
      <c r="AS30" s="58" t="s">
        <v>344</v>
      </c>
      <c r="AT30" s="57" t="s">
        <v>433</v>
      </c>
      <c r="AU30" s="42">
        <v>1254826581.6800001</v>
      </c>
      <c r="AV30" s="59" t="s">
        <v>431</v>
      </c>
      <c r="AW30" s="43" t="s">
        <v>434</v>
      </c>
      <c r="AX30" s="43" t="s">
        <v>435</v>
      </c>
      <c r="AY30" s="43" t="s">
        <v>458</v>
      </c>
      <c r="AZ30" s="43" t="s">
        <v>431</v>
      </c>
      <c r="BA30" s="43" t="s">
        <v>506</v>
      </c>
      <c r="BB30" s="57" t="s">
        <v>433</v>
      </c>
      <c r="BC30" s="43" t="s">
        <v>433</v>
      </c>
      <c r="BD30" s="249">
        <v>1254826581.6800001</v>
      </c>
      <c r="BE30" s="249">
        <v>525408468</v>
      </c>
      <c r="BF30" s="250">
        <f t="shared" ref="BF30" si="3">+BE30/BD30</f>
        <v>0.41871002389554668</v>
      </c>
      <c r="BG30" s="409"/>
      <c r="BH30" s="409"/>
      <c r="BI30" s="409"/>
      <c r="BJ30" s="412"/>
      <c r="BK30" s="412"/>
      <c r="BL30" s="74" t="s">
        <v>507</v>
      </c>
      <c r="BM30" s="74"/>
      <c r="BN30" s="165" t="s">
        <v>424</v>
      </c>
      <c r="BO30" s="165" t="s">
        <v>425</v>
      </c>
    </row>
    <row r="31" spans="1:67" s="166" customFormat="1" ht="55.5" customHeight="1">
      <c r="A31" s="222"/>
      <c r="B31" s="582"/>
      <c r="C31" s="582"/>
      <c r="D31" s="758" t="s">
        <v>552</v>
      </c>
      <c r="E31" s="759"/>
      <c r="F31" s="759"/>
      <c r="G31" s="759"/>
      <c r="H31" s="759"/>
      <c r="I31" s="759"/>
      <c r="J31" s="759"/>
      <c r="K31" s="759"/>
      <c r="L31" s="759"/>
      <c r="M31" s="759"/>
      <c r="N31" s="759"/>
      <c r="O31" s="759"/>
      <c r="P31" s="759"/>
      <c r="Q31" s="759"/>
      <c r="R31" s="759"/>
      <c r="S31" s="759"/>
      <c r="T31" s="759"/>
      <c r="U31" s="759"/>
      <c r="V31" s="760"/>
      <c r="W31" s="296">
        <f>(W24+(W29+W30)/2)/2</f>
        <v>0.125</v>
      </c>
      <c r="X31" s="296">
        <f>(X24+(X29+X30)/2)/2</f>
        <v>0.77976190476190477</v>
      </c>
      <c r="Y31" s="171"/>
      <c r="Z31" s="171"/>
      <c r="AA31" s="237"/>
      <c r="AB31" s="236"/>
      <c r="AC31" s="230"/>
      <c r="AD31" s="60"/>
      <c r="AE31" s="230"/>
      <c r="AF31" s="213"/>
      <c r="AG31" s="213"/>
      <c r="AH31" s="43"/>
      <c r="AI31" s="167"/>
      <c r="AJ31" s="208"/>
      <c r="AK31" s="183"/>
      <c r="AL31" s="208"/>
      <c r="AM31" s="208"/>
      <c r="AN31" s="208"/>
      <c r="AO31" s="198"/>
      <c r="AP31" s="197"/>
      <c r="AQ31" s="197"/>
      <c r="AR31" s="58"/>
      <c r="AS31" s="58"/>
      <c r="AT31" s="57"/>
      <c r="AU31" s="42"/>
      <c r="AV31" s="230"/>
      <c r="AW31" s="43"/>
      <c r="AX31" s="198"/>
      <c r="AY31" s="43"/>
      <c r="AZ31" s="43"/>
      <c r="BA31" s="43"/>
      <c r="BB31" s="57"/>
      <c r="BC31" s="198"/>
      <c r="BD31" s="312">
        <f>SUM(BD24:BD30)</f>
        <v>4254239581.6800003</v>
      </c>
      <c r="BE31" s="312">
        <f>BE24+BE28+BE30</f>
        <v>1087279719</v>
      </c>
      <c r="BF31" s="313">
        <f>BE31/BD31</f>
        <v>0.2555755730547345</v>
      </c>
      <c r="BG31" s="314">
        <v>2672009548.52</v>
      </c>
      <c r="BH31" s="314">
        <v>2200929297.3200002</v>
      </c>
      <c r="BI31" s="314">
        <v>1919908294.3200002</v>
      </c>
      <c r="BJ31" s="313">
        <v>0.82369814080158266</v>
      </c>
      <c r="BK31" s="313">
        <v>0.7185259855764432</v>
      </c>
      <c r="BL31" s="282"/>
      <c r="BM31" s="282"/>
      <c r="BN31" s="291"/>
      <c r="BO31" s="291"/>
    </row>
    <row r="32" spans="1:67" s="82" customFormat="1" ht="84.95" customHeight="1">
      <c r="A32" s="659" t="s">
        <v>148</v>
      </c>
      <c r="B32" s="582"/>
      <c r="C32" s="582"/>
      <c r="D32" s="659" t="s">
        <v>262</v>
      </c>
      <c r="E32" s="659" t="s">
        <v>263</v>
      </c>
      <c r="F32" s="659" t="s">
        <v>271</v>
      </c>
      <c r="G32" s="662">
        <v>1</v>
      </c>
      <c r="H32" s="659" t="s">
        <v>346</v>
      </c>
      <c r="I32" s="662">
        <v>1</v>
      </c>
      <c r="J32" s="749" t="s">
        <v>276</v>
      </c>
      <c r="K32" s="747" t="s">
        <v>286</v>
      </c>
      <c r="L32" s="747" t="s">
        <v>347</v>
      </c>
      <c r="M32" s="659" t="s">
        <v>367</v>
      </c>
      <c r="N32" s="741" t="s">
        <v>368</v>
      </c>
      <c r="O32" s="741"/>
      <c r="P32" s="741" t="s">
        <v>348</v>
      </c>
      <c r="Q32" s="747" t="s">
        <v>306</v>
      </c>
      <c r="R32" s="734">
        <v>240</v>
      </c>
      <c r="S32" s="671">
        <v>80</v>
      </c>
      <c r="T32" s="671">
        <v>767</v>
      </c>
      <c r="U32" s="671">
        <v>0</v>
      </c>
      <c r="V32" s="671">
        <v>0</v>
      </c>
      <c r="W32" s="449">
        <f>V32/S32</f>
        <v>0</v>
      </c>
      <c r="X32" s="449">
        <v>1</v>
      </c>
      <c r="Y32" s="566" t="s">
        <v>407</v>
      </c>
      <c r="Z32" s="566" t="s">
        <v>408</v>
      </c>
      <c r="AA32" s="573" t="s">
        <v>418</v>
      </c>
      <c r="AB32" s="573" t="s">
        <v>419</v>
      </c>
      <c r="AC32" s="715" t="s">
        <v>176</v>
      </c>
      <c r="AD32" s="717">
        <v>2020130010043</v>
      </c>
      <c r="AE32" s="715" t="s">
        <v>177</v>
      </c>
      <c r="AF32" s="70" t="s">
        <v>178</v>
      </c>
      <c r="AG32" s="72"/>
      <c r="AH32" s="70">
        <v>1</v>
      </c>
      <c r="AI32" s="71">
        <v>0.17994430104281572</v>
      </c>
      <c r="AJ32" s="70" t="s">
        <v>468</v>
      </c>
      <c r="AK32" s="184" t="s">
        <v>498</v>
      </c>
      <c r="AL32" s="72"/>
      <c r="AM32" s="72"/>
      <c r="AN32" s="72"/>
      <c r="AO32" s="70"/>
      <c r="AP32" s="72"/>
      <c r="AQ32" s="72"/>
      <c r="AR32" s="703" t="s">
        <v>343</v>
      </c>
      <c r="AS32" s="703" t="s">
        <v>343</v>
      </c>
      <c r="AT32" s="80" t="s">
        <v>331</v>
      </c>
      <c r="AU32" s="81">
        <v>170000000</v>
      </c>
      <c r="AV32" s="715" t="s">
        <v>321</v>
      </c>
      <c r="AW32" s="70" t="s">
        <v>335</v>
      </c>
      <c r="AX32" s="491" t="s">
        <v>353</v>
      </c>
      <c r="AY32" s="72" t="s">
        <v>458</v>
      </c>
      <c r="AZ32" s="70" t="s">
        <v>504</v>
      </c>
      <c r="BA32" s="70" t="s">
        <v>505</v>
      </c>
      <c r="BB32" s="80" t="s">
        <v>331</v>
      </c>
      <c r="BC32" s="491" t="s">
        <v>331</v>
      </c>
      <c r="BD32" s="493">
        <v>250000000</v>
      </c>
      <c r="BE32" s="493">
        <v>27200000</v>
      </c>
      <c r="BF32" s="416">
        <f>+BE32/BD32</f>
        <v>0.10879999999999999</v>
      </c>
      <c r="BG32" s="413">
        <v>632308339</v>
      </c>
      <c r="BH32" s="413">
        <v>552308339</v>
      </c>
      <c r="BI32" s="413">
        <v>395996993.5</v>
      </c>
      <c r="BJ32" s="416">
        <f>BH32/BG32</f>
        <v>0.87347944813361067</v>
      </c>
      <c r="BK32" s="416">
        <f>BI32/BG32</f>
        <v>0.62627197693813741</v>
      </c>
      <c r="BL32" s="70" t="s">
        <v>468</v>
      </c>
      <c r="BM32" s="72"/>
      <c r="BN32" s="491" t="s">
        <v>424</v>
      </c>
      <c r="BO32" s="491" t="s">
        <v>425</v>
      </c>
    </row>
    <row r="33" spans="1:67" s="82" customFormat="1" ht="84.95" customHeight="1">
      <c r="A33" s="660"/>
      <c r="B33" s="582"/>
      <c r="C33" s="582"/>
      <c r="D33" s="660"/>
      <c r="E33" s="660"/>
      <c r="F33" s="660"/>
      <c r="G33" s="663"/>
      <c r="H33" s="660"/>
      <c r="I33" s="663"/>
      <c r="J33" s="749"/>
      <c r="K33" s="747"/>
      <c r="L33" s="747"/>
      <c r="M33" s="660"/>
      <c r="N33" s="741"/>
      <c r="O33" s="741"/>
      <c r="P33" s="741"/>
      <c r="Q33" s="747"/>
      <c r="R33" s="734"/>
      <c r="S33" s="671"/>
      <c r="T33" s="671"/>
      <c r="U33" s="671"/>
      <c r="V33" s="671"/>
      <c r="W33" s="449"/>
      <c r="X33" s="449"/>
      <c r="Y33" s="566"/>
      <c r="Z33" s="566"/>
      <c r="AA33" s="575"/>
      <c r="AB33" s="575"/>
      <c r="AC33" s="715"/>
      <c r="AD33" s="717"/>
      <c r="AE33" s="715"/>
      <c r="AF33" s="70" t="s">
        <v>179</v>
      </c>
      <c r="AG33" s="72"/>
      <c r="AH33" s="70">
        <v>1</v>
      </c>
      <c r="AI33" s="71">
        <v>0.10584958884871513</v>
      </c>
      <c r="AJ33" s="70" t="s">
        <v>468</v>
      </c>
      <c r="AK33" s="184" t="s">
        <v>498</v>
      </c>
      <c r="AL33" s="72"/>
      <c r="AM33" s="72"/>
      <c r="AN33" s="72"/>
      <c r="AO33" s="70"/>
      <c r="AP33" s="72"/>
      <c r="AQ33" s="72"/>
      <c r="AR33" s="703"/>
      <c r="AS33" s="703"/>
      <c r="AT33" s="80" t="s">
        <v>351</v>
      </c>
      <c r="AU33" s="81">
        <v>100000000</v>
      </c>
      <c r="AV33" s="715"/>
      <c r="AW33" s="70" t="s">
        <v>337</v>
      </c>
      <c r="AX33" s="512"/>
      <c r="AY33" s="72" t="s">
        <v>469</v>
      </c>
      <c r="AZ33" s="70" t="s">
        <v>461</v>
      </c>
      <c r="BA33" s="70" t="s">
        <v>461</v>
      </c>
      <c r="BB33" s="80" t="s">
        <v>351</v>
      </c>
      <c r="BC33" s="492"/>
      <c r="BD33" s="494"/>
      <c r="BE33" s="494"/>
      <c r="BF33" s="418"/>
      <c r="BG33" s="414"/>
      <c r="BH33" s="414"/>
      <c r="BI33" s="414"/>
      <c r="BJ33" s="417"/>
      <c r="BK33" s="417"/>
      <c r="BL33" s="70" t="s">
        <v>468</v>
      </c>
      <c r="BM33" s="72"/>
      <c r="BN33" s="512"/>
      <c r="BO33" s="512"/>
    </row>
    <row r="34" spans="1:67" s="82" customFormat="1" ht="84.95" customHeight="1">
      <c r="A34" s="660"/>
      <c r="B34" s="582"/>
      <c r="C34" s="582"/>
      <c r="D34" s="660"/>
      <c r="E34" s="660"/>
      <c r="F34" s="660"/>
      <c r="G34" s="663"/>
      <c r="H34" s="660"/>
      <c r="I34" s="663"/>
      <c r="J34" s="749"/>
      <c r="K34" s="747"/>
      <c r="L34" s="747"/>
      <c r="M34" s="660"/>
      <c r="N34" s="741"/>
      <c r="O34" s="741"/>
      <c r="P34" s="741"/>
      <c r="Q34" s="747"/>
      <c r="R34" s="734"/>
      <c r="S34" s="671"/>
      <c r="T34" s="671"/>
      <c r="U34" s="671"/>
      <c r="V34" s="671"/>
      <c r="W34" s="449"/>
      <c r="X34" s="449"/>
      <c r="Y34" s="566"/>
      <c r="Z34" s="566"/>
      <c r="AA34" s="575"/>
      <c r="AB34" s="575"/>
      <c r="AC34" s="715"/>
      <c r="AD34" s="717"/>
      <c r="AE34" s="715"/>
      <c r="AF34" s="70" t="s">
        <v>180</v>
      </c>
      <c r="AG34" s="72"/>
      <c r="AH34" s="70">
        <v>1</v>
      </c>
      <c r="AI34" s="71">
        <v>0.14409292835713017</v>
      </c>
      <c r="AJ34" s="70" t="s">
        <v>466</v>
      </c>
      <c r="AK34" s="184" t="s">
        <v>498</v>
      </c>
      <c r="AL34" s="72"/>
      <c r="AM34" s="72"/>
      <c r="AN34" s="72"/>
      <c r="AO34" s="70"/>
      <c r="AP34" s="72"/>
      <c r="AQ34" s="72"/>
      <c r="AR34" s="703"/>
      <c r="AS34" s="703"/>
      <c r="AT34" s="80" t="s">
        <v>351</v>
      </c>
      <c r="AU34" s="81">
        <v>136129889.52000001</v>
      </c>
      <c r="AV34" s="715"/>
      <c r="AW34" s="70" t="s">
        <v>337</v>
      </c>
      <c r="AX34" s="512"/>
      <c r="AY34" s="72" t="s">
        <v>469</v>
      </c>
      <c r="AZ34" s="70" t="s">
        <v>462</v>
      </c>
      <c r="BA34" s="70" t="s">
        <v>462</v>
      </c>
      <c r="BB34" s="80" t="s">
        <v>351</v>
      </c>
      <c r="BC34" s="491" t="s">
        <v>351</v>
      </c>
      <c r="BD34" s="493">
        <v>436129889.51999998</v>
      </c>
      <c r="BE34" s="493">
        <v>0</v>
      </c>
      <c r="BF34" s="416">
        <f>+BE34/BD34</f>
        <v>0</v>
      </c>
      <c r="BG34" s="414"/>
      <c r="BH34" s="414"/>
      <c r="BI34" s="414"/>
      <c r="BJ34" s="417"/>
      <c r="BK34" s="417"/>
      <c r="BL34" s="70" t="s">
        <v>466</v>
      </c>
      <c r="BM34" s="72"/>
      <c r="BN34" s="512"/>
      <c r="BO34" s="512"/>
    </row>
    <row r="35" spans="1:67" s="82" customFormat="1" ht="84.95" customHeight="1">
      <c r="A35" s="660"/>
      <c r="B35" s="582"/>
      <c r="C35" s="582"/>
      <c r="D35" s="660"/>
      <c r="E35" s="660"/>
      <c r="F35" s="660"/>
      <c r="G35" s="663"/>
      <c r="H35" s="660"/>
      <c r="I35" s="663"/>
      <c r="J35" s="749"/>
      <c r="K35" s="747"/>
      <c r="L35" s="747"/>
      <c r="M35" s="661"/>
      <c r="N35" s="741"/>
      <c r="O35" s="741"/>
      <c r="P35" s="741"/>
      <c r="Q35" s="747" t="s">
        <v>307</v>
      </c>
      <c r="R35" s="734"/>
      <c r="S35" s="671"/>
      <c r="T35" s="671"/>
      <c r="U35" s="671"/>
      <c r="V35" s="671"/>
      <c r="W35" s="449"/>
      <c r="X35" s="449"/>
      <c r="Y35" s="566"/>
      <c r="Z35" s="566"/>
      <c r="AA35" s="574"/>
      <c r="AB35" s="574"/>
      <c r="AC35" s="715"/>
      <c r="AD35" s="717"/>
      <c r="AE35" s="715"/>
      <c r="AF35" s="70" t="s">
        <v>181</v>
      </c>
      <c r="AG35" s="72"/>
      <c r="AH35" s="70">
        <v>1</v>
      </c>
      <c r="AI35" s="71">
        <v>0.21169917769743027</v>
      </c>
      <c r="AJ35" s="70" t="s">
        <v>467</v>
      </c>
      <c r="AK35" s="184" t="s">
        <v>498</v>
      </c>
      <c r="AL35" s="72"/>
      <c r="AM35" s="72"/>
      <c r="AN35" s="72"/>
      <c r="AO35" s="70"/>
      <c r="AP35" s="72"/>
      <c r="AQ35" s="72"/>
      <c r="AR35" s="703"/>
      <c r="AS35" s="703"/>
      <c r="AT35" s="80" t="s">
        <v>351</v>
      </c>
      <c r="AU35" s="81">
        <v>200000000</v>
      </c>
      <c r="AV35" s="715"/>
      <c r="AW35" s="70" t="s">
        <v>337</v>
      </c>
      <c r="AX35" s="512"/>
      <c r="AY35" s="72" t="s">
        <v>458</v>
      </c>
      <c r="AZ35" s="70" t="s">
        <v>463</v>
      </c>
      <c r="BA35" s="70" t="s">
        <v>463</v>
      </c>
      <c r="BB35" s="80" t="s">
        <v>351</v>
      </c>
      <c r="BC35" s="492"/>
      <c r="BD35" s="494"/>
      <c r="BE35" s="494"/>
      <c r="BF35" s="418"/>
      <c r="BG35" s="414"/>
      <c r="BH35" s="414"/>
      <c r="BI35" s="414"/>
      <c r="BJ35" s="417"/>
      <c r="BK35" s="417"/>
      <c r="BL35" s="70" t="s">
        <v>467</v>
      </c>
      <c r="BM35" s="72"/>
      <c r="BN35" s="492"/>
      <c r="BO35" s="492"/>
    </row>
    <row r="36" spans="1:67" s="82" customFormat="1" ht="84.95" customHeight="1">
      <c r="A36" s="660"/>
      <c r="B36" s="582"/>
      <c r="C36" s="582"/>
      <c r="D36" s="660"/>
      <c r="E36" s="660"/>
      <c r="F36" s="660"/>
      <c r="G36" s="663"/>
      <c r="H36" s="660"/>
      <c r="I36" s="663"/>
      <c r="J36" s="749"/>
      <c r="K36" s="747"/>
      <c r="L36" s="747"/>
      <c r="M36" s="659">
        <v>120</v>
      </c>
      <c r="N36" s="741" t="s">
        <v>369</v>
      </c>
      <c r="O36" s="741"/>
      <c r="P36" s="741" t="s">
        <v>348</v>
      </c>
      <c r="Q36" s="747"/>
      <c r="R36" s="734">
        <v>240</v>
      </c>
      <c r="S36" s="671">
        <v>40</v>
      </c>
      <c r="T36" s="723">
        <v>411</v>
      </c>
      <c r="U36" s="723">
        <f>AQ36</f>
        <v>67</v>
      </c>
      <c r="V36" s="723">
        <f>U36</f>
        <v>67</v>
      </c>
      <c r="W36" s="449">
        <v>1</v>
      </c>
      <c r="X36" s="449">
        <v>1</v>
      </c>
      <c r="Y36" s="566" t="s">
        <v>407</v>
      </c>
      <c r="Z36" s="566" t="s">
        <v>408</v>
      </c>
      <c r="AA36" s="573" t="s">
        <v>418</v>
      </c>
      <c r="AB36" s="573" t="s">
        <v>419</v>
      </c>
      <c r="AC36" s="715"/>
      <c r="AD36" s="717"/>
      <c r="AE36" s="715"/>
      <c r="AF36" s="70" t="s">
        <v>182</v>
      </c>
      <c r="AG36" s="72"/>
      <c r="AH36" s="70">
        <v>1</v>
      </c>
      <c r="AI36" s="71">
        <v>0.27373433297493666</v>
      </c>
      <c r="AJ36" s="70" t="s">
        <v>465</v>
      </c>
      <c r="AK36" s="184" t="s">
        <v>498</v>
      </c>
      <c r="AL36" s="72"/>
      <c r="AM36" s="72"/>
      <c r="AN36" s="72"/>
      <c r="AO36" s="70" t="s">
        <v>528</v>
      </c>
      <c r="AP36" s="72">
        <v>3</v>
      </c>
      <c r="AQ36" s="72">
        <f>35+24+8</f>
        <v>67</v>
      </c>
      <c r="AR36" s="703"/>
      <c r="AS36" s="703"/>
      <c r="AT36" s="80" t="s">
        <v>332</v>
      </c>
      <c r="AU36" s="81">
        <v>258606893</v>
      </c>
      <c r="AV36" s="715"/>
      <c r="AW36" s="70" t="s">
        <v>336</v>
      </c>
      <c r="AX36" s="512"/>
      <c r="AY36" s="72" t="s">
        <v>469</v>
      </c>
      <c r="AZ36" s="70" t="s">
        <v>464</v>
      </c>
      <c r="BA36" s="70" t="s">
        <v>464</v>
      </c>
      <c r="BB36" s="80" t="s">
        <v>332</v>
      </c>
      <c r="BC36" s="491" t="s">
        <v>376</v>
      </c>
      <c r="BD36" s="493">
        <v>258606893</v>
      </c>
      <c r="BE36" s="493">
        <v>227800000</v>
      </c>
      <c r="BF36" s="416">
        <f t="shared" ref="BF36" si="4">+BE36/BD36</f>
        <v>0.88087365869246181</v>
      </c>
      <c r="BG36" s="414"/>
      <c r="BH36" s="414"/>
      <c r="BI36" s="414"/>
      <c r="BJ36" s="417"/>
      <c r="BK36" s="417"/>
      <c r="BL36" s="70" t="s">
        <v>465</v>
      </c>
      <c r="BM36" s="72"/>
      <c r="BN36" s="491" t="s">
        <v>424</v>
      </c>
      <c r="BO36" s="491" t="s">
        <v>425</v>
      </c>
    </row>
    <row r="37" spans="1:67" s="82" customFormat="1" ht="84.95" customHeight="1">
      <c r="A37" s="661"/>
      <c r="B37" s="582"/>
      <c r="C37" s="582"/>
      <c r="D37" s="661"/>
      <c r="E37" s="661"/>
      <c r="F37" s="661"/>
      <c r="G37" s="664"/>
      <c r="H37" s="661"/>
      <c r="I37" s="664"/>
      <c r="J37" s="749"/>
      <c r="K37" s="747"/>
      <c r="L37" s="747"/>
      <c r="M37" s="661"/>
      <c r="N37" s="741"/>
      <c r="O37" s="741"/>
      <c r="P37" s="741"/>
      <c r="Q37" s="747"/>
      <c r="R37" s="734"/>
      <c r="S37" s="671"/>
      <c r="T37" s="671"/>
      <c r="U37" s="671"/>
      <c r="V37" s="671"/>
      <c r="W37" s="449"/>
      <c r="X37" s="449"/>
      <c r="Y37" s="566"/>
      <c r="Z37" s="566"/>
      <c r="AA37" s="574"/>
      <c r="AB37" s="574"/>
      <c r="AC37" s="715"/>
      <c r="AD37" s="717"/>
      <c r="AE37" s="715"/>
      <c r="AF37" s="70" t="s">
        <v>183</v>
      </c>
      <c r="AG37" s="72"/>
      <c r="AH37" s="70">
        <v>1</v>
      </c>
      <c r="AI37" s="71">
        <v>8.4679671078972105E-2</v>
      </c>
      <c r="AJ37" s="70" t="s">
        <v>466</v>
      </c>
      <c r="AK37" s="184" t="s">
        <v>498</v>
      </c>
      <c r="AL37" s="72"/>
      <c r="AM37" s="72"/>
      <c r="AN37" s="72"/>
      <c r="AO37" s="70"/>
      <c r="AP37" s="72"/>
      <c r="AQ37" s="72"/>
      <c r="AR37" s="703"/>
      <c r="AS37" s="703"/>
      <c r="AT37" s="80" t="s">
        <v>331</v>
      </c>
      <c r="AU37" s="81">
        <v>80000000</v>
      </c>
      <c r="AV37" s="715"/>
      <c r="AW37" s="70" t="s">
        <v>335</v>
      </c>
      <c r="AX37" s="492"/>
      <c r="AY37" s="72" t="s">
        <v>458</v>
      </c>
      <c r="AZ37" s="70" t="s">
        <v>455</v>
      </c>
      <c r="BA37" s="70" t="s">
        <v>455</v>
      </c>
      <c r="BB37" s="80" t="s">
        <v>331</v>
      </c>
      <c r="BC37" s="492"/>
      <c r="BD37" s="494"/>
      <c r="BE37" s="494"/>
      <c r="BF37" s="418"/>
      <c r="BG37" s="415"/>
      <c r="BH37" s="415"/>
      <c r="BI37" s="415"/>
      <c r="BJ37" s="418"/>
      <c r="BK37" s="418"/>
      <c r="BL37" s="70" t="s">
        <v>466</v>
      </c>
      <c r="BM37" s="72"/>
      <c r="BN37" s="492"/>
      <c r="BO37" s="492"/>
    </row>
    <row r="38" spans="1:67" s="86" customFormat="1" ht="84.95" customHeight="1">
      <c r="A38" s="665" t="s">
        <v>144</v>
      </c>
      <c r="B38" s="582"/>
      <c r="C38" s="582"/>
      <c r="D38" s="665" t="s">
        <v>262</v>
      </c>
      <c r="E38" s="665" t="s">
        <v>263</v>
      </c>
      <c r="F38" s="665" t="s">
        <v>271</v>
      </c>
      <c r="G38" s="668">
        <v>1</v>
      </c>
      <c r="H38" s="665" t="s">
        <v>346</v>
      </c>
      <c r="I38" s="668">
        <v>1</v>
      </c>
      <c r="J38" s="749"/>
      <c r="K38" s="748" t="s">
        <v>287</v>
      </c>
      <c r="L38" s="748" t="s">
        <v>347</v>
      </c>
      <c r="M38" s="665">
        <v>38.061999999999998</v>
      </c>
      <c r="N38" s="742" t="s">
        <v>254</v>
      </c>
      <c r="O38" s="742"/>
      <c r="P38" s="742" t="s">
        <v>348</v>
      </c>
      <c r="Q38" s="748" t="s">
        <v>308</v>
      </c>
      <c r="R38" s="739">
        <v>53286</v>
      </c>
      <c r="S38" s="739">
        <f>R38-T38</f>
        <v>26632</v>
      </c>
      <c r="T38" s="450">
        <v>26654</v>
      </c>
      <c r="U38" s="450">
        <v>0</v>
      </c>
      <c r="V38" s="450">
        <v>0</v>
      </c>
      <c r="W38" s="451">
        <f>V38/S38</f>
        <v>0</v>
      </c>
      <c r="X38" s="451">
        <f>T38/R38</f>
        <v>0.50020643320947344</v>
      </c>
      <c r="Y38" s="652" t="s">
        <v>407</v>
      </c>
      <c r="Z38" s="652" t="s">
        <v>408</v>
      </c>
      <c r="AA38" s="578" t="s">
        <v>418</v>
      </c>
      <c r="AB38" s="576" t="s">
        <v>419</v>
      </c>
      <c r="AC38" s="716" t="s">
        <v>184</v>
      </c>
      <c r="AD38" s="718">
        <v>2020130010045</v>
      </c>
      <c r="AE38" s="716" t="s">
        <v>185</v>
      </c>
      <c r="AF38" s="44" t="s">
        <v>186</v>
      </c>
      <c r="AG38" s="67"/>
      <c r="AH38" s="44">
        <v>1</v>
      </c>
      <c r="AI38" s="66">
        <v>1.5106451736220602E-2</v>
      </c>
      <c r="AJ38" s="67" t="s">
        <v>451</v>
      </c>
      <c r="AK38" s="185" t="s">
        <v>498</v>
      </c>
      <c r="AL38" s="67"/>
      <c r="AM38" s="67"/>
      <c r="AN38" s="67"/>
      <c r="AO38" s="44"/>
      <c r="AP38" s="67"/>
      <c r="AQ38" s="67"/>
      <c r="AR38" s="703"/>
      <c r="AS38" s="703"/>
      <c r="AT38" s="83" t="s">
        <v>351</v>
      </c>
      <c r="AU38" s="84">
        <v>10000000</v>
      </c>
      <c r="AV38" s="716" t="s">
        <v>322</v>
      </c>
      <c r="AW38" s="44" t="s">
        <v>337</v>
      </c>
      <c r="AX38" s="513" t="s">
        <v>370</v>
      </c>
      <c r="AY38" s="85" t="s">
        <v>458</v>
      </c>
      <c r="AZ38" s="44" t="s">
        <v>460</v>
      </c>
      <c r="BA38" s="44" t="s">
        <v>460</v>
      </c>
      <c r="BB38" s="83" t="s">
        <v>351</v>
      </c>
      <c r="BC38" s="482" t="s">
        <v>331</v>
      </c>
      <c r="BD38" s="484">
        <v>100000000</v>
      </c>
      <c r="BE38" s="484">
        <v>45600000</v>
      </c>
      <c r="BF38" s="386">
        <f>+BE38/BD38</f>
        <v>0.45600000000000002</v>
      </c>
      <c r="BG38" s="383">
        <v>505064438.73000002</v>
      </c>
      <c r="BH38" s="383">
        <v>313413475.73000002</v>
      </c>
      <c r="BI38" s="383">
        <v>290137514</v>
      </c>
      <c r="BJ38" s="386">
        <f>BH38/BG38</f>
        <v>0.62054156201946786</v>
      </c>
      <c r="BK38" s="386">
        <f>BI38/BG38</f>
        <v>0.57445642922229812</v>
      </c>
      <c r="BL38" s="67" t="s">
        <v>451</v>
      </c>
      <c r="BM38" s="67"/>
      <c r="BN38" s="513" t="s">
        <v>424</v>
      </c>
      <c r="BO38" s="513" t="s">
        <v>425</v>
      </c>
    </row>
    <row r="39" spans="1:67" s="86" customFormat="1" ht="84.95" customHeight="1">
      <c r="A39" s="666"/>
      <c r="B39" s="582"/>
      <c r="C39" s="582"/>
      <c r="D39" s="666"/>
      <c r="E39" s="666"/>
      <c r="F39" s="666"/>
      <c r="G39" s="669"/>
      <c r="H39" s="666"/>
      <c r="I39" s="669"/>
      <c r="J39" s="749"/>
      <c r="K39" s="748"/>
      <c r="L39" s="748"/>
      <c r="M39" s="666"/>
      <c r="N39" s="742"/>
      <c r="O39" s="742"/>
      <c r="P39" s="742"/>
      <c r="Q39" s="748"/>
      <c r="R39" s="739"/>
      <c r="S39" s="739"/>
      <c r="T39" s="450"/>
      <c r="U39" s="450"/>
      <c r="V39" s="450"/>
      <c r="W39" s="451"/>
      <c r="X39" s="451"/>
      <c r="Y39" s="652"/>
      <c r="Z39" s="652"/>
      <c r="AA39" s="581"/>
      <c r="AB39" s="580"/>
      <c r="AC39" s="716"/>
      <c r="AD39" s="718"/>
      <c r="AE39" s="716"/>
      <c r="AF39" s="513" t="s">
        <v>187</v>
      </c>
      <c r="AG39" s="482"/>
      <c r="AH39" s="513">
        <v>1</v>
      </c>
      <c r="AI39" s="649">
        <v>0.31421419611338852</v>
      </c>
      <c r="AJ39" s="482" t="s">
        <v>468</v>
      </c>
      <c r="AK39" s="185" t="s">
        <v>498</v>
      </c>
      <c r="AL39" s="482"/>
      <c r="AM39" s="482"/>
      <c r="AN39" s="482"/>
      <c r="AO39" s="61"/>
      <c r="AP39" s="68"/>
      <c r="AQ39" s="68"/>
      <c r="AR39" s="703"/>
      <c r="AS39" s="703"/>
      <c r="AT39" s="83" t="s">
        <v>371</v>
      </c>
      <c r="AU39" s="84">
        <v>158606893</v>
      </c>
      <c r="AV39" s="716"/>
      <c r="AW39" s="44" t="s">
        <v>336</v>
      </c>
      <c r="AX39" s="515"/>
      <c r="AY39" s="85" t="s">
        <v>458</v>
      </c>
      <c r="AZ39" s="513" t="s">
        <v>473</v>
      </c>
      <c r="BA39" s="513" t="s">
        <v>472</v>
      </c>
      <c r="BB39" s="83" t="s">
        <v>371</v>
      </c>
      <c r="BC39" s="495"/>
      <c r="BD39" s="496"/>
      <c r="BE39" s="496"/>
      <c r="BF39" s="387"/>
      <c r="BG39" s="384"/>
      <c r="BH39" s="384"/>
      <c r="BI39" s="384"/>
      <c r="BJ39" s="387"/>
      <c r="BK39" s="387"/>
      <c r="BL39" s="482" t="s">
        <v>468</v>
      </c>
      <c r="BM39" s="67"/>
      <c r="BN39" s="515"/>
      <c r="BO39" s="515"/>
    </row>
    <row r="40" spans="1:67" s="86" customFormat="1" ht="84.95" customHeight="1">
      <c r="A40" s="666"/>
      <c r="B40" s="582"/>
      <c r="C40" s="582"/>
      <c r="D40" s="666"/>
      <c r="E40" s="666"/>
      <c r="F40" s="666"/>
      <c r="G40" s="669"/>
      <c r="H40" s="666"/>
      <c r="I40" s="669"/>
      <c r="J40" s="749"/>
      <c r="K40" s="748"/>
      <c r="L40" s="748"/>
      <c r="M40" s="666"/>
      <c r="N40" s="742"/>
      <c r="O40" s="742"/>
      <c r="P40" s="742"/>
      <c r="Q40" s="748"/>
      <c r="R40" s="739"/>
      <c r="S40" s="739"/>
      <c r="T40" s="450"/>
      <c r="U40" s="450"/>
      <c r="V40" s="450"/>
      <c r="W40" s="451"/>
      <c r="X40" s="451"/>
      <c r="Y40" s="652"/>
      <c r="Z40" s="652"/>
      <c r="AA40" s="581"/>
      <c r="AB40" s="580"/>
      <c r="AC40" s="716"/>
      <c r="AD40" s="718"/>
      <c r="AE40" s="716"/>
      <c r="AF40" s="514"/>
      <c r="AG40" s="483"/>
      <c r="AH40" s="514"/>
      <c r="AI40" s="650"/>
      <c r="AJ40" s="483"/>
      <c r="AK40" s="185" t="s">
        <v>498</v>
      </c>
      <c r="AL40" s="483"/>
      <c r="AM40" s="483"/>
      <c r="AN40" s="483"/>
      <c r="AO40" s="62"/>
      <c r="AP40" s="69"/>
      <c r="AQ40" s="69"/>
      <c r="AR40" s="703"/>
      <c r="AS40" s="703"/>
      <c r="AT40" s="83" t="s">
        <v>351</v>
      </c>
      <c r="AU40" s="84">
        <v>70000000</v>
      </c>
      <c r="AV40" s="716"/>
      <c r="AW40" s="44" t="s">
        <v>337</v>
      </c>
      <c r="AX40" s="515"/>
      <c r="AY40" s="85" t="s">
        <v>458</v>
      </c>
      <c r="AZ40" s="514"/>
      <c r="BA40" s="514"/>
      <c r="BB40" s="83" t="s">
        <v>351</v>
      </c>
      <c r="BC40" s="483"/>
      <c r="BD40" s="485"/>
      <c r="BE40" s="485"/>
      <c r="BF40" s="388"/>
      <c r="BG40" s="384"/>
      <c r="BH40" s="384"/>
      <c r="BI40" s="384"/>
      <c r="BJ40" s="387"/>
      <c r="BK40" s="387"/>
      <c r="BL40" s="483"/>
      <c r="BM40" s="67"/>
      <c r="BN40" s="515"/>
      <c r="BO40" s="515"/>
    </row>
    <row r="41" spans="1:67" s="86" customFormat="1" ht="84.95" customHeight="1">
      <c r="A41" s="666"/>
      <c r="B41" s="582"/>
      <c r="C41" s="582"/>
      <c r="D41" s="666"/>
      <c r="E41" s="666"/>
      <c r="F41" s="666"/>
      <c r="G41" s="669"/>
      <c r="H41" s="666"/>
      <c r="I41" s="669"/>
      <c r="J41" s="749"/>
      <c r="K41" s="748"/>
      <c r="L41" s="748"/>
      <c r="M41" s="666"/>
      <c r="N41" s="742"/>
      <c r="O41" s="742"/>
      <c r="P41" s="742"/>
      <c r="Q41" s="748"/>
      <c r="R41" s="739"/>
      <c r="S41" s="739"/>
      <c r="T41" s="450"/>
      <c r="U41" s="450"/>
      <c r="V41" s="450"/>
      <c r="W41" s="451"/>
      <c r="X41" s="451"/>
      <c r="Y41" s="652"/>
      <c r="Z41" s="652"/>
      <c r="AA41" s="581"/>
      <c r="AB41" s="580"/>
      <c r="AC41" s="716"/>
      <c r="AD41" s="718"/>
      <c r="AE41" s="716"/>
      <c r="AF41" s="513" t="s">
        <v>188</v>
      </c>
      <c r="AG41" s="482"/>
      <c r="AH41" s="513">
        <v>2</v>
      </c>
      <c r="AI41" s="649">
        <v>0.30212903472441205</v>
      </c>
      <c r="AJ41" s="482" t="s">
        <v>449</v>
      </c>
      <c r="AK41" s="185" t="s">
        <v>498</v>
      </c>
      <c r="AL41" s="482"/>
      <c r="AM41" s="482"/>
      <c r="AN41" s="482"/>
      <c r="AO41" s="61"/>
      <c r="AP41" s="68"/>
      <c r="AQ41" s="68"/>
      <c r="AR41" s="703"/>
      <c r="AS41" s="703"/>
      <c r="AT41" s="83" t="s">
        <v>351</v>
      </c>
      <c r="AU41" s="84">
        <v>79393106.590000004</v>
      </c>
      <c r="AV41" s="716"/>
      <c r="AW41" s="44" t="s">
        <v>337</v>
      </c>
      <c r="AX41" s="515"/>
      <c r="AY41" s="85" t="s">
        <v>458</v>
      </c>
      <c r="AZ41" s="513" t="s">
        <v>474</v>
      </c>
      <c r="BA41" s="513" t="s">
        <v>475</v>
      </c>
      <c r="BB41" s="83" t="s">
        <v>351</v>
      </c>
      <c r="BC41" s="482" t="s">
        <v>351</v>
      </c>
      <c r="BD41" s="484">
        <v>603361924.59000003</v>
      </c>
      <c r="BE41" s="484">
        <v>0</v>
      </c>
      <c r="BF41" s="386">
        <f t="shared" ref="BF41" si="5">+BE41/BD41</f>
        <v>0</v>
      </c>
      <c r="BG41" s="384"/>
      <c r="BH41" s="384"/>
      <c r="BI41" s="384"/>
      <c r="BJ41" s="387"/>
      <c r="BK41" s="387"/>
      <c r="BL41" s="482" t="s">
        <v>449</v>
      </c>
      <c r="BM41" s="67"/>
      <c r="BN41" s="515"/>
      <c r="BO41" s="515"/>
    </row>
    <row r="42" spans="1:67" s="86" customFormat="1" ht="84.95" customHeight="1">
      <c r="A42" s="666"/>
      <c r="B42" s="582"/>
      <c r="C42" s="582"/>
      <c r="D42" s="666"/>
      <c r="E42" s="666"/>
      <c r="F42" s="666"/>
      <c r="G42" s="669"/>
      <c r="H42" s="666"/>
      <c r="I42" s="669"/>
      <c r="J42" s="749"/>
      <c r="K42" s="748"/>
      <c r="L42" s="748"/>
      <c r="M42" s="666"/>
      <c r="N42" s="742"/>
      <c r="O42" s="742"/>
      <c r="P42" s="742"/>
      <c r="Q42" s="748"/>
      <c r="R42" s="739"/>
      <c r="S42" s="739"/>
      <c r="T42" s="450"/>
      <c r="U42" s="450"/>
      <c r="V42" s="450"/>
      <c r="W42" s="451"/>
      <c r="X42" s="451"/>
      <c r="Y42" s="652"/>
      <c r="Z42" s="652"/>
      <c r="AA42" s="581"/>
      <c r="AB42" s="580"/>
      <c r="AC42" s="716"/>
      <c r="AD42" s="718"/>
      <c r="AE42" s="716"/>
      <c r="AF42" s="514"/>
      <c r="AG42" s="483"/>
      <c r="AH42" s="514"/>
      <c r="AI42" s="650"/>
      <c r="AJ42" s="483"/>
      <c r="AK42" s="185" t="s">
        <v>498</v>
      </c>
      <c r="AL42" s="483"/>
      <c r="AM42" s="483"/>
      <c r="AN42" s="483"/>
      <c r="AO42" s="62"/>
      <c r="AP42" s="69"/>
      <c r="AQ42" s="69"/>
      <c r="AR42" s="703"/>
      <c r="AS42" s="703"/>
      <c r="AT42" s="83" t="s">
        <v>331</v>
      </c>
      <c r="AU42" s="84">
        <v>31000000</v>
      </c>
      <c r="AV42" s="716"/>
      <c r="AW42" s="44" t="s">
        <v>335</v>
      </c>
      <c r="AX42" s="515"/>
      <c r="AY42" s="85" t="s">
        <v>458</v>
      </c>
      <c r="AZ42" s="514"/>
      <c r="BA42" s="514"/>
      <c r="BB42" s="83" t="s">
        <v>331</v>
      </c>
      <c r="BC42" s="495"/>
      <c r="BD42" s="496"/>
      <c r="BE42" s="496"/>
      <c r="BF42" s="387"/>
      <c r="BG42" s="384"/>
      <c r="BH42" s="384"/>
      <c r="BI42" s="384"/>
      <c r="BJ42" s="387"/>
      <c r="BK42" s="387"/>
      <c r="BL42" s="483"/>
      <c r="BM42" s="67"/>
      <c r="BN42" s="515"/>
      <c r="BO42" s="515"/>
    </row>
    <row r="43" spans="1:67" s="86" customFormat="1" ht="84.95" customHeight="1">
      <c r="A43" s="666"/>
      <c r="B43" s="582"/>
      <c r="C43" s="582"/>
      <c r="D43" s="666"/>
      <c r="E43" s="666"/>
      <c r="F43" s="666"/>
      <c r="G43" s="669"/>
      <c r="H43" s="666"/>
      <c r="I43" s="669"/>
      <c r="J43" s="749"/>
      <c r="K43" s="748"/>
      <c r="L43" s="748"/>
      <c r="M43" s="666"/>
      <c r="N43" s="742"/>
      <c r="O43" s="742"/>
      <c r="P43" s="742"/>
      <c r="Q43" s="748"/>
      <c r="R43" s="739"/>
      <c r="S43" s="739"/>
      <c r="T43" s="450"/>
      <c r="U43" s="450"/>
      <c r="V43" s="450"/>
      <c r="W43" s="451"/>
      <c r="X43" s="451"/>
      <c r="Y43" s="652"/>
      <c r="Z43" s="652"/>
      <c r="AA43" s="581"/>
      <c r="AB43" s="580"/>
      <c r="AC43" s="716"/>
      <c r="AD43" s="718"/>
      <c r="AE43" s="716"/>
      <c r="AF43" s="44" t="s">
        <v>189</v>
      </c>
      <c r="AG43" s="67"/>
      <c r="AH43" s="44">
        <v>1</v>
      </c>
      <c r="AI43" s="66">
        <v>0.21451161465433255</v>
      </c>
      <c r="AJ43" s="67" t="s">
        <v>451</v>
      </c>
      <c r="AK43" s="185" t="s">
        <v>498</v>
      </c>
      <c r="AL43" s="67"/>
      <c r="AM43" s="67"/>
      <c r="AN43" s="67"/>
      <c r="AO43" s="44"/>
      <c r="AP43" s="67"/>
      <c r="AQ43" s="67"/>
      <c r="AR43" s="703"/>
      <c r="AS43" s="703"/>
      <c r="AT43" s="83" t="s">
        <v>351</v>
      </c>
      <c r="AU43" s="84">
        <v>142000000</v>
      </c>
      <c r="AV43" s="716"/>
      <c r="AW43" s="44" t="s">
        <v>337</v>
      </c>
      <c r="AX43" s="515"/>
      <c r="AY43" s="85" t="s">
        <v>458</v>
      </c>
      <c r="AZ43" s="44" t="s">
        <v>459</v>
      </c>
      <c r="BA43" s="44" t="s">
        <v>459</v>
      </c>
      <c r="BB43" s="83" t="s">
        <v>351</v>
      </c>
      <c r="BC43" s="483"/>
      <c r="BD43" s="485"/>
      <c r="BE43" s="485"/>
      <c r="BF43" s="388"/>
      <c r="BG43" s="384"/>
      <c r="BH43" s="384"/>
      <c r="BI43" s="384"/>
      <c r="BJ43" s="387"/>
      <c r="BK43" s="387"/>
      <c r="BL43" s="67" t="s">
        <v>451</v>
      </c>
      <c r="BM43" s="67"/>
      <c r="BN43" s="515"/>
      <c r="BO43" s="515"/>
    </row>
    <row r="44" spans="1:67" s="86" customFormat="1" ht="84.95" customHeight="1">
      <c r="A44" s="666"/>
      <c r="B44" s="582"/>
      <c r="C44" s="582"/>
      <c r="D44" s="666"/>
      <c r="E44" s="666"/>
      <c r="F44" s="666"/>
      <c r="G44" s="669"/>
      <c r="H44" s="666"/>
      <c r="I44" s="669"/>
      <c r="J44" s="749"/>
      <c r="K44" s="748" t="s">
        <v>288</v>
      </c>
      <c r="L44" s="748" t="s">
        <v>347</v>
      </c>
      <c r="M44" s="665" t="s">
        <v>358</v>
      </c>
      <c r="N44" s="742" t="s">
        <v>255</v>
      </c>
      <c r="O44" s="742"/>
      <c r="P44" s="742" t="s">
        <v>348</v>
      </c>
      <c r="Q44" s="748" t="s">
        <v>309</v>
      </c>
      <c r="R44" s="739">
        <v>12</v>
      </c>
      <c r="S44" s="739">
        <v>5</v>
      </c>
      <c r="T44" s="450">
        <f>+R44-S44</f>
        <v>7</v>
      </c>
      <c r="U44" s="450">
        <v>0</v>
      </c>
      <c r="V44" s="450">
        <v>0</v>
      </c>
      <c r="W44" s="451">
        <f>V44/S44</f>
        <v>0</v>
      </c>
      <c r="X44" s="451">
        <f>T44/R44</f>
        <v>0.58333333333333337</v>
      </c>
      <c r="Y44" s="652" t="s">
        <v>414</v>
      </c>
      <c r="Z44" s="652" t="s">
        <v>410</v>
      </c>
      <c r="AA44" s="578" t="s">
        <v>418</v>
      </c>
      <c r="AB44" s="576" t="s">
        <v>419</v>
      </c>
      <c r="AC44" s="716"/>
      <c r="AD44" s="718"/>
      <c r="AE44" s="716"/>
      <c r="AF44" s="44" t="s">
        <v>190</v>
      </c>
      <c r="AG44" s="67"/>
      <c r="AH44" s="44">
        <v>1</v>
      </c>
      <c r="AI44" s="66">
        <v>0.15403870277164627</v>
      </c>
      <c r="AJ44" s="67" t="s">
        <v>466</v>
      </c>
      <c r="AK44" s="185" t="s">
        <v>498</v>
      </c>
      <c r="AL44" s="67"/>
      <c r="AM44" s="67"/>
      <c r="AN44" s="67"/>
      <c r="AO44" s="44"/>
      <c r="AP44" s="67"/>
      <c r="AQ44" s="67"/>
      <c r="AR44" s="703"/>
      <c r="AS44" s="703"/>
      <c r="AT44" s="83" t="s">
        <v>351</v>
      </c>
      <c r="AU44" s="84">
        <v>101968818</v>
      </c>
      <c r="AV44" s="716"/>
      <c r="AW44" s="44" t="s">
        <v>337</v>
      </c>
      <c r="AX44" s="515"/>
      <c r="AY44" s="85" t="s">
        <v>458</v>
      </c>
      <c r="AZ44" s="44" t="s">
        <v>455</v>
      </c>
      <c r="BA44" s="44" t="s">
        <v>455</v>
      </c>
      <c r="BB44" s="83" t="s">
        <v>351</v>
      </c>
      <c r="BC44" s="482" t="s">
        <v>376</v>
      </c>
      <c r="BD44" s="484">
        <v>158606893</v>
      </c>
      <c r="BE44" s="484">
        <v>99200000</v>
      </c>
      <c r="BF44" s="386">
        <f>+BE44/BD44</f>
        <v>0.62544570493540907</v>
      </c>
      <c r="BG44" s="384"/>
      <c r="BH44" s="384"/>
      <c r="BI44" s="384"/>
      <c r="BJ44" s="387"/>
      <c r="BK44" s="387"/>
      <c r="BL44" s="67" t="s">
        <v>466</v>
      </c>
      <c r="BM44" s="67"/>
      <c r="BN44" s="513" t="s">
        <v>424</v>
      </c>
      <c r="BO44" s="513" t="s">
        <v>425</v>
      </c>
    </row>
    <row r="45" spans="1:67" s="86" customFormat="1" ht="51.75" customHeight="1">
      <c r="A45" s="667"/>
      <c r="B45" s="582"/>
      <c r="C45" s="582"/>
      <c r="D45" s="667"/>
      <c r="E45" s="667"/>
      <c r="F45" s="667"/>
      <c r="G45" s="670"/>
      <c r="H45" s="667"/>
      <c r="I45" s="670"/>
      <c r="J45" s="749"/>
      <c r="K45" s="748"/>
      <c r="L45" s="748"/>
      <c r="M45" s="667"/>
      <c r="N45" s="742"/>
      <c r="O45" s="742"/>
      <c r="P45" s="742"/>
      <c r="Q45" s="748"/>
      <c r="R45" s="739"/>
      <c r="S45" s="739"/>
      <c r="T45" s="450"/>
      <c r="U45" s="450"/>
      <c r="V45" s="450"/>
      <c r="W45" s="451"/>
      <c r="X45" s="451"/>
      <c r="Y45" s="652"/>
      <c r="Z45" s="652"/>
      <c r="AA45" s="579"/>
      <c r="AB45" s="577"/>
      <c r="AC45" s="716"/>
      <c r="AD45" s="718"/>
      <c r="AE45" s="716"/>
      <c r="AF45" s="44" t="s">
        <v>191</v>
      </c>
      <c r="AG45" s="67"/>
      <c r="AH45" s="44">
        <v>1</v>
      </c>
      <c r="AI45" s="66">
        <v>0</v>
      </c>
      <c r="AJ45" s="67" t="s">
        <v>449</v>
      </c>
      <c r="AK45" s="185" t="s">
        <v>498</v>
      </c>
      <c r="AL45" s="67"/>
      <c r="AM45" s="67"/>
      <c r="AN45" s="67"/>
      <c r="AO45" s="44"/>
      <c r="AP45" s="67"/>
      <c r="AQ45" s="67"/>
      <c r="AR45" s="703"/>
      <c r="AS45" s="703"/>
      <c r="AT45" s="83" t="s">
        <v>331</v>
      </c>
      <c r="AU45" s="84">
        <v>69000000</v>
      </c>
      <c r="AV45" s="716"/>
      <c r="AW45" s="44" t="s">
        <v>335</v>
      </c>
      <c r="AX45" s="514"/>
      <c r="AY45" s="85" t="s">
        <v>458</v>
      </c>
      <c r="AZ45" s="67" t="s">
        <v>471</v>
      </c>
      <c r="BA45" s="44" t="s">
        <v>470</v>
      </c>
      <c r="BB45" s="83" t="s">
        <v>331</v>
      </c>
      <c r="BC45" s="483"/>
      <c r="BD45" s="485"/>
      <c r="BE45" s="485"/>
      <c r="BF45" s="388"/>
      <c r="BG45" s="385"/>
      <c r="BH45" s="385"/>
      <c r="BI45" s="385"/>
      <c r="BJ45" s="388"/>
      <c r="BK45" s="388"/>
      <c r="BL45" s="67" t="s">
        <v>449</v>
      </c>
      <c r="BM45" s="67"/>
      <c r="BN45" s="514"/>
      <c r="BO45" s="514"/>
    </row>
    <row r="46" spans="1:67" s="86" customFormat="1" ht="42.75" customHeight="1">
      <c r="A46" s="220"/>
      <c r="B46" s="582"/>
      <c r="C46" s="582"/>
      <c r="D46" s="755" t="s">
        <v>553</v>
      </c>
      <c r="E46" s="756"/>
      <c r="F46" s="756"/>
      <c r="G46" s="756"/>
      <c r="H46" s="756"/>
      <c r="I46" s="756"/>
      <c r="J46" s="756"/>
      <c r="K46" s="756"/>
      <c r="L46" s="756"/>
      <c r="M46" s="756"/>
      <c r="N46" s="756"/>
      <c r="O46" s="756"/>
      <c r="P46" s="756"/>
      <c r="Q46" s="756"/>
      <c r="R46" s="756"/>
      <c r="S46" s="756"/>
      <c r="T46" s="756"/>
      <c r="U46" s="756"/>
      <c r="V46" s="757"/>
      <c r="W46" s="297">
        <f>(W32+W36+W38+W44)/4</f>
        <v>0.25</v>
      </c>
      <c r="X46" s="297">
        <f>(X32+X36+X38+X44)/4</f>
        <v>0.77088494163570176</v>
      </c>
      <c r="Y46" s="224"/>
      <c r="Z46" s="224"/>
      <c r="AA46" s="239"/>
      <c r="AB46" s="238"/>
      <c r="AC46" s="216"/>
      <c r="AD46" s="217"/>
      <c r="AE46" s="216"/>
      <c r="AF46" s="44"/>
      <c r="AG46" s="67"/>
      <c r="AH46" s="44"/>
      <c r="AI46" s="66"/>
      <c r="AJ46" s="67"/>
      <c r="AK46" s="185"/>
      <c r="AL46" s="67"/>
      <c r="AM46" s="67"/>
      <c r="AN46" s="67"/>
      <c r="AO46" s="44"/>
      <c r="AP46" s="67"/>
      <c r="AQ46" s="67"/>
      <c r="AR46" s="223"/>
      <c r="AS46" s="223"/>
      <c r="AT46" s="83"/>
      <c r="AU46" s="84"/>
      <c r="AV46" s="216"/>
      <c r="AW46" s="44"/>
      <c r="AX46" s="231"/>
      <c r="AY46" s="85"/>
      <c r="AZ46" s="67"/>
      <c r="BA46" s="44"/>
      <c r="BB46" s="83"/>
      <c r="BC46" s="251"/>
      <c r="BD46" s="315">
        <f>SUM(BD38:BD45)</f>
        <v>861968817.59000003</v>
      </c>
      <c r="BE46" s="315">
        <f>BE32+BE36+BE38+BE44</f>
        <v>399800000</v>
      </c>
      <c r="BF46" s="316">
        <f>BE46/BD46</f>
        <v>0.46382188292821397</v>
      </c>
      <c r="BG46" s="317">
        <f>BG32+BG38</f>
        <v>1137372777.73</v>
      </c>
      <c r="BH46" s="317">
        <f>BH32+BH38</f>
        <v>865721814.73000002</v>
      </c>
      <c r="BI46" s="317">
        <f>BI32+BI38</f>
        <v>686134507.5</v>
      </c>
      <c r="BJ46" s="316">
        <f>BH46/BG46</f>
        <v>0.76115925374777438</v>
      </c>
      <c r="BK46" s="316">
        <f>BI46/BG46</f>
        <v>0.60326264258707352</v>
      </c>
      <c r="BL46" s="67"/>
      <c r="BM46" s="67"/>
      <c r="BN46" s="231"/>
      <c r="BO46" s="231"/>
    </row>
    <row r="47" spans="1:67" s="159" customFormat="1" ht="84.95" customHeight="1">
      <c r="A47" s="633" t="s">
        <v>150</v>
      </c>
      <c r="B47" s="582"/>
      <c r="C47" s="582"/>
      <c r="D47" s="633"/>
      <c r="E47" s="633"/>
      <c r="F47" s="633"/>
      <c r="G47" s="636"/>
      <c r="H47" s="633"/>
      <c r="I47" s="633"/>
      <c r="J47" s="750" t="s">
        <v>277</v>
      </c>
      <c r="K47" s="740" t="s">
        <v>289</v>
      </c>
      <c r="L47" s="740" t="s">
        <v>347</v>
      </c>
      <c r="M47" s="633">
        <v>0</v>
      </c>
      <c r="N47" s="740" t="s">
        <v>372</v>
      </c>
      <c r="O47" s="740"/>
      <c r="P47" s="740" t="s">
        <v>348</v>
      </c>
      <c r="Q47" s="740" t="s">
        <v>310</v>
      </c>
      <c r="R47" s="740">
        <v>4</v>
      </c>
      <c r="S47" s="740">
        <v>4</v>
      </c>
      <c r="T47" s="648">
        <v>4</v>
      </c>
      <c r="U47" s="648">
        <v>4</v>
      </c>
      <c r="V47" s="648">
        <v>4</v>
      </c>
      <c r="W47" s="726">
        <v>0.3</v>
      </c>
      <c r="X47" s="726">
        <v>1</v>
      </c>
      <c r="Y47" s="795" t="s">
        <v>401</v>
      </c>
      <c r="Z47" s="795" t="s">
        <v>413</v>
      </c>
      <c r="AA47" s="795" t="s">
        <v>418</v>
      </c>
      <c r="AB47" s="795" t="s">
        <v>419</v>
      </c>
      <c r="AC47" s="801" t="s">
        <v>192</v>
      </c>
      <c r="AD47" s="802">
        <v>2021130010291</v>
      </c>
      <c r="AE47" s="801" t="s">
        <v>373</v>
      </c>
      <c r="AF47" s="46" t="s">
        <v>193</v>
      </c>
      <c r="AG47" s="46"/>
      <c r="AH47" s="45">
        <v>4</v>
      </c>
      <c r="AI47" s="157">
        <v>0.25426234744864318</v>
      </c>
      <c r="AJ47" s="158" t="s">
        <v>452</v>
      </c>
      <c r="AK47" s="186" t="s">
        <v>498</v>
      </c>
      <c r="AL47" s="158"/>
      <c r="AM47" s="158"/>
      <c r="AN47" s="158"/>
      <c r="AO47" s="45"/>
      <c r="AP47" s="158"/>
      <c r="AQ47" s="158"/>
      <c r="AR47" s="547" t="s">
        <v>341</v>
      </c>
      <c r="AS47" s="547" t="s">
        <v>343</v>
      </c>
      <c r="AT47" s="47" t="s">
        <v>331</v>
      </c>
      <c r="AU47" s="87">
        <v>20457249</v>
      </c>
      <c r="AV47" s="724" t="s">
        <v>323</v>
      </c>
      <c r="AW47" s="45" t="s">
        <v>335</v>
      </c>
      <c r="AX47" s="820" t="s">
        <v>374</v>
      </c>
      <c r="AY47" s="158" t="s">
        <v>458</v>
      </c>
      <c r="AZ47" s="158" t="s">
        <v>500</v>
      </c>
      <c r="BA47" s="45" t="s">
        <v>499</v>
      </c>
      <c r="BB47" s="47" t="s">
        <v>331</v>
      </c>
      <c r="BC47" s="486" t="s">
        <v>331</v>
      </c>
      <c r="BD47" s="489">
        <v>80457249</v>
      </c>
      <c r="BE47" s="489">
        <v>80457249</v>
      </c>
      <c r="BF47" s="490">
        <f t="shared" ref="BF47" si="6">+BE47/BD47</f>
        <v>1</v>
      </c>
      <c r="BG47" s="389">
        <v>843344198</v>
      </c>
      <c r="BH47" s="389">
        <v>133216875.16</v>
      </c>
      <c r="BI47" s="389">
        <v>33220798</v>
      </c>
      <c r="BJ47" s="392">
        <f>BH47/BG47</f>
        <v>0.15796263906946331</v>
      </c>
      <c r="BK47" s="392">
        <f>BI47/BG47</f>
        <v>3.9391743108903206E-2</v>
      </c>
      <c r="BL47" s="158" t="s">
        <v>452</v>
      </c>
      <c r="BM47" s="158"/>
      <c r="BN47" s="522" t="s">
        <v>424</v>
      </c>
      <c r="BO47" s="522" t="s">
        <v>425</v>
      </c>
    </row>
    <row r="48" spans="1:67" s="159" customFormat="1" ht="84.95" customHeight="1">
      <c r="A48" s="634"/>
      <c r="B48" s="582"/>
      <c r="C48" s="582"/>
      <c r="D48" s="634"/>
      <c r="E48" s="634"/>
      <c r="F48" s="634"/>
      <c r="G48" s="634"/>
      <c r="H48" s="634"/>
      <c r="I48" s="634"/>
      <c r="J48" s="750"/>
      <c r="K48" s="740"/>
      <c r="L48" s="740"/>
      <c r="M48" s="634"/>
      <c r="N48" s="740"/>
      <c r="O48" s="740"/>
      <c r="P48" s="740"/>
      <c r="Q48" s="740"/>
      <c r="R48" s="740"/>
      <c r="S48" s="740"/>
      <c r="T48" s="648"/>
      <c r="U48" s="648"/>
      <c r="V48" s="648"/>
      <c r="W48" s="726"/>
      <c r="X48" s="726"/>
      <c r="Y48" s="795"/>
      <c r="Z48" s="795"/>
      <c r="AA48" s="795"/>
      <c r="AB48" s="795"/>
      <c r="AC48" s="801"/>
      <c r="AD48" s="802"/>
      <c r="AE48" s="801"/>
      <c r="AF48" s="46" t="s">
        <v>194</v>
      </c>
      <c r="AG48" s="46"/>
      <c r="AH48" s="45">
        <v>1</v>
      </c>
      <c r="AI48" s="157">
        <v>0.24857921751711892</v>
      </c>
      <c r="AJ48" s="158" t="s">
        <v>466</v>
      </c>
      <c r="AK48" s="186" t="s">
        <v>498</v>
      </c>
      <c r="AL48" s="158"/>
      <c r="AM48" s="158"/>
      <c r="AN48" s="158"/>
      <c r="AO48" s="45"/>
      <c r="AP48" s="158"/>
      <c r="AQ48" s="158"/>
      <c r="AR48" s="547"/>
      <c r="AS48" s="547"/>
      <c r="AT48" s="47" t="s">
        <v>331</v>
      </c>
      <c r="AU48" s="87">
        <v>20000000</v>
      </c>
      <c r="AV48" s="724"/>
      <c r="AW48" s="45" t="s">
        <v>335</v>
      </c>
      <c r="AX48" s="821"/>
      <c r="AY48" s="158" t="s">
        <v>458</v>
      </c>
      <c r="AZ48" s="158" t="s">
        <v>502</v>
      </c>
      <c r="BA48" s="45" t="s">
        <v>499</v>
      </c>
      <c r="BB48" s="47" t="s">
        <v>331</v>
      </c>
      <c r="BC48" s="487"/>
      <c r="BD48" s="489"/>
      <c r="BE48" s="489"/>
      <c r="BF48" s="490"/>
      <c r="BG48" s="390"/>
      <c r="BH48" s="390"/>
      <c r="BI48" s="390"/>
      <c r="BJ48" s="393"/>
      <c r="BK48" s="393"/>
      <c r="BL48" s="158" t="s">
        <v>466</v>
      </c>
      <c r="BM48" s="158"/>
      <c r="BN48" s="523"/>
      <c r="BO48" s="523"/>
    </row>
    <row r="49" spans="1:67" s="159" customFormat="1" ht="84.95" customHeight="1">
      <c r="A49" s="634"/>
      <c r="B49" s="582"/>
      <c r="C49" s="582"/>
      <c r="D49" s="634"/>
      <c r="E49" s="634"/>
      <c r="F49" s="634"/>
      <c r="G49" s="634"/>
      <c r="H49" s="634"/>
      <c r="I49" s="634"/>
      <c r="J49" s="750"/>
      <c r="K49" s="740"/>
      <c r="L49" s="740"/>
      <c r="M49" s="634"/>
      <c r="N49" s="740"/>
      <c r="O49" s="740"/>
      <c r="P49" s="740"/>
      <c r="Q49" s="740" t="s">
        <v>311</v>
      </c>
      <c r="R49" s="740"/>
      <c r="S49" s="740"/>
      <c r="T49" s="648"/>
      <c r="U49" s="648"/>
      <c r="V49" s="648"/>
      <c r="W49" s="726"/>
      <c r="X49" s="726"/>
      <c r="Y49" s="795"/>
      <c r="Z49" s="795"/>
      <c r="AA49" s="795"/>
      <c r="AB49" s="795"/>
      <c r="AC49" s="801"/>
      <c r="AD49" s="802"/>
      <c r="AE49" s="801"/>
      <c r="AF49" s="46" t="s">
        <v>195</v>
      </c>
      <c r="AG49" s="46"/>
      <c r="AH49" s="45">
        <v>4</v>
      </c>
      <c r="AI49" s="157">
        <v>0.24857921751711892</v>
      </c>
      <c r="AJ49" s="158" t="s">
        <v>497</v>
      </c>
      <c r="AK49" s="186" t="s">
        <v>498</v>
      </c>
      <c r="AL49" s="158"/>
      <c r="AM49" s="158"/>
      <c r="AN49" s="158"/>
      <c r="AO49" s="45"/>
      <c r="AP49" s="158"/>
      <c r="AQ49" s="158"/>
      <c r="AR49" s="547"/>
      <c r="AS49" s="547"/>
      <c r="AT49" s="47" t="s">
        <v>331</v>
      </c>
      <c r="AU49" s="87">
        <v>20000000</v>
      </c>
      <c r="AV49" s="724"/>
      <c r="AW49" s="45" t="s">
        <v>335</v>
      </c>
      <c r="AX49" s="821"/>
      <c r="AY49" s="158" t="s">
        <v>458</v>
      </c>
      <c r="AZ49" s="158" t="s">
        <v>501</v>
      </c>
      <c r="BA49" s="45" t="s">
        <v>470</v>
      </c>
      <c r="BB49" s="47" t="s">
        <v>331</v>
      </c>
      <c r="BC49" s="487"/>
      <c r="BD49" s="489"/>
      <c r="BE49" s="489"/>
      <c r="BF49" s="490"/>
      <c r="BG49" s="390"/>
      <c r="BH49" s="390"/>
      <c r="BI49" s="390"/>
      <c r="BJ49" s="393"/>
      <c r="BK49" s="393"/>
      <c r="BL49" s="158" t="s">
        <v>497</v>
      </c>
      <c r="BM49" s="158"/>
      <c r="BN49" s="523"/>
      <c r="BO49" s="523"/>
    </row>
    <row r="50" spans="1:67" s="159" customFormat="1" ht="84.95" customHeight="1">
      <c r="A50" s="635"/>
      <c r="B50" s="582"/>
      <c r="C50" s="582"/>
      <c r="D50" s="635"/>
      <c r="E50" s="635"/>
      <c r="F50" s="635"/>
      <c r="G50" s="635"/>
      <c r="H50" s="635"/>
      <c r="I50" s="635"/>
      <c r="J50" s="750"/>
      <c r="K50" s="740"/>
      <c r="L50" s="740"/>
      <c r="M50" s="635"/>
      <c r="N50" s="740"/>
      <c r="O50" s="740"/>
      <c r="P50" s="740"/>
      <c r="Q50" s="740"/>
      <c r="R50" s="740"/>
      <c r="S50" s="740"/>
      <c r="T50" s="648"/>
      <c r="U50" s="648"/>
      <c r="V50" s="648"/>
      <c r="W50" s="726"/>
      <c r="X50" s="726"/>
      <c r="Y50" s="795"/>
      <c r="Z50" s="795"/>
      <c r="AA50" s="795"/>
      <c r="AB50" s="795"/>
      <c r="AC50" s="801"/>
      <c r="AD50" s="802"/>
      <c r="AE50" s="801"/>
      <c r="AF50" s="46" t="s">
        <v>196</v>
      </c>
      <c r="AG50" s="46"/>
      <c r="AH50" s="45">
        <v>1</v>
      </c>
      <c r="AI50" s="157">
        <v>0.24857921751711892</v>
      </c>
      <c r="AJ50" s="158" t="s">
        <v>498</v>
      </c>
      <c r="AK50" s="186" t="s">
        <v>498</v>
      </c>
      <c r="AL50" s="158"/>
      <c r="AM50" s="158"/>
      <c r="AN50" s="158"/>
      <c r="AO50" s="45"/>
      <c r="AP50" s="158"/>
      <c r="AQ50" s="158"/>
      <c r="AR50" s="547"/>
      <c r="AS50" s="547"/>
      <c r="AT50" s="47" t="s">
        <v>331</v>
      </c>
      <c r="AU50" s="87">
        <v>20000000</v>
      </c>
      <c r="AV50" s="724"/>
      <c r="AW50" s="45" t="s">
        <v>335</v>
      </c>
      <c r="AX50" s="822"/>
      <c r="AY50" s="158" t="s">
        <v>458</v>
      </c>
      <c r="AZ50" s="158" t="s">
        <v>503</v>
      </c>
      <c r="BA50" s="45" t="s">
        <v>499</v>
      </c>
      <c r="BB50" s="47" t="s">
        <v>331</v>
      </c>
      <c r="BC50" s="488"/>
      <c r="BD50" s="489"/>
      <c r="BE50" s="489"/>
      <c r="BF50" s="490"/>
      <c r="BG50" s="391"/>
      <c r="BH50" s="391"/>
      <c r="BI50" s="391"/>
      <c r="BJ50" s="394"/>
      <c r="BK50" s="394"/>
      <c r="BL50" s="158" t="s">
        <v>498</v>
      </c>
      <c r="BM50" s="158"/>
      <c r="BN50" s="524"/>
      <c r="BO50" s="524"/>
    </row>
    <row r="51" spans="1:67" s="156" customFormat="1" ht="84.95" customHeight="1">
      <c r="A51" s="705" t="s">
        <v>154</v>
      </c>
      <c r="B51" s="582"/>
      <c r="C51" s="582"/>
      <c r="D51" s="643"/>
      <c r="E51" s="643"/>
      <c r="F51" s="644"/>
      <c r="G51" s="644"/>
      <c r="H51" s="644"/>
      <c r="I51" s="644"/>
      <c r="J51" s="750"/>
      <c r="K51" s="644" t="s">
        <v>290</v>
      </c>
      <c r="L51" s="644" t="s">
        <v>347</v>
      </c>
      <c r="M51" s="644">
        <v>0</v>
      </c>
      <c r="N51" s="644" t="s">
        <v>256</v>
      </c>
      <c r="O51" s="644"/>
      <c r="P51" s="644" t="s">
        <v>348</v>
      </c>
      <c r="Q51" s="644" t="s">
        <v>310</v>
      </c>
      <c r="R51" s="644">
        <v>1</v>
      </c>
      <c r="S51" s="644">
        <v>0.25</v>
      </c>
      <c r="T51" s="727">
        <f>+R51-S51</f>
        <v>0.75</v>
      </c>
      <c r="U51" s="727">
        <v>0.1</v>
      </c>
      <c r="V51" s="727">
        <f>U51</f>
        <v>0.1</v>
      </c>
      <c r="W51" s="728">
        <f>V51/S51</f>
        <v>0.4</v>
      </c>
      <c r="X51" s="727">
        <f>(T51+U51)/R51</f>
        <v>0.85</v>
      </c>
      <c r="Y51" s="647" t="s">
        <v>398</v>
      </c>
      <c r="Z51" s="647" t="s">
        <v>400</v>
      </c>
      <c r="AA51" s="647" t="s">
        <v>375</v>
      </c>
      <c r="AB51" s="647" t="s">
        <v>375</v>
      </c>
      <c r="AC51" s="720" t="s">
        <v>197</v>
      </c>
      <c r="AD51" s="721">
        <v>2021130010005</v>
      </c>
      <c r="AE51" s="720" t="s">
        <v>198</v>
      </c>
      <c r="AF51" s="49" t="s">
        <v>199</v>
      </c>
      <c r="AG51" s="49"/>
      <c r="AH51" s="48"/>
      <c r="AI51" s="153">
        <v>0</v>
      </c>
      <c r="AJ51" s="155"/>
      <c r="AK51" s="154"/>
      <c r="AL51" s="155"/>
      <c r="AM51" s="155"/>
      <c r="AN51" s="155"/>
      <c r="AO51" s="48"/>
      <c r="AP51" s="155"/>
      <c r="AQ51" s="155"/>
      <c r="AR51" s="547"/>
      <c r="AS51" s="547"/>
      <c r="AT51" s="88"/>
      <c r="AU51" s="89">
        <v>0</v>
      </c>
      <c r="AV51" s="725" t="s">
        <v>324</v>
      </c>
      <c r="AW51" s="48"/>
      <c r="AX51" s="823" t="s">
        <v>377</v>
      </c>
      <c r="AY51" s="155" t="s">
        <v>469</v>
      </c>
      <c r="AZ51" s="155"/>
      <c r="BA51" s="48"/>
      <c r="BB51" s="155"/>
      <c r="BC51" s="543" t="s">
        <v>376</v>
      </c>
      <c r="BD51" s="539">
        <v>79983168</v>
      </c>
      <c r="BE51" s="539">
        <v>79600000</v>
      </c>
      <c r="BF51" s="374">
        <f>+BE51/BD51</f>
        <v>0.9952093920560886</v>
      </c>
      <c r="BG51" s="371">
        <v>167233509</v>
      </c>
      <c r="BH51" s="371">
        <v>167233508.31999999</v>
      </c>
      <c r="BI51" s="371">
        <v>167233508.31999999</v>
      </c>
      <c r="BJ51" s="374">
        <f>BH51/BG51</f>
        <v>0.99999999593382927</v>
      </c>
      <c r="BK51" s="374">
        <f>BI51/BG51</f>
        <v>0.99999999593382927</v>
      </c>
      <c r="BL51" s="155"/>
      <c r="BM51" s="155"/>
      <c r="BN51" s="525" t="s">
        <v>375</v>
      </c>
      <c r="BO51" s="525" t="s">
        <v>375</v>
      </c>
    </row>
    <row r="52" spans="1:67" s="156" customFormat="1" ht="84.95" customHeight="1">
      <c r="A52" s="706"/>
      <c r="B52" s="582"/>
      <c r="C52" s="582"/>
      <c r="D52" s="644"/>
      <c r="E52" s="644"/>
      <c r="F52" s="644"/>
      <c r="G52" s="644"/>
      <c r="H52" s="644"/>
      <c r="I52" s="644"/>
      <c r="J52" s="750"/>
      <c r="K52" s="644"/>
      <c r="L52" s="644"/>
      <c r="M52" s="644"/>
      <c r="N52" s="644"/>
      <c r="O52" s="644"/>
      <c r="P52" s="644"/>
      <c r="Q52" s="644"/>
      <c r="R52" s="644"/>
      <c r="S52" s="644"/>
      <c r="T52" s="727"/>
      <c r="U52" s="727"/>
      <c r="V52" s="727"/>
      <c r="W52" s="728"/>
      <c r="X52" s="727"/>
      <c r="Y52" s="647"/>
      <c r="Z52" s="647"/>
      <c r="AA52" s="647"/>
      <c r="AB52" s="647"/>
      <c r="AC52" s="720"/>
      <c r="AD52" s="721"/>
      <c r="AE52" s="720"/>
      <c r="AF52" s="49" t="s">
        <v>200</v>
      </c>
      <c r="AG52" s="49"/>
      <c r="AH52" s="48"/>
      <c r="AI52" s="153">
        <v>0</v>
      </c>
      <c r="AJ52" s="155"/>
      <c r="AK52" s="154"/>
      <c r="AL52" s="155"/>
      <c r="AM52" s="155"/>
      <c r="AN52" s="155"/>
      <c r="AO52" s="48"/>
      <c r="AP52" s="155"/>
      <c r="AQ52" s="155"/>
      <c r="AR52" s="547"/>
      <c r="AS52" s="547"/>
      <c r="AT52" s="88"/>
      <c r="AU52" s="89">
        <v>0</v>
      </c>
      <c r="AV52" s="725"/>
      <c r="AW52" s="48"/>
      <c r="AX52" s="824"/>
      <c r="AY52" s="155" t="s">
        <v>469</v>
      </c>
      <c r="AZ52" s="155"/>
      <c r="BA52" s="48"/>
      <c r="BB52" s="155"/>
      <c r="BC52" s="548"/>
      <c r="BD52" s="540"/>
      <c r="BE52" s="540"/>
      <c r="BF52" s="542" t="e">
        <f t="shared" ref="BF52" si="7">+BE52/BD52</f>
        <v>#DIV/0!</v>
      </c>
      <c r="BG52" s="372"/>
      <c r="BH52" s="372"/>
      <c r="BI52" s="372"/>
      <c r="BJ52" s="375"/>
      <c r="BK52" s="375"/>
      <c r="BL52" s="155"/>
      <c r="BM52" s="155"/>
      <c r="BN52" s="526"/>
      <c r="BO52" s="526"/>
    </row>
    <row r="53" spans="1:67" s="156" customFormat="1" ht="84.95" customHeight="1">
      <c r="A53" s="706"/>
      <c r="B53" s="582"/>
      <c r="C53" s="582"/>
      <c r="D53" s="644"/>
      <c r="E53" s="644"/>
      <c r="F53" s="644"/>
      <c r="G53" s="644"/>
      <c r="H53" s="644"/>
      <c r="I53" s="644"/>
      <c r="J53" s="750"/>
      <c r="K53" s="644"/>
      <c r="L53" s="644"/>
      <c r="M53" s="644"/>
      <c r="N53" s="644"/>
      <c r="O53" s="644"/>
      <c r="P53" s="644"/>
      <c r="Q53" s="644"/>
      <c r="R53" s="644"/>
      <c r="S53" s="644"/>
      <c r="T53" s="727"/>
      <c r="U53" s="727"/>
      <c r="V53" s="727"/>
      <c r="W53" s="728"/>
      <c r="X53" s="727"/>
      <c r="Y53" s="647"/>
      <c r="Z53" s="647"/>
      <c r="AA53" s="647"/>
      <c r="AB53" s="647"/>
      <c r="AC53" s="720"/>
      <c r="AD53" s="721"/>
      <c r="AE53" s="720"/>
      <c r="AF53" s="49" t="s">
        <v>201</v>
      </c>
      <c r="AG53" s="49"/>
      <c r="AH53" s="48">
        <v>1</v>
      </c>
      <c r="AI53" s="153">
        <v>0.30766740505970741</v>
      </c>
      <c r="AJ53" s="155" t="s">
        <v>451</v>
      </c>
      <c r="AK53" s="187" t="s">
        <v>498</v>
      </c>
      <c r="AL53" s="155"/>
      <c r="AM53" s="155"/>
      <c r="AN53" s="155"/>
      <c r="AO53" s="48"/>
      <c r="AP53" s="155"/>
      <c r="AQ53" s="155"/>
      <c r="AR53" s="547"/>
      <c r="AS53" s="547"/>
      <c r="AT53" s="88" t="s">
        <v>376</v>
      </c>
      <c r="AU53" s="89">
        <v>39991584</v>
      </c>
      <c r="AV53" s="725"/>
      <c r="AW53" s="48" t="s">
        <v>336</v>
      </c>
      <c r="AX53" s="824"/>
      <c r="AY53" s="155" t="s">
        <v>458</v>
      </c>
      <c r="AZ53" s="155" t="s">
        <v>471</v>
      </c>
      <c r="BA53" s="48" t="s">
        <v>470</v>
      </c>
      <c r="BB53" s="88" t="s">
        <v>376</v>
      </c>
      <c r="BC53" s="544"/>
      <c r="BD53" s="541"/>
      <c r="BE53" s="541"/>
      <c r="BF53" s="376"/>
      <c r="BG53" s="372"/>
      <c r="BH53" s="372"/>
      <c r="BI53" s="372"/>
      <c r="BJ53" s="375"/>
      <c r="BK53" s="375"/>
      <c r="BL53" s="155" t="s">
        <v>451</v>
      </c>
      <c r="BM53" s="155"/>
      <c r="BN53" s="526"/>
      <c r="BO53" s="526"/>
    </row>
    <row r="54" spans="1:67" s="156" customFormat="1" ht="84.95" customHeight="1">
      <c r="A54" s="706"/>
      <c r="B54" s="582"/>
      <c r="C54" s="582"/>
      <c r="D54" s="644"/>
      <c r="E54" s="644"/>
      <c r="F54" s="644"/>
      <c r="G54" s="644"/>
      <c r="H54" s="644"/>
      <c r="I54" s="644"/>
      <c r="J54" s="750"/>
      <c r="K54" s="644"/>
      <c r="L54" s="644"/>
      <c r="M54" s="644"/>
      <c r="N54" s="644"/>
      <c r="O54" s="644"/>
      <c r="P54" s="644"/>
      <c r="Q54" s="644"/>
      <c r="R54" s="644"/>
      <c r="S54" s="644"/>
      <c r="T54" s="727"/>
      <c r="U54" s="727"/>
      <c r="V54" s="727"/>
      <c r="W54" s="728"/>
      <c r="X54" s="727"/>
      <c r="Y54" s="647"/>
      <c r="Z54" s="647"/>
      <c r="AA54" s="647"/>
      <c r="AB54" s="647"/>
      <c r="AC54" s="720"/>
      <c r="AD54" s="721"/>
      <c r="AE54" s="720"/>
      <c r="AF54" s="49" t="s">
        <v>202</v>
      </c>
      <c r="AG54" s="49"/>
      <c r="AH54" s="48">
        <v>1</v>
      </c>
      <c r="AI54" s="153">
        <v>0.38466518988058518</v>
      </c>
      <c r="AJ54" s="155" t="s">
        <v>451</v>
      </c>
      <c r="AK54" s="187" t="s">
        <v>498</v>
      </c>
      <c r="AL54" s="155"/>
      <c r="AM54" s="155"/>
      <c r="AN54" s="155"/>
      <c r="AO54" s="48"/>
      <c r="AP54" s="155"/>
      <c r="AQ54" s="155"/>
      <c r="AR54" s="547"/>
      <c r="AS54" s="547"/>
      <c r="AT54" s="88" t="s">
        <v>331</v>
      </c>
      <c r="AU54" s="89">
        <v>50000000</v>
      </c>
      <c r="AV54" s="725"/>
      <c r="AW54" s="50" t="s">
        <v>335</v>
      </c>
      <c r="AX54" s="824"/>
      <c r="AY54" s="155" t="s">
        <v>458</v>
      </c>
      <c r="AZ54" s="155" t="s">
        <v>471</v>
      </c>
      <c r="BA54" s="48" t="s">
        <v>470</v>
      </c>
      <c r="BB54" s="88" t="s">
        <v>331</v>
      </c>
      <c r="BC54" s="543" t="s">
        <v>331</v>
      </c>
      <c r="BD54" s="539">
        <v>50000000</v>
      </c>
      <c r="BE54" s="539">
        <v>50000000</v>
      </c>
      <c r="BF54" s="374">
        <f>+BE54/BD54</f>
        <v>1</v>
      </c>
      <c r="BG54" s="372"/>
      <c r="BH54" s="372"/>
      <c r="BI54" s="372"/>
      <c r="BJ54" s="375"/>
      <c r="BK54" s="375"/>
      <c r="BL54" s="155" t="s">
        <v>451</v>
      </c>
      <c r="BM54" s="155"/>
      <c r="BN54" s="526"/>
      <c r="BO54" s="526"/>
    </row>
    <row r="55" spans="1:67" s="156" customFormat="1" ht="84.95" customHeight="1">
      <c r="A55" s="707"/>
      <c r="B55" s="582"/>
      <c r="C55" s="582"/>
      <c r="D55" s="644"/>
      <c r="E55" s="644"/>
      <c r="F55" s="644"/>
      <c r="G55" s="644"/>
      <c r="H55" s="644"/>
      <c r="I55" s="644"/>
      <c r="J55" s="750"/>
      <c r="K55" s="644"/>
      <c r="L55" s="644"/>
      <c r="M55" s="644"/>
      <c r="N55" s="644"/>
      <c r="O55" s="644"/>
      <c r="P55" s="644"/>
      <c r="Q55" s="644"/>
      <c r="R55" s="644"/>
      <c r="S55" s="644"/>
      <c r="T55" s="727"/>
      <c r="U55" s="727"/>
      <c r="V55" s="727"/>
      <c r="W55" s="728"/>
      <c r="X55" s="727"/>
      <c r="Y55" s="647"/>
      <c r="Z55" s="647"/>
      <c r="AA55" s="647"/>
      <c r="AB55" s="647"/>
      <c r="AC55" s="720"/>
      <c r="AD55" s="721"/>
      <c r="AE55" s="720"/>
      <c r="AF55" s="49" t="s">
        <v>203</v>
      </c>
      <c r="AG55" s="49"/>
      <c r="AH55" s="48">
        <v>1</v>
      </c>
      <c r="AI55" s="153">
        <v>0.30766740505970741</v>
      </c>
      <c r="AJ55" s="155" t="s">
        <v>451</v>
      </c>
      <c r="AK55" s="187" t="s">
        <v>498</v>
      </c>
      <c r="AL55" s="155"/>
      <c r="AM55" s="155"/>
      <c r="AN55" s="155"/>
      <c r="AO55" s="48"/>
      <c r="AP55" s="155"/>
      <c r="AQ55" s="155"/>
      <c r="AR55" s="547"/>
      <c r="AS55" s="547"/>
      <c r="AT55" s="88" t="s">
        <v>376</v>
      </c>
      <c r="AU55" s="89">
        <v>39991584</v>
      </c>
      <c r="AV55" s="725"/>
      <c r="AW55" s="48" t="s">
        <v>336</v>
      </c>
      <c r="AX55" s="825"/>
      <c r="AY55" s="155" t="s">
        <v>458</v>
      </c>
      <c r="AZ55" s="155" t="s">
        <v>471</v>
      </c>
      <c r="BA55" s="48" t="s">
        <v>470</v>
      </c>
      <c r="BB55" s="88" t="s">
        <v>376</v>
      </c>
      <c r="BC55" s="544"/>
      <c r="BD55" s="541"/>
      <c r="BE55" s="541"/>
      <c r="BF55" s="376"/>
      <c r="BG55" s="373"/>
      <c r="BH55" s="373"/>
      <c r="BI55" s="373"/>
      <c r="BJ55" s="376"/>
      <c r="BK55" s="376"/>
      <c r="BL55" s="155" t="s">
        <v>451</v>
      </c>
      <c r="BM55" s="155"/>
      <c r="BN55" s="527"/>
      <c r="BO55" s="527"/>
    </row>
    <row r="56" spans="1:67" s="156" customFormat="1" ht="84.95" customHeight="1">
      <c r="A56" s="221"/>
      <c r="B56" s="582"/>
      <c r="C56" s="582"/>
      <c r="D56" s="755" t="s">
        <v>554</v>
      </c>
      <c r="E56" s="756"/>
      <c r="F56" s="756"/>
      <c r="G56" s="756"/>
      <c r="H56" s="756"/>
      <c r="I56" s="756"/>
      <c r="J56" s="756"/>
      <c r="K56" s="756"/>
      <c r="L56" s="756"/>
      <c r="M56" s="756"/>
      <c r="N56" s="756"/>
      <c r="O56" s="756"/>
      <c r="P56" s="756"/>
      <c r="Q56" s="756"/>
      <c r="R56" s="756"/>
      <c r="S56" s="756"/>
      <c r="T56" s="756"/>
      <c r="U56" s="756"/>
      <c r="V56" s="757"/>
      <c r="W56" s="297">
        <f>(W47+W51)/2</f>
        <v>0.35</v>
      </c>
      <c r="X56" s="297">
        <f>(X47+85%)/2</f>
        <v>0.92500000000000004</v>
      </c>
      <c r="Y56" s="202"/>
      <c r="Z56" s="202"/>
      <c r="AA56" s="298"/>
      <c r="AB56" s="298"/>
      <c r="AC56" s="218"/>
      <c r="AD56" s="219"/>
      <c r="AE56" s="218"/>
      <c r="AF56" s="49"/>
      <c r="AG56" s="49"/>
      <c r="AH56" s="241"/>
      <c r="AI56" s="153"/>
      <c r="AJ56" s="155"/>
      <c r="AK56" s="187"/>
      <c r="AL56" s="155"/>
      <c r="AM56" s="155"/>
      <c r="AN56" s="155"/>
      <c r="AO56" s="218"/>
      <c r="AP56" s="155"/>
      <c r="AQ56" s="155"/>
      <c r="AR56" s="204"/>
      <c r="AS56" s="204"/>
      <c r="AT56" s="88"/>
      <c r="AU56" s="89"/>
      <c r="AV56" s="214"/>
      <c r="AW56" s="218"/>
      <c r="AX56" s="232"/>
      <c r="AY56" s="155"/>
      <c r="AZ56" s="155"/>
      <c r="BA56" s="218"/>
      <c r="BB56" s="88"/>
      <c r="BC56" s="252"/>
      <c r="BD56" s="253"/>
      <c r="BE56" s="253"/>
      <c r="BF56" s="299"/>
      <c r="BG56" s="318">
        <f>BG47+BG51</f>
        <v>1010577707</v>
      </c>
      <c r="BH56" s="318">
        <f>BH51+BH47</f>
        <v>300450383.48000002</v>
      </c>
      <c r="BI56" s="318">
        <f>BI51+BI47</f>
        <v>200454306.31999999</v>
      </c>
      <c r="BJ56" s="319">
        <f>BH56/BG56</f>
        <v>0.29730557224730075</v>
      </c>
      <c r="BK56" s="319">
        <f>BI56/BG56</f>
        <v>0.19835615305137538</v>
      </c>
      <c r="BL56" s="155"/>
      <c r="BM56" s="155"/>
      <c r="BN56" s="240"/>
      <c r="BO56" s="240"/>
    </row>
    <row r="57" spans="1:67" s="178" customFormat="1" ht="84.95" customHeight="1">
      <c r="A57" s="708" t="s">
        <v>150</v>
      </c>
      <c r="B57" s="582"/>
      <c r="C57" s="582"/>
      <c r="D57" s="625" t="s">
        <v>264</v>
      </c>
      <c r="E57" s="631" t="s">
        <v>265</v>
      </c>
      <c r="F57" s="625" t="s">
        <v>272</v>
      </c>
      <c r="G57" s="631">
        <v>0.8</v>
      </c>
      <c r="H57" s="625" t="s">
        <v>346</v>
      </c>
      <c r="I57" s="631">
        <v>0.8</v>
      </c>
      <c r="J57" s="708" t="s">
        <v>278</v>
      </c>
      <c r="K57" s="651" t="s">
        <v>291</v>
      </c>
      <c r="L57" s="651" t="s">
        <v>347</v>
      </c>
      <c r="M57" s="625" t="s">
        <v>378</v>
      </c>
      <c r="N57" s="763" t="s">
        <v>379</v>
      </c>
      <c r="O57" s="763"/>
      <c r="P57" s="763" t="s">
        <v>348</v>
      </c>
      <c r="Q57" s="651" t="s">
        <v>312</v>
      </c>
      <c r="R57" s="651">
        <v>237</v>
      </c>
      <c r="S57" s="656">
        <v>80</v>
      </c>
      <c r="T57" s="729">
        <v>884</v>
      </c>
      <c r="U57" s="729">
        <f>AP57+AP58</f>
        <v>9</v>
      </c>
      <c r="V57" s="729">
        <f>U57</f>
        <v>9</v>
      </c>
      <c r="W57" s="732">
        <f>V57/S57</f>
        <v>0.1125</v>
      </c>
      <c r="X57" s="732">
        <v>1</v>
      </c>
      <c r="Y57" s="653" t="s">
        <v>409</v>
      </c>
      <c r="Z57" s="653" t="s">
        <v>410</v>
      </c>
      <c r="AA57" s="556" t="s">
        <v>418</v>
      </c>
      <c r="AB57" s="556" t="s">
        <v>419</v>
      </c>
      <c r="AC57" s="712" t="s">
        <v>204</v>
      </c>
      <c r="AD57" s="654">
        <v>2021130010255</v>
      </c>
      <c r="AE57" s="655" t="s">
        <v>397</v>
      </c>
      <c r="AF57" s="52" t="s">
        <v>205</v>
      </c>
      <c r="AG57" s="51"/>
      <c r="AH57" s="196">
        <v>1</v>
      </c>
      <c r="AI57" s="177">
        <v>1.6070166643140923E-2</v>
      </c>
      <c r="AJ57" s="52" t="s">
        <v>451</v>
      </c>
      <c r="AK57" s="188" t="s">
        <v>498</v>
      </c>
      <c r="AL57" s="91"/>
      <c r="AM57" s="91"/>
      <c r="AN57" s="91"/>
      <c r="AO57" s="51">
        <v>1</v>
      </c>
      <c r="AP57" s="91">
        <v>1</v>
      </c>
      <c r="AQ57" s="91"/>
      <c r="AR57" s="695" t="s">
        <v>341</v>
      </c>
      <c r="AS57" s="695" t="s">
        <v>343</v>
      </c>
      <c r="AT57" s="175" t="s">
        <v>376</v>
      </c>
      <c r="AU57" s="90">
        <v>30000000</v>
      </c>
      <c r="AV57" s="712" t="s">
        <v>204</v>
      </c>
      <c r="AW57" s="51" t="s">
        <v>336</v>
      </c>
      <c r="AX57" s="475" t="s">
        <v>380</v>
      </c>
      <c r="AY57" s="91" t="s">
        <v>458</v>
      </c>
      <c r="AZ57" s="52" t="s">
        <v>205</v>
      </c>
      <c r="BA57" s="52" t="s">
        <v>492</v>
      </c>
      <c r="BB57" s="175" t="s">
        <v>376</v>
      </c>
      <c r="BC57" s="475" t="s">
        <v>331</v>
      </c>
      <c r="BD57" s="478">
        <v>450000000</v>
      </c>
      <c r="BE57" s="478">
        <v>204000000</v>
      </c>
      <c r="BF57" s="380">
        <f>+BE57/BD57</f>
        <v>0.45333333333333331</v>
      </c>
      <c r="BG57" s="377">
        <v>1515062354</v>
      </c>
      <c r="BH57" s="377">
        <v>844994604</v>
      </c>
      <c r="BI57" s="377">
        <v>812985887</v>
      </c>
      <c r="BJ57" s="380">
        <f>BH57/BG57</f>
        <v>0.55772925897675629</v>
      </c>
      <c r="BK57" s="380">
        <f>BI57/BG57</f>
        <v>0.53660226250991649</v>
      </c>
      <c r="BL57" s="52" t="s">
        <v>451</v>
      </c>
      <c r="BM57" s="91"/>
      <c r="BN57" s="516" t="s">
        <v>424</v>
      </c>
      <c r="BO57" s="516" t="s">
        <v>425</v>
      </c>
    </row>
    <row r="58" spans="1:67" s="178" customFormat="1" ht="84.95" customHeight="1">
      <c r="A58" s="708"/>
      <c r="B58" s="582"/>
      <c r="C58" s="582"/>
      <c r="D58" s="626"/>
      <c r="E58" s="645"/>
      <c r="F58" s="626"/>
      <c r="G58" s="626"/>
      <c r="H58" s="626"/>
      <c r="I58" s="626"/>
      <c r="J58" s="708"/>
      <c r="K58" s="651"/>
      <c r="L58" s="651"/>
      <c r="M58" s="626"/>
      <c r="N58" s="763"/>
      <c r="O58" s="763"/>
      <c r="P58" s="763"/>
      <c r="Q58" s="651"/>
      <c r="R58" s="651"/>
      <c r="S58" s="657"/>
      <c r="T58" s="729"/>
      <c r="U58" s="729"/>
      <c r="V58" s="729"/>
      <c r="W58" s="732"/>
      <c r="X58" s="732"/>
      <c r="Y58" s="653"/>
      <c r="Z58" s="653"/>
      <c r="AA58" s="557"/>
      <c r="AB58" s="557"/>
      <c r="AC58" s="712"/>
      <c r="AD58" s="654"/>
      <c r="AE58" s="655"/>
      <c r="AF58" s="51" t="s">
        <v>206</v>
      </c>
      <c r="AG58" s="51"/>
      <c r="AH58" s="195">
        <v>8</v>
      </c>
      <c r="AI58" s="177">
        <v>2.1426888857521233E-2</v>
      </c>
      <c r="AJ58" s="52" t="s">
        <v>449</v>
      </c>
      <c r="AK58" s="188" t="s">
        <v>498</v>
      </c>
      <c r="AL58" s="91"/>
      <c r="AM58" s="91"/>
      <c r="AN58" s="91"/>
      <c r="AO58" s="51">
        <v>8</v>
      </c>
      <c r="AP58" s="91">
        <v>8</v>
      </c>
      <c r="AQ58" s="91"/>
      <c r="AR58" s="695"/>
      <c r="AS58" s="695"/>
      <c r="AT58" s="175" t="s">
        <v>376</v>
      </c>
      <c r="AU58" s="90">
        <v>40000000</v>
      </c>
      <c r="AV58" s="712"/>
      <c r="AW58" s="51" t="s">
        <v>336</v>
      </c>
      <c r="AX58" s="476"/>
      <c r="AY58" s="91" t="s">
        <v>458</v>
      </c>
      <c r="AZ58" s="51" t="s">
        <v>206</v>
      </c>
      <c r="BA58" s="52" t="s">
        <v>493</v>
      </c>
      <c r="BB58" s="175" t="s">
        <v>376</v>
      </c>
      <c r="BC58" s="476"/>
      <c r="BD58" s="479"/>
      <c r="BE58" s="479"/>
      <c r="BF58" s="481" t="e">
        <f t="shared" ref="BF58" si="8">+BE58/BD58</f>
        <v>#DIV/0!</v>
      </c>
      <c r="BG58" s="378"/>
      <c r="BH58" s="378"/>
      <c r="BI58" s="378"/>
      <c r="BJ58" s="381"/>
      <c r="BK58" s="381"/>
      <c r="BL58" s="52" t="s">
        <v>449</v>
      </c>
      <c r="BM58" s="91"/>
      <c r="BN58" s="517"/>
      <c r="BO58" s="517"/>
    </row>
    <row r="59" spans="1:67" s="178" customFormat="1" ht="84.95" customHeight="1">
      <c r="A59" s="708"/>
      <c r="B59" s="582"/>
      <c r="C59" s="582"/>
      <c r="D59" s="626"/>
      <c r="E59" s="645"/>
      <c r="F59" s="626"/>
      <c r="G59" s="626"/>
      <c r="H59" s="626"/>
      <c r="I59" s="626"/>
      <c r="J59" s="708"/>
      <c r="K59" s="651"/>
      <c r="L59" s="651"/>
      <c r="M59" s="626"/>
      <c r="N59" s="763"/>
      <c r="O59" s="763"/>
      <c r="P59" s="763"/>
      <c r="Q59" s="651"/>
      <c r="R59" s="651"/>
      <c r="S59" s="657"/>
      <c r="T59" s="729"/>
      <c r="U59" s="729"/>
      <c r="V59" s="729"/>
      <c r="W59" s="732"/>
      <c r="X59" s="732"/>
      <c r="Y59" s="653"/>
      <c r="Z59" s="653"/>
      <c r="AA59" s="557"/>
      <c r="AB59" s="557"/>
      <c r="AC59" s="712"/>
      <c r="AD59" s="654"/>
      <c r="AE59" s="655"/>
      <c r="AF59" s="52" t="s">
        <v>207</v>
      </c>
      <c r="AG59" s="51"/>
      <c r="AH59" s="195">
        <v>1</v>
      </c>
      <c r="AI59" s="177">
        <v>4.6065982692601162E-2</v>
      </c>
      <c r="AJ59" s="52" t="s">
        <v>519</v>
      </c>
      <c r="AK59" s="188" t="s">
        <v>498</v>
      </c>
      <c r="AL59" s="91"/>
      <c r="AM59" s="91"/>
      <c r="AN59" s="91"/>
      <c r="AO59" s="51"/>
      <c r="AP59" s="91"/>
      <c r="AQ59" s="91"/>
      <c r="AR59" s="695"/>
      <c r="AS59" s="695"/>
      <c r="AT59" s="175" t="s">
        <v>351</v>
      </c>
      <c r="AU59" s="90">
        <v>85996586.810000002</v>
      </c>
      <c r="AV59" s="712"/>
      <c r="AW59" s="51" t="s">
        <v>337</v>
      </c>
      <c r="AX59" s="476"/>
      <c r="AY59" s="91" t="s">
        <v>458</v>
      </c>
      <c r="AZ59" s="52" t="s">
        <v>207</v>
      </c>
      <c r="BA59" s="52" t="s">
        <v>494</v>
      </c>
      <c r="BB59" s="175" t="s">
        <v>351</v>
      </c>
      <c r="BC59" s="476"/>
      <c r="BD59" s="479"/>
      <c r="BE59" s="479"/>
      <c r="BF59" s="381"/>
      <c r="BG59" s="378"/>
      <c r="BH59" s="378"/>
      <c r="BI59" s="378"/>
      <c r="BJ59" s="381"/>
      <c r="BK59" s="381"/>
      <c r="BL59" s="52" t="s">
        <v>519</v>
      </c>
      <c r="BM59" s="91"/>
      <c r="BN59" s="517"/>
      <c r="BO59" s="517"/>
    </row>
    <row r="60" spans="1:67" s="178" customFormat="1" ht="84.95" customHeight="1">
      <c r="A60" s="708"/>
      <c r="B60" s="582"/>
      <c r="C60" s="582"/>
      <c r="D60" s="626"/>
      <c r="E60" s="645"/>
      <c r="F60" s="626"/>
      <c r="G60" s="626"/>
      <c r="H60" s="626"/>
      <c r="I60" s="626"/>
      <c r="J60" s="708"/>
      <c r="K60" s="651"/>
      <c r="L60" s="651"/>
      <c r="M60" s="626"/>
      <c r="N60" s="763"/>
      <c r="O60" s="763"/>
      <c r="P60" s="763"/>
      <c r="Q60" s="651"/>
      <c r="R60" s="651"/>
      <c r="S60" s="657"/>
      <c r="T60" s="729"/>
      <c r="U60" s="729"/>
      <c r="V60" s="729"/>
      <c r="W60" s="732"/>
      <c r="X60" s="732"/>
      <c r="Y60" s="653"/>
      <c r="Z60" s="653"/>
      <c r="AA60" s="557"/>
      <c r="AB60" s="557"/>
      <c r="AC60" s="712"/>
      <c r="AD60" s="654"/>
      <c r="AE60" s="655"/>
      <c r="AF60" s="51" t="s">
        <v>208</v>
      </c>
      <c r="AG60" s="51"/>
      <c r="AH60" s="195">
        <v>1</v>
      </c>
      <c r="AI60" s="177">
        <v>1.6070166643140923E-2</v>
      </c>
      <c r="AJ60" s="52" t="s">
        <v>466</v>
      </c>
      <c r="AK60" s="188" t="s">
        <v>498</v>
      </c>
      <c r="AL60" s="91"/>
      <c r="AM60" s="91"/>
      <c r="AN60" s="91"/>
      <c r="AO60" s="51"/>
      <c r="AP60" s="91"/>
      <c r="AQ60" s="91"/>
      <c r="AR60" s="695"/>
      <c r="AS60" s="695"/>
      <c r="AT60" s="175" t="s">
        <v>351</v>
      </c>
      <c r="AU60" s="90">
        <v>30000000</v>
      </c>
      <c r="AV60" s="712"/>
      <c r="AW60" s="51" t="s">
        <v>337</v>
      </c>
      <c r="AX60" s="476"/>
      <c r="AY60" s="91" t="s">
        <v>458</v>
      </c>
      <c r="AZ60" s="51" t="s">
        <v>208</v>
      </c>
      <c r="BA60" s="52" t="s">
        <v>487</v>
      </c>
      <c r="BB60" s="175" t="s">
        <v>351</v>
      </c>
      <c r="BC60" s="477"/>
      <c r="BD60" s="480"/>
      <c r="BE60" s="480"/>
      <c r="BF60" s="382"/>
      <c r="BG60" s="378"/>
      <c r="BH60" s="378"/>
      <c r="BI60" s="378"/>
      <c r="BJ60" s="381"/>
      <c r="BK60" s="381"/>
      <c r="BL60" s="52" t="s">
        <v>466</v>
      </c>
      <c r="BM60" s="91"/>
      <c r="BN60" s="517"/>
      <c r="BO60" s="517"/>
    </row>
    <row r="61" spans="1:67" s="178" customFormat="1" ht="84.95" customHeight="1">
      <c r="A61" s="708"/>
      <c r="B61" s="582"/>
      <c r="C61" s="582"/>
      <c r="D61" s="626"/>
      <c r="E61" s="645"/>
      <c r="F61" s="626"/>
      <c r="G61" s="626"/>
      <c r="H61" s="626"/>
      <c r="I61" s="626"/>
      <c r="J61" s="708"/>
      <c r="K61" s="651"/>
      <c r="L61" s="651"/>
      <c r="M61" s="626"/>
      <c r="N61" s="763"/>
      <c r="O61" s="763"/>
      <c r="P61" s="763"/>
      <c r="Q61" s="651"/>
      <c r="R61" s="651"/>
      <c r="S61" s="657"/>
      <c r="T61" s="729"/>
      <c r="U61" s="729"/>
      <c r="V61" s="729"/>
      <c r="W61" s="732"/>
      <c r="X61" s="732"/>
      <c r="Y61" s="653"/>
      <c r="Z61" s="653"/>
      <c r="AA61" s="557"/>
      <c r="AB61" s="557"/>
      <c r="AC61" s="712"/>
      <c r="AD61" s="654"/>
      <c r="AE61" s="655"/>
      <c r="AF61" s="516" t="s">
        <v>209</v>
      </c>
      <c r="AG61" s="516"/>
      <c r="AH61" s="516">
        <v>1</v>
      </c>
      <c r="AI61" s="640">
        <v>0.43684766032159283</v>
      </c>
      <c r="AJ61" s="475" t="s">
        <v>522</v>
      </c>
      <c r="AK61" s="188" t="s">
        <v>498</v>
      </c>
      <c r="AL61" s="637"/>
      <c r="AM61" s="637"/>
      <c r="AN61" s="637"/>
      <c r="AO61" s="63"/>
      <c r="AP61" s="179"/>
      <c r="AQ61" s="179"/>
      <c r="AR61" s="695"/>
      <c r="AS61" s="695"/>
      <c r="AT61" s="176" t="s">
        <v>331</v>
      </c>
      <c r="AU61" s="90">
        <v>450000000</v>
      </c>
      <c r="AV61" s="712"/>
      <c r="AW61" s="51" t="s">
        <v>335</v>
      </c>
      <c r="AX61" s="476"/>
      <c r="AY61" s="91" t="s">
        <v>458</v>
      </c>
      <c r="AZ61" s="516" t="s">
        <v>209</v>
      </c>
      <c r="BA61" s="475" t="s">
        <v>495</v>
      </c>
      <c r="BB61" s="176" t="s">
        <v>331</v>
      </c>
      <c r="BC61" s="475" t="s">
        <v>351</v>
      </c>
      <c r="BD61" s="478">
        <v>646996586.80999994</v>
      </c>
      <c r="BE61" s="478">
        <v>254080000</v>
      </c>
      <c r="BF61" s="380">
        <f>+BE61/BD61</f>
        <v>0.39270686303421615</v>
      </c>
      <c r="BG61" s="378"/>
      <c r="BH61" s="378"/>
      <c r="BI61" s="378"/>
      <c r="BJ61" s="381"/>
      <c r="BK61" s="381"/>
      <c r="BL61" s="475" t="s">
        <v>522</v>
      </c>
      <c r="BM61" s="91"/>
      <c r="BN61" s="517"/>
      <c r="BO61" s="517"/>
    </row>
    <row r="62" spans="1:67" s="178" customFormat="1" ht="84.95" customHeight="1">
      <c r="A62" s="708"/>
      <c r="B62" s="582"/>
      <c r="C62" s="582"/>
      <c r="D62" s="626"/>
      <c r="E62" s="645"/>
      <c r="F62" s="626"/>
      <c r="G62" s="626"/>
      <c r="H62" s="626"/>
      <c r="I62" s="626"/>
      <c r="J62" s="708"/>
      <c r="K62" s="651"/>
      <c r="L62" s="651"/>
      <c r="M62" s="626"/>
      <c r="N62" s="763"/>
      <c r="O62" s="763"/>
      <c r="P62" s="763"/>
      <c r="Q62" s="651"/>
      <c r="R62" s="651"/>
      <c r="S62" s="657"/>
      <c r="T62" s="729"/>
      <c r="U62" s="729"/>
      <c r="V62" s="729"/>
      <c r="W62" s="732"/>
      <c r="X62" s="732"/>
      <c r="Y62" s="653"/>
      <c r="Z62" s="653"/>
      <c r="AA62" s="557"/>
      <c r="AB62" s="557"/>
      <c r="AC62" s="712"/>
      <c r="AD62" s="654"/>
      <c r="AE62" s="655"/>
      <c r="AF62" s="517"/>
      <c r="AG62" s="517"/>
      <c r="AH62" s="517"/>
      <c r="AI62" s="641"/>
      <c r="AJ62" s="476"/>
      <c r="AK62" s="188" t="s">
        <v>498</v>
      </c>
      <c r="AL62" s="638"/>
      <c r="AM62" s="638"/>
      <c r="AN62" s="638"/>
      <c r="AO62" s="64"/>
      <c r="AP62" s="180"/>
      <c r="AQ62" s="180"/>
      <c r="AR62" s="695"/>
      <c r="AS62" s="695"/>
      <c r="AT62" s="176" t="s">
        <v>351</v>
      </c>
      <c r="AU62" s="90">
        <v>100000000</v>
      </c>
      <c r="AV62" s="712"/>
      <c r="AW62" s="51" t="s">
        <v>337</v>
      </c>
      <c r="AX62" s="476"/>
      <c r="AY62" s="91" t="s">
        <v>458</v>
      </c>
      <c r="AZ62" s="517"/>
      <c r="BA62" s="476"/>
      <c r="BB62" s="176" t="s">
        <v>351</v>
      </c>
      <c r="BC62" s="476"/>
      <c r="BD62" s="479"/>
      <c r="BE62" s="479"/>
      <c r="BF62" s="381"/>
      <c r="BG62" s="378"/>
      <c r="BH62" s="378"/>
      <c r="BI62" s="378"/>
      <c r="BJ62" s="381"/>
      <c r="BK62" s="381"/>
      <c r="BL62" s="476"/>
      <c r="BM62" s="91"/>
      <c r="BN62" s="517"/>
      <c r="BO62" s="517"/>
    </row>
    <row r="63" spans="1:67" s="178" customFormat="1" ht="84.95" customHeight="1">
      <c r="A63" s="708"/>
      <c r="B63" s="582"/>
      <c r="C63" s="582"/>
      <c r="D63" s="626"/>
      <c r="E63" s="645"/>
      <c r="F63" s="626"/>
      <c r="G63" s="626"/>
      <c r="H63" s="626"/>
      <c r="I63" s="626"/>
      <c r="J63" s="708"/>
      <c r="K63" s="651"/>
      <c r="L63" s="651"/>
      <c r="M63" s="626"/>
      <c r="N63" s="763"/>
      <c r="O63" s="763"/>
      <c r="P63" s="763"/>
      <c r="Q63" s="651"/>
      <c r="R63" s="651"/>
      <c r="S63" s="657"/>
      <c r="T63" s="729"/>
      <c r="U63" s="729"/>
      <c r="V63" s="729"/>
      <c r="W63" s="732"/>
      <c r="X63" s="732"/>
      <c r="Y63" s="653"/>
      <c r="Z63" s="653"/>
      <c r="AA63" s="557"/>
      <c r="AB63" s="557"/>
      <c r="AC63" s="712"/>
      <c r="AD63" s="654"/>
      <c r="AE63" s="655"/>
      <c r="AF63" s="518"/>
      <c r="AG63" s="518"/>
      <c r="AH63" s="518"/>
      <c r="AI63" s="642"/>
      <c r="AJ63" s="477"/>
      <c r="AK63" s="188" t="s">
        <v>498</v>
      </c>
      <c r="AL63" s="639"/>
      <c r="AM63" s="639"/>
      <c r="AN63" s="639"/>
      <c r="AO63" s="65"/>
      <c r="AP63" s="181"/>
      <c r="AQ63" s="181"/>
      <c r="AR63" s="695"/>
      <c r="AS63" s="695"/>
      <c r="AT63" s="175" t="s">
        <v>334</v>
      </c>
      <c r="AU63" s="90">
        <v>265513000</v>
      </c>
      <c r="AV63" s="712"/>
      <c r="AW63" s="51" t="s">
        <v>381</v>
      </c>
      <c r="AX63" s="476"/>
      <c r="AY63" s="91" t="s">
        <v>458</v>
      </c>
      <c r="AZ63" s="518"/>
      <c r="BA63" s="477"/>
      <c r="BB63" s="175" t="s">
        <v>334</v>
      </c>
      <c r="BC63" s="476"/>
      <c r="BD63" s="479"/>
      <c r="BE63" s="479"/>
      <c r="BF63" s="481" t="e">
        <f t="shared" ref="BF63" si="9">+BE63/BD63</f>
        <v>#DIV/0!</v>
      </c>
      <c r="BG63" s="378"/>
      <c r="BH63" s="378"/>
      <c r="BI63" s="378"/>
      <c r="BJ63" s="381"/>
      <c r="BK63" s="381"/>
      <c r="BL63" s="477"/>
      <c r="BM63" s="91"/>
      <c r="BN63" s="517"/>
      <c r="BO63" s="517"/>
    </row>
    <row r="64" spans="1:67" s="178" customFormat="1" ht="84.95" customHeight="1">
      <c r="A64" s="708"/>
      <c r="B64" s="582"/>
      <c r="C64" s="582"/>
      <c r="D64" s="626"/>
      <c r="E64" s="645"/>
      <c r="F64" s="626"/>
      <c r="G64" s="627"/>
      <c r="H64" s="627"/>
      <c r="I64" s="627"/>
      <c r="J64" s="708"/>
      <c r="K64" s="651"/>
      <c r="L64" s="651"/>
      <c r="M64" s="626"/>
      <c r="N64" s="763"/>
      <c r="O64" s="763"/>
      <c r="P64" s="763"/>
      <c r="Q64" s="651"/>
      <c r="R64" s="651"/>
      <c r="S64" s="658"/>
      <c r="T64" s="729"/>
      <c r="U64" s="729"/>
      <c r="V64" s="729"/>
      <c r="W64" s="732"/>
      <c r="X64" s="732"/>
      <c r="Y64" s="653"/>
      <c r="Z64" s="653"/>
      <c r="AA64" s="558"/>
      <c r="AB64" s="558"/>
      <c r="AC64" s="712"/>
      <c r="AD64" s="654"/>
      <c r="AE64" s="655"/>
      <c r="AF64" s="51" t="s">
        <v>210</v>
      </c>
      <c r="AG64" s="51"/>
      <c r="AH64" s="195">
        <v>4</v>
      </c>
      <c r="AI64" s="177">
        <v>3.7497055500662159E-2</v>
      </c>
      <c r="AJ64" s="52" t="s">
        <v>519</v>
      </c>
      <c r="AK64" s="188" t="s">
        <v>498</v>
      </c>
      <c r="AL64" s="91"/>
      <c r="AM64" s="91"/>
      <c r="AN64" s="91"/>
      <c r="AO64" s="51"/>
      <c r="AP64" s="91"/>
      <c r="AQ64" s="91"/>
      <c r="AR64" s="695"/>
      <c r="AS64" s="695"/>
      <c r="AT64" s="176" t="s">
        <v>351</v>
      </c>
      <c r="AU64" s="90">
        <v>70000000</v>
      </c>
      <c r="AV64" s="712"/>
      <c r="AW64" s="51" t="s">
        <v>337</v>
      </c>
      <c r="AX64" s="476"/>
      <c r="AY64" s="91" t="s">
        <v>458</v>
      </c>
      <c r="AZ64" s="51" t="s">
        <v>210</v>
      </c>
      <c r="BA64" s="52" t="s">
        <v>496</v>
      </c>
      <c r="BB64" s="176" t="s">
        <v>351</v>
      </c>
      <c r="BC64" s="477"/>
      <c r="BD64" s="480"/>
      <c r="BE64" s="480"/>
      <c r="BF64" s="382"/>
      <c r="BG64" s="378"/>
      <c r="BH64" s="378"/>
      <c r="BI64" s="378"/>
      <c r="BJ64" s="381"/>
      <c r="BK64" s="381"/>
      <c r="BL64" s="52" t="s">
        <v>519</v>
      </c>
      <c r="BM64" s="91"/>
      <c r="BN64" s="518"/>
      <c r="BO64" s="518"/>
    </row>
    <row r="65" spans="1:67" s="178" customFormat="1" ht="84.95" customHeight="1">
      <c r="A65" s="708"/>
      <c r="B65" s="582"/>
      <c r="C65" s="582"/>
      <c r="D65" s="626"/>
      <c r="E65" s="645"/>
      <c r="F65" s="626"/>
      <c r="G65" s="631">
        <v>0.8</v>
      </c>
      <c r="H65" s="625" t="s">
        <v>346</v>
      </c>
      <c r="I65" s="631">
        <v>0.8</v>
      </c>
      <c r="J65" s="708"/>
      <c r="K65" s="651" t="s">
        <v>292</v>
      </c>
      <c r="L65" s="651" t="s">
        <v>347</v>
      </c>
      <c r="M65" s="626"/>
      <c r="N65" s="763" t="s">
        <v>257</v>
      </c>
      <c r="O65" s="763"/>
      <c r="P65" s="763" t="s">
        <v>348</v>
      </c>
      <c r="Q65" s="651" t="s">
        <v>313</v>
      </c>
      <c r="R65" s="651">
        <v>16</v>
      </c>
      <c r="S65" s="651">
        <v>14</v>
      </c>
      <c r="T65" s="730">
        <v>56</v>
      </c>
      <c r="U65" s="730">
        <f>AP65+AP66+AP67</f>
        <v>5</v>
      </c>
      <c r="V65" s="730">
        <f>U65</f>
        <v>5</v>
      </c>
      <c r="W65" s="732">
        <f>V65/S65</f>
        <v>0.35714285714285715</v>
      </c>
      <c r="X65" s="732">
        <v>1</v>
      </c>
      <c r="Y65" s="653" t="s">
        <v>409</v>
      </c>
      <c r="Z65" s="653" t="s">
        <v>410</v>
      </c>
      <c r="AA65" s="556" t="s">
        <v>418</v>
      </c>
      <c r="AB65" s="556" t="s">
        <v>419</v>
      </c>
      <c r="AC65" s="712"/>
      <c r="AD65" s="654"/>
      <c r="AE65" s="655"/>
      <c r="AF65" s="51" t="s">
        <v>211</v>
      </c>
      <c r="AG65" s="51"/>
      <c r="AH65" s="195">
        <v>2</v>
      </c>
      <c r="AI65" s="177">
        <v>9.1064277644465244E-2</v>
      </c>
      <c r="AJ65" s="52" t="s">
        <v>451</v>
      </c>
      <c r="AK65" s="188" t="s">
        <v>498</v>
      </c>
      <c r="AL65" s="91"/>
      <c r="AM65" s="91"/>
      <c r="AN65" s="91"/>
      <c r="AO65" s="51" t="s">
        <v>527</v>
      </c>
      <c r="AP65" s="91">
        <v>1</v>
      </c>
      <c r="AQ65" s="91">
        <v>10</v>
      </c>
      <c r="AR65" s="695"/>
      <c r="AS65" s="695"/>
      <c r="AT65" s="175" t="s">
        <v>351</v>
      </c>
      <c r="AU65" s="90">
        <v>170000000</v>
      </c>
      <c r="AV65" s="712"/>
      <c r="AW65" s="51" t="s">
        <v>337</v>
      </c>
      <c r="AX65" s="476"/>
      <c r="AY65" s="91" t="s">
        <v>458</v>
      </c>
      <c r="AZ65" s="51" t="s">
        <v>211</v>
      </c>
      <c r="BA65" s="52" t="s">
        <v>446</v>
      </c>
      <c r="BB65" s="175" t="s">
        <v>351</v>
      </c>
      <c r="BC65" s="475" t="s">
        <v>376</v>
      </c>
      <c r="BD65" s="478">
        <v>504303662</v>
      </c>
      <c r="BE65" s="478">
        <v>452853432</v>
      </c>
      <c r="BF65" s="380">
        <f>+BE65/BD65</f>
        <v>0.89797767917061055</v>
      </c>
      <c r="BG65" s="378"/>
      <c r="BH65" s="378"/>
      <c r="BI65" s="378"/>
      <c r="BJ65" s="381"/>
      <c r="BK65" s="381"/>
      <c r="BL65" s="52" t="s">
        <v>451</v>
      </c>
      <c r="BM65" s="91"/>
      <c r="BN65" s="516" t="s">
        <v>424</v>
      </c>
      <c r="BO65" s="516" t="s">
        <v>425</v>
      </c>
    </row>
    <row r="66" spans="1:67" s="178" customFormat="1" ht="84.95" customHeight="1">
      <c r="A66" s="708"/>
      <c r="B66" s="582"/>
      <c r="C66" s="582"/>
      <c r="D66" s="626"/>
      <c r="E66" s="645"/>
      <c r="F66" s="626"/>
      <c r="G66" s="626"/>
      <c r="H66" s="626"/>
      <c r="I66" s="626"/>
      <c r="J66" s="708"/>
      <c r="K66" s="651"/>
      <c r="L66" s="651"/>
      <c r="M66" s="626"/>
      <c r="N66" s="763"/>
      <c r="O66" s="763"/>
      <c r="P66" s="763"/>
      <c r="Q66" s="651"/>
      <c r="R66" s="651"/>
      <c r="S66" s="651"/>
      <c r="T66" s="729"/>
      <c r="U66" s="729"/>
      <c r="V66" s="729"/>
      <c r="W66" s="732"/>
      <c r="X66" s="732"/>
      <c r="Y66" s="653"/>
      <c r="Z66" s="653"/>
      <c r="AA66" s="557"/>
      <c r="AB66" s="557"/>
      <c r="AC66" s="712"/>
      <c r="AD66" s="654"/>
      <c r="AE66" s="655"/>
      <c r="AF66" s="51" t="s">
        <v>212</v>
      </c>
      <c r="AG66" s="51"/>
      <c r="AH66" s="195">
        <v>11</v>
      </c>
      <c r="AI66" s="177">
        <v>0.23264440740221168</v>
      </c>
      <c r="AJ66" s="52" t="s">
        <v>520</v>
      </c>
      <c r="AK66" s="188" t="s">
        <v>498</v>
      </c>
      <c r="AL66" s="91"/>
      <c r="AM66" s="91"/>
      <c r="AN66" s="91"/>
      <c r="AO66" s="51" t="s">
        <v>531</v>
      </c>
      <c r="AP66" s="91">
        <v>3</v>
      </c>
      <c r="AQ66" s="91">
        <f>50+50+9</f>
        <v>109</v>
      </c>
      <c r="AR66" s="695"/>
      <c r="AS66" s="695"/>
      <c r="AT66" s="175" t="s">
        <v>376</v>
      </c>
      <c r="AU66" s="90">
        <v>434303662</v>
      </c>
      <c r="AV66" s="712"/>
      <c r="AW66" s="51" t="s">
        <v>336</v>
      </c>
      <c r="AX66" s="476"/>
      <c r="AY66" s="91" t="s">
        <v>458</v>
      </c>
      <c r="AZ66" s="51" t="s">
        <v>212</v>
      </c>
      <c r="BA66" s="52" t="s">
        <v>455</v>
      </c>
      <c r="BB66" s="175" t="s">
        <v>376</v>
      </c>
      <c r="BC66" s="476"/>
      <c r="BD66" s="479"/>
      <c r="BE66" s="479"/>
      <c r="BF66" s="381"/>
      <c r="BG66" s="378"/>
      <c r="BH66" s="378"/>
      <c r="BI66" s="378"/>
      <c r="BJ66" s="381"/>
      <c r="BK66" s="381"/>
      <c r="BL66" s="52" t="s">
        <v>520</v>
      </c>
      <c r="BM66" s="91" t="s">
        <v>530</v>
      </c>
      <c r="BN66" s="517"/>
      <c r="BO66" s="517"/>
    </row>
    <row r="67" spans="1:67" s="178" customFormat="1" ht="84.95" customHeight="1">
      <c r="A67" s="708"/>
      <c r="B67" s="582"/>
      <c r="C67" s="582"/>
      <c r="D67" s="626"/>
      <c r="E67" s="645"/>
      <c r="F67" s="626"/>
      <c r="G67" s="626"/>
      <c r="H67" s="626"/>
      <c r="I67" s="626"/>
      <c r="J67" s="708"/>
      <c r="K67" s="651"/>
      <c r="L67" s="651"/>
      <c r="M67" s="626"/>
      <c r="N67" s="763"/>
      <c r="O67" s="763"/>
      <c r="P67" s="763"/>
      <c r="Q67" s="651"/>
      <c r="R67" s="651"/>
      <c r="S67" s="651"/>
      <c r="T67" s="729"/>
      <c r="U67" s="729"/>
      <c r="V67" s="729"/>
      <c r="W67" s="732"/>
      <c r="X67" s="732"/>
      <c r="Y67" s="653"/>
      <c r="Z67" s="653"/>
      <c r="AA67" s="557"/>
      <c r="AB67" s="557"/>
      <c r="AC67" s="712"/>
      <c r="AD67" s="654"/>
      <c r="AE67" s="655"/>
      <c r="AF67" s="51" t="s">
        <v>213</v>
      </c>
      <c r="AG67" s="51"/>
      <c r="AH67" s="195">
        <v>1</v>
      </c>
      <c r="AI67" s="177">
        <v>3.2140333286281846E-2</v>
      </c>
      <c r="AJ67" s="52" t="s">
        <v>521</v>
      </c>
      <c r="AK67" s="188" t="s">
        <v>498</v>
      </c>
      <c r="AL67" s="91"/>
      <c r="AM67" s="91"/>
      <c r="AN67" s="91"/>
      <c r="AO67" s="51" t="s">
        <v>529</v>
      </c>
      <c r="AP67" s="91">
        <v>1</v>
      </c>
      <c r="AQ67" s="91">
        <v>48</v>
      </c>
      <c r="AR67" s="695"/>
      <c r="AS67" s="695"/>
      <c r="AT67" s="175" t="s">
        <v>351</v>
      </c>
      <c r="AU67" s="90">
        <v>60000000</v>
      </c>
      <c r="AV67" s="712"/>
      <c r="AW67" s="51" t="s">
        <v>337</v>
      </c>
      <c r="AX67" s="476"/>
      <c r="AY67" s="91" t="s">
        <v>458</v>
      </c>
      <c r="AZ67" s="51" t="s">
        <v>213</v>
      </c>
      <c r="BA67" s="52" t="s">
        <v>455</v>
      </c>
      <c r="BB67" s="175" t="s">
        <v>351</v>
      </c>
      <c r="BC67" s="477"/>
      <c r="BD67" s="480"/>
      <c r="BE67" s="480"/>
      <c r="BF67" s="382"/>
      <c r="BG67" s="378"/>
      <c r="BH67" s="378"/>
      <c r="BI67" s="378"/>
      <c r="BJ67" s="381"/>
      <c r="BK67" s="381"/>
      <c r="BL67" s="52" t="s">
        <v>521</v>
      </c>
      <c r="BM67" s="91"/>
      <c r="BN67" s="517"/>
      <c r="BO67" s="517"/>
    </row>
    <row r="68" spans="1:67" s="178" customFormat="1" ht="84.95" customHeight="1">
      <c r="A68" s="708"/>
      <c r="B68" s="582"/>
      <c r="C68" s="582"/>
      <c r="D68" s="626"/>
      <c r="E68" s="645"/>
      <c r="F68" s="626"/>
      <c r="G68" s="626"/>
      <c r="H68" s="626"/>
      <c r="I68" s="626"/>
      <c r="J68" s="708"/>
      <c r="K68" s="651"/>
      <c r="L68" s="651"/>
      <c r="M68" s="626"/>
      <c r="N68" s="763"/>
      <c r="O68" s="763"/>
      <c r="P68" s="763"/>
      <c r="Q68" s="651"/>
      <c r="R68" s="651"/>
      <c r="S68" s="651"/>
      <c r="T68" s="729"/>
      <c r="U68" s="729"/>
      <c r="V68" s="729"/>
      <c r="W68" s="732"/>
      <c r="X68" s="732"/>
      <c r="Y68" s="653"/>
      <c r="Z68" s="653"/>
      <c r="AA68" s="557"/>
      <c r="AB68" s="557"/>
      <c r="AC68" s="712"/>
      <c r="AD68" s="654"/>
      <c r="AE68" s="655"/>
      <c r="AF68" s="51" t="s">
        <v>214</v>
      </c>
      <c r="AG68" s="51"/>
      <c r="AH68" s="195">
        <v>1</v>
      </c>
      <c r="AI68" s="177">
        <v>2.4105249964711386E-2</v>
      </c>
      <c r="AJ68" s="52" t="s">
        <v>449</v>
      </c>
      <c r="AK68" s="188" t="s">
        <v>498</v>
      </c>
      <c r="AL68" s="91"/>
      <c r="AM68" s="91"/>
      <c r="AN68" s="91"/>
      <c r="AO68" s="51"/>
      <c r="AP68" s="91"/>
      <c r="AQ68" s="91"/>
      <c r="AR68" s="695"/>
      <c r="AS68" s="695"/>
      <c r="AT68" s="175" t="s">
        <v>351</v>
      </c>
      <c r="AU68" s="90">
        <v>45000000</v>
      </c>
      <c r="AV68" s="712"/>
      <c r="AW68" s="51" t="s">
        <v>337</v>
      </c>
      <c r="AX68" s="476"/>
      <c r="AY68" s="91" t="s">
        <v>458</v>
      </c>
      <c r="AZ68" s="51" t="s">
        <v>214</v>
      </c>
      <c r="BA68" s="52" t="s">
        <v>459</v>
      </c>
      <c r="BB68" s="175" t="s">
        <v>351</v>
      </c>
      <c r="BC68" s="475" t="s">
        <v>544</v>
      </c>
      <c r="BD68" s="478">
        <v>265513000</v>
      </c>
      <c r="BE68" s="478">
        <v>0</v>
      </c>
      <c r="BF68" s="380">
        <f t="shared" ref="BF68" si="10">+BE68/BD68</f>
        <v>0</v>
      </c>
      <c r="BG68" s="378"/>
      <c r="BH68" s="378"/>
      <c r="BI68" s="378"/>
      <c r="BJ68" s="381"/>
      <c r="BK68" s="381"/>
      <c r="BL68" s="52" t="s">
        <v>449</v>
      </c>
      <c r="BM68" s="91"/>
      <c r="BN68" s="517"/>
      <c r="BO68" s="517"/>
    </row>
    <row r="69" spans="1:67" s="178" customFormat="1" ht="84.95" customHeight="1">
      <c r="A69" s="708"/>
      <c r="B69" s="582"/>
      <c r="C69" s="582"/>
      <c r="D69" s="626"/>
      <c r="E69" s="645"/>
      <c r="F69" s="626"/>
      <c r="G69" s="626"/>
      <c r="H69" s="626"/>
      <c r="I69" s="626"/>
      <c r="J69" s="708"/>
      <c r="K69" s="651"/>
      <c r="L69" s="651"/>
      <c r="M69" s="626"/>
      <c r="N69" s="763"/>
      <c r="O69" s="763"/>
      <c r="P69" s="763"/>
      <c r="Q69" s="651"/>
      <c r="R69" s="651"/>
      <c r="S69" s="651"/>
      <c r="T69" s="729"/>
      <c r="U69" s="729"/>
      <c r="V69" s="729"/>
      <c r="W69" s="732"/>
      <c r="X69" s="732"/>
      <c r="Y69" s="653"/>
      <c r="Z69" s="653"/>
      <c r="AA69" s="557"/>
      <c r="AB69" s="557"/>
      <c r="AC69" s="712"/>
      <c r="AD69" s="654"/>
      <c r="AE69" s="655"/>
      <c r="AF69" s="51" t="s">
        <v>215</v>
      </c>
      <c r="AG69" s="51"/>
      <c r="AH69" s="51">
        <v>3</v>
      </c>
      <c r="AI69" s="177">
        <v>1.9284199971769108E-2</v>
      </c>
      <c r="AJ69" s="52" t="s">
        <v>468</v>
      </c>
      <c r="AK69" s="188" t="s">
        <v>498</v>
      </c>
      <c r="AL69" s="91"/>
      <c r="AM69" s="91"/>
      <c r="AN69" s="91"/>
      <c r="AO69" s="51"/>
      <c r="AP69" s="91"/>
      <c r="AQ69" s="91"/>
      <c r="AR69" s="695"/>
      <c r="AS69" s="695"/>
      <c r="AT69" s="175" t="s">
        <v>351</v>
      </c>
      <c r="AU69" s="90">
        <v>36000000</v>
      </c>
      <c r="AV69" s="712"/>
      <c r="AW69" s="51" t="s">
        <v>337</v>
      </c>
      <c r="AX69" s="476"/>
      <c r="AY69" s="91" t="s">
        <v>458</v>
      </c>
      <c r="AZ69" s="51" t="s">
        <v>215</v>
      </c>
      <c r="BA69" s="52" t="s">
        <v>461</v>
      </c>
      <c r="BB69" s="175" t="s">
        <v>351</v>
      </c>
      <c r="BC69" s="476"/>
      <c r="BD69" s="479"/>
      <c r="BE69" s="479"/>
      <c r="BF69" s="381"/>
      <c r="BG69" s="378"/>
      <c r="BH69" s="378"/>
      <c r="BI69" s="378"/>
      <c r="BJ69" s="381"/>
      <c r="BK69" s="381"/>
      <c r="BL69" s="52" t="s">
        <v>468</v>
      </c>
      <c r="BM69" s="91"/>
      <c r="BN69" s="517"/>
      <c r="BO69" s="517"/>
    </row>
    <row r="70" spans="1:67" s="178" customFormat="1" ht="84.95" customHeight="1">
      <c r="A70" s="708"/>
      <c r="B70" s="582"/>
      <c r="C70" s="582"/>
      <c r="D70" s="627"/>
      <c r="E70" s="646"/>
      <c r="F70" s="627"/>
      <c r="G70" s="627"/>
      <c r="H70" s="627"/>
      <c r="I70" s="627"/>
      <c r="J70" s="708"/>
      <c r="K70" s="651"/>
      <c r="L70" s="651"/>
      <c r="M70" s="627"/>
      <c r="N70" s="763"/>
      <c r="O70" s="763"/>
      <c r="P70" s="763"/>
      <c r="Q70" s="651"/>
      <c r="R70" s="651"/>
      <c r="S70" s="651"/>
      <c r="T70" s="729"/>
      <c r="U70" s="729"/>
      <c r="V70" s="729"/>
      <c r="W70" s="732"/>
      <c r="X70" s="732"/>
      <c r="Y70" s="653"/>
      <c r="Z70" s="653"/>
      <c r="AA70" s="558"/>
      <c r="AB70" s="558"/>
      <c r="AC70" s="712"/>
      <c r="AD70" s="654"/>
      <c r="AE70" s="655"/>
      <c r="AF70" s="51" t="s">
        <v>216</v>
      </c>
      <c r="AG70" s="51"/>
      <c r="AH70" s="51">
        <v>1</v>
      </c>
      <c r="AI70" s="177">
        <v>2.6783611071901539E-2</v>
      </c>
      <c r="AJ70" s="52" t="s">
        <v>451</v>
      </c>
      <c r="AK70" s="188" t="s">
        <v>498</v>
      </c>
      <c r="AL70" s="91"/>
      <c r="AM70" s="91"/>
      <c r="AN70" s="91"/>
      <c r="AO70" s="51"/>
      <c r="AP70" s="91"/>
      <c r="AQ70" s="91"/>
      <c r="AR70" s="695"/>
      <c r="AS70" s="695"/>
      <c r="AT70" s="175" t="s">
        <v>351</v>
      </c>
      <c r="AU70" s="90">
        <v>50000000</v>
      </c>
      <c r="AV70" s="712"/>
      <c r="AW70" s="51" t="s">
        <v>337</v>
      </c>
      <c r="AX70" s="477"/>
      <c r="AY70" s="91" t="s">
        <v>458</v>
      </c>
      <c r="AZ70" s="51" t="s">
        <v>216</v>
      </c>
      <c r="BA70" s="52" t="s">
        <v>477</v>
      </c>
      <c r="BB70" s="175" t="s">
        <v>351</v>
      </c>
      <c r="BC70" s="477"/>
      <c r="BD70" s="480"/>
      <c r="BE70" s="480"/>
      <c r="BF70" s="382"/>
      <c r="BG70" s="378"/>
      <c r="BH70" s="378"/>
      <c r="BI70" s="378"/>
      <c r="BJ70" s="381"/>
      <c r="BK70" s="381"/>
      <c r="BL70" s="52" t="s">
        <v>451</v>
      </c>
      <c r="BM70" s="91"/>
      <c r="BN70" s="518"/>
      <c r="BO70" s="518"/>
    </row>
    <row r="71" spans="1:67" s="150" customFormat="1" ht="84.95" customHeight="1">
      <c r="A71" s="708"/>
      <c r="B71" s="582"/>
      <c r="C71" s="582"/>
      <c r="D71" s="628" t="s">
        <v>264</v>
      </c>
      <c r="E71" s="628" t="s">
        <v>265</v>
      </c>
      <c r="F71" s="628" t="s">
        <v>272</v>
      </c>
      <c r="G71" s="632">
        <v>0.8</v>
      </c>
      <c r="H71" s="628" t="s">
        <v>346</v>
      </c>
      <c r="I71" s="632">
        <v>0.8</v>
      </c>
      <c r="J71" s="708"/>
      <c r="K71" s="628" t="s">
        <v>293</v>
      </c>
      <c r="L71" s="628" t="s">
        <v>347</v>
      </c>
      <c r="M71" s="628" t="s">
        <v>358</v>
      </c>
      <c r="N71" s="628" t="s">
        <v>382</v>
      </c>
      <c r="O71" s="628"/>
      <c r="P71" s="628" t="s">
        <v>348</v>
      </c>
      <c r="Q71" s="628" t="s">
        <v>314</v>
      </c>
      <c r="R71" s="614">
        <v>2</v>
      </c>
      <c r="S71" s="614">
        <v>2</v>
      </c>
      <c r="T71" s="622">
        <v>2</v>
      </c>
      <c r="U71" s="622">
        <v>1</v>
      </c>
      <c r="V71" s="622">
        <v>1</v>
      </c>
      <c r="W71" s="623">
        <f>V71/S71</f>
        <v>0.5</v>
      </c>
      <c r="X71" s="623">
        <v>1</v>
      </c>
      <c r="Y71" s="598" t="s">
        <v>409</v>
      </c>
      <c r="Z71" s="598" t="s">
        <v>410</v>
      </c>
      <c r="AA71" s="598" t="s">
        <v>418</v>
      </c>
      <c r="AB71" s="598" t="s">
        <v>419</v>
      </c>
      <c r="AC71" s="618" t="s">
        <v>217</v>
      </c>
      <c r="AD71" s="800">
        <v>2021130010006</v>
      </c>
      <c r="AE71" s="618" t="s">
        <v>218</v>
      </c>
      <c r="AF71" s="629" t="s">
        <v>219</v>
      </c>
      <c r="AG71" s="629"/>
      <c r="AH71" s="431">
        <v>1</v>
      </c>
      <c r="AI71" s="531">
        <v>0.6632860859565658</v>
      </c>
      <c r="AJ71" s="431" t="s">
        <v>451</v>
      </c>
      <c r="AK71" s="533" t="s">
        <v>498</v>
      </c>
      <c r="AL71" s="433"/>
      <c r="AM71" s="433"/>
      <c r="AN71" s="433"/>
      <c r="AO71" s="431" t="s">
        <v>549</v>
      </c>
      <c r="AP71" s="433">
        <v>1</v>
      </c>
      <c r="AQ71" s="433">
        <v>1</v>
      </c>
      <c r="AR71" s="695"/>
      <c r="AS71" s="695"/>
      <c r="AT71" s="148" t="s">
        <v>331</v>
      </c>
      <c r="AU71" s="149">
        <v>90000000</v>
      </c>
      <c r="AV71" s="713" t="s">
        <v>325</v>
      </c>
      <c r="AW71" s="146" t="s">
        <v>335</v>
      </c>
      <c r="AX71" s="629" t="s">
        <v>396</v>
      </c>
      <c r="AY71" s="431" t="s">
        <v>458</v>
      </c>
      <c r="AZ71" s="431" t="s">
        <v>471</v>
      </c>
      <c r="BA71" s="431" t="s">
        <v>470</v>
      </c>
      <c r="BB71" s="148" t="s">
        <v>331</v>
      </c>
      <c r="BC71" s="146" t="s">
        <v>331</v>
      </c>
      <c r="BD71" s="254">
        <v>90000000</v>
      </c>
      <c r="BE71" s="254">
        <v>71600000</v>
      </c>
      <c r="BF71" s="262">
        <f>+BE71/BD71</f>
        <v>0.79555555555555557</v>
      </c>
      <c r="BG71" s="378"/>
      <c r="BH71" s="378"/>
      <c r="BI71" s="378"/>
      <c r="BJ71" s="381"/>
      <c r="BK71" s="381"/>
      <c r="BL71" s="431" t="s">
        <v>451</v>
      </c>
      <c r="BM71" s="433"/>
      <c r="BN71" s="431" t="s">
        <v>424</v>
      </c>
      <c r="BO71" s="431" t="s">
        <v>425</v>
      </c>
    </row>
    <row r="72" spans="1:67" s="150" customFormat="1" ht="84.95" customHeight="1">
      <c r="A72" s="708"/>
      <c r="B72" s="582"/>
      <c r="C72" s="582"/>
      <c r="D72" s="628"/>
      <c r="E72" s="628"/>
      <c r="F72" s="628"/>
      <c r="G72" s="632"/>
      <c r="H72" s="628"/>
      <c r="I72" s="632"/>
      <c r="J72" s="708"/>
      <c r="K72" s="628"/>
      <c r="L72" s="628"/>
      <c r="M72" s="628"/>
      <c r="N72" s="628"/>
      <c r="O72" s="628"/>
      <c r="P72" s="628"/>
      <c r="Q72" s="628"/>
      <c r="R72" s="614"/>
      <c r="S72" s="614"/>
      <c r="T72" s="622"/>
      <c r="U72" s="622"/>
      <c r="V72" s="622"/>
      <c r="W72" s="623"/>
      <c r="X72" s="623"/>
      <c r="Y72" s="598"/>
      <c r="Z72" s="598"/>
      <c r="AA72" s="598"/>
      <c r="AB72" s="598"/>
      <c r="AC72" s="618"/>
      <c r="AD72" s="800"/>
      <c r="AE72" s="618"/>
      <c r="AF72" s="630"/>
      <c r="AG72" s="630"/>
      <c r="AH72" s="432"/>
      <c r="AI72" s="532"/>
      <c r="AJ72" s="432"/>
      <c r="AK72" s="534"/>
      <c r="AL72" s="434"/>
      <c r="AM72" s="434"/>
      <c r="AN72" s="434"/>
      <c r="AO72" s="432"/>
      <c r="AP72" s="434"/>
      <c r="AQ72" s="434"/>
      <c r="AR72" s="695"/>
      <c r="AS72" s="695"/>
      <c r="AT72" s="148" t="s">
        <v>329</v>
      </c>
      <c r="AU72" s="149">
        <v>242120040</v>
      </c>
      <c r="AV72" s="713"/>
      <c r="AW72" s="146" t="s">
        <v>336</v>
      </c>
      <c r="AX72" s="826"/>
      <c r="AY72" s="432"/>
      <c r="AZ72" s="432"/>
      <c r="BA72" s="432"/>
      <c r="BB72" s="148" t="s">
        <v>329</v>
      </c>
      <c r="BC72" s="146" t="s">
        <v>329</v>
      </c>
      <c r="BD72" s="254">
        <v>242120040</v>
      </c>
      <c r="BE72" s="254">
        <v>89943000</v>
      </c>
      <c r="BF72" s="262">
        <f>+BE72/BD72</f>
        <v>0.37148102238872915</v>
      </c>
      <c r="BG72" s="378"/>
      <c r="BH72" s="378"/>
      <c r="BI72" s="378"/>
      <c r="BJ72" s="381"/>
      <c r="BK72" s="381"/>
      <c r="BL72" s="432"/>
      <c r="BM72" s="434"/>
      <c r="BN72" s="528"/>
      <c r="BO72" s="528"/>
    </row>
    <row r="73" spans="1:67" s="150" customFormat="1" ht="84.95" customHeight="1">
      <c r="A73" s="708"/>
      <c r="B73" s="582"/>
      <c r="C73" s="582"/>
      <c r="D73" s="628"/>
      <c r="E73" s="628"/>
      <c r="F73" s="628"/>
      <c r="G73" s="628"/>
      <c r="H73" s="628"/>
      <c r="I73" s="628"/>
      <c r="J73" s="708"/>
      <c r="K73" s="628"/>
      <c r="L73" s="628"/>
      <c r="M73" s="628"/>
      <c r="N73" s="628"/>
      <c r="O73" s="628"/>
      <c r="P73" s="628"/>
      <c r="Q73" s="628"/>
      <c r="R73" s="614"/>
      <c r="S73" s="614"/>
      <c r="T73" s="622"/>
      <c r="U73" s="622"/>
      <c r="V73" s="622"/>
      <c r="W73" s="623"/>
      <c r="X73" s="623"/>
      <c r="Y73" s="598"/>
      <c r="Z73" s="598"/>
      <c r="AA73" s="598"/>
      <c r="AB73" s="598"/>
      <c r="AC73" s="618"/>
      <c r="AD73" s="800"/>
      <c r="AE73" s="618"/>
      <c r="AF73" s="147" t="s">
        <v>220</v>
      </c>
      <c r="AG73" s="147"/>
      <c r="AH73" s="146">
        <v>1</v>
      </c>
      <c r="AI73" s="151">
        <v>0</v>
      </c>
      <c r="AJ73" s="146" t="s">
        <v>451</v>
      </c>
      <c r="AK73" s="189" t="s">
        <v>498</v>
      </c>
      <c r="AL73" s="152"/>
      <c r="AM73" s="152"/>
      <c r="AN73" s="152"/>
      <c r="AO73" s="146"/>
      <c r="AP73" s="152"/>
      <c r="AQ73" s="152"/>
      <c r="AR73" s="695"/>
      <c r="AS73" s="695"/>
      <c r="AT73" s="148" t="s">
        <v>383</v>
      </c>
      <c r="AU73" s="149">
        <v>168599102.21000001</v>
      </c>
      <c r="AV73" s="713"/>
      <c r="AW73" s="146" t="s">
        <v>337</v>
      </c>
      <c r="AX73" s="826"/>
      <c r="AY73" s="146" t="s">
        <v>458</v>
      </c>
      <c r="AZ73" s="146" t="s">
        <v>471</v>
      </c>
      <c r="BA73" s="146" t="s">
        <v>470</v>
      </c>
      <c r="BB73" s="148" t="s">
        <v>383</v>
      </c>
      <c r="BC73" s="146" t="s">
        <v>383</v>
      </c>
      <c r="BD73" s="254">
        <v>168599102.21000001</v>
      </c>
      <c r="BE73" s="254">
        <v>0</v>
      </c>
      <c r="BF73" s="262">
        <f t="shared" ref="BF73" si="11">+BE73/BD73</f>
        <v>0</v>
      </c>
      <c r="BG73" s="379"/>
      <c r="BH73" s="379"/>
      <c r="BI73" s="379"/>
      <c r="BJ73" s="382"/>
      <c r="BK73" s="382"/>
      <c r="BL73" s="146" t="s">
        <v>451</v>
      </c>
      <c r="BM73" s="152"/>
      <c r="BN73" s="528"/>
      <c r="BO73" s="528"/>
    </row>
    <row r="74" spans="1:67" s="150" customFormat="1" ht="84.95" customHeight="1">
      <c r="A74" s="210"/>
      <c r="B74" s="582"/>
      <c r="C74" s="582"/>
      <c r="D74" s="755" t="s">
        <v>555</v>
      </c>
      <c r="E74" s="756"/>
      <c r="F74" s="756"/>
      <c r="G74" s="756"/>
      <c r="H74" s="756"/>
      <c r="I74" s="756"/>
      <c r="J74" s="756"/>
      <c r="K74" s="756"/>
      <c r="L74" s="756"/>
      <c r="M74" s="756"/>
      <c r="N74" s="756"/>
      <c r="O74" s="756"/>
      <c r="P74" s="756"/>
      <c r="Q74" s="756"/>
      <c r="R74" s="756"/>
      <c r="S74" s="756"/>
      <c r="T74" s="756"/>
      <c r="U74" s="756"/>
      <c r="V74" s="757"/>
      <c r="W74" s="303">
        <f>(W57+W65+W71)/3</f>
        <v>0.32321428571428573</v>
      </c>
      <c r="X74" s="303">
        <f>(X57+X65+X71)/3</f>
        <v>1</v>
      </c>
      <c r="Y74" s="203"/>
      <c r="Z74" s="203"/>
      <c r="AA74" s="300"/>
      <c r="AB74" s="300"/>
      <c r="AC74" s="211"/>
      <c r="AD74" s="212"/>
      <c r="AE74" s="211"/>
      <c r="AF74" s="147"/>
      <c r="AG74" s="147"/>
      <c r="AH74" s="211"/>
      <c r="AI74" s="151"/>
      <c r="AJ74" s="211"/>
      <c r="AK74" s="189"/>
      <c r="AL74" s="152"/>
      <c r="AM74" s="152"/>
      <c r="AN74" s="152"/>
      <c r="AO74" s="211"/>
      <c r="AP74" s="152"/>
      <c r="AQ74" s="152"/>
      <c r="AR74" s="205"/>
      <c r="AS74" s="205"/>
      <c r="AT74" s="148"/>
      <c r="AU74" s="149"/>
      <c r="AV74" s="215"/>
      <c r="AW74" s="211"/>
      <c r="AX74" s="233"/>
      <c r="AY74" s="211"/>
      <c r="AZ74" s="211"/>
      <c r="BA74" s="211"/>
      <c r="BB74" s="148"/>
      <c r="BC74" s="199"/>
      <c r="BD74" s="301"/>
      <c r="BE74" s="301"/>
      <c r="BF74" s="302"/>
      <c r="BG74" s="320">
        <v>1515062354</v>
      </c>
      <c r="BH74" s="320">
        <v>844994604</v>
      </c>
      <c r="BI74" s="320">
        <v>812985887</v>
      </c>
      <c r="BJ74" s="321">
        <v>0.55772925897675629</v>
      </c>
      <c r="BK74" s="321">
        <v>0.53660226250991649</v>
      </c>
      <c r="BL74" s="211"/>
      <c r="BM74" s="152"/>
      <c r="BN74" s="242"/>
      <c r="BO74" s="242"/>
    </row>
    <row r="75" spans="1:67" s="97" customFormat="1" ht="84.95" customHeight="1">
      <c r="A75" s="709" t="s">
        <v>151</v>
      </c>
      <c r="B75" s="582"/>
      <c r="C75" s="582"/>
      <c r="D75" s="600" t="s">
        <v>266</v>
      </c>
      <c r="E75" s="600" t="s">
        <v>267</v>
      </c>
      <c r="F75" s="600" t="s">
        <v>273</v>
      </c>
      <c r="G75" s="602">
        <v>0.75</v>
      </c>
      <c r="H75" s="600" t="s">
        <v>346</v>
      </c>
      <c r="I75" s="602">
        <v>0.75</v>
      </c>
      <c r="J75" s="751" t="s">
        <v>279</v>
      </c>
      <c r="K75" s="600" t="s">
        <v>294</v>
      </c>
      <c r="L75" s="600" t="s">
        <v>347</v>
      </c>
      <c r="M75" s="600">
        <v>20</v>
      </c>
      <c r="N75" s="600" t="s">
        <v>390</v>
      </c>
      <c r="O75" s="600"/>
      <c r="P75" s="600" t="s">
        <v>348</v>
      </c>
      <c r="Q75" s="600" t="s">
        <v>391</v>
      </c>
      <c r="R75" s="600">
        <v>30</v>
      </c>
      <c r="S75" s="600">
        <v>6</v>
      </c>
      <c r="T75" s="606">
        <f>+R75-S75</f>
        <v>24</v>
      </c>
      <c r="U75" s="606">
        <v>0</v>
      </c>
      <c r="V75" s="606">
        <v>0</v>
      </c>
      <c r="W75" s="609">
        <f>V75/S75</f>
        <v>0</v>
      </c>
      <c r="X75" s="609">
        <f>T75/R75</f>
        <v>0.8</v>
      </c>
      <c r="Y75" s="599" t="s">
        <v>411</v>
      </c>
      <c r="Z75" s="599" t="s">
        <v>412</v>
      </c>
      <c r="AA75" s="619" t="s">
        <v>420</v>
      </c>
      <c r="AB75" s="619" t="s">
        <v>421</v>
      </c>
      <c r="AC75" s="714" t="s">
        <v>221</v>
      </c>
      <c r="AD75" s="719">
        <v>2020130010213</v>
      </c>
      <c r="AE75" s="714" t="s">
        <v>222</v>
      </c>
      <c r="AF75" s="92" t="s">
        <v>223</v>
      </c>
      <c r="AG75" s="92"/>
      <c r="AH75" s="94">
        <v>6</v>
      </c>
      <c r="AI75" s="93">
        <v>0.19721370134773555</v>
      </c>
      <c r="AJ75" s="92" t="s">
        <v>452</v>
      </c>
      <c r="AK75" s="190" t="s">
        <v>498</v>
      </c>
      <c r="AL75" s="94"/>
      <c r="AM75" s="94"/>
      <c r="AN75" s="94"/>
      <c r="AO75" s="92"/>
      <c r="AP75" s="94"/>
      <c r="AQ75" s="94"/>
      <c r="AR75" s="696" t="s">
        <v>342</v>
      </c>
      <c r="AS75" s="696" t="s">
        <v>344</v>
      </c>
      <c r="AT75" s="95" t="s">
        <v>351</v>
      </c>
      <c r="AU75" s="96">
        <v>145190375.55000001</v>
      </c>
      <c r="AV75" s="714" t="s">
        <v>326</v>
      </c>
      <c r="AW75" s="92" t="s">
        <v>337</v>
      </c>
      <c r="AX75" s="421" t="s">
        <v>394</v>
      </c>
      <c r="AY75" s="94" t="s">
        <v>458</v>
      </c>
      <c r="AZ75" s="92" t="s">
        <v>478</v>
      </c>
      <c r="BA75" s="92" t="s">
        <v>447</v>
      </c>
      <c r="BB75" s="95" t="s">
        <v>351</v>
      </c>
      <c r="BC75" s="421" t="s">
        <v>331</v>
      </c>
      <c r="BD75" s="471">
        <v>150000000</v>
      </c>
      <c r="BE75" s="471">
        <v>148800000</v>
      </c>
      <c r="BF75" s="362">
        <f>+BE75/BD75</f>
        <v>0.99199999999999999</v>
      </c>
      <c r="BG75" s="359">
        <v>386551903</v>
      </c>
      <c r="BH75" s="359">
        <v>254950912.63999999</v>
      </c>
      <c r="BI75" s="359">
        <v>184270911.63999999</v>
      </c>
      <c r="BJ75" s="362">
        <f>BH75/BG75</f>
        <v>0.65955156516200097</v>
      </c>
      <c r="BK75" s="362">
        <f>BI75/BG75</f>
        <v>0.47670418955355648</v>
      </c>
      <c r="BL75" s="92" t="s">
        <v>452</v>
      </c>
      <c r="BM75" s="94"/>
      <c r="BN75" s="421" t="s">
        <v>426</v>
      </c>
      <c r="BO75" s="421" t="s">
        <v>427</v>
      </c>
    </row>
    <row r="76" spans="1:67" s="97" customFormat="1" ht="84.95" customHeight="1">
      <c r="A76" s="709"/>
      <c r="B76" s="582"/>
      <c r="C76" s="582"/>
      <c r="D76" s="601"/>
      <c r="E76" s="601"/>
      <c r="F76" s="601"/>
      <c r="G76" s="601"/>
      <c r="H76" s="601"/>
      <c r="I76" s="601"/>
      <c r="J76" s="751"/>
      <c r="K76" s="601"/>
      <c r="L76" s="601"/>
      <c r="M76" s="601"/>
      <c r="N76" s="601"/>
      <c r="O76" s="601"/>
      <c r="P76" s="601"/>
      <c r="Q76" s="601"/>
      <c r="R76" s="601"/>
      <c r="S76" s="601"/>
      <c r="T76" s="607"/>
      <c r="U76" s="607"/>
      <c r="V76" s="607"/>
      <c r="W76" s="610"/>
      <c r="X76" s="610"/>
      <c r="Y76" s="599"/>
      <c r="Z76" s="599"/>
      <c r="AA76" s="620"/>
      <c r="AB76" s="620"/>
      <c r="AC76" s="714"/>
      <c r="AD76" s="719"/>
      <c r="AE76" s="714"/>
      <c r="AF76" s="92" t="s">
        <v>224</v>
      </c>
      <c r="AG76" s="92"/>
      <c r="AH76" s="94">
        <v>1</v>
      </c>
      <c r="AI76" s="93">
        <v>4.8899200250870072E-2</v>
      </c>
      <c r="AJ76" s="92" t="s">
        <v>452</v>
      </c>
      <c r="AK76" s="190" t="s">
        <v>498</v>
      </c>
      <c r="AL76" s="94"/>
      <c r="AM76" s="94"/>
      <c r="AN76" s="94"/>
      <c r="AO76" s="92"/>
      <c r="AP76" s="94"/>
      <c r="AQ76" s="94"/>
      <c r="AR76" s="696"/>
      <c r="AS76" s="696"/>
      <c r="AT76" s="95" t="s">
        <v>351</v>
      </c>
      <c r="AU76" s="96">
        <v>36000000</v>
      </c>
      <c r="AV76" s="714"/>
      <c r="AW76" s="92" t="s">
        <v>337</v>
      </c>
      <c r="AX76" s="422"/>
      <c r="AY76" s="94" t="s">
        <v>469</v>
      </c>
      <c r="AZ76" s="94" t="s">
        <v>446</v>
      </c>
      <c r="BA76" s="92" t="s">
        <v>446</v>
      </c>
      <c r="BB76" s="95" t="s">
        <v>351</v>
      </c>
      <c r="BC76" s="423"/>
      <c r="BD76" s="472"/>
      <c r="BE76" s="472"/>
      <c r="BF76" s="364"/>
      <c r="BG76" s="360"/>
      <c r="BH76" s="360"/>
      <c r="BI76" s="360"/>
      <c r="BJ76" s="363"/>
      <c r="BK76" s="363"/>
      <c r="BL76" s="92" t="s">
        <v>452</v>
      </c>
      <c r="BM76" s="94"/>
      <c r="BN76" s="422"/>
      <c r="BO76" s="422"/>
    </row>
    <row r="77" spans="1:67" s="97" customFormat="1" ht="84.95" customHeight="1">
      <c r="A77" s="709"/>
      <c r="B77" s="582"/>
      <c r="C77" s="582"/>
      <c r="D77" s="601"/>
      <c r="E77" s="601"/>
      <c r="F77" s="601"/>
      <c r="G77" s="601"/>
      <c r="H77" s="601"/>
      <c r="I77" s="601"/>
      <c r="J77" s="751"/>
      <c r="K77" s="601"/>
      <c r="L77" s="601"/>
      <c r="M77" s="601"/>
      <c r="N77" s="601"/>
      <c r="O77" s="601"/>
      <c r="P77" s="601"/>
      <c r="Q77" s="601"/>
      <c r="R77" s="601"/>
      <c r="S77" s="601"/>
      <c r="T77" s="607"/>
      <c r="U77" s="607"/>
      <c r="V77" s="607"/>
      <c r="W77" s="610"/>
      <c r="X77" s="610"/>
      <c r="Y77" s="599"/>
      <c r="Z77" s="599"/>
      <c r="AA77" s="620"/>
      <c r="AB77" s="620"/>
      <c r="AC77" s="714"/>
      <c r="AD77" s="719"/>
      <c r="AE77" s="714"/>
      <c r="AF77" s="421" t="s">
        <v>225</v>
      </c>
      <c r="AG77" s="421"/>
      <c r="AH77" s="424">
        <v>11</v>
      </c>
      <c r="AI77" s="535">
        <v>0.41233004286388236</v>
      </c>
      <c r="AJ77" s="421" t="s">
        <v>449</v>
      </c>
      <c r="AK77" s="190" t="s">
        <v>498</v>
      </c>
      <c r="AL77" s="424"/>
      <c r="AM77" s="94"/>
      <c r="AN77" s="94"/>
      <c r="AO77" s="421">
        <v>3</v>
      </c>
      <c r="AP77" s="424"/>
      <c r="AQ77" s="94"/>
      <c r="AR77" s="696"/>
      <c r="AS77" s="696"/>
      <c r="AT77" s="95" t="s">
        <v>448</v>
      </c>
      <c r="AU77" s="96">
        <v>53985000</v>
      </c>
      <c r="AV77" s="714"/>
      <c r="AW77" s="92" t="s">
        <v>395</v>
      </c>
      <c r="AX77" s="422"/>
      <c r="AY77" s="424" t="s">
        <v>458</v>
      </c>
      <c r="AZ77" s="421" t="s">
        <v>479</v>
      </c>
      <c r="BA77" s="421" t="s">
        <v>476</v>
      </c>
      <c r="BB77" s="95" t="s">
        <v>448</v>
      </c>
      <c r="BC77" s="421" t="s">
        <v>351</v>
      </c>
      <c r="BD77" s="471">
        <v>321190375.55000001</v>
      </c>
      <c r="BE77" s="471">
        <v>0</v>
      </c>
      <c r="BF77" s="362">
        <f>+BE77/BD77</f>
        <v>0</v>
      </c>
      <c r="BG77" s="360"/>
      <c r="BH77" s="360"/>
      <c r="BI77" s="360"/>
      <c r="BJ77" s="363"/>
      <c r="BK77" s="363"/>
      <c r="BL77" s="421" t="s">
        <v>449</v>
      </c>
      <c r="BM77" s="94"/>
      <c r="BN77" s="422"/>
      <c r="BO77" s="422"/>
    </row>
    <row r="78" spans="1:67" s="97" customFormat="1" ht="84.95" customHeight="1">
      <c r="A78" s="709"/>
      <c r="B78" s="582"/>
      <c r="C78" s="582"/>
      <c r="D78" s="601"/>
      <c r="E78" s="601"/>
      <c r="F78" s="601"/>
      <c r="G78" s="601"/>
      <c r="H78" s="601"/>
      <c r="I78" s="601"/>
      <c r="J78" s="751"/>
      <c r="K78" s="613"/>
      <c r="L78" s="613"/>
      <c r="M78" s="613"/>
      <c r="N78" s="613"/>
      <c r="O78" s="613"/>
      <c r="P78" s="613"/>
      <c r="Q78" s="613"/>
      <c r="R78" s="613"/>
      <c r="S78" s="613"/>
      <c r="T78" s="608"/>
      <c r="U78" s="608"/>
      <c r="V78" s="608"/>
      <c r="W78" s="611"/>
      <c r="X78" s="611"/>
      <c r="Y78" s="599"/>
      <c r="Z78" s="599"/>
      <c r="AA78" s="621"/>
      <c r="AB78" s="621"/>
      <c r="AC78" s="714"/>
      <c r="AD78" s="719"/>
      <c r="AE78" s="714"/>
      <c r="AF78" s="422"/>
      <c r="AG78" s="422"/>
      <c r="AH78" s="425"/>
      <c r="AI78" s="536"/>
      <c r="AJ78" s="422"/>
      <c r="AK78" s="190" t="s">
        <v>498</v>
      </c>
      <c r="AL78" s="425"/>
      <c r="AM78" s="94"/>
      <c r="AN78" s="94"/>
      <c r="AO78" s="422"/>
      <c r="AP78" s="425"/>
      <c r="AQ78" s="94"/>
      <c r="AR78" s="696"/>
      <c r="AS78" s="696"/>
      <c r="AT78" s="95" t="s">
        <v>331</v>
      </c>
      <c r="AU78" s="96">
        <v>150000000</v>
      </c>
      <c r="AV78" s="714"/>
      <c r="AW78" s="92" t="s">
        <v>335</v>
      </c>
      <c r="AX78" s="422"/>
      <c r="AY78" s="425"/>
      <c r="AZ78" s="422"/>
      <c r="BA78" s="422"/>
      <c r="BB78" s="95" t="s">
        <v>331</v>
      </c>
      <c r="BC78" s="423"/>
      <c r="BD78" s="472"/>
      <c r="BE78" s="472"/>
      <c r="BF78" s="364"/>
      <c r="BG78" s="360"/>
      <c r="BH78" s="360"/>
      <c r="BI78" s="360"/>
      <c r="BJ78" s="363"/>
      <c r="BK78" s="363"/>
      <c r="BL78" s="422"/>
      <c r="BM78" s="94"/>
      <c r="BN78" s="423"/>
      <c r="BO78" s="423"/>
    </row>
    <row r="79" spans="1:67" s="97" customFormat="1" ht="84.95" customHeight="1">
      <c r="A79" s="709"/>
      <c r="B79" s="582"/>
      <c r="C79" s="582"/>
      <c r="D79" s="601"/>
      <c r="E79" s="601"/>
      <c r="F79" s="601"/>
      <c r="G79" s="601"/>
      <c r="H79" s="601"/>
      <c r="I79" s="601"/>
      <c r="J79" s="751"/>
      <c r="K79" s="752" t="s">
        <v>295</v>
      </c>
      <c r="L79" s="752" t="s">
        <v>349</v>
      </c>
      <c r="M79" s="600">
        <v>18</v>
      </c>
      <c r="N79" s="709" t="s">
        <v>393</v>
      </c>
      <c r="O79" s="709"/>
      <c r="P79" s="709" t="s">
        <v>348</v>
      </c>
      <c r="Q79" s="752" t="s">
        <v>392</v>
      </c>
      <c r="R79" s="615">
        <v>36</v>
      </c>
      <c r="S79" s="612">
        <v>3</v>
      </c>
      <c r="T79" s="699">
        <v>50</v>
      </c>
      <c r="U79" s="612">
        <v>3</v>
      </c>
      <c r="V79" s="612">
        <v>3</v>
      </c>
      <c r="W79" s="617">
        <f>V79/S79</f>
        <v>1</v>
      </c>
      <c r="X79" s="617">
        <v>1</v>
      </c>
      <c r="Y79" s="599" t="s">
        <v>411</v>
      </c>
      <c r="Z79" s="599" t="s">
        <v>412</v>
      </c>
      <c r="AA79" s="619" t="s">
        <v>420</v>
      </c>
      <c r="AB79" s="619" t="s">
        <v>421</v>
      </c>
      <c r="AC79" s="714"/>
      <c r="AD79" s="719"/>
      <c r="AE79" s="714"/>
      <c r="AF79" s="423"/>
      <c r="AG79" s="423"/>
      <c r="AH79" s="426"/>
      <c r="AI79" s="537"/>
      <c r="AJ79" s="423"/>
      <c r="AK79" s="190" t="s">
        <v>498</v>
      </c>
      <c r="AL79" s="426"/>
      <c r="AM79" s="94"/>
      <c r="AN79" s="94"/>
      <c r="AO79" s="423"/>
      <c r="AP79" s="426"/>
      <c r="AQ79" s="94"/>
      <c r="AR79" s="696"/>
      <c r="AS79" s="696"/>
      <c r="AT79" s="95" t="s">
        <v>376</v>
      </c>
      <c r="AU79" s="96">
        <v>99575824.449999988</v>
      </c>
      <c r="AV79" s="714"/>
      <c r="AW79" s="92" t="s">
        <v>336</v>
      </c>
      <c r="AX79" s="422"/>
      <c r="AY79" s="426"/>
      <c r="AZ79" s="423"/>
      <c r="BA79" s="423"/>
      <c r="BB79" s="95" t="s">
        <v>376</v>
      </c>
      <c r="BC79" s="421" t="s">
        <v>376</v>
      </c>
      <c r="BD79" s="471">
        <v>211032984</v>
      </c>
      <c r="BE79" s="471">
        <v>24500000</v>
      </c>
      <c r="BF79" s="362">
        <f t="shared" ref="BF79" si="12">+BE79/BD79</f>
        <v>0.1160955957481983</v>
      </c>
      <c r="BG79" s="360"/>
      <c r="BH79" s="360"/>
      <c r="BI79" s="360"/>
      <c r="BJ79" s="363"/>
      <c r="BK79" s="363"/>
      <c r="BL79" s="423"/>
      <c r="BM79" s="94"/>
      <c r="BN79" s="421" t="s">
        <v>426</v>
      </c>
      <c r="BO79" s="421" t="s">
        <v>427</v>
      </c>
    </row>
    <row r="80" spans="1:67" s="97" customFormat="1" ht="84.95" customHeight="1">
      <c r="A80" s="709"/>
      <c r="B80" s="582"/>
      <c r="C80" s="582"/>
      <c r="D80" s="601"/>
      <c r="E80" s="601"/>
      <c r="F80" s="601"/>
      <c r="G80" s="601"/>
      <c r="H80" s="601"/>
      <c r="I80" s="601"/>
      <c r="J80" s="751"/>
      <c r="K80" s="752"/>
      <c r="L80" s="752"/>
      <c r="M80" s="601"/>
      <c r="N80" s="709"/>
      <c r="O80" s="709"/>
      <c r="P80" s="709"/>
      <c r="Q80" s="752"/>
      <c r="R80" s="616"/>
      <c r="S80" s="612"/>
      <c r="T80" s="699"/>
      <c r="U80" s="612"/>
      <c r="V80" s="612"/>
      <c r="W80" s="617"/>
      <c r="X80" s="617"/>
      <c r="Y80" s="599"/>
      <c r="Z80" s="599"/>
      <c r="AA80" s="620"/>
      <c r="AB80" s="620"/>
      <c r="AC80" s="714"/>
      <c r="AD80" s="719"/>
      <c r="AE80" s="714"/>
      <c r="AF80" s="98" t="s">
        <v>226</v>
      </c>
      <c r="AG80" s="92"/>
      <c r="AH80" s="94">
        <v>1</v>
      </c>
      <c r="AI80" s="93">
        <v>0.19016355653116138</v>
      </c>
      <c r="AJ80" s="92" t="s">
        <v>451</v>
      </c>
      <c r="AK80" s="190" t="s">
        <v>498</v>
      </c>
      <c r="AL80" s="94"/>
      <c r="AM80" s="94"/>
      <c r="AN80" s="94"/>
      <c r="AO80" s="92"/>
      <c r="AP80" s="94"/>
      <c r="AQ80" s="94"/>
      <c r="AR80" s="696"/>
      <c r="AS80" s="696"/>
      <c r="AT80" s="95" t="s">
        <v>351</v>
      </c>
      <c r="AU80" s="96">
        <v>140000000</v>
      </c>
      <c r="AV80" s="714"/>
      <c r="AW80" s="92" t="s">
        <v>337</v>
      </c>
      <c r="AX80" s="422"/>
      <c r="AY80" s="94" t="s">
        <v>458</v>
      </c>
      <c r="AZ80" s="94" t="s">
        <v>480</v>
      </c>
      <c r="BA80" s="92" t="s">
        <v>447</v>
      </c>
      <c r="BB80" s="95" t="s">
        <v>351</v>
      </c>
      <c r="BC80" s="423"/>
      <c r="BD80" s="472"/>
      <c r="BE80" s="472"/>
      <c r="BF80" s="364"/>
      <c r="BG80" s="360"/>
      <c r="BH80" s="360"/>
      <c r="BI80" s="360"/>
      <c r="BJ80" s="363"/>
      <c r="BK80" s="363"/>
      <c r="BL80" s="92" t="s">
        <v>451</v>
      </c>
      <c r="BM80" s="94"/>
      <c r="BN80" s="422"/>
      <c r="BO80" s="422"/>
    </row>
    <row r="81" spans="1:67" s="97" customFormat="1" ht="84.95" customHeight="1">
      <c r="A81" s="709"/>
      <c r="B81" s="582"/>
      <c r="C81" s="582"/>
      <c r="D81" s="601"/>
      <c r="E81" s="601"/>
      <c r="F81" s="601"/>
      <c r="G81" s="601"/>
      <c r="H81" s="601"/>
      <c r="I81" s="601"/>
      <c r="J81" s="751"/>
      <c r="K81" s="752"/>
      <c r="L81" s="752"/>
      <c r="M81" s="601"/>
      <c r="N81" s="709"/>
      <c r="O81" s="709"/>
      <c r="P81" s="709"/>
      <c r="Q81" s="752"/>
      <c r="R81" s="616"/>
      <c r="S81" s="612"/>
      <c r="T81" s="699"/>
      <c r="U81" s="612"/>
      <c r="V81" s="612"/>
      <c r="W81" s="617"/>
      <c r="X81" s="617"/>
      <c r="Y81" s="599"/>
      <c r="Z81" s="599"/>
      <c r="AA81" s="620"/>
      <c r="AB81" s="620"/>
      <c r="AC81" s="714"/>
      <c r="AD81" s="719"/>
      <c r="AE81" s="714"/>
      <c r="AF81" s="92" t="s">
        <v>227</v>
      </c>
      <c r="AG81" s="92"/>
      <c r="AH81" s="94">
        <v>2</v>
      </c>
      <c r="AI81" s="93">
        <v>0.15139349900635071</v>
      </c>
      <c r="AJ81" s="92" t="s">
        <v>450</v>
      </c>
      <c r="AK81" s="190" t="s">
        <v>498</v>
      </c>
      <c r="AL81" s="94"/>
      <c r="AM81" s="94"/>
      <c r="AN81" s="94"/>
      <c r="AO81" s="92"/>
      <c r="AP81" s="94"/>
      <c r="AQ81" s="94"/>
      <c r="AR81" s="696"/>
      <c r="AS81" s="696"/>
      <c r="AT81" s="95" t="s">
        <v>376</v>
      </c>
      <c r="AU81" s="96">
        <v>111457159.55</v>
      </c>
      <c r="AV81" s="714"/>
      <c r="AW81" s="92" t="s">
        <v>336</v>
      </c>
      <c r="AX81" s="422"/>
      <c r="AY81" s="94" t="s">
        <v>458</v>
      </c>
      <c r="AZ81" s="94" t="s">
        <v>481</v>
      </c>
      <c r="BA81" s="92" t="s">
        <v>445</v>
      </c>
      <c r="BB81" s="95" t="s">
        <v>376</v>
      </c>
      <c r="BC81" s="92" t="s">
        <v>448</v>
      </c>
      <c r="BD81" s="255">
        <v>53985000</v>
      </c>
      <c r="BE81" s="255">
        <v>0</v>
      </c>
      <c r="BF81" s="263">
        <f>+BE81/BD81</f>
        <v>0</v>
      </c>
      <c r="BG81" s="361"/>
      <c r="BH81" s="361"/>
      <c r="BI81" s="361"/>
      <c r="BJ81" s="364"/>
      <c r="BK81" s="364"/>
      <c r="BL81" s="92" t="s">
        <v>450</v>
      </c>
      <c r="BM81" s="94"/>
      <c r="BN81" s="422"/>
      <c r="BO81" s="422"/>
    </row>
    <row r="82" spans="1:67" s="106" customFormat="1" ht="84.95" customHeight="1">
      <c r="A82" s="709"/>
      <c r="B82" s="582"/>
      <c r="C82" s="582"/>
      <c r="D82" s="592" t="s">
        <v>266</v>
      </c>
      <c r="E82" s="592" t="s">
        <v>267</v>
      </c>
      <c r="F82" s="592" t="s">
        <v>273</v>
      </c>
      <c r="G82" s="624">
        <v>0.75</v>
      </c>
      <c r="H82" s="592" t="s">
        <v>346</v>
      </c>
      <c r="I82" s="624">
        <v>0.75</v>
      </c>
      <c r="J82" s="751"/>
      <c r="K82" s="589" t="s">
        <v>296</v>
      </c>
      <c r="L82" s="589" t="s">
        <v>347</v>
      </c>
      <c r="M82" s="589" t="s">
        <v>384</v>
      </c>
      <c r="N82" s="589" t="s">
        <v>415</v>
      </c>
      <c r="O82" s="589"/>
      <c r="P82" s="589" t="s">
        <v>348</v>
      </c>
      <c r="Q82" s="589" t="s">
        <v>315</v>
      </c>
      <c r="R82" s="592">
        <v>127</v>
      </c>
      <c r="S82" s="435">
        <v>40</v>
      </c>
      <c r="T82" s="595">
        <v>393</v>
      </c>
      <c r="U82" s="435">
        <v>6</v>
      </c>
      <c r="V82" s="435">
        <v>6</v>
      </c>
      <c r="W82" s="437">
        <f>V82/S82</f>
        <v>0.15</v>
      </c>
      <c r="X82" s="437">
        <v>1</v>
      </c>
      <c r="Y82" s="605" t="s">
        <v>411</v>
      </c>
      <c r="Z82" s="605" t="s">
        <v>412</v>
      </c>
      <c r="AA82" s="559" t="s">
        <v>420</v>
      </c>
      <c r="AB82" s="559" t="s">
        <v>421</v>
      </c>
      <c r="AC82" s="590" t="s">
        <v>228</v>
      </c>
      <c r="AD82" s="591">
        <v>2021130010265</v>
      </c>
      <c r="AE82" s="538" t="s">
        <v>229</v>
      </c>
      <c r="AF82" s="99" t="s">
        <v>230</v>
      </c>
      <c r="AG82" s="99"/>
      <c r="AH82" s="102">
        <v>1</v>
      </c>
      <c r="AI82" s="101">
        <v>6.2156675912366524E-2</v>
      </c>
      <c r="AJ82" s="100" t="s">
        <v>453</v>
      </c>
      <c r="AK82" s="191" t="s">
        <v>498</v>
      </c>
      <c r="AL82" s="102"/>
      <c r="AM82" s="102"/>
      <c r="AN82" s="102"/>
      <c r="AO82" s="100"/>
      <c r="AP82" s="102"/>
      <c r="AQ82" s="102"/>
      <c r="AR82" s="696"/>
      <c r="AS82" s="696"/>
      <c r="AT82" s="103" t="s">
        <v>376</v>
      </c>
      <c r="AU82" s="104">
        <v>131600000</v>
      </c>
      <c r="AV82" s="538" t="s">
        <v>327</v>
      </c>
      <c r="AW82" s="100" t="s">
        <v>336</v>
      </c>
      <c r="AX82" s="562" t="s">
        <v>387</v>
      </c>
      <c r="AY82" s="102" t="s">
        <v>458</v>
      </c>
      <c r="AZ82" s="102" t="s">
        <v>484</v>
      </c>
      <c r="BA82" s="100" t="s">
        <v>454</v>
      </c>
      <c r="BB82" s="103" t="s">
        <v>376</v>
      </c>
      <c r="BC82" s="427" t="s">
        <v>331</v>
      </c>
      <c r="BD82" s="473">
        <v>1669531361</v>
      </c>
      <c r="BE82" s="473">
        <v>757100000</v>
      </c>
      <c r="BF82" s="368">
        <f>+BE82/BD82</f>
        <v>0.45348055010270633</v>
      </c>
      <c r="BG82" s="365">
        <v>1886551903</v>
      </c>
      <c r="BH82" s="365">
        <v>1754950912.6400001</v>
      </c>
      <c r="BI82" s="365">
        <v>1711221944</v>
      </c>
      <c r="BJ82" s="368">
        <f>BH82/BG82</f>
        <v>0.93024258163757512</v>
      </c>
      <c r="BK82" s="368">
        <f>BI82/BG82</f>
        <v>0.90706327309564616</v>
      </c>
      <c r="BL82" s="100" t="s">
        <v>453</v>
      </c>
      <c r="BM82" s="102"/>
      <c r="BN82" s="427" t="s">
        <v>426</v>
      </c>
      <c r="BO82" s="427" t="s">
        <v>427</v>
      </c>
    </row>
    <row r="83" spans="1:67" s="106" customFormat="1" ht="84.95" customHeight="1">
      <c r="A83" s="709"/>
      <c r="B83" s="582"/>
      <c r="C83" s="582"/>
      <c r="D83" s="594"/>
      <c r="E83" s="594"/>
      <c r="F83" s="594"/>
      <c r="G83" s="594"/>
      <c r="H83" s="594"/>
      <c r="I83" s="594"/>
      <c r="J83" s="751"/>
      <c r="K83" s="589"/>
      <c r="L83" s="589"/>
      <c r="M83" s="589"/>
      <c r="N83" s="589"/>
      <c r="O83" s="589"/>
      <c r="P83" s="589"/>
      <c r="Q83" s="589"/>
      <c r="R83" s="593"/>
      <c r="S83" s="436"/>
      <c r="T83" s="597"/>
      <c r="U83" s="436"/>
      <c r="V83" s="436"/>
      <c r="W83" s="438"/>
      <c r="X83" s="438"/>
      <c r="Y83" s="605"/>
      <c r="Z83" s="605"/>
      <c r="AA83" s="561"/>
      <c r="AB83" s="561"/>
      <c r="AC83" s="590"/>
      <c r="AD83" s="591"/>
      <c r="AE83" s="538"/>
      <c r="AF83" s="99" t="s">
        <v>231</v>
      </c>
      <c r="AG83" s="99"/>
      <c r="AH83" s="102">
        <v>40</v>
      </c>
      <c r="AI83" s="101">
        <v>0.38966001236855913</v>
      </c>
      <c r="AJ83" s="100" t="s">
        <v>449</v>
      </c>
      <c r="AK83" s="191" t="s">
        <v>498</v>
      </c>
      <c r="AL83" s="102"/>
      <c r="AM83" s="102"/>
      <c r="AN83" s="102"/>
      <c r="AO83" s="100">
        <v>6</v>
      </c>
      <c r="AP83" s="102"/>
      <c r="AQ83" s="102"/>
      <c r="AR83" s="696"/>
      <c r="AS83" s="696"/>
      <c r="AT83" s="103" t="s">
        <v>331</v>
      </c>
      <c r="AU83" s="104">
        <v>825000000</v>
      </c>
      <c r="AV83" s="538"/>
      <c r="AW83" s="100" t="s">
        <v>335</v>
      </c>
      <c r="AX83" s="563"/>
      <c r="AY83" s="102" t="s">
        <v>458</v>
      </c>
      <c r="AZ83" s="102" t="s">
        <v>471</v>
      </c>
      <c r="BA83" s="100" t="s">
        <v>470</v>
      </c>
      <c r="BB83" s="103" t="s">
        <v>331</v>
      </c>
      <c r="BC83" s="428"/>
      <c r="BD83" s="474"/>
      <c r="BE83" s="474"/>
      <c r="BF83" s="370"/>
      <c r="BG83" s="366"/>
      <c r="BH83" s="366"/>
      <c r="BI83" s="366"/>
      <c r="BJ83" s="369"/>
      <c r="BK83" s="369"/>
      <c r="BL83" s="100" t="s">
        <v>449</v>
      </c>
      <c r="BM83" s="102"/>
      <c r="BN83" s="428"/>
      <c r="BO83" s="428"/>
    </row>
    <row r="84" spans="1:67" s="106" customFormat="1" ht="84.95" customHeight="1">
      <c r="A84" s="709"/>
      <c r="B84" s="582"/>
      <c r="C84" s="582"/>
      <c r="D84" s="594"/>
      <c r="E84" s="594"/>
      <c r="F84" s="594"/>
      <c r="G84" s="594"/>
      <c r="H84" s="594"/>
      <c r="I84" s="594"/>
      <c r="J84" s="751"/>
      <c r="K84" s="589" t="s">
        <v>389</v>
      </c>
      <c r="L84" s="589" t="s">
        <v>347</v>
      </c>
      <c r="M84" s="589" t="s">
        <v>384</v>
      </c>
      <c r="N84" s="589" t="s">
        <v>416</v>
      </c>
      <c r="O84" s="589"/>
      <c r="P84" s="589" t="s">
        <v>348</v>
      </c>
      <c r="Q84" s="589" t="s">
        <v>388</v>
      </c>
      <c r="R84" s="592">
        <v>1767</v>
      </c>
      <c r="S84" s="435">
        <v>450</v>
      </c>
      <c r="T84" s="595">
        <v>2723</v>
      </c>
      <c r="U84" s="435">
        <v>100</v>
      </c>
      <c r="V84" s="435">
        <v>100</v>
      </c>
      <c r="W84" s="437">
        <f>V84/S84</f>
        <v>0.22222222222222221</v>
      </c>
      <c r="X84" s="437">
        <v>1</v>
      </c>
      <c r="Y84" s="604" t="s">
        <v>411</v>
      </c>
      <c r="Z84" s="603" t="s">
        <v>412</v>
      </c>
      <c r="AA84" s="559" t="s">
        <v>420</v>
      </c>
      <c r="AB84" s="559" t="s">
        <v>421</v>
      </c>
      <c r="AC84" s="590"/>
      <c r="AD84" s="591"/>
      <c r="AE84" s="538"/>
      <c r="AF84" s="562" t="s">
        <v>232</v>
      </c>
      <c r="AG84" s="562"/>
      <c r="AH84" s="529">
        <v>450</v>
      </c>
      <c r="AI84" s="815">
        <v>0.42325643298316812</v>
      </c>
      <c r="AJ84" s="100" t="s">
        <v>449</v>
      </c>
      <c r="AK84" s="191" t="s">
        <v>498</v>
      </c>
      <c r="AL84" s="529"/>
      <c r="AM84" s="102"/>
      <c r="AN84" s="102"/>
      <c r="AO84" s="427">
        <v>100</v>
      </c>
      <c r="AP84" s="102"/>
      <c r="AQ84" s="102"/>
      <c r="AR84" s="696"/>
      <c r="AS84" s="696"/>
      <c r="AT84" s="103" t="s">
        <v>331</v>
      </c>
      <c r="AU84" s="104">
        <v>844531361</v>
      </c>
      <c r="AV84" s="538"/>
      <c r="AW84" s="100" t="s">
        <v>335</v>
      </c>
      <c r="AX84" s="563"/>
      <c r="AY84" s="529" t="s">
        <v>458</v>
      </c>
      <c r="AZ84" s="529" t="s">
        <v>471</v>
      </c>
      <c r="BA84" s="427" t="s">
        <v>470</v>
      </c>
      <c r="BB84" s="103" t="s">
        <v>331</v>
      </c>
      <c r="BC84" s="427" t="s">
        <v>351</v>
      </c>
      <c r="BD84" s="473">
        <v>184498977.78999999</v>
      </c>
      <c r="BE84" s="473">
        <v>0</v>
      </c>
      <c r="BF84" s="368">
        <f t="shared" ref="BF84" si="13">+BE84/BD84</f>
        <v>0</v>
      </c>
      <c r="BG84" s="366"/>
      <c r="BH84" s="366"/>
      <c r="BI84" s="366"/>
      <c r="BJ84" s="369"/>
      <c r="BK84" s="369"/>
      <c r="BL84" s="100" t="s">
        <v>449</v>
      </c>
      <c r="BM84" s="102"/>
      <c r="BN84" s="427" t="s">
        <v>426</v>
      </c>
      <c r="BO84" s="427" t="s">
        <v>427</v>
      </c>
    </row>
    <row r="85" spans="1:67" s="106" customFormat="1" ht="84.95" customHeight="1">
      <c r="A85" s="709"/>
      <c r="B85" s="582"/>
      <c r="C85" s="582"/>
      <c r="D85" s="594"/>
      <c r="E85" s="594"/>
      <c r="F85" s="594"/>
      <c r="G85" s="594"/>
      <c r="H85" s="594"/>
      <c r="I85" s="594"/>
      <c r="J85" s="751"/>
      <c r="K85" s="589"/>
      <c r="L85" s="589"/>
      <c r="M85" s="589"/>
      <c r="N85" s="589"/>
      <c r="O85" s="589"/>
      <c r="P85" s="589"/>
      <c r="Q85" s="589"/>
      <c r="R85" s="594"/>
      <c r="S85" s="439"/>
      <c r="T85" s="596"/>
      <c r="U85" s="439"/>
      <c r="V85" s="439"/>
      <c r="W85" s="440"/>
      <c r="X85" s="440"/>
      <c r="Y85" s="604"/>
      <c r="Z85" s="603"/>
      <c r="AA85" s="560"/>
      <c r="AB85" s="560"/>
      <c r="AC85" s="590"/>
      <c r="AD85" s="591"/>
      <c r="AE85" s="538"/>
      <c r="AF85" s="564"/>
      <c r="AG85" s="563"/>
      <c r="AH85" s="530"/>
      <c r="AI85" s="816"/>
      <c r="AJ85" s="100" t="s">
        <v>449</v>
      </c>
      <c r="AK85" s="191" t="s">
        <v>498</v>
      </c>
      <c r="AL85" s="530"/>
      <c r="AM85" s="102"/>
      <c r="AN85" s="102"/>
      <c r="AO85" s="428"/>
      <c r="AP85" s="102"/>
      <c r="AQ85" s="102"/>
      <c r="AR85" s="696"/>
      <c r="AS85" s="696"/>
      <c r="AT85" s="103" t="s">
        <v>385</v>
      </c>
      <c r="AU85" s="104">
        <v>51600000</v>
      </c>
      <c r="AV85" s="538"/>
      <c r="AW85" s="100" t="s">
        <v>386</v>
      </c>
      <c r="AX85" s="563"/>
      <c r="AY85" s="806"/>
      <c r="AZ85" s="806"/>
      <c r="BA85" s="428"/>
      <c r="BB85" s="103" t="s">
        <v>385</v>
      </c>
      <c r="BC85" s="428"/>
      <c r="BD85" s="474"/>
      <c r="BE85" s="474"/>
      <c r="BF85" s="370"/>
      <c r="BG85" s="366"/>
      <c r="BH85" s="366"/>
      <c r="BI85" s="366"/>
      <c r="BJ85" s="369"/>
      <c r="BK85" s="369"/>
      <c r="BL85" s="100" t="s">
        <v>449</v>
      </c>
      <c r="BM85" s="102"/>
      <c r="BN85" s="519"/>
      <c r="BO85" s="519"/>
    </row>
    <row r="86" spans="1:67" s="106" customFormat="1" ht="84.95" customHeight="1">
      <c r="A86" s="709"/>
      <c r="B86" s="582"/>
      <c r="C86" s="582"/>
      <c r="D86" s="594"/>
      <c r="E86" s="594"/>
      <c r="F86" s="594"/>
      <c r="G86" s="594"/>
      <c r="H86" s="594"/>
      <c r="I86" s="594"/>
      <c r="J86" s="751"/>
      <c r="K86" s="589"/>
      <c r="L86" s="589"/>
      <c r="M86" s="589"/>
      <c r="N86" s="589"/>
      <c r="O86" s="589"/>
      <c r="P86" s="589"/>
      <c r="Q86" s="589"/>
      <c r="R86" s="594"/>
      <c r="S86" s="439"/>
      <c r="T86" s="596"/>
      <c r="U86" s="439"/>
      <c r="V86" s="439"/>
      <c r="W86" s="440"/>
      <c r="X86" s="440"/>
      <c r="Y86" s="604"/>
      <c r="Z86" s="603"/>
      <c r="AA86" s="560"/>
      <c r="AB86" s="560"/>
      <c r="AC86" s="590"/>
      <c r="AD86" s="591"/>
      <c r="AE86" s="538"/>
      <c r="AF86" s="99" t="s">
        <v>233</v>
      </c>
      <c r="AG86" s="99"/>
      <c r="AH86" s="102">
        <v>1</v>
      </c>
      <c r="AI86" s="101">
        <v>8.7141665415318675E-2</v>
      </c>
      <c r="AJ86" s="105" t="s">
        <v>450</v>
      </c>
      <c r="AK86" s="191" t="s">
        <v>498</v>
      </c>
      <c r="AL86" s="102"/>
      <c r="AM86" s="102"/>
      <c r="AN86" s="102"/>
      <c r="AO86" s="100"/>
      <c r="AP86" s="102"/>
      <c r="AQ86" s="102"/>
      <c r="AR86" s="696"/>
      <c r="AS86" s="696"/>
      <c r="AT86" s="103" t="s">
        <v>333</v>
      </c>
      <c r="AU86" s="104">
        <v>184498977.78999999</v>
      </c>
      <c r="AV86" s="538"/>
      <c r="AW86" s="100" t="s">
        <v>337</v>
      </c>
      <c r="AX86" s="563"/>
      <c r="AY86" s="102" t="s">
        <v>458</v>
      </c>
      <c r="AZ86" s="102" t="s">
        <v>482</v>
      </c>
      <c r="BA86" s="100" t="s">
        <v>455</v>
      </c>
      <c r="BB86" s="103" t="s">
        <v>333</v>
      </c>
      <c r="BC86" s="256" t="s">
        <v>376</v>
      </c>
      <c r="BD86" s="257">
        <v>131600000</v>
      </c>
      <c r="BE86" s="257">
        <v>0</v>
      </c>
      <c r="BF86" s="264">
        <f>+BE86/BD86</f>
        <v>0</v>
      </c>
      <c r="BG86" s="366"/>
      <c r="BH86" s="366"/>
      <c r="BI86" s="366"/>
      <c r="BJ86" s="369"/>
      <c r="BK86" s="369"/>
      <c r="BL86" s="105" t="s">
        <v>450</v>
      </c>
      <c r="BM86" s="102"/>
      <c r="BN86" s="519"/>
      <c r="BO86" s="519"/>
    </row>
    <row r="87" spans="1:67" s="106" customFormat="1" ht="84.95" customHeight="1">
      <c r="A87" s="709"/>
      <c r="B87" s="582"/>
      <c r="C87" s="582"/>
      <c r="D87" s="593"/>
      <c r="E87" s="593"/>
      <c r="F87" s="593"/>
      <c r="G87" s="593"/>
      <c r="H87" s="593"/>
      <c r="I87" s="593"/>
      <c r="J87" s="751"/>
      <c r="K87" s="589"/>
      <c r="L87" s="589"/>
      <c r="M87" s="589"/>
      <c r="N87" s="589"/>
      <c r="O87" s="589"/>
      <c r="P87" s="589"/>
      <c r="Q87" s="589"/>
      <c r="R87" s="593"/>
      <c r="S87" s="436"/>
      <c r="T87" s="597"/>
      <c r="U87" s="436"/>
      <c r="V87" s="436"/>
      <c r="W87" s="438"/>
      <c r="X87" s="438"/>
      <c r="Y87" s="604"/>
      <c r="Z87" s="603"/>
      <c r="AA87" s="561"/>
      <c r="AB87" s="561"/>
      <c r="AC87" s="590"/>
      <c r="AD87" s="591"/>
      <c r="AE87" s="538"/>
      <c r="AF87" s="99" t="s">
        <v>234</v>
      </c>
      <c r="AG87" s="99"/>
      <c r="AH87" s="102">
        <v>7</v>
      </c>
      <c r="AI87" s="101">
        <v>3.7785213320587548E-2</v>
      </c>
      <c r="AJ87" s="105" t="s">
        <v>450</v>
      </c>
      <c r="AK87" s="191" t="s">
        <v>498</v>
      </c>
      <c r="AL87" s="102"/>
      <c r="AM87" s="102"/>
      <c r="AN87" s="102"/>
      <c r="AO87" s="100"/>
      <c r="AP87" s="102"/>
      <c r="AQ87" s="102"/>
      <c r="AR87" s="696"/>
      <c r="AS87" s="696"/>
      <c r="AT87" s="103" t="s">
        <v>385</v>
      </c>
      <c r="AU87" s="104">
        <v>80000000</v>
      </c>
      <c r="AV87" s="538"/>
      <c r="AW87" s="100" t="s">
        <v>386</v>
      </c>
      <c r="AX87" s="564"/>
      <c r="AY87" s="102" t="s">
        <v>458</v>
      </c>
      <c r="AZ87" s="102" t="s">
        <v>483</v>
      </c>
      <c r="BA87" s="100" t="s">
        <v>456</v>
      </c>
      <c r="BB87" s="103" t="s">
        <v>385</v>
      </c>
      <c r="BC87" s="258" t="s">
        <v>385</v>
      </c>
      <c r="BD87" s="259">
        <v>131600000</v>
      </c>
      <c r="BE87" s="259">
        <v>0</v>
      </c>
      <c r="BF87" s="265">
        <f>+BE87/BD87</f>
        <v>0</v>
      </c>
      <c r="BG87" s="367"/>
      <c r="BH87" s="367"/>
      <c r="BI87" s="367"/>
      <c r="BJ87" s="370"/>
      <c r="BK87" s="370"/>
      <c r="BL87" s="105" t="s">
        <v>450</v>
      </c>
      <c r="BM87" s="102"/>
      <c r="BN87" s="428"/>
      <c r="BO87" s="428"/>
    </row>
    <row r="88" spans="1:67" s="106" customFormat="1" ht="84.95" customHeight="1">
      <c r="A88" s="207"/>
      <c r="B88" s="304"/>
      <c r="C88" s="304"/>
      <c r="D88" s="755" t="s">
        <v>556</v>
      </c>
      <c r="E88" s="756"/>
      <c r="F88" s="756"/>
      <c r="G88" s="756"/>
      <c r="H88" s="756"/>
      <c r="I88" s="756"/>
      <c r="J88" s="756"/>
      <c r="K88" s="756"/>
      <c r="L88" s="756"/>
      <c r="M88" s="756"/>
      <c r="N88" s="756"/>
      <c r="O88" s="756"/>
      <c r="P88" s="756"/>
      <c r="Q88" s="756"/>
      <c r="R88" s="756"/>
      <c r="S88" s="756"/>
      <c r="T88" s="756"/>
      <c r="U88" s="756"/>
      <c r="V88" s="757"/>
      <c r="W88" s="305">
        <f>(W75+W79+W82+W84)/4</f>
        <v>0.34305555555555556</v>
      </c>
      <c r="X88" s="305">
        <f>(X75+X79+X82+X84)/4</f>
        <v>0.95</v>
      </c>
      <c r="Y88" s="235"/>
      <c r="Z88" s="234"/>
      <c r="AA88" s="229"/>
      <c r="AB88" s="229"/>
      <c r="AC88" s="226"/>
      <c r="AD88" s="227"/>
      <c r="AE88" s="228"/>
      <c r="AF88" s="226"/>
      <c r="AG88" s="226"/>
      <c r="AH88" s="102"/>
      <c r="AI88" s="101"/>
      <c r="AJ88" s="200"/>
      <c r="AK88" s="191"/>
      <c r="AL88" s="102"/>
      <c r="AM88" s="102"/>
      <c r="AN88" s="102"/>
      <c r="AO88" s="228"/>
      <c r="AP88" s="102"/>
      <c r="AQ88" s="102"/>
      <c r="AR88" s="206"/>
      <c r="AS88" s="206"/>
      <c r="AT88" s="103"/>
      <c r="AU88" s="104"/>
      <c r="AV88" s="228"/>
      <c r="AW88" s="228"/>
      <c r="AX88" s="225"/>
      <c r="AY88" s="102"/>
      <c r="AZ88" s="102"/>
      <c r="BA88" s="228"/>
      <c r="BB88" s="103"/>
      <c r="BC88" s="258"/>
      <c r="BD88" s="259"/>
      <c r="BE88" s="259"/>
      <c r="BF88" s="265"/>
      <c r="BG88" s="288">
        <f>BG75+BG82</f>
        <v>2273103806</v>
      </c>
      <c r="BH88" s="288">
        <f>BH75+BH82</f>
        <v>2009901825.2800002</v>
      </c>
      <c r="BI88" s="288">
        <f>BI75+BI82</f>
        <v>1895492855.6399999</v>
      </c>
      <c r="BJ88" s="322">
        <f>BH88/BG88</f>
        <v>0.88421031189809207</v>
      </c>
      <c r="BK88" s="322">
        <f>BI88/BG88</f>
        <v>0.83387870392752306</v>
      </c>
      <c r="BL88" s="200"/>
      <c r="BM88" s="102"/>
      <c r="BN88" s="201"/>
      <c r="BO88" s="201"/>
    </row>
    <row r="89" spans="1:67" s="126" customFormat="1" ht="84.95" customHeight="1">
      <c r="A89" s="107" t="s">
        <v>154</v>
      </c>
      <c r="B89" s="761" t="s">
        <v>248</v>
      </c>
      <c r="C89" s="108" t="s">
        <v>249</v>
      </c>
      <c r="D89" s="109"/>
      <c r="E89" s="109"/>
      <c r="F89" s="109"/>
      <c r="G89" s="110">
        <v>0.6</v>
      </c>
      <c r="H89" s="109" t="s">
        <v>346</v>
      </c>
      <c r="I89" s="110">
        <v>0.6</v>
      </c>
      <c r="J89" s="111" t="s">
        <v>280</v>
      </c>
      <c r="K89" s="112" t="s">
        <v>297</v>
      </c>
      <c r="L89" s="112" t="s">
        <v>349</v>
      </c>
      <c r="M89" s="109" t="s">
        <v>358</v>
      </c>
      <c r="N89" s="109" t="s">
        <v>359</v>
      </c>
      <c r="O89" s="109"/>
      <c r="P89" s="109" t="s">
        <v>348</v>
      </c>
      <c r="Q89" s="112" t="s">
        <v>316</v>
      </c>
      <c r="R89" s="112">
        <v>12</v>
      </c>
      <c r="S89" s="112">
        <v>12</v>
      </c>
      <c r="T89" s="113">
        <f>+R89-S89</f>
        <v>0</v>
      </c>
      <c r="U89" s="113">
        <v>0</v>
      </c>
      <c r="V89" s="113">
        <v>0</v>
      </c>
      <c r="W89" s="269">
        <f>V843</f>
        <v>0</v>
      </c>
      <c r="X89" s="269">
        <v>0</v>
      </c>
      <c r="Y89" s="114" t="s">
        <v>401</v>
      </c>
      <c r="Z89" s="115" t="s">
        <v>413</v>
      </c>
      <c r="AA89" s="116" t="s">
        <v>418</v>
      </c>
      <c r="AB89" s="116" t="s">
        <v>430</v>
      </c>
      <c r="AC89" s="117" t="s">
        <v>235</v>
      </c>
      <c r="AD89" s="118">
        <v>2021130010264</v>
      </c>
      <c r="AE89" s="119" t="s">
        <v>236</v>
      </c>
      <c r="AF89" s="117" t="s">
        <v>237</v>
      </c>
      <c r="AG89" s="120"/>
      <c r="AH89" s="120">
        <v>12</v>
      </c>
      <c r="AI89" s="121">
        <v>1</v>
      </c>
      <c r="AJ89" s="119" t="s">
        <v>485</v>
      </c>
      <c r="AK89" s="192" t="s">
        <v>498</v>
      </c>
      <c r="AL89" s="120"/>
      <c r="AM89" s="120"/>
      <c r="AN89" s="120"/>
      <c r="AO89" s="119"/>
      <c r="AP89" s="120"/>
      <c r="AQ89" s="120"/>
      <c r="AR89" s="122" t="s">
        <v>341</v>
      </c>
      <c r="AS89" s="122" t="s">
        <v>343</v>
      </c>
      <c r="AT89" s="123" t="s">
        <v>331</v>
      </c>
      <c r="AU89" s="124">
        <v>130000000</v>
      </c>
      <c r="AV89" s="125" t="s">
        <v>235</v>
      </c>
      <c r="AW89" s="119" t="s">
        <v>340</v>
      </c>
      <c r="AX89" s="117" t="s">
        <v>360</v>
      </c>
      <c r="AY89" s="120" t="s">
        <v>458</v>
      </c>
      <c r="AZ89" s="120" t="s">
        <v>486</v>
      </c>
      <c r="BA89" s="119" t="s">
        <v>460</v>
      </c>
      <c r="BB89" s="123" t="s">
        <v>331</v>
      </c>
      <c r="BC89" s="119" t="s">
        <v>331</v>
      </c>
      <c r="BD89" s="260">
        <v>130000000</v>
      </c>
      <c r="BE89" s="260">
        <v>0</v>
      </c>
      <c r="BF89" s="261">
        <f>+BE89/BD89</f>
        <v>0</v>
      </c>
      <c r="BG89" s="288">
        <v>130000000</v>
      </c>
      <c r="BH89" s="288">
        <v>130000000</v>
      </c>
      <c r="BI89" s="288">
        <v>87282000</v>
      </c>
      <c r="BJ89" s="322">
        <f>BH89/BG89</f>
        <v>1</v>
      </c>
      <c r="BK89" s="322">
        <f>BI89/BG89</f>
        <v>0.6714</v>
      </c>
      <c r="BL89" s="119" t="s">
        <v>485</v>
      </c>
      <c r="BM89" s="120"/>
      <c r="BN89" s="119" t="s">
        <v>424</v>
      </c>
      <c r="BO89" s="119" t="s">
        <v>425</v>
      </c>
    </row>
    <row r="90" spans="1:67" s="136" customFormat="1" ht="84.95" customHeight="1">
      <c r="A90" s="674" t="s">
        <v>150</v>
      </c>
      <c r="B90" s="761"/>
      <c r="C90" s="745" t="s">
        <v>250</v>
      </c>
      <c r="D90" s="676"/>
      <c r="E90" s="676"/>
      <c r="F90" s="676"/>
      <c r="G90" s="675">
        <v>1</v>
      </c>
      <c r="H90" s="676" t="s">
        <v>346</v>
      </c>
      <c r="I90" s="675">
        <v>1</v>
      </c>
      <c r="J90" s="676" t="s">
        <v>281</v>
      </c>
      <c r="K90" s="743" t="s">
        <v>298</v>
      </c>
      <c r="L90" s="743" t="s">
        <v>347</v>
      </c>
      <c r="M90" s="745">
        <v>1</v>
      </c>
      <c r="N90" s="745" t="s">
        <v>361</v>
      </c>
      <c r="O90" s="745"/>
      <c r="P90" s="745" t="s">
        <v>348</v>
      </c>
      <c r="Q90" s="743" t="s">
        <v>314</v>
      </c>
      <c r="R90" s="687">
        <v>3</v>
      </c>
      <c r="S90" s="687">
        <v>1</v>
      </c>
      <c r="T90" s="441">
        <v>1</v>
      </c>
      <c r="U90" s="441">
        <v>0</v>
      </c>
      <c r="V90" s="441">
        <v>0</v>
      </c>
      <c r="W90" s="443">
        <f>V90/S90</f>
        <v>0</v>
      </c>
      <c r="X90" s="443">
        <f>T90/R90</f>
        <v>0.33333333333333331</v>
      </c>
      <c r="Y90" s="692" t="s">
        <v>401</v>
      </c>
      <c r="Z90" s="690" t="s">
        <v>413</v>
      </c>
      <c r="AA90" s="445" t="s">
        <v>418</v>
      </c>
      <c r="AB90" s="445" t="s">
        <v>419</v>
      </c>
      <c r="AC90" s="683" t="s">
        <v>238</v>
      </c>
      <c r="AD90" s="684">
        <v>2021130010134</v>
      </c>
      <c r="AE90" s="679" t="s">
        <v>239</v>
      </c>
      <c r="AF90" s="131" t="s">
        <v>240</v>
      </c>
      <c r="AG90" s="133"/>
      <c r="AH90" s="133"/>
      <c r="AI90" s="134">
        <v>0</v>
      </c>
      <c r="AJ90" s="458" t="s">
        <v>485</v>
      </c>
      <c r="AK90" s="811" t="s">
        <v>498</v>
      </c>
      <c r="AL90" s="133"/>
      <c r="AM90" s="133"/>
      <c r="AN90" s="133"/>
      <c r="AO90" s="132"/>
      <c r="AP90" s="133"/>
      <c r="AQ90" s="133"/>
      <c r="AR90" s="697" t="s">
        <v>341</v>
      </c>
      <c r="AS90" s="697" t="s">
        <v>343</v>
      </c>
      <c r="AT90" s="681" t="s">
        <v>331</v>
      </c>
      <c r="AU90" s="813">
        <v>50000000</v>
      </c>
      <c r="AV90" s="545" t="s">
        <v>238</v>
      </c>
      <c r="AW90" s="679" t="s">
        <v>335</v>
      </c>
      <c r="AX90" s="546" t="s">
        <v>363</v>
      </c>
      <c r="AY90" s="458" t="s">
        <v>458</v>
      </c>
      <c r="AZ90" s="458" t="s">
        <v>488</v>
      </c>
      <c r="BA90" s="520" t="s">
        <v>487</v>
      </c>
      <c r="BB90" s="803" t="s">
        <v>331</v>
      </c>
      <c r="BC90" s="458" t="s">
        <v>331</v>
      </c>
      <c r="BD90" s="461">
        <v>75000000</v>
      </c>
      <c r="BE90" s="461">
        <v>0</v>
      </c>
      <c r="BF90" s="462">
        <f>+BE90/BD90</f>
        <v>0</v>
      </c>
      <c r="BG90" s="351">
        <v>75000000</v>
      </c>
      <c r="BH90" s="351">
        <v>75000000</v>
      </c>
      <c r="BI90" s="351">
        <v>75000000</v>
      </c>
      <c r="BJ90" s="354">
        <f>BH90/BG90</f>
        <v>1</v>
      </c>
      <c r="BK90" s="354">
        <f>BI90/BG90</f>
        <v>1</v>
      </c>
      <c r="BL90" s="458" t="s">
        <v>485</v>
      </c>
      <c r="BM90" s="458"/>
      <c r="BN90" s="520" t="s">
        <v>424</v>
      </c>
      <c r="BO90" s="520" t="s">
        <v>425</v>
      </c>
    </row>
    <row r="91" spans="1:67" s="136" customFormat="1" ht="84.95" customHeight="1">
      <c r="A91" s="674"/>
      <c r="B91" s="761"/>
      <c r="C91" s="762"/>
      <c r="D91" s="676"/>
      <c r="E91" s="676"/>
      <c r="F91" s="676"/>
      <c r="G91" s="676"/>
      <c r="H91" s="676"/>
      <c r="I91" s="676"/>
      <c r="J91" s="676"/>
      <c r="K91" s="743"/>
      <c r="L91" s="743"/>
      <c r="M91" s="746"/>
      <c r="N91" s="746"/>
      <c r="O91" s="746"/>
      <c r="P91" s="746"/>
      <c r="Q91" s="743"/>
      <c r="R91" s="688"/>
      <c r="S91" s="688"/>
      <c r="T91" s="442"/>
      <c r="U91" s="442"/>
      <c r="V91" s="442"/>
      <c r="W91" s="444"/>
      <c r="X91" s="444"/>
      <c r="Y91" s="692"/>
      <c r="Z91" s="691"/>
      <c r="AA91" s="446"/>
      <c r="AB91" s="446"/>
      <c r="AC91" s="683"/>
      <c r="AD91" s="684"/>
      <c r="AE91" s="679"/>
      <c r="AF91" s="131" t="s">
        <v>241</v>
      </c>
      <c r="AG91" s="133"/>
      <c r="AH91" s="133">
        <v>1</v>
      </c>
      <c r="AI91" s="134">
        <v>0.66666666666666663</v>
      </c>
      <c r="AJ91" s="460"/>
      <c r="AK91" s="812"/>
      <c r="AL91" s="133"/>
      <c r="AM91" s="133"/>
      <c r="AN91" s="133"/>
      <c r="AO91" s="132"/>
      <c r="AP91" s="133"/>
      <c r="AQ91" s="133"/>
      <c r="AR91" s="697"/>
      <c r="AS91" s="697"/>
      <c r="AT91" s="681"/>
      <c r="AU91" s="814"/>
      <c r="AV91" s="545"/>
      <c r="AW91" s="679"/>
      <c r="AX91" s="546"/>
      <c r="AY91" s="460"/>
      <c r="AZ91" s="460"/>
      <c r="BA91" s="521"/>
      <c r="BB91" s="804"/>
      <c r="BC91" s="459"/>
      <c r="BD91" s="461"/>
      <c r="BE91" s="461"/>
      <c r="BF91" s="462"/>
      <c r="BG91" s="352"/>
      <c r="BH91" s="352"/>
      <c r="BI91" s="352"/>
      <c r="BJ91" s="355"/>
      <c r="BK91" s="355"/>
      <c r="BL91" s="460"/>
      <c r="BM91" s="460"/>
      <c r="BN91" s="521"/>
      <c r="BO91" s="521"/>
    </row>
    <row r="92" spans="1:67" s="136" customFormat="1" ht="84.95" customHeight="1">
      <c r="A92" s="674"/>
      <c r="B92" s="761"/>
      <c r="C92" s="762"/>
      <c r="D92" s="676"/>
      <c r="E92" s="676"/>
      <c r="F92" s="676"/>
      <c r="G92" s="676"/>
      <c r="H92" s="676"/>
      <c r="I92" s="676"/>
      <c r="J92" s="676"/>
      <c r="K92" s="128" t="s">
        <v>299</v>
      </c>
      <c r="L92" s="128" t="s">
        <v>347</v>
      </c>
      <c r="M92" s="127">
        <v>0</v>
      </c>
      <c r="N92" s="127" t="s">
        <v>362</v>
      </c>
      <c r="O92" s="127"/>
      <c r="P92" s="127" t="s">
        <v>348</v>
      </c>
      <c r="Q92" s="128" t="s">
        <v>317</v>
      </c>
      <c r="R92" s="128">
        <v>12</v>
      </c>
      <c r="S92" s="128">
        <v>8</v>
      </c>
      <c r="T92" s="137">
        <f>+R92-S92</f>
        <v>4</v>
      </c>
      <c r="U92" s="137">
        <v>0</v>
      </c>
      <c r="V92" s="137">
        <v>0</v>
      </c>
      <c r="W92" s="270">
        <f>V92/S92</f>
        <v>0</v>
      </c>
      <c r="X92" s="270">
        <f>T92/R92</f>
        <v>0.33333333333333331</v>
      </c>
      <c r="Y92" s="129" t="s">
        <v>398</v>
      </c>
      <c r="Z92" s="138" t="s">
        <v>399</v>
      </c>
      <c r="AA92" s="130" t="s">
        <v>418</v>
      </c>
      <c r="AB92" s="130" t="s">
        <v>419</v>
      </c>
      <c r="AC92" s="683"/>
      <c r="AD92" s="684"/>
      <c r="AE92" s="679"/>
      <c r="AF92" s="131" t="s">
        <v>242</v>
      </c>
      <c r="AG92" s="133"/>
      <c r="AH92" s="133">
        <v>8</v>
      </c>
      <c r="AI92" s="134">
        <v>0.33333333333333331</v>
      </c>
      <c r="AJ92" s="133" t="s">
        <v>489</v>
      </c>
      <c r="AK92" s="193" t="s">
        <v>498</v>
      </c>
      <c r="AL92" s="133"/>
      <c r="AM92" s="133"/>
      <c r="AN92" s="133"/>
      <c r="AO92" s="132"/>
      <c r="AP92" s="133"/>
      <c r="AQ92" s="133"/>
      <c r="AR92" s="697"/>
      <c r="AS92" s="697"/>
      <c r="AT92" s="681"/>
      <c r="AU92" s="139">
        <v>25000000</v>
      </c>
      <c r="AV92" s="545"/>
      <c r="AW92" s="679"/>
      <c r="AX92" s="546"/>
      <c r="AY92" s="133" t="s">
        <v>469</v>
      </c>
      <c r="AZ92" s="133" t="s">
        <v>446</v>
      </c>
      <c r="BA92" s="132" t="s">
        <v>446</v>
      </c>
      <c r="BB92" s="805"/>
      <c r="BC92" s="460"/>
      <c r="BD92" s="461"/>
      <c r="BE92" s="461"/>
      <c r="BF92" s="462"/>
      <c r="BG92" s="353"/>
      <c r="BH92" s="353"/>
      <c r="BI92" s="353"/>
      <c r="BJ92" s="356"/>
      <c r="BK92" s="356"/>
      <c r="BL92" s="133" t="s">
        <v>489</v>
      </c>
      <c r="BM92" s="133"/>
      <c r="BN92" s="135" t="s">
        <v>424</v>
      </c>
      <c r="BO92" s="135" t="s">
        <v>425</v>
      </c>
    </row>
    <row r="93" spans="1:67" s="145" customFormat="1" ht="84.95" customHeight="1">
      <c r="A93" s="704" t="s">
        <v>150</v>
      </c>
      <c r="B93" s="761"/>
      <c r="C93" s="678" t="s">
        <v>251</v>
      </c>
      <c r="D93" s="678"/>
      <c r="E93" s="678"/>
      <c r="F93" s="678"/>
      <c r="G93" s="677">
        <v>0.08</v>
      </c>
      <c r="H93" s="678" t="s">
        <v>346</v>
      </c>
      <c r="I93" s="677">
        <v>0.02</v>
      </c>
      <c r="J93" s="678" t="s">
        <v>282</v>
      </c>
      <c r="K93" s="744" t="s">
        <v>300</v>
      </c>
      <c r="L93" s="744" t="s">
        <v>347</v>
      </c>
      <c r="M93" s="678">
        <v>14729</v>
      </c>
      <c r="N93" s="678" t="s">
        <v>364</v>
      </c>
      <c r="O93" s="678"/>
      <c r="P93" s="678" t="s">
        <v>348</v>
      </c>
      <c r="Q93" s="744" t="s">
        <v>365</v>
      </c>
      <c r="R93" s="689">
        <v>20000</v>
      </c>
      <c r="S93" s="689">
        <v>200</v>
      </c>
      <c r="T93" s="419">
        <v>492</v>
      </c>
      <c r="U93" s="419">
        <f>AO93</f>
        <v>150</v>
      </c>
      <c r="V93" s="419">
        <f>U93</f>
        <v>150</v>
      </c>
      <c r="W93" s="420">
        <f>V93/S93</f>
        <v>0.75</v>
      </c>
      <c r="X93" s="420">
        <f>(V93+T93)/R93</f>
        <v>3.2099999999999997E-2</v>
      </c>
      <c r="Y93" s="549" t="s">
        <v>398</v>
      </c>
      <c r="Z93" s="693" t="s">
        <v>417</v>
      </c>
      <c r="AA93" s="798" t="s">
        <v>418</v>
      </c>
      <c r="AB93" s="798" t="s">
        <v>419</v>
      </c>
      <c r="AC93" s="685" t="s">
        <v>243</v>
      </c>
      <c r="AD93" s="686">
        <v>2021130010090</v>
      </c>
      <c r="AE93" s="680" t="s">
        <v>244</v>
      </c>
      <c r="AF93" s="141" t="s">
        <v>245</v>
      </c>
      <c r="AG93" s="142"/>
      <c r="AH93" s="142">
        <v>1</v>
      </c>
      <c r="AI93" s="143">
        <v>0.27777777777777779</v>
      </c>
      <c r="AJ93" s="142" t="s">
        <v>485</v>
      </c>
      <c r="AK93" s="194" t="s">
        <v>498</v>
      </c>
      <c r="AL93" s="142"/>
      <c r="AM93" s="142"/>
      <c r="AN93" s="142"/>
      <c r="AO93" s="429">
        <v>150</v>
      </c>
      <c r="AP93" s="142"/>
      <c r="AQ93" s="142"/>
      <c r="AR93" s="698" t="s">
        <v>341</v>
      </c>
      <c r="AS93" s="698" t="s">
        <v>343</v>
      </c>
      <c r="AT93" s="682" t="s">
        <v>331</v>
      </c>
      <c r="AU93" s="144">
        <v>25000000</v>
      </c>
      <c r="AV93" s="694" t="s">
        <v>328</v>
      </c>
      <c r="AW93" s="680" t="s">
        <v>335</v>
      </c>
      <c r="AX93" s="672" t="s">
        <v>366</v>
      </c>
      <c r="AY93" s="142" t="s">
        <v>458</v>
      </c>
      <c r="AZ93" s="142" t="s">
        <v>490</v>
      </c>
      <c r="BA93" s="140" t="s">
        <v>460</v>
      </c>
      <c r="BB93" s="142" t="s">
        <v>331</v>
      </c>
      <c r="BC93" s="463" t="s">
        <v>331</v>
      </c>
      <c r="BD93" s="465">
        <v>90000000</v>
      </c>
      <c r="BE93" s="465">
        <v>57600000</v>
      </c>
      <c r="BF93" s="466">
        <f>+BE93/BD93</f>
        <v>0.64</v>
      </c>
      <c r="BG93" s="351">
        <v>165000000</v>
      </c>
      <c r="BH93" s="351">
        <v>165000000</v>
      </c>
      <c r="BI93" s="351">
        <v>164550000</v>
      </c>
      <c r="BJ93" s="354">
        <f>BH93/BG93</f>
        <v>1</v>
      </c>
      <c r="BK93" s="357">
        <f>BI93/BG93</f>
        <v>0.99727272727272731</v>
      </c>
      <c r="BL93" s="142" t="s">
        <v>485</v>
      </c>
      <c r="BM93" s="142"/>
      <c r="BN93" s="429" t="s">
        <v>424</v>
      </c>
      <c r="BO93" s="429" t="s">
        <v>425</v>
      </c>
    </row>
    <row r="94" spans="1:67" s="145" customFormat="1" ht="84.95" customHeight="1">
      <c r="A94" s="704"/>
      <c r="B94" s="761"/>
      <c r="C94" s="678"/>
      <c r="D94" s="678"/>
      <c r="E94" s="678"/>
      <c r="F94" s="678"/>
      <c r="G94" s="678"/>
      <c r="H94" s="678"/>
      <c r="I94" s="678"/>
      <c r="J94" s="678"/>
      <c r="K94" s="744"/>
      <c r="L94" s="744"/>
      <c r="M94" s="678"/>
      <c r="N94" s="678"/>
      <c r="O94" s="678"/>
      <c r="P94" s="678"/>
      <c r="Q94" s="744"/>
      <c r="R94" s="689"/>
      <c r="S94" s="689"/>
      <c r="T94" s="419"/>
      <c r="U94" s="419"/>
      <c r="V94" s="419"/>
      <c r="W94" s="420"/>
      <c r="X94" s="420"/>
      <c r="Y94" s="549"/>
      <c r="Z94" s="693"/>
      <c r="AA94" s="799"/>
      <c r="AB94" s="799"/>
      <c r="AC94" s="685"/>
      <c r="AD94" s="686"/>
      <c r="AE94" s="680"/>
      <c r="AF94" s="141" t="s">
        <v>246</v>
      </c>
      <c r="AG94" s="142"/>
      <c r="AH94" s="142">
        <v>4</v>
      </c>
      <c r="AI94" s="143">
        <v>0.72222222222222221</v>
      </c>
      <c r="AJ94" s="142" t="s">
        <v>451</v>
      </c>
      <c r="AK94" s="194" t="s">
        <v>498</v>
      </c>
      <c r="AL94" s="142"/>
      <c r="AM94" s="142"/>
      <c r="AN94" s="142"/>
      <c r="AO94" s="430"/>
      <c r="AP94" s="142"/>
      <c r="AQ94" s="142"/>
      <c r="AR94" s="698"/>
      <c r="AS94" s="698"/>
      <c r="AT94" s="682"/>
      <c r="AU94" s="144">
        <v>65000000</v>
      </c>
      <c r="AV94" s="694"/>
      <c r="AW94" s="680"/>
      <c r="AX94" s="673"/>
      <c r="AY94" s="142" t="s">
        <v>458</v>
      </c>
      <c r="AZ94" s="142" t="s">
        <v>491</v>
      </c>
      <c r="BA94" s="140" t="s">
        <v>470</v>
      </c>
      <c r="BB94" s="142" t="s">
        <v>331</v>
      </c>
      <c r="BC94" s="464"/>
      <c r="BD94" s="465"/>
      <c r="BE94" s="465"/>
      <c r="BF94" s="466"/>
      <c r="BG94" s="353"/>
      <c r="BH94" s="353"/>
      <c r="BI94" s="353"/>
      <c r="BJ94" s="356"/>
      <c r="BK94" s="358"/>
      <c r="BL94" s="142" t="s">
        <v>451</v>
      </c>
      <c r="BM94" s="142"/>
      <c r="BN94" s="430"/>
      <c r="BO94" s="430"/>
    </row>
    <row r="95" spans="1:67" ht="24.75" customHeight="1"/>
    <row r="96" spans="1:67" ht="41.25" customHeight="1">
      <c r="T96" s="395" t="s">
        <v>557</v>
      </c>
      <c r="U96" s="395"/>
      <c r="V96" s="395"/>
      <c r="W96" s="306">
        <f>(W23+W31+W46+W56+W74+W88)/6</f>
        <v>0.27660774170198904</v>
      </c>
    </row>
    <row r="97" spans="20:23" ht="45" customHeight="1">
      <c r="T97" s="396" t="s">
        <v>558</v>
      </c>
      <c r="U97" s="396"/>
      <c r="V97" s="396"/>
      <c r="W97" s="307">
        <f>(X23+X31+X46+X56+X74+X88)/6</f>
        <v>0.860998456023081</v>
      </c>
    </row>
  </sheetData>
  <mergeCells count="887">
    <mergeCell ref="AG41:AG42"/>
    <mergeCell ref="AY24:AY27"/>
    <mergeCell ref="AZ24:AZ27"/>
    <mergeCell ref="BL24:BL27"/>
    <mergeCell ref="BA61:BA63"/>
    <mergeCell ref="BL61:BL63"/>
    <mergeCell ref="AZ61:AZ63"/>
    <mergeCell ref="AJ24:AJ27"/>
    <mergeCell ref="AJ90:AJ91"/>
    <mergeCell ref="AK24:AK27"/>
    <mergeCell ref="AK90:AK91"/>
    <mergeCell ref="AU90:AU91"/>
    <mergeCell ref="AN41:AN42"/>
    <mergeCell ref="AN39:AN40"/>
    <mergeCell ref="AG84:AG85"/>
    <mergeCell ref="AH84:AH85"/>
    <mergeCell ref="AI84:AI85"/>
    <mergeCell ref="AX24:AX29"/>
    <mergeCell ref="AX32:AX37"/>
    <mergeCell ref="AX38:AX45"/>
    <mergeCell ref="AX47:AX50"/>
    <mergeCell ref="AX51:AX55"/>
    <mergeCell ref="AX57:AX70"/>
    <mergeCell ref="AX71:AX73"/>
    <mergeCell ref="BM90:BM91"/>
    <mergeCell ref="BB90:BB92"/>
    <mergeCell ref="AY71:AY72"/>
    <mergeCell ref="AZ71:AZ72"/>
    <mergeCell ref="BA71:BA72"/>
    <mergeCell ref="BL71:BL72"/>
    <mergeCell ref="BM71:BM72"/>
    <mergeCell ref="BL39:BL40"/>
    <mergeCell ref="BL41:BL42"/>
    <mergeCell ref="BA39:BA40"/>
    <mergeCell ref="AZ39:AZ40"/>
    <mergeCell ref="AZ41:AZ42"/>
    <mergeCell ref="BA41:BA42"/>
    <mergeCell ref="AY77:AY79"/>
    <mergeCell ref="AZ77:AZ79"/>
    <mergeCell ref="AY84:AY85"/>
    <mergeCell ref="AZ84:AZ85"/>
    <mergeCell ref="BA84:BA85"/>
    <mergeCell ref="AY90:AY91"/>
    <mergeCell ref="AZ90:AZ91"/>
    <mergeCell ref="BA90:BA91"/>
    <mergeCell ref="BC41:BC43"/>
    <mergeCell ref="BD41:BD43"/>
    <mergeCell ref="BE41:BE43"/>
    <mergeCell ref="BL90:BL91"/>
    <mergeCell ref="AG71:AG72"/>
    <mergeCell ref="AG77:AG79"/>
    <mergeCell ref="AA93:AA94"/>
    <mergeCell ref="AB93:AB94"/>
    <mergeCell ref="AA47:AA50"/>
    <mergeCell ref="AB47:AB50"/>
    <mergeCell ref="AA51:AA55"/>
    <mergeCell ref="AB51:AB55"/>
    <mergeCell ref="AA71:AA73"/>
    <mergeCell ref="AB71:AB73"/>
    <mergeCell ref="AR47:AR55"/>
    <mergeCell ref="AR57:AR73"/>
    <mergeCell ref="AR75:AR87"/>
    <mergeCell ref="AR90:AR92"/>
    <mergeCell ref="AR93:AR94"/>
    <mergeCell ref="AB79:AB81"/>
    <mergeCell ref="AA79:AA81"/>
    <mergeCell ref="AB75:AB78"/>
    <mergeCell ref="AC71:AC73"/>
    <mergeCell ref="AD71:AD73"/>
    <mergeCell ref="AC47:AC50"/>
    <mergeCell ref="AD47:AD50"/>
    <mergeCell ref="AE47:AE50"/>
    <mergeCell ref="O93:O94"/>
    <mergeCell ref="P93:P94"/>
    <mergeCell ref="L24:L28"/>
    <mergeCell ref="L32:L37"/>
    <mergeCell ref="L38:L43"/>
    <mergeCell ref="L44:L45"/>
    <mergeCell ref="L47:L50"/>
    <mergeCell ref="L51:L55"/>
    <mergeCell ref="L57:L64"/>
    <mergeCell ref="L65:L70"/>
    <mergeCell ref="L71:L73"/>
    <mergeCell ref="L79:L81"/>
    <mergeCell ref="O79:O81"/>
    <mergeCell ref="P79:P81"/>
    <mergeCell ref="O82:O83"/>
    <mergeCell ref="P82:P83"/>
    <mergeCell ref="O90:O91"/>
    <mergeCell ref="P90:P91"/>
    <mergeCell ref="O47:O50"/>
    <mergeCell ref="P47:P50"/>
    <mergeCell ref="O51:O55"/>
    <mergeCell ref="P51:P55"/>
    <mergeCell ref="O57:O64"/>
    <mergeCell ref="P57:P64"/>
    <mergeCell ref="AE9:AE22"/>
    <mergeCell ref="AX9:AX22"/>
    <mergeCell ref="AH24:AH27"/>
    <mergeCell ref="O65:O70"/>
    <mergeCell ref="P65:P70"/>
    <mergeCell ref="O71:O73"/>
    <mergeCell ref="P71:P73"/>
    <mergeCell ref="O9:O17"/>
    <mergeCell ref="P9:P17"/>
    <mergeCell ref="O18:O19"/>
    <mergeCell ref="P18:P19"/>
    <mergeCell ref="O20:O22"/>
    <mergeCell ref="P20:P22"/>
    <mergeCell ref="Y47:Y50"/>
    <mergeCell ref="Z47:Z50"/>
    <mergeCell ref="Y9:Y17"/>
    <mergeCell ref="Z9:Z17"/>
    <mergeCell ref="Y18:Y19"/>
    <mergeCell ref="Z18:Z19"/>
    <mergeCell ref="Y20:Y22"/>
    <mergeCell ref="Z20:Z22"/>
    <mergeCell ref="AI24:AI27"/>
    <mergeCell ref="R9:R17"/>
    <mergeCell ref="R18:R19"/>
    <mergeCell ref="D1:AY1"/>
    <mergeCell ref="D2:AY2"/>
    <mergeCell ref="D3:AY3"/>
    <mergeCell ref="D4:AY4"/>
    <mergeCell ref="B1:C4"/>
    <mergeCell ref="AH7:AH8"/>
    <mergeCell ref="AI7:AI8"/>
    <mergeCell ref="AX7:AX8"/>
    <mergeCell ref="AY7:AY8"/>
    <mergeCell ref="AK7:AK8"/>
    <mergeCell ref="AL7:AL8"/>
    <mergeCell ref="AM7:AM8"/>
    <mergeCell ref="AN7:AN8"/>
    <mergeCell ref="AR7:AR8"/>
    <mergeCell ref="AS7:AS8"/>
    <mergeCell ref="AT7:AT8"/>
    <mergeCell ref="AU7:AU8"/>
    <mergeCell ref="AV7:AV8"/>
    <mergeCell ref="AW7:AW8"/>
    <mergeCell ref="G7:G8"/>
    <mergeCell ref="I7:I8"/>
    <mergeCell ref="AD7:AD8"/>
    <mergeCell ref="B5:C5"/>
    <mergeCell ref="D5:AZ5"/>
    <mergeCell ref="A7:A8"/>
    <mergeCell ref="Y7:Y8"/>
    <mergeCell ref="Z7:Z8"/>
    <mergeCell ref="A6:T6"/>
    <mergeCell ref="Y6:AB6"/>
    <mergeCell ref="Q7:Q8"/>
    <mergeCell ref="R7:R8"/>
    <mergeCell ref="S7:S8"/>
    <mergeCell ref="T7:T8"/>
    <mergeCell ref="AA7:AA8"/>
    <mergeCell ref="AB7:AB8"/>
    <mergeCell ref="B7:B8"/>
    <mergeCell ref="C7:C8"/>
    <mergeCell ref="D7:D8"/>
    <mergeCell ref="E7:E8"/>
    <mergeCell ref="F7:F8"/>
    <mergeCell ref="J7:J8"/>
    <mergeCell ref="K7:K8"/>
    <mergeCell ref="L7:L8"/>
    <mergeCell ref="M7:M8"/>
    <mergeCell ref="N7:N8"/>
    <mergeCell ref="O7:P7"/>
    <mergeCell ref="H7:H8"/>
    <mergeCell ref="U7:U8"/>
    <mergeCell ref="BN7:BN8"/>
    <mergeCell ref="BO7:BO8"/>
    <mergeCell ref="BN6:BO6"/>
    <mergeCell ref="AZ7:AZ8"/>
    <mergeCell ref="BA7:BA8"/>
    <mergeCell ref="BB7:BB8"/>
    <mergeCell ref="BL7:BL8"/>
    <mergeCell ref="BM7:BM8"/>
    <mergeCell ref="AJ7:AJ8"/>
    <mergeCell ref="AT6:AX6"/>
    <mergeCell ref="AC6:AS6"/>
    <mergeCell ref="AY6:BL6"/>
    <mergeCell ref="AC7:AC8"/>
    <mergeCell ref="AE7:AE8"/>
    <mergeCell ref="AF7:AF8"/>
    <mergeCell ref="AG7:AG8"/>
    <mergeCell ref="AO7:AO8"/>
    <mergeCell ref="AP7:AP8"/>
    <mergeCell ref="AQ7:AQ8"/>
    <mergeCell ref="D9:D22"/>
    <mergeCell ref="E9:E22"/>
    <mergeCell ref="D24:D29"/>
    <mergeCell ref="E24:E29"/>
    <mergeCell ref="N24:N28"/>
    <mergeCell ref="N71:N73"/>
    <mergeCell ref="N51:N55"/>
    <mergeCell ref="N57:N64"/>
    <mergeCell ref="N65:N70"/>
    <mergeCell ref="N9:N17"/>
    <mergeCell ref="N18:N19"/>
    <mergeCell ref="N20:N22"/>
    <mergeCell ref="G9:G22"/>
    <mergeCell ref="H9:H22"/>
    <mergeCell ref="I9:I22"/>
    <mergeCell ref="L9:L17"/>
    <mergeCell ref="L18:L19"/>
    <mergeCell ref="L20:L22"/>
    <mergeCell ref="G24:G29"/>
    <mergeCell ref="H24:H29"/>
    <mergeCell ref="I24:I29"/>
    <mergeCell ref="D57:D70"/>
    <mergeCell ref="F57:F70"/>
    <mergeCell ref="J9:J22"/>
    <mergeCell ref="K90:K91"/>
    <mergeCell ref="K47:K50"/>
    <mergeCell ref="K51:K55"/>
    <mergeCell ref="K65:K70"/>
    <mergeCell ref="K71:K73"/>
    <mergeCell ref="M82:M83"/>
    <mergeCell ref="L82:L83"/>
    <mergeCell ref="M84:M87"/>
    <mergeCell ref="L84:L87"/>
    <mergeCell ref="K57:K64"/>
    <mergeCell ref="M47:M50"/>
    <mergeCell ref="D56:V56"/>
    <mergeCell ref="D74:V74"/>
    <mergeCell ref="D88:V88"/>
    <mergeCell ref="Q51:Q55"/>
    <mergeCell ref="Q57:Q64"/>
    <mergeCell ref="Q65:Q70"/>
    <mergeCell ref="Q71:Q73"/>
    <mergeCell ref="Q79:Q81"/>
    <mergeCell ref="Q82:Q83"/>
    <mergeCell ref="B89:B94"/>
    <mergeCell ref="C90:C92"/>
    <mergeCell ref="D90:D92"/>
    <mergeCell ref="E90:E92"/>
    <mergeCell ref="F90:F92"/>
    <mergeCell ref="C93:C94"/>
    <mergeCell ref="D93:D94"/>
    <mergeCell ref="E93:E94"/>
    <mergeCell ref="F93:F94"/>
    <mergeCell ref="J32:J45"/>
    <mergeCell ref="J47:J55"/>
    <mergeCell ref="J57:J73"/>
    <mergeCell ref="J75:J87"/>
    <mergeCell ref="J90:J92"/>
    <mergeCell ref="J93:J94"/>
    <mergeCell ref="K9:K17"/>
    <mergeCell ref="K18:K19"/>
    <mergeCell ref="K20:K22"/>
    <mergeCell ref="K24:K28"/>
    <mergeCell ref="K32:K37"/>
    <mergeCell ref="K38:K43"/>
    <mergeCell ref="K44:K45"/>
    <mergeCell ref="K79:K81"/>
    <mergeCell ref="K82:K83"/>
    <mergeCell ref="K84:K87"/>
    <mergeCell ref="J24:J30"/>
    <mergeCell ref="D23:V23"/>
    <mergeCell ref="D31:V31"/>
    <mergeCell ref="D46:V46"/>
    <mergeCell ref="Q90:Q91"/>
    <mergeCell ref="Q93:Q94"/>
    <mergeCell ref="K93:K94"/>
    <mergeCell ref="Q9:Q17"/>
    <mergeCell ref="Q18:Q19"/>
    <mergeCell ref="Q20:Q22"/>
    <mergeCell ref="Q24:Q28"/>
    <mergeCell ref="Q32:Q34"/>
    <mergeCell ref="Q35:Q37"/>
    <mergeCell ref="Q38:Q43"/>
    <mergeCell ref="Q44:Q45"/>
    <mergeCell ref="Q47:Q48"/>
    <mergeCell ref="Q49:Q50"/>
    <mergeCell ref="N38:N43"/>
    <mergeCell ref="N44:N45"/>
    <mergeCell ref="N47:N50"/>
    <mergeCell ref="N93:N94"/>
    <mergeCell ref="L90:L91"/>
    <mergeCell ref="L93:L94"/>
    <mergeCell ref="M90:M91"/>
    <mergeCell ref="N32:N35"/>
    <mergeCell ref="N36:N37"/>
    <mergeCell ref="N90:N91"/>
    <mergeCell ref="N79:N81"/>
    <mergeCell ref="N82:N83"/>
    <mergeCell ref="N84:N87"/>
    <mergeCell ref="O24:O28"/>
    <mergeCell ref="P24:P28"/>
    <mergeCell ref="O32:O35"/>
    <mergeCell ref="P32:P35"/>
    <mergeCell ref="O36:O37"/>
    <mergeCell ref="P36:P37"/>
    <mergeCell ref="O38:O43"/>
    <mergeCell ref="P38:P43"/>
    <mergeCell ref="O44:O45"/>
    <mergeCell ref="P44:P45"/>
    <mergeCell ref="R20:R22"/>
    <mergeCell ref="R24:R28"/>
    <mergeCell ref="R32:R35"/>
    <mergeCell ref="S9:S17"/>
    <mergeCell ref="S18:S19"/>
    <mergeCell ref="S20:S22"/>
    <mergeCell ref="S24:S28"/>
    <mergeCell ref="S32:S35"/>
    <mergeCell ref="S65:S70"/>
    <mergeCell ref="S36:S37"/>
    <mergeCell ref="S38:S43"/>
    <mergeCell ref="S44:S45"/>
    <mergeCell ref="S47:S50"/>
    <mergeCell ref="R36:R37"/>
    <mergeCell ref="R38:R43"/>
    <mergeCell ref="R44:R45"/>
    <mergeCell ref="R47:R50"/>
    <mergeCell ref="R51:R55"/>
    <mergeCell ref="AD24:AD29"/>
    <mergeCell ref="T36:T37"/>
    <mergeCell ref="T38:T43"/>
    <mergeCell ref="T44:T45"/>
    <mergeCell ref="T47:T50"/>
    <mergeCell ref="M36:M37"/>
    <mergeCell ref="AV47:AV50"/>
    <mergeCell ref="AV51:AV55"/>
    <mergeCell ref="U44:U45"/>
    <mergeCell ref="V44:V45"/>
    <mergeCell ref="W44:W45"/>
    <mergeCell ref="X44:X45"/>
    <mergeCell ref="W47:W50"/>
    <mergeCell ref="X47:X50"/>
    <mergeCell ref="U51:U55"/>
    <mergeCell ref="V51:V55"/>
    <mergeCell ref="W51:W55"/>
    <mergeCell ref="X51:X55"/>
    <mergeCell ref="N29:N30"/>
    <mergeCell ref="T51:T55"/>
    <mergeCell ref="U24:U28"/>
    <mergeCell ref="V24:V28"/>
    <mergeCell ref="W24:W28"/>
    <mergeCell ref="X24:X28"/>
    <mergeCell ref="AV57:AV70"/>
    <mergeCell ref="AV71:AV73"/>
    <mergeCell ref="AV75:AV81"/>
    <mergeCell ref="AV9:AV22"/>
    <mergeCell ref="AV24:AV29"/>
    <mergeCell ref="AV32:AV37"/>
    <mergeCell ref="AV38:AV45"/>
    <mergeCell ref="AF24:AF27"/>
    <mergeCell ref="AC32:AC37"/>
    <mergeCell ref="AD32:AD37"/>
    <mergeCell ref="AE32:AE37"/>
    <mergeCell ref="AC38:AC45"/>
    <mergeCell ref="AD38:AD45"/>
    <mergeCell ref="AE38:AE45"/>
    <mergeCell ref="AC75:AC81"/>
    <mergeCell ref="AD75:AD81"/>
    <mergeCell ref="AE75:AE81"/>
    <mergeCell ref="AC51:AC55"/>
    <mergeCell ref="AD51:AD55"/>
    <mergeCell ref="AE51:AE55"/>
    <mergeCell ref="AC57:AC70"/>
    <mergeCell ref="AH71:AH72"/>
    <mergeCell ref="AQ71:AQ72"/>
    <mergeCell ref="AC24:AC29"/>
    <mergeCell ref="A9:A22"/>
    <mergeCell ref="A93:A94"/>
    <mergeCell ref="A32:A37"/>
    <mergeCell ref="A38:A45"/>
    <mergeCell ref="A47:A50"/>
    <mergeCell ref="A51:A55"/>
    <mergeCell ref="A57:A73"/>
    <mergeCell ref="A75:A87"/>
    <mergeCell ref="A24:A30"/>
    <mergeCell ref="AV93:AV94"/>
    <mergeCell ref="M9:M22"/>
    <mergeCell ref="M24:M29"/>
    <mergeCell ref="AS57:AS73"/>
    <mergeCell ref="AS75:AS87"/>
    <mergeCell ref="AS90:AS92"/>
    <mergeCell ref="AS93:AS94"/>
    <mergeCell ref="T79:T81"/>
    <mergeCell ref="T82:T83"/>
    <mergeCell ref="T90:T91"/>
    <mergeCell ref="T93:T94"/>
    <mergeCell ref="S90:S91"/>
    <mergeCell ref="S93:S94"/>
    <mergeCell ref="T9:T17"/>
    <mergeCell ref="T18:T19"/>
    <mergeCell ref="T20:T22"/>
    <mergeCell ref="T24:T28"/>
    <mergeCell ref="T32:T35"/>
    <mergeCell ref="AR9:AR22"/>
    <mergeCell ref="AR24:AR29"/>
    <mergeCell ref="AR32:AR45"/>
    <mergeCell ref="AS9:AS22"/>
    <mergeCell ref="AS24:AS29"/>
    <mergeCell ref="AS32:AS45"/>
    <mergeCell ref="AX93:AX94"/>
    <mergeCell ref="A90:A92"/>
    <mergeCell ref="G90:G92"/>
    <mergeCell ref="H90:H92"/>
    <mergeCell ref="I90:I92"/>
    <mergeCell ref="G93:G94"/>
    <mergeCell ref="H93:H94"/>
    <mergeCell ref="I93:I94"/>
    <mergeCell ref="M93:M94"/>
    <mergeCell ref="AW90:AW92"/>
    <mergeCell ref="AW93:AW94"/>
    <mergeCell ref="AT90:AT92"/>
    <mergeCell ref="AT93:AT94"/>
    <mergeCell ref="AC90:AC92"/>
    <mergeCell ref="AD90:AD92"/>
    <mergeCell ref="AE90:AE92"/>
    <mergeCell ref="AC93:AC94"/>
    <mergeCell ref="AD93:AD94"/>
    <mergeCell ref="AE93:AE94"/>
    <mergeCell ref="R90:R91"/>
    <mergeCell ref="R93:R94"/>
    <mergeCell ref="Z90:Z91"/>
    <mergeCell ref="Y90:Y91"/>
    <mergeCell ref="Z93:Z94"/>
    <mergeCell ref="D32:D37"/>
    <mergeCell ref="E32:E37"/>
    <mergeCell ref="F32:F37"/>
    <mergeCell ref="G32:G37"/>
    <mergeCell ref="H32:H37"/>
    <mergeCell ref="I32:I37"/>
    <mergeCell ref="M38:M43"/>
    <mergeCell ref="M44:M45"/>
    <mergeCell ref="AM41:AM42"/>
    <mergeCell ref="AF39:AF40"/>
    <mergeCell ref="AH39:AH40"/>
    <mergeCell ref="AI39:AI40"/>
    <mergeCell ref="AG39:AG40"/>
    <mergeCell ref="AJ39:AJ40"/>
    <mergeCell ref="AL39:AL40"/>
    <mergeCell ref="AM39:AM40"/>
    <mergeCell ref="D38:D45"/>
    <mergeCell ref="E38:E45"/>
    <mergeCell ref="F38:F45"/>
    <mergeCell ref="G38:G45"/>
    <mergeCell ref="H38:H45"/>
    <mergeCell ref="I38:I45"/>
    <mergeCell ref="M32:M35"/>
    <mergeCell ref="U32:U35"/>
    <mergeCell ref="AF41:AF42"/>
    <mergeCell ref="AH41:AH42"/>
    <mergeCell ref="AI41:AI42"/>
    <mergeCell ref="AJ41:AJ42"/>
    <mergeCell ref="AL41:AL42"/>
    <mergeCell ref="R57:R64"/>
    <mergeCell ref="R65:R70"/>
    <mergeCell ref="Z38:Z43"/>
    <mergeCell ref="Y38:Y43"/>
    <mergeCell ref="Z44:Z45"/>
    <mergeCell ref="Y44:Y45"/>
    <mergeCell ref="Y51:Y55"/>
    <mergeCell ref="Z57:Z64"/>
    <mergeCell ref="Y57:Y64"/>
    <mergeCell ref="Z65:Z70"/>
    <mergeCell ref="Y65:Y70"/>
    <mergeCell ref="AD57:AD70"/>
    <mergeCell ref="AE57:AE70"/>
    <mergeCell ref="S51:S55"/>
    <mergeCell ref="S57:S64"/>
    <mergeCell ref="V47:V50"/>
    <mergeCell ref="T57:T64"/>
    <mergeCell ref="T65:T70"/>
    <mergeCell ref="U57:U64"/>
    <mergeCell ref="D47:D50"/>
    <mergeCell ref="E47:E50"/>
    <mergeCell ref="F47:F50"/>
    <mergeCell ref="G47:G50"/>
    <mergeCell ref="H47:H50"/>
    <mergeCell ref="I47:I50"/>
    <mergeCell ref="AN61:AN63"/>
    <mergeCell ref="AM61:AM63"/>
    <mergeCell ref="AL61:AL63"/>
    <mergeCell ref="AJ61:AJ63"/>
    <mergeCell ref="AI61:AI63"/>
    <mergeCell ref="AH61:AH63"/>
    <mergeCell ref="AG61:AG63"/>
    <mergeCell ref="AF61:AF63"/>
    <mergeCell ref="D51:D55"/>
    <mergeCell ref="E51:E55"/>
    <mergeCell ref="F51:F55"/>
    <mergeCell ref="G51:G55"/>
    <mergeCell ref="H51:H55"/>
    <mergeCell ref="I51:I55"/>
    <mergeCell ref="M51:M55"/>
    <mergeCell ref="E57:E70"/>
    <mergeCell ref="Z51:Z55"/>
    <mergeCell ref="U47:U50"/>
    <mergeCell ref="D71:D73"/>
    <mergeCell ref="E71:E73"/>
    <mergeCell ref="F71:F73"/>
    <mergeCell ref="G71:G73"/>
    <mergeCell ref="H71:H73"/>
    <mergeCell ref="I71:I73"/>
    <mergeCell ref="L75:L78"/>
    <mergeCell ref="M75:M78"/>
    <mergeCell ref="N75:N78"/>
    <mergeCell ref="G82:G87"/>
    <mergeCell ref="H82:H87"/>
    <mergeCell ref="I82:I87"/>
    <mergeCell ref="AF84:AF85"/>
    <mergeCell ref="M57:M70"/>
    <mergeCell ref="M71:M73"/>
    <mergeCell ref="AF71:AF72"/>
    <mergeCell ref="G57:G64"/>
    <mergeCell ref="H57:H64"/>
    <mergeCell ref="I57:I64"/>
    <mergeCell ref="O75:O78"/>
    <mergeCell ref="P75:P78"/>
    <mergeCell ref="G65:G70"/>
    <mergeCell ref="H65:H70"/>
    <mergeCell ref="I65:I70"/>
    <mergeCell ref="T71:T73"/>
    <mergeCell ref="V57:V64"/>
    <mergeCell ref="W57:W64"/>
    <mergeCell ref="X57:X64"/>
    <mergeCell ref="U65:U70"/>
    <mergeCell ref="V65:V70"/>
    <mergeCell ref="W65:W70"/>
    <mergeCell ref="X65:X70"/>
    <mergeCell ref="R71:R73"/>
    <mergeCell ref="R79:R81"/>
    <mergeCell ref="U79:U81"/>
    <mergeCell ref="V79:V81"/>
    <mergeCell ref="W79:W81"/>
    <mergeCell ref="X79:X81"/>
    <mergeCell ref="AE71:AE73"/>
    <mergeCell ref="S71:S73"/>
    <mergeCell ref="AF77:AF79"/>
    <mergeCell ref="R75:R78"/>
    <mergeCell ref="S75:S78"/>
    <mergeCell ref="T75:T78"/>
    <mergeCell ref="AA75:AA78"/>
    <mergeCell ref="U71:U73"/>
    <mergeCell ref="V71:V73"/>
    <mergeCell ref="W71:W73"/>
    <mergeCell ref="X71:X73"/>
    <mergeCell ref="D75:D81"/>
    <mergeCell ref="E75:E81"/>
    <mergeCell ref="F75:F81"/>
    <mergeCell ref="G75:G81"/>
    <mergeCell ref="H75:H81"/>
    <mergeCell ref="I75:I81"/>
    <mergeCell ref="M79:M81"/>
    <mergeCell ref="Z84:Z87"/>
    <mergeCell ref="Y84:Y87"/>
    <mergeCell ref="Y75:Y78"/>
    <mergeCell ref="Z79:Z81"/>
    <mergeCell ref="Y79:Y81"/>
    <mergeCell ref="Z82:Z83"/>
    <mergeCell ref="Y82:Y83"/>
    <mergeCell ref="U75:U78"/>
    <mergeCell ref="V75:V78"/>
    <mergeCell ref="W75:W78"/>
    <mergeCell ref="X75:X78"/>
    <mergeCell ref="S79:S81"/>
    <mergeCell ref="K75:K78"/>
    <mergeCell ref="Q75:Q78"/>
    <mergeCell ref="D82:D87"/>
    <mergeCell ref="E82:E87"/>
    <mergeCell ref="F82:F87"/>
    <mergeCell ref="B9:B87"/>
    <mergeCell ref="C9:C87"/>
    <mergeCell ref="F9:F22"/>
    <mergeCell ref="F24:F29"/>
    <mergeCell ref="AG24:AG27"/>
    <mergeCell ref="AE24:AE29"/>
    <mergeCell ref="AC9:AC22"/>
    <mergeCell ref="AD9:AD22"/>
    <mergeCell ref="O84:O87"/>
    <mergeCell ref="P84:P87"/>
    <mergeCell ref="Q84:Q87"/>
    <mergeCell ref="AC82:AC87"/>
    <mergeCell ref="AD82:AD87"/>
    <mergeCell ref="AE82:AE87"/>
    <mergeCell ref="S82:S83"/>
    <mergeCell ref="R82:R83"/>
    <mergeCell ref="R84:R87"/>
    <mergeCell ref="S84:S87"/>
    <mergeCell ref="T84:T87"/>
    <mergeCell ref="AA82:AA83"/>
    <mergeCell ref="Z36:Z37"/>
    <mergeCell ref="Z71:Z73"/>
    <mergeCell ref="Y71:Y73"/>
    <mergeCell ref="Z75:Z78"/>
    <mergeCell ref="AB9:AB17"/>
    <mergeCell ref="AA9:AA17"/>
    <mergeCell ref="AB24:AB28"/>
    <mergeCell ref="AA24:AA28"/>
    <mergeCell ref="AB36:AB37"/>
    <mergeCell ref="AA36:AA37"/>
    <mergeCell ref="AB32:AB35"/>
    <mergeCell ref="AA32:AA35"/>
    <mergeCell ref="AB44:AB45"/>
    <mergeCell ref="AA44:AA45"/>
    <mergeCell ref="AB38:AB43"/>
    <mergeCell ref="AA38:AA43"/>
    <mergeCell ref="AV90:AV92"/>
    <mergeCell ref="AX90:AX92"/>
    <mergeCell ref="AS47:AS55"/>
    <mergeCell ref="BC51:BC53"/>
    <mergeCell ref="BD51:BD53"/>
    <mergeCell ref="Y93:Y94"/>
    <mergeCell ref="AB20:AB22"/>
    <mergeCell ref="AA20:AA22"/>
    <mergeCell ref="AB18:AB19"/>
    <mergeCell ref="AA18:AA19"/>
    <mergeCell ref="AB65:AB70"/>
    <mergeCell ref="AA65:AA70"/>
    <mergeCell ref="AB57:AB64"/>
    <mergeCell ref="AA57:AA64"/>
    <mergeCell ref="AB84:AB87"/>
    <mergeCell ref="AA84:AA87"/>
    <mergeCell ref="AB82:AB83"/>
    <mergeCell ref="AX75:AX81"/>
    <mergeCell ref="AX82:AX87"/>
    <mergeCell ref="Y24:Y28"/>
    <mergeCell ref="Z24:Z28"/>
    <mergeCell ref="Y32:Y35"/>
    <mergeCell ref="Z32:Z35"/>
    <mergeCell ref="Y36:Y37"/>
    <mergeCell ref="BN51:BN55"/>
    <mergeCell ref="BO51:BO55"/>
    <mergeCell ref="BN71:BN73"/>
    <mergeCell ref="BO71:BO73"/>
    <mergeCell ref="AL84:AL85"/>
    <mergeCell ref="AN71:AN72"/>
    <mergeCell ref="AI71:AI72"/>
    <mergeCell ref="AJ71:AJ72"/>
    <mergeCell ref="AK71:AK72"/>
    <mergeCell ref="AL71:AL72"/>
    <mergeCell ref="AM71:AM72"/>
    <mergeCell ref="AL77:AL79"/>
    <mergeCell ref="AJ77:AJ79"/>
    <mergeCell ref="AI77:AI79"/>
    <mergeCell ref="AV82:AV87"/>
    <mergeCell ref="BA77:BA79"/>
    <mergeCell ref="BL77:BL79"/>
    <mergeCell ref="BE51:BE53"/>
    <mergeCell ref="BF51:BF53"/>
    <mergeCell ref="BC54:BC55"/>
    <mergeCell ref="BD54:BD55"/>
    <mergeCell ref="BE54:BE55"/>
    <mergeCell ref="BF54:BF55"/>
    <mergeCell ref="BC57:BC60"/>
    <mergeCell ref="BN93:BN94"/>
    <mergeCell ref="BO93:BO94"/>
    <mergeCell ref="BO20:BO22"/>
    <mergeCell ref="BN20:BN22"/>
    <mergeCell ref="BO44:BO45"/>
    <mergeCell ref="BN44:BN45"/>
    <mergeCell ref="BO38:BO43"/>
    <mergeCell ref="BN38:BN43"/>
    <mergeCell ref="BO65:BO70"/>
    <mergeCell ref="BN65:BN70"/>
    <mergeCell ref="BO57:BO64"/>
    <mergeCell ref="BN57:BN64"/>
    <mergeCell ref="BO79:BO81"/>
    <mergeCell ref="BN79:BN81"/>
    <mergeCell ref="BO75:BO78"/>
    <mergeCell ref="BN75:BN78"/>
    <mergeCell ref="BO84:BO87"/>
    <mergeCell ref="BN84:BN87"/>
    <mergeCell ref="BO82:BO83"/>
    <mergeCell ref="BN82:BN83"/>
    <mergeCell ref="BO90:BO91"/>
    <mergeCell ref="BN90:BN91"/>
    <mergeCell ref="BN47:BN50"/>
    <mergeCell ref="BO47:BO50"/>
    <mergeCell ref="BO18:BO19"/>
    <mergeCell ref="BN18:BN19"/>
    <mergeCell ref="BO9:BO17"/>
    <mergeCell ref="BN9:BN17"/>
    <mergeCell ref="BO24:BO28"/>
    <mergeCell ref="BN24:BN28"/>
    <mergeCell ref="BO32:BO35"/>
    <mergeCell ref="BN32:BN35"/>
    <mergeCell ref="BO36:BO37"/>
    <mergeCell ref="BN36:BN37"/>
    <mergeCell ref="BC9:BC13"/>
    <mergeCell ref="BD9:BD13"/>
    <mergeCell ref="BE9:BE13"/>
    <mergeCell ref="BF9:BF13"/>
    <mergeCell ref="BC14:BC17"/>
    <mergeCell ref="BD14:BD17"/>
    <mergeCell ref="BE14:BE17"/>
    <mergeCell ref="BF14:BF17"/>
    <mergeCell ref="BC18:BC22"/>
    <mergeCell ref="BD18:BD22"/>
    <mergeCell ref="BE18:BE22"/>
    <mergeCell ref="BF18:BF22"/>
    <mergeCell ref="BC24:BC25"/>
    <mergeCell ref="BD24:BD25"/>
    <mergeCell ref="BE24:BE25"/>
    <mergeCell ref="BF24:BF25"/>
    <mergeCell ref="BC28:BC29"/>
    <mergeCell ref="BD28:BD29"/>
    <mergeCell ref="BE28:BE29"/>
    <mergeCell ref="BF28:BF29"/>
    <mergeCell ref="BC32:BC33"/>
    <mergeCell ref="BD32:BD33"/>
    <mergeCell ref="BE32:BE33"/>
    <mergeCell ref="BF32:BF33"/>
    <mergeCell ref="BC34:BC35"/>
    <mergeCell ref="BD34:BD35"/>
    <mergeCell ref="BE34:BE35"/>
    <mergeCell ref="BF34:BF35"/>
    <mergeCell ref="BC36:BC37"/>
    <mergeCell ref="BD36:BD37"/>
    <mergeCell ref="BE36:BE37"/>
    <mergeCell ref="BF36:BF37"/>
    <mergeCell ref="BC38:BC40"/>
    <mergeCell ref="BD38:BD40"/>
    <mergeCell ref="BE38:BE40"/>
    <mergeCell ref="BF38:BF40"/>
    <mergeCell ref="BF41:BF43"/>
    <mergeCell ref="BC44:BC45"/>
    <mergeCell ref="BD44:BD45"/>
    <mergeCell ref="BE44:BE45"/>
    <mergeCell ref="BF44:BF45"/>
    <mergeCell ref="BC47:BC50"/>
    <mergeCell ref="BD47:BD50"/>
    <mergeCell ref="BE47:BE50"/>
    <mergeCell ref="BF47:BF50"/>
    <mergeCell ref="BD57:BD60"/>
    <mergeCell ref="BE57:BE60"/>
    <mergeCell ref="BF57:BF60"/>
    <mergeCell ref="BC61:BC64"/>
    <mergeCell ref="BD61:BD64"/>
    <mergeCell ref="BE61:BE64"/>
    <mergeCell ref="BF61:BF64"/>
    <mergeCell ref="BC65:BC67"/>
    <mergeCell ref="BD65:BD67"/>
    <mergeCell ref="BE65:BE67"/>
    <mergeCell ref="BF65:BF67"/>
    <mergeCell ref="BC68:BC70"/>
    <mergeCell ref="BD68:BD70"/>
    <mergeCell ref="BE68:BE70"/>
    <mergeCell ref="BF68:BF70"/>
    <mergeCell ref="BC75:BC76"/>
    <mergeCell ref="BD75:BD76"/>
    <mergeCell ref="BE75:BE76"/>
    <mergeCell ref="BF75:BF76"/>
    <mergeCell ref="BC77:BC78"/>
    <mergeCell ref="BD77:BD78"/>
    <mergeCell ref="BE77:BE78"/>
    <mergeCell ref="BF77:BF78"/>
    <mergeCell ref="BC90:BC92"/>
    <mergeCell ref="BD90:BD92"/>
    <mergeCell ref="BE90:BE92"/>
    <mergeCell ref="BF90:BF92"/>
    <mergeCell ref="BC93:BC94"/>
    <mergeCell ref="BD93:BD94"/>
    <mergeCell ref="BE93:BE94"/>
    <mergeCell ref="BF93:BF94"/>
    <mergeCell ref="BC7:BC8"/>
    <mergeCell ref="BD7:BD8"/>
    <mergeCell ref="BE7:BE8"/>
    <mergeCell ref="BF7:BF8"/>
    <mergeCell ref="BC79:BC80"/>
    <mergeCell ref="BD79:BD80"/>
    <mergeCell ref="BE79:BE80"/>
    <mergeCell ref="BF79:BF80"/>
    <mergeCell ref="BC82:BC83"/>
    <mergeCell ref="BD82:BD83"/>
    <mergeCell ref="BE82:BE83"/>
    <mergeCell ref="BF82:BF83"/>
    <mergeCell ref="BC84:BC85"/>
    <mergeCell ref="BD84:BD85"/>
    <mergeCell ref="BE84:BE85"/>
    <mergeCell ref="BF84:BF85"/>
    <mergeCell ref="V7:V8"/>
    <mergeCell ref="W7:W8"/>
    <mergeCell ref="X7:X8"/>
    <mergeCell ref="U9:U17"/>
    <mergeCell ref="V9:V17"/>
    <mergeCell ref="W9:W17"/>
    <mergeCell ref="X9:X17"/>
    <mergeCell ref="U18:U19"/>
    <mergeCell ref="V18:V19"/>
    <mergeCell ref="W18:W19"/>
    <mergeCell ref="X18:X19"/>
    <mergeCell ref="U20:U22"/>
    <mergeCell ref="V20:V22"/>
    <mergeCell ref="W20:W22"/>
    <mergeCell ref="X20:X22"/>
    <mergeCell ref="X36:X37"/>
    <mergeCell ref="U38:U43"/>
    <mergeCell ref="V38:V43"/>
    <mergeCell ref="W38:W43"/>
    <mergeCell ref="X38:X43"/>
    <mergeCell ref="V32:V35"/>
    <mergeCell ref="W32:W35"/>
    <mergeCell ref="X32:X35"/>
    <mergeCell ref="U36:U37"/>
    <mergeCell ref="V36:V37"/>
    <mergeCell ref="W36:W37"/>
    <mergeCell ref="W93:W94"/>
    <mergeCell ref="X93:X94"/>
    <mergeCell ref="AO77:AO79"/>
    <mergeCell ref="AP77:AP79"/>
    <mergeCell ref="AO84:AO85"/>
    <mergeCell ref="AO93:AO94"/>
    <mergeCell ref="AO71:AO72"/>
    <mergeCell ref="AP71:AP72"/>
    <mergeCell ref="U82:U83"/>
    <mergeCell ref="V82:V83"/>
    <mergeCell ref="W82:W83"/>
    <mergeCell ref="X82:X83"/>
    <mergeCell ref="U84:U87"/>
    <mergeCell ref="V84:V87"/>
    <mergeCell ref="W84:W87"/>
    <mergeCell ref="X84:X87"/>
    <mergeCell ref="U90:U91"/>
    <mergeCell ref="V90:V91"/>
    <mergeCell ref="W90:W91"/>
    <mergeCell ref="X90:X91"/>
    <mergeCell ref="AB90:AB91"/>
    <mergeCell ref="AA90:AA91"/>
    <mergeCell ref="AH77:AH79"/>
    <mergeCell ref="T96:V96"/>
    <mergeCell ref="T97:V97"/>
    <mergeCell ref="BG7:BG8"/>
    <mergeCell ref="BH7:BH8"/>
    <mergeCell ref="BI7:BI8"/>
    <mergeCell ref="BJ7:BJ8"/>
    <mergeCell ref="BK7:BK8"/>
    <mergeCell ref="BG9:BG22"/>
    <mergeCell ref="BH9:BH22"/>
    <mergeCell ref="BI9:BI22"/>
    <mergeCell ref="BJ9:BJ22"/>
    <mergeCell ref="BK9:BK22"/>
    <mergeCell ref="BG24:BG30"/>
    <mergeCell ref="BH24:BH30"/>
    <mergeCell ref="BI24:BI30"/>
    <mergeCell ref="BJ24:BJ30"/>
    <mergeCell ref="BK24:BK30"/>
    <mergeCell ref="BG32:BG37"/>
    <mergeCell ref="BH32:BH37"/>
    <mergeCell ref="BI32:BI37"/>
    <mergeCell ref="BJ32:BJ37"/>
    <mergeCell ref="BK32:BK37"/>
    <mergeCell ref="U93:U94"/>
    <mergeCell ref="V93:V94"/>
    <mergeCell ref="BG38:BG45"/>
    <mergeCell ref="BH38:BH45"/>
    <mergeCell ref="BI38:BI45"/>
    <mergeCell ref="BJ38:BJ45"/>
    <mergeCell ref="BK38:BK45"/>
    <mergeCell ref="BG47:BG50"/>
    <mergeCell ref="BH47:BH50"/>
    <mergeCell ref="BI47:BI50"/>
    <mergeCell ref="BK47:BK50"/>
    <mergeCell ref="BJ47:BJ50"/>
    <mergeCell ref="BG51:BG55"/>
    <mergeCell ref="BH51:BH55"/>
    <mergeCell ref="BI51:BI55"/>
    <mergeCell ref="BJ51:BJ55"/>
    <mergeCell ref="BK51:BK55"/>
    <mergeCell ref="BG57:BG73"/>
    <mergeCell ref="BH57:BH73"/>
    <mergeCell ref="BI57:BI73"/>
    <mergeCell ref="BJ57:BJ73"/>
    <mergeCell ref="BK57:BK73"/>
    <mergeCell ref="BG75:BG81"/>
    <mergeCell ref="BH75:BH81"/>
    <mergeCell ref="BI75:BI81"/>
    <mergeCell ref="BJ75:BJ81"/>
    <mergeCell ref="BK75:BK81"/>
    <mergeCell ref="BG82:BG87"/>
    <mergeCell ref="BH82:BH87"/>
    <mergeCell ref="BI82:BI87"/>
    <mergeCell ref="BJ82:BJ87"/>
    <mergeCell ref="BK82:BK87"/>
    <mergeCell ref="BG90:BG92"/>
    <mergeCell ref="BH90:BH92"/>
    <mergeCell ref="BI90:BI92"/>
    <mergeCell ref="BJ90:BJ92"/>
    <mergeCell ref="BK90:BK92"/>
    <mergeCell ref="BG93:BG94"/>
    <mergeCell ref="BH93:BH94"/>
    <mergeCell ref="BI93:BI94"/>
    <mergeCell ref="BJ93:BJ94"/>
    <mergeCell ref="BK93:BK94"/>
  </mergeCells>
  <phoneticPr fontId="4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DATOS!$B$4:$B$18</xm:f>
          </x14:formula1>
          <xm:sqref>A9 A24 A32 A51:A57 A75 A89:A90 A93 A38:A47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8"/>
  <sheetViews>
    <sheetView workbookViewId="0">
      <selection activeCell="B18" sqref="B18"/>
    </sheetView>
  </sheetViews>
  <sheetFormatPr baseColWidth="10" defaultRowHeight="15"/>
  <cols>
    <col min="2" max="2" width="33.42578125" customWidth="1"/>
  </cols>
  <sheetData>
    <row r="4" spans="2:2" ht="75">
      <c r="B4" s="53" t="s">
        <v>141</v>
      </c>
    </row>
    <row r="5" spans="2:2" ht="105">
      <c r="B5" s="54" t="s">
        <v>142</v>
      </c>
    </row>
    <row r="6" spans="2:2" ht="150">
      <c r="B6" s="54" t="s">
        <v>143</v>
      </c>
    </row>
    <row r="7" spans="2:2" ht="105">
      <c r="B7" s="27" t="s">
        <v>144</v>
      </c>
    </row>
    <row r="8" spans="2:2" ht="135">
      <c r="B8" s="27" t="s">
        <v>145</v>
      </c>
    </row>
    <row r="9" spans="2:2" ht="60">
      <c r="B9" s="54" t="s">
        <v>146</v>
      </c>
    </row>
    <row r="10" spans="2:2" ht="75">
      <c r="B10" s="54" t="s">
        <v>147</v>
      </c>
    </row>
    <row r="11" spans="2:2" ht="165">
      <c r="B11" s="27" t="s">
        <v>148</v>
      </c>
    </row>
    <row r="12" spans="2:2" ht="165">
      <c r="B12" s="27" t="s">
        <v>149</v>
      </c>
    </row>
    <row r="13" spans="2:2" ht="180">
      <c r="B13" s="27" t="s">
        <v>150</v>
      </c>
    </row>
    <row r="14" spans="2:2" ht="105">
      <c r="B14" s="27" t="s">
        <v>151</v>
      </c>
    </row>
    <row r="15" spans="2:2" ht="165">
      <c r="B15" s="27" t="s">
        <v>152</v>
      </c>
    </row>
    <row r="16" spans="2:2" ht="105">
      <c r="B16" s="27" t="s">
        <v>153</v>
      </c>
    </row>
    <row r="17" spans="2:2" ht="135">
      <c r="B17" s="27" t="s">
        <v>154</v>
      </c>
    </row>
    <row r="18" spans="2:2" ht="135">
      <c r="B18" s="27"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c r="A1" s="832" t="s">
        <v>58</v>
      </c>
      <c r="B1" s="833"/>
      <c r="C1" s="833"/>
      <c r="D1" s="833"/>
      <c r="E1" s="833"/>
      <c r="F1" s="833"/>
      <c r="G1" s="834"/>
    </row>
    <row r="2" spans="1:7" s="11" customFormat="1" ht="43.5" customHeight="1">
      <c r="A2" s="26" t="s">
        <v>59</v>
      </c>
      <c r="B2" s="835" t="s">
        <v>60</v>
      </c>
      <c r="C2" s="835"/>
      <c r="D2" s="835"/>
      <c r="E2" s="835"/>
      <c r="F2" s="835"/>
      <c r="G2" s="13" t="s">
        <v>61</v>
      </c>
    </row>
    <row r="3" spans="1:7" ht="45" customHeight="1">
      <c r="A3" s="6" t="s">
        <v>136</v>
      </c>
      <c r="B3" s="836" t="s">
        <v>139</v>
      </c>
      <c r="C3" s="837"/>
      <c r="D3" s="837"/>
      <c r="E3" s="837"/>
      <c r="F3" s="838"/>
      <c r="G3" s="1" t="s">
        <v>140</v>
      </c>
    </row>
    <row r="4" spans="1:7" ht="45" customHeight="1">
      <c r="A4" s="2"/>
      <c r="B4" s="839"/>
      <c r="C4" s="840"/>
      <c r="D4" s="840"/>
      <c r="E4" s="840"/>
      <c r="F4" s="841"/>
      <c r="G4" s="3"/>
    </row>
    <row r="5" spans="1:7" ht="45" customHeight="1">
      <c r="A5" s="2"/>
      <c r="B5" s="839"/>
      <c r="C5" s="840"/>
      <c r="D5" s="840"/>
      <c r="E5" s="840"/>
      <c r="F5" s="841"/>
      <c r="G5" s="3"/>
    </row>
    <row r="6" spans="1:7" ht="45" customHeight="1" thickBot="1">
      <c r="A6" s="4"/>
      <c r="B6" s="828"/>
      <c r="C6" s="828"/>
      <c r="D6" s="828"/>
      <c r="E6" s="828"/>
      <c r="F6" s="828"/>
      <c r="G6" s="5"/>
    </row>
    <row r="7" spans="1:7" ht="45" customHeight="1" thickBot="1">
      <c r="A7" s="829"/>
      <c r="B7" s="829"/>
      <c r="C7" s="829"/>
      <c r="D7" s="829"/>
      <c r="E7" s="829"/>
      <c r="F7" s="829"/>
      <c r="G7" s="829"/>
    </row>
    <row r="8" spans="1:7" s="11" customFormat="1" ht="45" customHeight="1">
      <c r="A8" s="9"/>
      <c r="B8" s="830" t="s">
        <v>62</v>
      </c>
      <c r="C8" s="830"/>
      <c r="D8" s="830" t="s">
        <v>63</v>
      </c>
      <c r="E8" s="830"/>
      <c r="F8" s="22" t="s">
        <v>59</v>
      </c>
      <c r="G8" s="10" t="s">
        <v>64</v>
      </c>
    </row>
    <row r="9" spans="1:7" ht="45" customHeight="1">
      <c r="A9" s="12" t="s">
        <v>65</v>
      </c>
      <c r="B9" s="831" t="s">
        <v>134</v>
      </c>
      <c r="C9" s="831"/>
      <c r="D9" s="827" t="s">
        <v>135</v>
      </c>
      <c r="E9" s="827"/>
      <c r="F9" s="6" t="s">
        <v>136</v>
      </c>
      <c r="G9" s="7"/>
    </row>
    <row r="10" spans="1:7" ht="45" customHeight="1">
      <c r="A10" s="12" t="s">
        <v>66</v>
      </c>
      <c r="B10" s="827" t="s">
        <v>137</v>
      </c>
      <c r="C10" s="827"/>
      <c r="D10" s="827" t="s">
        <v>138</v>
      </c>
      <c r="E10" s="827"/>
      <c r="F10" s="6" t="s">
        <v>136</v>
      </c>
      <c r="G10" s="7"/>
    </row>
    <row r="11" spans="1:7" ht="45" customHeight="1" thickBot="1">
      <c r="A11" s="25" t="s">
        <v>67</v>
      </c>
      <c r="B11" s="827" t="s">
        <v>137</v>
      </c>
      <c r="C11" s="827"/>
      <c r="D11" s="827" t="s">
        <v>138</v>
      </c>
      <c r="E11" s="827"/>
      <c r="F11" s="6" t="s">
        <v>136</v>
      </c>
      <c r="G11" s="8"/>
    </row>
    <row r="12" spans="1:7" ht="45" customHeight="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DATOS</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2023-04-24T15:57:47Z</dcterms:modified>
</cp:coreProperties>
</file>