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bperez\Desktop\PLANES DE ACCION 2023\"/>
    </mc:Choice>
  </mc:AlternateContent>
  <bookViews>
    <workbookView xWindow="0" yWindow="0" windowWidth="20490" windowHeight="7155" activeTab="1"/>
  </bookViews>
  <sheets>
    <sheet name="INSTRUCTIVO" sheetId="3" r:id="rId1"/>
    <sheet name="PLAN DE ACCIÓN" sheetId="1" r:id="rId2"/>
    <sheet name="CONTROL DE CAMBIOS "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48" i="1" l="1"/>
  <c r="AV49" i="1" s="1"/>
  <c r="AV45" i="1"/>
  <c r="AU45" i="1"/>
  <c r="AH9" i="1"/>
  <c r="AH10" i="1"/>
  <c r="AH11" i="1"/>
  <c r="AH12" i="1"/>
  <c r="AI12" i="1"/>
  <c r="AH13" i="1"/>
  <c r="AH14" i="1"/>
  <c r="AI14" i="1"/>
  <c r="AH15" i="1"/>
  <c r="AH16" i="1"/>
  <c r="AH17" i="1"/>
  <c r="AH18" i="1"/>
  <c r="AH19" i="1"/>
  <c r="AH20" i="1"/>
  <c r="AH21" i="1"/>
  <c r="AH22" i="1"/>
  <c r="AH23" i="1"/>
  <c r="AH24" i="1"/>
  <c r="AH25" i="1"/>
  <c r="AH26" i="1"/>
  <c r="AH27" i="1"/>
  <c r="AH28" i="1"/>
  <c r="AH29" i="1"/>
  <c r="AH30" i="1"/>
  <c r="AH31" i="1"/>
  <c r="AH68" i="1"/>
  <c r="AH69" i="1"/>
  <c r="AI69" i="1"/>
  <c r="AD70" i="1"/>
  <c r="AH70" i="1"/>
  <c r="AI70" i="1"/>
  <c r="AH71" i="1"/>
  <c r="AH72" i="1"/>
  <c r="AH73" i="1"/>
  <c r="AH74" i="1"/>
  <c r="AH75" i="1"/>
  <c r="AD76" i="1"/>
  <c r="AH76" i="1"/>
  <c r="AI76" i="1"/>
  <c r="AH77" i="1"/>
  <c r="AH78" i="1"/>
  <c r="AH79" i="1"/>
  <c r="AH80" i="1"/>
  <c r="AI81" i="1"/>
  <c r="AH82" i="1"/>
  <c r="AH83" i="1"/>
  <c r="AH85" i="1"/>
  <c r="AH86" i="1"/>
  <c r="AH87" i="1"/>
  <c r="AH88" i="1"/>
  <c r="AH102" i="1"/>
  <c r="AH103" i="1"/>
  <c r="AH104" i="1"/>
  <c r="AH105" i="1"/>
  <c r="AH106" i="1"/>
  <c r="AH107" i="1"/>
  <c r="AH108" i="1"/>
  <c r="AH109" i="1"/>
  <c r="AH110" i="1"/>
  <c r="AH111" i="1"/>
  <c r="AH112" i="1"/>
  <c r="AH113" i="1"/>
  <c r="AH114" i="1"/>
  <c r="AH115" i="1"/>
  <c r="AH116" i="1"/>
  <c r="AH117" i="1"/>
  <c r="AH118" i="1"/>
  <c r="AH119" i="1"/>
  <c r="AH120" i="1"/>
  <c r="AH121" i="1"/>
  <c r="AH122" i="1"/>
  <c r="AH123" i="1"/>
  <c r="AH124" i="1"/>
  <c r="R128" i="1"/>
  <c r="R140" i="1"/>
  <c r="T182" i="1"/>
  <c r="T186" i="1"/>
  <c r="R192" i="1"/>
</calcChain>
</file>

<file path=xl/comments1.xml><?xml version="1.0" encoding="utf-8"?>
<comments xmlns="http://schemas.openxmlformats.org/spreadsheetml/2006/main">
  <authors>
    <author>USUARIO</author>
  </authors>
  <commentList>
    <comment ref="A35"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7"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authors>
    <author>USUARIO</author>
    <author>Luz Marlene Andrade</author>
    <author>JOHANA VIELLAR</author>
    <author>LENOVO</author>
    <author>ACER</author>
    <author>msierra</author>
    <author>VIKI DE LA ROSA</author>
  </authors>
  <commentList>
    <comment ref="O7" authorId="0" shapeId="0">
      <text>
        <r>
          <rPr>
            <b/>
            <sz val="9"/>
            <color indexed="81"/>
            <rFont val="Tahoma"/>
            <family val="2"/>
          </rPr>
          <t>USUARIO:
1. BIEN
2. SERVICIO</t>
        </r>
        <r>
          <rPr>
            <sz val="9"/>
            <color indexed="81"/>
            <rFont val="Tahoma"/>
            <family val="2"/>
          </rPr>
          <t xml:space="preserve">
</t>
        </r>
      </text>
    </comment>
    <comment ref="AC7"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E7"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O7" authorId="1" shapeId="0">
      <text>
        <r>
          <rPr>
            <b/>
            <sz val="9"/>
            <color indexed="81"/>
            <rFont val="Tahoma"/>
            <family val="2"/>
          </rPr>
          <t>Luz Marlene Andrade:</t>
        </r>
        <r>
          <rPr>
            <sz val="9"/>
            <color indexed="81"/>
            <rFont val="Tahoma"/>
            <family val="2"/>
          </rPr>
          <t xml:space="preserve">
1. Recursos Propios - ICLD
2. SGP
3. Donaciones
</t>
        </r>
      </text>
    </comment>
    <comment ref="AT7" authorId="2" shapeId="0">
      <text>
        <r>
          <rPr>
            <sz val="9"/>
            <color indexed="81"/>
            <rFont val="Tahoma"/>
            <family val="2"/>
          </rPr>
          <t xml:space="preserve">VER ANEXO 1
</t>
        </r>
      </text>
    </comment>
    <comment ref="AU7" authorId="2" shapeId="0">
      <text>
        <r>
          <rPr>
            <b/>
            <sz val="9"/>
            <color indexed="81"/>
            <rFont val="Tahoma"/>
            <family val="2"/>
          </rPr>
          <t>VER ANEXO 1</t>
        </r>
        <r>
          <rPr>
            <sz val="9"/>
            <color indexed="81"/>
            <rFont val="Tahoma"/>
            <family val="2"/>
          </rPr>
          <t xml:space="preserve">
</t>
        </r>
      </text>
    </comment>
    <comment ref="AF9" authorId="3" shapeId="0">
      <text>
        <r>
          <rPr>
            <b/>
            <sz val="72"/>
            <color indexed="81"/>
            <rFont val="Tahoma"/>
            <family val="2"/>
          </rPr>
          <t>LENOVO:</t>
        </r>
        <r>
          <rPr>
            <sz val="72"/>
            <color indexed="81"/>
            <rFont val="Tahoma"/>
            <family val="2"/>
          </rPr>
          <t xml:space="preserve">
Reporte Matricula 30 de marzo</t>
        </r>
      </text>
    </comment>
    <comment ref="AC10" authorId="3" shapeId="0">
      <text>
        <r>
          <rPr>
            <b/>
            <sz val="26"/>
            <color indexed="81"/>
            <rFont val="Tahoma"/>
            <family val="2"/>
          </rPr>
          <t>LENOVO:</t>
        </r>
        <r>
          <rPr>
            <sz val="26"/>
            <color indexed="81"/>
            <rFont val="Tahoma"/>
            <family val="2"/>
          </rPr>
          <t xml:space="preserve">
1. Estructura del Documento 25% Aplicación de instrumentos
2. Recolección de Información 25% Procesamiento de datos, o ampliación profundizar
3. Procesamiento de Información 25% "Construcción de documento, edición y corrección de estilo Validación"
4. Documento Final 25%
</t>
        </r>
      </text>
    </comment>
    <comment ref="AC11" authorId="3" shapeId="0">
      <text>
        <r>
          <rPr>
            <b/>
            <sz val="20"/>
            <color indexed="81"/>
            <rFont val="Tahoma"/>
            <family val="2"/>
          </rPr>
          <t xml:space="preserve">LENOVO:
</t>
        </r>
        <r>
          <rPr>
            <sz val="20"/>
            <color indexed="81"/>
            <rFont val="Tahoma"/>
            <family val="2"/>
          </rPr>
          <t>1. Estructura del Documento 25% Aplicación de instrumentos
2. Recolección de Información 25% Procesamiento de datos, o ampliación profundizar
3. Procesamiento de Información 25% "Construcción de documento, edición y corrección de estilo Validación"
4. Documento Final 25%</t>
        </r>
      </text>
    </comment>
    <comment ref="AD11" authorId="3" shapeId="0">
      <text>
        <r>
          <rPr>
            <b/>
            <sz val="36"/>
            <color indexed="81"/>
            <rFont val="Tahoma"/>
            <family val="2"/>
          </rPr>
          <t>LENOVO:</t>
        </r>
        <r>
          <rPr>
            <sz val="36"/>
            <color indexed="81"/>
            <rFont val="Tahoma"/>
            <family val="2"/>
          </rPr>
          <t xml:space="preserve">
Base de planificación 2024</t>
        </r>
      </text>
    </comment>
    <comment ref="AD12" authorId="3" shapeId="0">
      <text>
        <r>
          <rPr>
            <b/>
            <sz val="9"/>
            <color indexed="81"/>
            <rFont val="Tahoma"/>
            <family val="2"/>
          </rPr>
          <t>LENOVO:</t>
        </r>
        <r>
          <rPr>
            <sz val="9"/>
            <color indexed="81"/>
            <rFont val="Tahoma"/>
            <family val="2"/>
          </rPr>
          <t xml:space="preserve">
</t>
        </r>
        <r>
          <rPr>
            <sz val="48"/>
            <color indexed="81"/>
            <rFont val="Tahoma"/>
            <family val="2"/>
          </rPr>
          <t>Tener en cuenta:
Estudio de insuficiencia 49.270
PACSE 47.778
Proyecto 46.358
Proceso de contratación actual 45.378</t>
        </r>
      </text>
    </comment>
    <comment ref="AE14" authorId="3" shapeId="0">
      <text>
        <r>
          <rPr>
            <b/>
            <sz val="9"/>
            <color indexed="81"/>
            <rFont val="Tahoma"/>
            <family val="2"/>
          </rPr>
          <t>LENOVO:</t>
        </r>
        <r>
          <rPr>
            <sz val="9"/>
            <color indexed="81"/>
            <rFont val="Tahoma"/>
            <family val="2"/>
          </rPr>
          <t xml:space="preserve">
Corte 30 de mayo
No han  hecho el corte MEN a junio</t>
        </r>
      </text>
    </comment>
    <comment ref="AC15" authorId="3" shapeId="0">
      <text>
        <r>
          <rPr>
            <b/>
            <sz val="28"/>
            <color indexed="81"/>
            <rFont val="Tahoma"/>
            <family val="2"/>
          </rPr>
          <t>LENOVO:</t>
        </r>
        <r>
          <rPr>
            <sz val="28"/>
            <color indexed="81"/>
            <rFont val="Tahoma"/>
            <family val="2"/>
          </rPr>
          <t xml:space="preserve">
Plan de auditoría de matrícula oficial y contratada.
Las asistencias se organizarán en 4 ciclos que se ejecutan durante el mes.</t>
        </r>
      </text>
    </comment>
    <comment ref="AD15" authorId="3" shapeId="0">
      <text>
        <r>
          <rPr>
            <b/>
            <sz val="9"/>
            <color indexed="81"/>
            <rFont val="Tahoma"/>
            <family val="2"/>
          </rPr>
          <t>LENOVO:</t>
        </r>
        <r>
          <rPr>
            <sz val="48"/>
            <color indexed="81"/>
            <rFont val="Tahoma"/>
            <family val="2"/>
          </rPr>
          <t xml:space="preserve">
5 Ciclos de asistencia técnica</t>
        </r>
      </text>
    </comment>
    <comment ref="AE15" authorId="3" shapeId="0">
      <text>
        <r>
          <rPr>
            <b/>
            <sz val="9"/>
            <color indexed="81"/>
            <rFont val="Tahoma"/>
            <family val="2"/>
          </rPr>
          <t>LENOVO:</t>
        </r>
        <r>
          <rPr>
            <sz val="9"/>
            <color indexed="81"/>
            <rFont val="Tahoma"/>
            <family val="2"/>
          </rPr>
          <t xml:space="preserve">
Acumulado año</t>
        </r>
      </text>
    </comment>
    <comment ref="AC16" authorId="3" shapeId="0">
      <text>
        <r>
          <rPr>
            <b/>
            <sz val="26"/>
            <color indexed="81"/>
            <rFont val="Tahoma"/>
            <family val="2"/>
          </rPr>
          <t>LENOVO:</t>
        </r>
        <r>
          <rPr>
            <sz val="26"/>
            <color indexed="81"/>
            <rFont val="Tahoma"/>
            <family val="2"/>
          </rPr>
          <t xml:space="preserve">
1. Estructura del Documento 25% Aplicación de instrumentos
2. Recolección de Información 25% Procesamiento de datos, o ampliación profundizar
3. Procesamiento de Información 25% "Construcción de documento, edición y corrección de estilo Validación"
4. Documento Final 25%</t>
        </r>
      </text>
    </comment>
    <comment ref="AD16" authorId="3" shapeId="0">
      <text>
        <r>
          <rPr>
            <b/>
            <sz val="36"/>
            <color indexed="81"/>
            <rFont val="Tahoma"/>
            <family val="2"/>
          </rPr>
          <t>LENOVO:</t>
        </r>
        <r>
          <rPr>
            <sz val="36"/>
            <color indexed="81"/>
            <rFont val="Tahoma"/>
            <family val="2"/>
          </rPr>
          <t xml:space="preserve">
Base de planificación 2024</t>
        </r>
      </text>
    </comment>
    <comment ref="AC17" authorId="3" shapeId="0">
      <text>
        <r>
          <rPr>
            <b/>
            <sz val="36"/>
            <color indexed="81"/>
            <rFont val="Tahoma"/>
            <family val="2"/>
          </rPr>
          <t>LENOVO:</t>
        </r>
        <r>
          <rPr>
            <sz val="36"/>
            <color indexed="81"/>
            <rFont val="Tahoma"/>
            <family val="2"/>
          </rPr>
          <t xml:space="preserve">
1. Estructura del Documento 25% Aplicación de instrumentos
2. Recolección de Información 25% Procesamiento de datos, o ampliación profundizar
3. Procesamiento de Información 25% "Construcción de documento, edición y corrección de estilo Validación"
4. Documento Final 25%</t>
        </r>
      </text>
    </comment>
    <comment ref="AD17" authorId="3" shapeId="0">
      <text>
        <r>
          <rPr>
            <b/>
            <sz val="36"/>
            <color indexed="81"/>
            <rFont val="Tahoma"/>
            <family val="2"/>
          </rPr>
          <t>LENOVO:</t>
        </r>
        <r>
          <rPr>
            <sz val="36"/>
            <color indexed="81"/>
            <rFont val="Tahoma"/>
            <family val="2"/>
          </rPr>
          <t xml:space="preserve">
IQ</t>
        </r>
      </text>
    </comment>
    <comment ref="AE17" authorId="3" shapeId="0">
      <text>
        <r>
          <rPr>
            <b/>
            <sz val="9"/>
            <color indexed="81"/>
            <rFont val="Tahoma"/>
            <family val="2"/>
          </rPr>
          <t>LENOVO:</t>
        </r>
        <r>
          <rPr>
            <sz val="9"/>
            <color indexed="81"/>
            <rFont val="Tahoma"/>
            <family val="2"/>
          </rPr>
          <t xml:space="preserve">
Acumulado año</t>
        </r>
      </text>
    </comment>
    <comment ref="AD18" authorId="3" shapeId="0">
      <text>
        <r>
          <rPr>
            <b/>
            <sz val="48"/>
            <color indexed="81"/>
            <rFont val="Tahoma"/>
            <family val="2"/>
          </rPr>
          <t>LENOVO:</t>
        </r>
        <r>
          <rPr>
            <sz val="48"/>
            <color indexed="81"/>
            <rFont val="Tahoma"/>
            <family val="2"/>
          </rPr>
          <t xml:space="preserve">
IIQ, IIQ y IVQ</t>
        </r>
      </text>
    </comment>
    <comment ref="AC19" authorId="3" shapeId="0">
      <text>
        <r>
          <rPr>
            <b/>
            <sz val="26"/>
            <color indexed="81"/>
            <rFont val="Tahoma"/>
            <family val="2"/>
          </rPr>
          <t>LENOVO:</t>
        </r>
        <r>
          <rPr>
            <sz val="26"/>
            <color indexed="81"/>
            <rFont val="Tahoma"/>
            <family val="2"/>
          </rPr>
          <t xml:space="preserve">
LENOVO:
1. Estructura del Documento 25% Aplicación de instrumentos
2. Recolección de Información 25% Procesamiento de datos, o ampliación profundizar
3. Procesamiento de Información 25% "Construcción de documento, edición y corrección de estilo Validación"
4. Documento Final 25%</t>
        </r>
      </text>
    </comment>
    <comment ref="AD19" authorId="3" shapeId="0">
      <text>
        <r>
          <rPr>
            <b/>
            <sz val="36"/>
            <color indexed="81"/>
            <rFont val="Tahoma"/>
            <family val="2"/>
          </rPr>
          <t>LENOVO:</t>
        </r>
        <r>
          <rPr>
            <sz val="36"/>
            <color indexed="81"/>
            <rFont val="Tahoma"/>
            <family val="2"/>
          </rPr>
          <t xml:space="preserve">
Base de planificación 2024</t>
        </r>
      </text>
    </comment>
    <comment ref="AC20" authorId="3" shapeId="0">
      <text>
        <r>
          <rPr>
            <b/>
            <sz val="20"/>
            <color indexed="81"/>
            <rFont val="Tahoma"/>
            <family val="2"/>
          </rPr>
          <t xml:space="preserve">LENOVO:
</t>
        </r>
        <r>
          <rPr>
            <sz val="26"/>
            <color indexed="81"/>
            <rFont val="Tahoma"/>
            <family val="2"/>
          </rPr>
          <t>1. Estructura del Documento 25% Aplicación de instrumentos
2. Recolección de Información 25% Procesamiento de datos, o ampliación profundizar
3. Procesamiento de Información 25% "Construcción de documento, edición y corrección de estilo Validación"
4. Documento Final 25%</t>
        </r>
      </text>
    </comment>
    <comment ref="AD20" authorId="3" shapeId="0">
      <text>
        <r>
          <rPr>
            <b/>
            <sz val="36"/>
            <color indexed="81"/>
            <rFont val="Tahoma"/>
            <family val="2"/>
          </rPr>
          <t>LENOVO:</t>
        </r>
        <r>
          <rPr>
            <sz val="36"/>
            <color indexed="81"/>
            <rFont val="Tahoma"/>
            <family val="2"/>
          </rPr>
          <t xml:space="preserve">
IQ</t>
        </r>
      </text>
    </comment>
    <comment ref="AD21" authorId="3" shapeId="0">
      <text>
        <r>
          <rPr>
            <b/>
            <sz val="48"/>
            <color indexed="81"/>
            <rFont val="Tahoma"/>
            <family val="2"/>
          </rPr>
          <t>LENOVO:</t>
        </r>
        <r>
          <rPr>
            <sz val="48"/>
            <color indexed="81"/>
            <rFont val="Tahoma"/>
            <family val="2"/>
          </rPr>
          <t xml:space="preserve">
IIQ, IIQ y IVQ</t>
        </r>
      </text>
    </comment>
    <comment ref="AD22" authorId="3" shapeId="0">
      <text>
        <r>
          <rPr>
            <b/>
            <sz val="36"/>
            <color indexed="81"/>
            <rFont val="Tahoma"/>
            <family val="2"/>
          </rPr>
          <t>LENOVO:</t>
        </r>
        <r>
          <rPr>
            <sz val="36"/>
            <color indexed="81"/>
            <rFont val="Tahoma"/>
            <family val="2"/>
          </rPr>
          <t xml:space="preserve">
Base de planificación 2024</t>
        </r>
      </text>
    </comment>
    <comment ref="AD52" authorId="3" shapeId="0">
      <text>
        <r>
          <rPr>
            <b/>
            <sz val="48"/>
            <color indexed="81"/>
            <rFont val="Tahoma"/>
            <family val="2"/>
          </rPr>
          <t>LENOVO:</t>
        </r>
        <r>
          <rPr>
            <sz val="48"/>
            <color indexed="81"/>
            <rFont val="Tahoma"/>
            <family val="2"/>
          </rPr>
          <t xml:space="preserve">
IIQ, IIQ y IVQ</t>
        </r>
      </text>
    </comment>
    <comment ref="AE58" authorId="3" shapeId="0">
      <text>
        <r>
          <rPr>
            <b/>
            <sz val="9"/>
            <color indexed="81"/>
            <rFont val="Tahoma"/>
            <family val="2"/>
          </rPr>
          <t>LENOVO:</t>
        </r>
        <r>
          <rPr>
            <sz val="9"/>
            <color indexed="81"/>
            <rFont val="Tahoma"/>
            <family val="2"/>
          </rPr>
          <t xml:space="preserve">
Acumulado</t>
        </r>
      </text>
    </comment>
    <comment ref="AE60" authorId="3" shapeId="0">
      <text>
        <r>
          <rPr>
            <b/>
            <sz val="9"/>
            <color indexed="81"/>
            <rFont val="Tahoma"/>
            <family val="2"/>
          </rPr>
          <t>LENOVO:</t>
        </r>
        <r>
          <rPr>
            <sz val="9"/>
            <color indexed="81"/>
            <rFont val="Tahoma"/>
            <family val="2"/>
          </rPr>
          <t xml:space="preserve">
Acumulado</t>
        </r>
      </text>
    </comment>
    <comment ref="AE65" authorId="3" shapeId="0">
      <text>
        <r>
          <rPr>
            <b/>
            <sz val="9"/>
            <color indexed="81"/>
            <rFont val="Tahoma"/>
            <family val="2"/>
          </rPr>
          <t>LENOVO:</t>
        </r>
        <r>
          <rPr>
            <sz val="9"/>
            <color indexed="81"/>
            <rFont val="Tahoma"/>
            <family val="2"/>
          </rPr>
          <t xml:space="preserve">
</t>
        </r>
        <r>
          <rPr>
            <sz val="24"/>
            <color indexed="81"/>
            <rFont val="Tahoma"/>
            <family val="2"/>
          </rPr>
          <t>Corte 31 de mayo, depende del corte oficial del MEN en SIMAT que se genera una vez cerrado 30 de junio.</t>
        </r>
      </text>
    </comment>
    <comment ref="AE67" authorId="3" shapeId="0">
      <text>
        <r>
          <rPr>
            <b/>
            <sz val="9"/>
            <color indexed="81"/>
            <rFont val="Tahoma"/>
            <family val="2"/>
          </rPr>
          <t>LENOVO:</t>
        </r>
        <r>
          <rPr>
            <sz val="9"/>
            <color indexed="81"/>
            <rFont val="Tahoma"/>
            <family val="2"/>
          </rPr>
          <t xml:space="preserve">
Acumulativo</t>
        </r>
      </text>
    </comment>
    <comment ref="AE69" authorId="3" shapeId="0">
      <text>
        <r>
          <rPr>
            <b/>
            <sz val="22"/>
            <color indexed="81"/>
            <rFont val="Tahoma"/>
            <family val="2"/>
          </rPr>
          <t>LENOVO:</t>
        </r>
        <r>
          <rPr>
            <sz val="22"/>
            <color indexed="81"/>
            <rFont val="Tahoma"/>
            <family val="2"/>
          </rPr>
          <t xml:space="preserve">
Acumulado a mayo.
Transporte orden de servicios
Transporte matricula contratada
Transporte marítimo</t>
        </r>
      </text>
    </comment>
    <comment ref="AE70" authorId="3" shapeId="0">
      <text>
        <r>
          <rPr>
            <b/>
            <sz val="26"/>
            <color indexed="81"/>
            <rFont val="Tahoma"/>
            <family val="2"/>
          </rPr>
          <t>LENOVO:</t>
        </r>
        <r>
          <rPr>
            <sz val="26"/>
            <color indexed="81"/>
            <rFont val="Tahoma"/>
            <family val="2"/>
          </rPr>
          <t xml:space="preserve">
</t>
        </r>
        <r>
          <rPr>
            <sz val="36"/>
            <color indexed="81"/>
            <rFont val="Tahoma"/>
            <family val="2"/>
          </rPr>
          <t>Acumulado a mayo
Tabletas y kit escolares</t>
        </r>
      </text>
    </comment>
    <comment ref="AE71" authorId="3" shapeId="0">
      <text>
        <r>
          <rPr>
            <b/>
            <sz val="9"/>
            <color indexed="81"/>
            <rFont val="Tahoma"/>
            <family val="2"/>
          </rPr>
          <t>LENOVO:</t>
        </r>
        <r>
          <rPr>
            <sz val="9"/>
            <color indexed="81"/>
            <rFont val="Tahoma"/>
            <family val="2"/>
          </rPr>
          <t xml:space="preserve">
Se mantiene</t>
        </r>
      </text>
    </comment>
    <comment ref="AC76" authorId="3" shapeId="0">
      <text>
        <r>
          <rPr>
            <b/>
            <sz val="9"/>
            <color indexed="81"/>
            <rFont val="Tahoma"/>
            <family val="2"/>
          </rPr>
          <t>LENOVO:</t>
        </r>
        <r>
          <rPr>
            <sz val="9"/>
            <color indexed="81"/>
            <rFont val="Tahoma"/>
            <family val="2"/>
          </rPr>
          <t xml:space="preserve">
45 colegios focalizados</t>
        </r>
      </text>
    </comment>
    <comment ref="AE76" authorId="3" shapeId="0">
      <text>
        <r>
          <rPr>
            <b/>
            <sz val="9"/>
            <color indexed="81"/>
            <rFont val="Tahoma"/>
            <family val="2"/>
          </rPr>
          <t>LENOVO:</t>
        </r>
        <r>
          <rPr>
            <sz val="9"/>
            <color indexed="81"/>
            <rFont val="Tahoma"/>
            <family val="2"/>
          </rPr>
          <t xml:space="preserve">
Acumulado a mayo.</t>
        </r>
      </text>
    </comment>
    <comment ref="AC81" authorId="3" shapeId="0">
      <text>
        <r>
          <rPr>
            <b/>
            <sz val="9"/>
            <color indexed="81"/>
            <rFont val="Tahoma"/>
            <family val="2"/>
          </rPr>
          <t>LENOVO:</t>
        </r>
        <r>
          <rPr>
            <sz val="9"/>
            <color indexed="81"/>
            <rFont val="Tahoma"/>
            <family val="2"/>
          </rPr>
          <t xml:space="preserve">
45 colegios focalizados</t>
        </r>
      </text>
    </comment>
    <comment ref="AC82" authorId="3" shapeId="0">
      <text>
        <r>
          <rPr>
            <b/>
            <sz val="9"/>
            <color indexed="81"/>
            <rFont val="Tahoma"/>
            <family val="2"/>
          </rPr>
          <t>LENOVO:</t>
        </r>
        <r>
          <rPr>
            <sz val="9"/>
            <color indexed="81"/>
            <rFont val="Tahoma"/>
            <family val="2"/>
          </rPr>
          <t xml:space="preserve">
45 colegios focalizados</t>
        </r>
      </text>
    </comment>
    <comment ref="AE82" authorId="3" shapeId="0">
      <text>
        <r>
          <rPr>
            <b/>
            <sz val="9"/>
            <color indexed="81"/>
            <rFont val="Tahoma"/>
            <family val="2"/>
          </rPr>
          <t>LENOVO:</t>
        </r>
        <r>
          <rPr>
            <sz val="9"/>
            <color indexed="81"/>
            <rFont val="Tahoma"/>
            <family val="2"/>
          </rPr>
          <t xml:space="preserve">
Acumulado año</t>
        </r>
      </text>
    </comment>
    <comment ref="AE86" authorId="3" shapeId="0">
      <text>
        <r>
          <rPr>
            <b/>
            <sz val="9"/>
            <color indexed="81"/>
            <rFont val="Tahoma"/>
            <family val="2"/>
          </rPr>
          <t>LENOVO:</t>
        </r>
        <r>
          <rPr>
            <sz val="9"/>
            <color indexed="81"/>
            <rFont val="Tahoma"/>
            <family val="2"/>
          </rPr>
          <t xml:space="preserve">
Permanente</t>
        </r>
      </text>
    </comment>
    <comment ref="AE104" authorId="3" shapeId="0">
      <text>
        <r>
          <rPr>
            <b/>
            <sz val="9"/>
            <color indexed="81"/>
            <rFont val="Tahoma"/>
            <family val="2"/>
          </rPr>
          <t>LENOVO:</t>
        </r>
        <r>
          <rPr>
            <sz val="9"/>
            <color indexed="81"/>
            <rFont val="Tahoma"/>
            <family val="2"/>
          </rPr>
          <t xml:space="preserve">
Acumulado año</t>
        </r>
      </text>
    </comment>
    <comment ref="AF104" authorId="4" shapeId="0">
      <text>
        <r>
          <rPr>
            <b/>
            <sz val="36"/>
            <color indexed="81"/>
            <rFont val="Tahoma"/>
            <family val="2"/>
          </rPr>
          <t>ACER:</t>
        </r>
        <r>
          <rPr>
            <sz val="36"/>
            <color indexed="81"/>
            <rFont val="Tahoma"/>
            <family val="2"/>
          </rPr>
          <t xml:space="preserve">
Acumulado del año</t>
        </r>
      </text>
    </comment>
    <comment ref="AE105" authorId="3" shapeId="0">
      <text>
        <r>
          <rPr>
            <b/>
            <sz val="18"/>
            <color indexed="81"/>
            <rFont val="Tahoma"/>
            <family val="2"/>
          </rPr>
          <t xml:space="preserve">LENOVO:
</t>
        </r>
        <r>
          <rPr>
            <sz val="18"/>
            <color indexed="81"/>
            <rFont val="Tahoma"/>
            <family val="2"/>
          </rPr>
          <t>Acumulado año</t>
        </r>
      </text>
    </comment>
    <comment ref="AF105" authorId="4" shapeId="0">
      <text>
        <r>
          <rPr>
            <b/>
            <sz val="9"/>
            <color indexed="81"/>
            <rFont val="Tahoma"/>
            <family val="2"/>
          </rPr>
          <t>ACER:</t>
        </r>
        <r>
          <rPr>
            <sz val="9"/>
            <color indexed="81"/>
            <rFont val="Tahoma"/>
            <family val="2"/>
          </rPr>
          <t xml:space="preserve">
</t>
        </r>
        <r>
          <rPr>
            <sz val="48"/>
            <color indexed="81"/>
            <rFont val="Tahoma"/>
            <family val="2"/>
          </rPr>
          <t>Acumulado del año</t>
        </r>
      </text>
    </comment>
    <comment ref="AE111" authorId="3" shapeId="0">
      <text>
        <r>
          <rPr>
            <b/>
            <sz val="36"/>
            <color indexed="81"/>
            <rFont val="Tahoma"/>
            <family val="2"/>
          </rPr>
          <t>LENOVO:</t>
        </r>
        <r>
          <rPr>
            <sz val="36"/>
            <color indexed="81"/>
            <rFont val="Tahoma"/>
            <family val="2"/>
          </rPr>
          <t xml:space="preserve">
Estas 8 aulas fueron dotadas por Ecopetrol.</t>
        </r>
      </text>
    </comment>
    <comment ref="AF111" authorId="3" shapeId="0">
      <text>
        <r>
          <rPr>
            <b/>
            <sz val="36"/>
            <color indexed="81"/>
            <rFont val="Tahoma"/>
            <family val="2"/>
          </rPr>
          <t>LENOVO:</t>
        </r>
        <r>
          <rPr>
            <sz val="36"/>
            <color indexed="81"/>
            <rFont val="Tahoma"/>
            <family val="2"/>
          </rPr>
          <t xml:space="preserve">
Estas 8 aulas fueron dotadas por Ecopetrol.</t>
        </r>
      </text>
    </comment>
    <comment ref="AE114" authorId="3" shapeId="0">
      <text>
        <r>
          <rPr>
            <b/>
            <sz val="9"/>
            <color indexed="81"/>
            <rFont val="Tahoma"/>
            <family val="2"/>
          </rPr>
          <t>LENOVO:</t>
        </r>
        <r>
          <rPr>
            <sz val="9"/>
            <color indexed="81"/>
            <rFont val="Tahoma"/>
            <family val="2"/>
          </rPr>
          <t xml:space="preserve">
Acumulado</t>
        </r>
      </text>
    </comment>
    <comment ref="S192" authorId="5" shapeId="0">
      <text>
        <r>
          <rPr>
            <b/>
            <sz val="20"/>
            <color indexed="81"/>
            <rFont val="Tahoma"/>
            <family val="2"/>
          </rPr>
          <t>msierra:</t>
        </r>
        <r>
          <rPr>
            <sz val="20"/>
            <color indexed="81"/>
            <rFont val="Tahoma"/>
            <family val="2"/>
          </rPr>
          <t xml:space="preserve">
</t>
        </r>
        <r>
          <rPr>
            <sz val="26"/>
            <color indexed="81"/>
            <rFont val="Tahoma"/>
            <family val="2"/>
          </rPr>
          <t>En la vigencia 2021 solo se anotaron las nuevas. Las adicionales a las venían a línea base.
Se corrigen sumando las 28 de base + 4 nuevas = 32 ? Si es así  la meta 2022 será 5 nuevas  + 32 = 37</t>
        </r>
      </text>
    </comment>
    <comment ref="AB213" authorId="6" shapeId="0">
      <text>
        <r>
          <rPr>
            <b/>
            <sz val="36"/>
            <color indexed="81"/>
            <rFont val="Tahoma"/>
            <family val="2"/>
          </rPr>
          <t>VIKI DE LA ROSA:Actividad Nueva</t>
        </r>
        <r>
          <rPr>
            <b/>
            <sz val="24"/>
            <color indexed="81"/>
            <rFont val="Tahoma"/>
            <family val="2"/>
          </rPr>
          <t xml:space="preserve">
</t>
        </r>
        <r>
          <rPr>
            <sz val="24"/>
            <color indexed="81"/>
            <rFont val="Tahoma"/>
            <family val="2"/>
          </rPr>
          <t xml:space="preserve">
</t>
        </r>
      </text>
    </comment>
  </commentList>
</comments>
</file>

<file path=xl/sharedStrings.xml><?xml version="1.0" encoding="utf-8"?>
<sst xmlns="http://schemas.openxmlformats.org/spreadsheetml/2006/main" count="2468" uniqueCount="977">
  <si>
    <t xml:space="preserve">DEPENDENCIA : </t>
  </si>
  <si>
    <t>PLAN GENERAL DE COMPRAS</t>
  </si>
  <si>
    <t>PILAR</t>
  </si>
  <si>
    <t>LINEA ESTRATEGICA</t>
  </si>
  <si>
    <t>INDICADOR DE BIENESTAR</t>
  </si>
  <si>
    <t>LINEA BASE INDICADOR DE BIENESTAR A 2019</t>
  </si>
  <si>
    <t>PROGRAMACION META BIENESTAR 2023</t>
  </si>
  <si>
    <t xml:space="preserve">PROGRAMA </t>
  </si>
  <si>
    <t>INDICADOR DE PRODUCTO SEGÚN PDD</t>
  </si>
  <si>
    <t>UNIDAD DE MEDIDA DEL INDICADOR DE PRODUCTO</t>
  </si>
  <si>
    <t>LINEA BASE 2019 
SEGUN PDD</t>
  </si>
  <si>
    <t>DESCRIPCION DE LA META PRODUCTO 2020-2023</t>
  </si>
  <si>
    <t xml:space="preserve">DENOMINACION DEL PRODUCTO
</t>
  </si>
  <si>
    <t>ENTREGABLE
INDICADOR DE PRODUCTO SEGÚN CATALOGO DE PRODUCTO</t>
  </si>
  <si>
    <t>VALOR DE LA META PRODUCTO 2020-2023</t>
  </si>
  <si>
    <t>PROGRAMACIÓN META PRODUCTO A 2023</t>
  </si>
  <si>
    <t>ACUMULADO DE META PRODUCTO 2020- 2022</t>
  </si>
  <si>
    <t>PROYECTO DE INVERSIÓN</t>
  </si>
  <si>
    <t>CÓDIGO DE PROYECTO BPIN</t>
  </si>
  <si>
    <t>OBJETIVO DEL PROYECTO</t>
  </si>
  <si>
    <t>ACTIVIDADES DE PROYECTO DE INVERSION VIABILIZADAS EN SUIFP
( HITOS )</t>
  </si>
  <si>
    <t>ENTREGABLE</t>
  </si>
  <si>
    <t xml:space="preserve">PROGRAMACION NUMERICA DE LA ACTIVIDAD PROYECTO 2023
</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</si>
  <si>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</si>
  <si>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</si>
  <si>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</si>
  <si>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</si>
  <si>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</si>
  <si>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</si>
  <si>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</si>
  <si>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</si>
  <si>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</si>
  <si>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</si>
  <si>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</si>
  <si>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</si>
  <si>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</si>
  <si>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</si>
  <si>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</si>
  <si>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</si>
  <si>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</si>
  <si>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OBSERVACION O RELACIÓN DE EVIDENCIA</t>
  </si>
  <si>
    <t>1. BIEN</t>
  </si>
  <si>
    <t>2- SERVICIO</t>
  </si>
  <si>
    <t>DESCRIPCION META DE BIENESTAR 2020-2023</t>
  </si>
  <si>
    <t>UNIDAD DE MEDIDA META DE BIENESTAR</t>
  </si>
  <si>
    <t xml:space="preserve"> META DE BIENESTAR 2020-2023</t>
  </si>
  <si>
    <t>PLANTEAMIENTO ESTRATÉGICO PLAN DE DESARROLLO</t>
  </si>
  <si>
    <t>PROGRAMACIÓN PRESUPUESTAL</t>
  </si>
  <si>
    <t>PONDERACION DE LAS ACTIVIDADES (HITOS) DE PROYECTO</t>
  </si>
  <si>
    <t xml:space="preserve">
</t>
  </si>
  <si>
    <t>ALCALDIA DISTRITAL DE CARTAGENA DE INDIAS</t>
  </si>
  <si>
    <t>MACROPROCESO: PLANEACIÓN TERRITORIAL Y DIRECCIONAMIENTO ESTRATEGICO</t>
  </si>
  <si>
    <t>PROCESO / SUBPROCESO: GESTIÓN DE LA INVERSIÓN PUBLICA / GESTIÓN DEL PLAN DE DESARROLLO Y SUS INSTRUMENTOS DE EJECUCIÓN</t>
  </si>
  <si>
    <t xml:space="preserve">FORMATO PLAN DE ACCIÓN </t>
  </si>
  <si>
    <t>Versión: 1.0</t>
  </si>
  <si>
    <t>Página: 1 de 1</t>
  </si>
  <si>
    <t>Código:PTDGI01-F001</t>
  </si>
  <si>
    <t>Fecha: 29-12-2022</t>
  </si>
  <si>
    <t>CONTROL DE CAMBIOS</t>
  </si>
  <si>
    <t>FECHA</t>
  </si>
  <si>
    <t>DESCRIPCIÓN DEL CAMBIO</t>
  </si>
  <si>
    <t>VERSIÓN</t>
  </si>
  <si>
    <t>CARGO</t>
  </si>
  <si>
    <t>NOMBRE</t>
  </si>
  <si>
    <t>FIRMA</t>
  </si>
  <si>
    <t>ELABORÓ</t>
  </si>
  <si>
    <t>REVISÓ</t>
  </si>
  <si>
    <t>APROBÓ</t>
  </si>
  <si>
    <t>Objetivo de Desarrollo Sostenible</t>
  </si>
  <si>
    <t>Dimensiones del MIPG</t>
  </si>
  <si>
    <t>Políticas de Gestión y Desempeño Institucional</t>
  </si>
  <si>
    <t>Proceso asociado</t>
  </si>
  <si>
    <t>Objetivo Institucional</t>
  </si>
  <si>
    <t xml:space="preserve">ARTICULACION </t>
  </si>
  <si>
    <t>PLAN DE ACCION -INFORMACION DE ACTIVIDADES</t>
  </si>
  <si>
    <t xml:space="preserve">RIESGOS ASOCIADOS AL PROCESO </t>
  </si>
  <si>
    <t>CONTROLES ESTABLECIDOS PARA LOS RIESGOS</t>
  </si>
  <si>
    <t>POLICA DE ADMINISTRACION DE RIESGOS</t>
  </si>
  <si>
    <t>Colocar en esta casilla el ODS con que se articula el programa de su competencia, lo encuentra en el acuerdo 027 PDD Salvemos Juntos a Cartagena</t>
  </si>
  <si>
    <t xml:space="preserve">Colocar en esta casilla el Pilar con el que se articula el programa de su competencia en el PDD Salvemos juntos a Cartagena. </t>
  </si>
  <si>
    <t>Colocar en esta casilla la linea estrategica  con el que se articula el programa de su competencia en el PDD Salvemos juntos a Cartagena.  Cada producto formulado en el plan de accion debera asociasrse a un objetivo institucional.</t>
  </si>
  <si>
    <t>Colocar en esta casilla es el indicador definido para cumplir la meta de bienestar en el plan de desarrollo, acuerdo 027 Salvemos Juntos a Cartagena</t>
  </si>
  <si>
    <t>Colocar en esta casilla el valor que se encuentra en el acuerdo 027 como punto de partida para definir el alcance de la meta de bienestar .</t>
  </si>
  <si>
    <t xml:space="preserve">Colocar en esta casilla  lo que persigue el indicador en el cuatrenio, se encuentra plasmado en el acuerdo 027 salvemos junstos a Cartagena. </t>
  </si>
  <si>
    <t>Colocar en esta casilla la  cuantificación numérica o porcentual de la meta de bienestar.</t>
  </si>
  <si>
    <t>Colocar en esta casilla la  cifra numérica o porcentual nominativo de la meta.</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</si>
  <si>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</si>
  <si>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</si>
  <si>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</si>
  <si>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Colocar en este casilla  el indicador definido para cumplir la meta en el plan de desarrollo según el acuerdo 027 PDD Salvemos juntos a Cartagena.</t>
  </si>
  <si>
    <t>Colocar en esta casilla la expresion fisica con que se mostrara el resultado de la meta propuesta ejemplo, numero, porcentaje, kilometro.</t>
  </si>
  <si>
    <t xml:space="preserve">Colocar en esta casilla el valor que se encuentra en el acuerdo 027 como punto de partida para definir el alcance de la meta producto.  </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</si>
  <si>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</si>
  <si>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</si>
  <si>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</si>
  <si>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Colocar en esta casilla el producto que se pretende alcanzar identificado en el PDD, homologado al catalogo de productos del DNP.</t>
  </si>
  <si>
    <t>Colocar en esta casilla el numero de la meta a alcanzar al finalizar el cuatrienio, este se encuentra inmerso en la descripcion de la meta producto  identificado en el PDD.</t>
  </si>
  <si>
    <t>Colocar en esta casilla , la cantidad de la meta propuesta para la actual vigencia, relacionada con el plan indicativo.</t>
  </si>
  <si>
    <t>Colocar en esta casilla la cantidad de producto alcanzado en lo que va corrido del cuatrienio.</t>
  </si>
  <si>
    <t>ARTICULACION CON EL MODELO INTEGRADO DE PLANEACION Y GESTION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</si>
  <si>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</si>
  <si>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</si>
  <si>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Colocar en esta casilla el nombre del proyecto a partir del cual se desarrollara el programa con el que se articula.</t>
  </si>
  <si>
    <t>Colocar en esta casilla el numero BPIN del proyecto a partir del cual se desarrollara el programa con el que se articula.</t>
  </si>
  <si>
    <t>Colocar en esta casilla el listado de actividades  del proyecto a partir del cual se desarrollara el programa con el que se articula. Es importante que este listado de actividades coincida al 100% con las viabilizadas en SUIFP</t>
  </si>
  <si>
    <t>Colocar en esta casilla el producto resultante de cada actividad de proyecto a relizar</t>
  </si>
  <si>
    <t>Colocar en esta casilla el fin  del proyecto a partir del cual se desarrollara el programa con el que se articula.</t>
  </si>
  <si>
    <t>Colocar en esta casilla el numero o pocentaje que se pretende alcanzar con cada actividad del proyecto durante la vigencia.</t>
  </si>
  <si>
    <t>Colocar en esta casilla el valor porcentual de cada actividad que llevara a conseguir el 100% de la meta propuesta.</t>
  </si>
  <si>
    <t>Colocar en esta casilla la fecha de inicio de la actividad en la vigencia 2023</t>
  </si>
  <si>
    <t>Colocar en esta casilla la fecha de terminacion  de la actividad en la vigencia 2023</t>
  </si>
  <si>
    <t>Colocar en esta casilla el numero de dias que requiere el desarrollo de la actividad en la vigencia 2023</t>
  </si>
  <si>
    <t xml:space="preserve">Nombre de la dependencian responsable </t>
  </si>
  <si>
    <t>Nombre de la personaa encargada de supervisar las actividades del proyecto encaminadas a conseguir la meta propuesta.</t>
  </si>
  <si>
    <t>Nombre de la fuente de recursos con lo que financiara la actividad</t>
  </si>
  <si>
    <t>INSTRUCTIVO PARA EL DILIGENCIAMIENTO DEL PLAN DE ACCION VIGENCIA 2023</t>
  </si>
  <si>
    <t>En esta casilla colocar si es necesaria la contratacion</t>
  </si>
  <si>
    <t>Si es necesario la contrtacion descripcion el medio por el cual se hará</t>
  </si>
  <si>
    <t>Fecha tentativa de incio del proceso de contratacion.</t>
  </si>
  <si>
    <t>Colocar en esta casilla cada uno de los controles formulados para cada riesgo identificado en el proceso definido asociado a las actividades del proyecto.</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</si>
  <si>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</si>
  <si>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Mencionar la modalidad de contratacion selecionada. Licitacion Publica, concurso de meritos, selección abreviada, minima cuatia, contrtacion directa.</t>
  </si>
  <si>
    <t>Mencionar el rubro del presupuesto que abarca el sector de su competencia.</t>
  </si>
  <si>
    <t>Mencionar el Código numérico que identifica el concepto del Gasto (Funcionamiento, Deuda Inversión) y el cual es definido en el Decreto de Liquidación.</t>
  </si>
  <si>
    <t>Valor numerico en pesos  del Plan Operativo anual de inversion asignado al rubro presupuestal.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</si>
  <si>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</si>
  <si>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CADA FUENTE ASIGNADA POR EL ACUERDO DE PRESUPUESTO</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</si>
  <si>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</si>
  <si>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Coloca aquí el objetivo colocado  en el proceso con el que te articulas. En la gestion por proceso</t>
  </si>
  <si>
    <t xml:space="preserve">Nombre de la fuente origen de los recursos
1. Recursos Propios - ICLD
2. SGP
3. Donaciones
</t>
  </si>
  <si>
    <t>Indicar el avance cualitativo de la meta y relación de la evidencia aportada para la verificación de cada reporte</t>
  </si>
  <si>
    <t xml:space="preserve">Colocar en esta casilla cada uno de los riesgos identificados en el proceso definido, COLOCADO EN LA  COLUMNA W y desarrollado en la caracterizacion de la gestion por proceso.  asociado a las actividades del proyecto. </t>
  </si>
  <si>
    <t>Colocar en esta casilla el numero de personas en la ciudad programadas para recibir beneficio de la actividad programada en el proyecto</t>
  </si>
  <si>
    <t>Colocar en esta casilla el numero de personas en la ciudad que realmente recibieron el beneficio de la actividad programada en el proyecto.  Esta casilla se diligencia con el reporte del trimestre</t>
  </si>
  <si>
    <t>Profesional Especializado codigo 222 grado 41</t>
  </si>
  <si>
    <t>María Bernarda Pérez Carmona</t>
  </si>
  <si>
    <t>Diciembre 29-2022</t>
  </si>
  <si>
    <t>Secretario de Planeación Distrital</t>
  </si>
  <si>
    <t>Franklin Amador Hawkins</t>
  </si>
  <si>
    <t>Diseño y Elaboración del formato de captura de información para reporte de avance de plan de desarrollo vigencia 2023</t>
  </si>
  <si>
    <t>1.0</t>
  </si>
  <si>
    <t>SECRETARIA DE EDUCACION DISTRITAL</t>
  </si>
  <si>
    <t>CARTAGENA INCLUYENTE</t>
  </si>
  <si>
    <t>CULTURA DE LA FORMACION</t>
  </si>
  <si>
    <t>Tasa de cobertura neta sin extraedad global (Transición, Primaria, Secundaria y Media)</t>
  </si>
  <si>
    <t>Número de Instituciones Educativas Oficiales en Clasificación A+, A y B en las Pruebas SABER 11.</t>
  </si>
  <si>
    <t>% de Egresados oficiales beneficiados con becas para educación superior anualmente.</t>
  </si>
  <si>
    <t>Índice de cumplimiento de los programas de la SED en el marco del Plan de desarrollo 2020 - 2023.</t>
  </si>
  <si>
    <t>Porcentaje de la población Afro, Negra, raizal, palenquera e Indígena que habita el Distrito de Cartagena con  reconocimiento de sus derechos, diversidad étnica y cultural como un principio fundamental del Estado Social y Democrático de Derecho.</t>
  </si>
  <si>
    <t>EJE TRANSVERSAL  CARTAGENA CON ATENCION Y GARANTIA DE DERECHOS A POBLACION DIFERENCIAL.</t>
  </si>
  <si>
    <t>LINEA ESTRATEGICA PARA LA EQUIDAD E INCLUSIÓN DE LOS NEGROS, AFROS, PALENQUEROS E INDIGENA.</t>
  </si>
  <si>
    <t>88,92%*
Fuente: Planeación educativa 2019 a partir de Proyección del Censo Poblacional 2018</t>
  </si>
  <si>
    <t>22
Fuente:              Icfes, 2019.</t>
  </si>
  <si>
    <t>8.8%
Fuente: Oficina Asesora de Educación Superior SED, 2019.</t>
  </si>
  <si>
    <t>ND</t>
  </si>
  <si>
    <t xml:space="preserve">Incrementar la tasa de cobertura neta sin extraedad global al 91,25% (Transición, Primaria, Secundaria y Meta) </t>
  </si>
  <si>
    <t>Aumentar el número de Instituciones Educativas Oficiales a 27 en clasificación A+, A y B en pruebas saber 11.</t>
  </si>
  <si>
    <t>Incrementar a 13% los Egresados oficiales beneficiados con becas para educación superior</t>
  </si>
  <si>
    <t>Garantizar el índice de cumplimiento de los programas de la SED en el marco del Plan de desarrollo 2020 - 2023 en un 0.8</t>
  </si>
  <si>
    <t>Lograr que el 100% de la población Afro, Negra, raizal, palenquera e Indígena que habita el Distrito de Cartagena se le sean  reconocidos sus derechos de  la diversidad étnica y cultural como un principio fundamental del Estado Social y Democrático de Derecho.</t>
  </si>
  <si>
    <t>Porcentaje</t>
  </si>
  <si>
    <t>%</t>
  </si>
  <si>
    <t>ACOGIDA "ATENCIÓN A POBLACIONES Y ESTRATEGIAS DE ACCESO Y PERMANENCIA”</t>
  </si>
  <si>
    <t xml:space="preserve"> SABIDURÍA DE LA PRIMERA INFANCIA</t>
  </si>
  <si>
    <t>FORMANDO CON AMOR “GENIO SINGULAR”</t>
  </si>
  <si>
    <t>DESARROLLO DE POTENCIALIDADES</t>
  </si>
  <si>
    <t>PARTICIPACIÓN, DEMOCRACIA Y AUTONOMÍA</t>
  </si>
  <si>
    <t>EDUCACIÓN MEDIADA A TRAVÉS DE TECNOLOGÍAS DE LA INFORMACIÓN Y LAS COMUNICACIONES TIC´S</t>
  </si>
  <si>
    <t>EDUCACIÓN PARA TRANSFORMAR "EDUCACIÓN MEDIA TÉCNICA Y SUPERIOR"</t>
  </si>
  <si>
    <t>MOVILIZACIÓN EDUCATIVA "POR UNA GESTIÓN EDUCATIVA TRANSPARENTE, PARTICIPATIVA Y EFICIENTE”</t>
  </si>
  <si>
    <t>Inclusión Educativa para el Desarrollo para Población Negra, Afrocolombiana, Raizal y Palenquera en el Distrito de Cartagena.</t>
  </si>
  <si>
    <t>Educación con Enfoque Diferencial Indígena SISTEMA EDUCATIVO INDIGENA PROPIO - SEIP</t>
  </si>
  <si>
    <t>Tasa de deserción en la educación preescolar, básica y media de Instituciones Educativas Oficiales.</t>
  </si>
  <si>
    <t>4,02%
Fuente: Planeación Educativa-2019</t>
  </si>
  <si>
    <t>No.  de personas atendidas con modelos de alfabetización</t>
  </si>
  <si>
    <t xml:space="preserve">Número </t>
  </si>
  <si>
    <t xml:space="preserve">127
Fuente: SIMAT 2019 </t>
  </si>
  <si>
    <t xml:space="preserve">No. de Instituciones Educativas Oficiales con estrategia para la caracterización, atención y acompañamiento a población diversa </t>
  </si>
  <si>
    <t xml:space="preserve">No. de estudiantes de Instituciones Educativas Oficiales focalizados con estrategias para el acceso y la permanencia </t>
  </si>
  <si>
    <t>Numero</t>
  </si>
  <si>
    <t xml:space="preserve">No. de sedes de Instituciones Educativas Oficiales con situación jurídica resuelta </t>
  </si>
  <si>
    <t>86
Fuente: Infraestructura Educativa-2020</t>
  </si>
  <si>
    <t>Tasa de cobertura neta sin extraedad global en educación para el grado transición</t>
  </si>
  <si>
    <t>Porcentual</t>
  </si>
  <si>
    <t>74,06%
Fuente: Planeación Educativa - 2019</t>
  </si>
  <si>
    <t>Estrategia para la 
caracterización, atención y acompañamiento a la primera infancia diseñada e implementada.</t>
  </si>
  <si>
    <t>Número</t>
  </si>
  <si>
    <t>No. de Instituciones Educativas Oficiales con estrategia para la caracterización, atención y acompañamiento a la primera infancia</t>
  </si>
  <si>
    <t>Porcentaje de niñas y niños en preescolar de matrícula oficial con educación inicial en el marco de la atención integral</t>
  </si>
  <si>
    <t>Número de Instituciones Educativas Oficiales que mejoran su índice total de clasificación de planteles educativos en Pruebas SABER 11.</t>
  </si>
  <si>
    <t xml:space="preserve">Numero </t>
  </si>
  <si>
    <t>No. de Instituciones Educativas Oficiales con experiencias en innovación, ciencia y tecnología que contribuyan al aprendizaje de los estudiantes.</t>
  </si>
  <si>
    <t>47 instituciones Educativas Oficiales</t>
  </si>
  <si>
    <t>No de Instituciones Etnoeducativas oficiales con Proyectos Etnoeducativos Comunitarios PEC- revisados, ajustados e implementados</t>
  </si>
  <si>
    <t>4 instituciones Etnoeducativas Oficiales
Fuente: Calidad Educativa 2019</t>
  </si>
  <si>
    <t>Número de Instituciones Educativas Oficiales con cátedra de estudios afrocolombianos Implementada.</t>
  </si>
  <si>
    <t xml:space="preserve">24 I.E.O.
Fuente: Calidad Educativa 2020 </t>
  </si>
  <si>
    <t>No. de docentes formados en apropiación de ambientes de aprendizaje mediados por TIC.</t>
  </si>
  <si>
    <t>400 Docentes
Fuente: Calidad Educativa 2020</t>
  </si>
  <si>
    <t xml:space="preserve">No. de Instituciones Educativas Oficiales beneficiadas con estrategia TIC para la formación bilingüe  </t>
  </si>
  <si>
    <t>Porcentaje de docentes de Instituciones Educativas Oficiales formados en su saber disciplinar, pedagógico y reflexivo</t>
  </si>
  <si>
    <t>No. de Instituciones Educativas Oficiales con herramientas de gestión escolar revisadas, ajustadas y resemantizadas.</t>
  </si>
  <si>
    <t>60 I.E.O
Fuente: Calidad Educativa 2020</t>
  </si>
  <si>
    <t>No. de Instituciones Educativas Oficiales con órganos de Gobierno y Convivencia Escolar Fortalecidos.</t>
  </si>
  <si>
    <t>5  I.E.O. 
Fuente: Calidad Educativa 2020</t>
  </si>
  <si>
    <t>No. de Instituciones Educativas Oficiales con revisión, ajuste y fortalecimiento de Proyectos Pedagógicos Transversales.</t>
  </si>
  <si>
    <t>48 IEO</t>
  </si>
  <si>
    <t>NO. De Foros Distritales de Educación realizados</t>
  </si>
  <si>
    <t>N.D</t>
  </si>
  <si>
    <t>No de Instituciones Educativas Oficiales con programa de promoción, formación, prevención y protección de los derechos humanos de las mujeres, para vivir una vida libre de violencias dirigido a niñas, niños y jóvenes</t>
  </si>
  <si>
    <t>4  I.E.O. 
Fuente: Calidad Educativa 2020</t>
  </si>
  <si>
    <t xml:space="preserve">Instituciones Educativas Oficiales del distrito de Cartagena de Indias con estrategias pedagógicas EMETIC diseñada e implementada </t>
  </si>
  <si>
    <t>No. De Aulas de Instituciones Educativas Oficiales dotadas de herramientas tecnológicas para la mediación educativa.</t>
  </si>
  <si>
    <t xml:space="preserve">20 sedes educativas oficiales. dotadas </t>
  </si>
  <si>
    <t>No de Docentes que emplean, computadores, dispositivos móviles, programas informáticos y redes con fines de enseñanza, aprendizaje y gestión escolar.</t>
  </si>
  <si>
    <t>644 
Fuente: Fundación Telefónica "Profuturo"</t>
  </si>
  <si>
    <t>No de Estudiantes que usan, computadores, dispositivos móviles, programas informáticos y redes con fines de aprendizaje.</t>
  </si>
  <si>
    <t>18.853 Estudiantes
Fuente: Colombia Evaluadora</t>
  </si>
  <si>
    <t>No de becas para Educación Superior entregadas a Egresados Oficiales del Distrito de Cartagena </t>
  </si>
  <si>
    <t>12. 589 becas entregadas a dic 2019
Fuente: *Secretaría de Educación - Oficina de Educación superior 2019.</t>
  </si>
  <si>
    <t>No de egresados oficiales de Instituciones Educativas Oficiales Rurales, de otras etnias y en condición de discapacidad becados</t>
  </si>
  <si>
    <t xml:space="preserve">ND   </t>
  </si>
  <si>
    <t>No de egresados oficiales beneficiados con becas en Instituciones de Formación para el Trabajo y el Desarrollo Humano - IFTDH</t>
  </si>
  <si>
    <t>Estudiantes egresados de Educativas Oficiales en doble titulación</t>
  </si>
  <si>
    <t>Índice global de desempeño de la Entidad Territorial Certificada – E.T.C.- evaluado por el Ministerio de Educación Nacional</t>
  </si>
  <si>
    <t>3=Crítico bajo 
Fuente: MEN</t>
  </si>
  <si>
    <t>Nueva arquitectura organizacional de la SED, UNALDES y Establecimientos Educativos consolidada.</t>
  </si>
  <si>
    <t>No. de sistemas de gestión de calidad de la  Secretaría de Educación Distrital e Instituciones Educativas Oficiales implementados y sostenidos.</t>
  </si>
  <si>
    <t>Implementación de un plan de bienestar y protección de los funcionarios del sector educativo del Distrito de Cartagena en las instituciones educativas oficiales</t>
  </si>
  <si>
    <t>Diseñar la Política Pública Educativa para el Distrito de Cartagena.</t>
  </si>
  <si>
    <t>Numero de Personas</t>
  </si>
  <si>
    <t>Número de becas para programas de pregrado  para grupos étnicos</t>
  </si>
  <si>
    <t>Indígenas con becas para Educación Superior</t>
  </si>
  <si>
    <t>Sistema Educativo Propio creado e implementado</t>
  </si>
  <si>
    <t>Disminuir la tasa de deserción en la educación preescolar, básica y media de Instituciones Educativas Oficiales a 3,02%</t>
  </si>
  <si>
    <t>Diseñar e implementar una estrategia para la caracterización, atención y acompañamiento a población diversa en 45 Instituciones Educativas Oficiales.</t>
  </si>
  <si>
    <t>Atender anualmente a 100.000 estudiantes de Instituciones Educativas Oficiales focalizados con estrategias para el acceso y la permanencia.</t>
  </si>
  <si>
    <t>No. de sedes de Instituciones Educativas Oficiales adecuadas y dotadas de acuerdo con normatividad vigente</t>
  </si>
  <si>
    <t>152 sedes 
Fuente: Infraestructura Educativa-2020</t>
  </si>
  <si>
    <t>Adecuar y dotar 40 sedes de Instituciones Educativas Oficiales de acuerdo con la normatividad</t>
  </si>
  <si>
    <t>Resolver la situación jurídica a 40 sedes de  Instituciones Educativas Oficiales</t>
  </si>
  <si>
    <t>Incrementar la tasa de cobertura neta sin extraedad global en educación para el grado transición al 78,76%.</t>
  </si>
  <si>
    <t xml:space="preserve">Diseñar e implementar una estrategia para la caracterización, atención y acompañamiento a primera infancia </t>
  </si>
  <si>
    <t xml:space="preserve">80 instituciones Educativas Oficiales con atención y acompañamiento a la primera infancia </t>
  </si>
  <si>
    <t>Garantizar la educación inicial en el marco de la atención integral al    80% de niñas y niños en preescolar de matrícula oficial (proyección matrícula)</t>
  </si>
  <si>
    <t>15 nuevas Instituciones Educativas Oficiales que mejoran su índice total de clasificación de planteles educativos en Pruebas SABER 11.</t>
  </si>
  <si>
    <t xml:space="preserve">60 Instituciones Educativas Oficiales con experiencias en innovación, ciencia y tecnología </t>
  </si>
  <si>
    <t xml:space="preserve">Revisar, ajustar e implementar los Proyectos Etnoeducativos Comunitarios PEC de 22 Instituciones Etnoeducativa </t>
  </si>
  <si>
    <t>Implementar cátedra de estudios afrocolombianos en 6 Instituciones Educativas Oficiales nuevas.</t>
  </si>
  <si>
    <t>Formar 1000 docentes en apropiación ambientes de aprendizaje mediados por tecnología.</t>
  </si>
  <si>
    <t xml:space="preserve">15 Instituciones Educativas Oficiales beneficiadas con estrategia TIC para la formación bilingüe  </t>
  </si>
  <si>
    <t>Formar el 30% de los docentes de las Instituciones Educativas Oficiales en su saber disciplinar, pedagógico y reflexivo</t>
  </si>
  <si>
    <t>Revisar, ajustar y resemantizar las herramientas de gestión escolar de 105  Instituciones Educativas Oficiales.</t>
  </si>
  <si>
    <t>Fortalecer los órganos de Gobierno y Convivencia Escolar de 100 Instituciones Educativas Oficiales.</t>
  </si>
  <si>
    <t>Revisar, ajustar y fortalecer los proyectos pedagógicos transversales de 105 Instituciones Educativas Oficiales.</t>
  </si>
  <si>
    <t xml:space="preserve">Realizar 4 Foros Distritales de Educación </t>
  </si>
  <si>
    <t>105 Instituciones Educativas Oficiales con programa de promoción, formación, prevención y protección de los derechos humanos de las mujeres, para vivir una vida libre de violencias dirigido a niñas, niños y jóvenes</t>
  </si>
  <si>
    <t>105 instituciones Educativas Oficiales del Distrito de Cartagena, implementan una estrategia pedagógica mediada a través de las TIC</t>
  </si>
  <si>
    <t>50 aulas de instituciones educativas oficiales dotadas de herramientas tecnológicas</t>
  </si>
  <si>
    <t>856 docentes que emplean computadores  y dispositivos tecnológicos con fines de enseñanza, aprendizaje y gestión escolar.</t>
  </si>
  <si>
    <t>27.144 estudiantes haciendo uso de las herramientas tecnológicas  en los procesos de enseñanza y aprendizaje.</t>
  </si>
  <si>
    <t>Entregar 4.141 becas para Educación Superior a Egresados Oficiales del Distrito de Cartagena.</t>
  </si>
  <si>
    <t>Beneficiar a 228 egresados oficiales de Instituciones Educativas Oficiales Rurales, de otras etnias y en condición de discapacidad</t>
  </si>
  <si>
    <t>Beneficiar a 1300 egresados oficiales beneficiados con becas para IFTDH</t>
  </si>
  <si>
    <t xml:space="preserve">Graduar 9000 jóvenes de Establecimientos Educativos Oficiales en doble titulación </t>
  </si>
  <si>
    <t>Lograr y mantener en la categoría "Aceptable" el índice global de desempeño  de la Entidad Territorial Certificada – E.T.C.-  evaluado por el Ministerio de Educación Nacional.</t>
  </si>
  <si>
    <t>Consolidar una nueva estructura organizacional para la Secretaría de Educación, UNALDES y Establecimientos Educativos.</t>
  </si>
  <si>
    <t>Aumentar a 42 los INDICADORES DEL sistemas de gestión de la calidad de la Secretaría de Educación Distrital e Instituciones Educativas Oficiales.</t>
  </si>
  <si>
    <t>Diseñar e implementar un plan de bienestar y protección para los funcionarios del sector educativo del Distrito de Cartagena</t>
  </si>
  <si>
    <t>Formular y presentar para adoptación por parte del Concejo Distrital, la Política Pública Educativa diseñada.</t>
  </si>
  <si>
    <t>Becar a  24 miembro de grupos (Afro, negros, raizales y palenqueros) egresados de Instituciones Educativas Oficiales  en programas de pregrado</t>
  </si>
  <si>
    <t>Becar a 36 indígenas egresados de Instituciones Educativas Oficiales en educación superior,  tecnóloga y técnica</t>
  </si>
  <si>
    <t>Crear e Implementar  1 sistema educativo propio</t>
  </si>
  <si>
    <t>X</t>
  </si>
  <si>
    <t>Servicio de fomento para el acceso a la educación inicial, preescolar, básica y media (2201017)</t>
  </si>
  <si>
    <t>Servicio educación formal por modelos educativos flexibles (2201030)</t>
  </si>
  <si>
    <t>Personas beneficiarias de estrategias de permanencia (220103300)</t>
  </si>
  <si>
    <t>Servicio de alfabetización (2201032)</t>
  </si>
  <si>
    <t>Servicio de asistencia técnica en educación inicial, preescolar, básica y media (2201006)</t>
  </si>
  <si>
    <t>Sedes educativas mejoradas (220105200)
Aulas nuevas construidas (220105103)
Sedes mantenidas (220106200)</t>
  </si>
  <si>
    <t>Documentos de lineamientos técnicos en educación inicial, preescolar, básica y media expedidos (220100500)</t>
  </si>
  <si>
    <t>Entidades y organizaciones asistidas técnicamente (220100600)</t>
  </si>
  <si>
    <t>Establecimientos educativos apoyados para la  implementación de modelos de innovación educativa (220104700)</t>
  </si>
  <si>
    <t>Modelos educativos para grupos étnicos acompañados (220105601)</t>
  </si>
  <si>
    <t>Docentes y agentes educativos  de educación inicial, preescolar, básica y media beneficiados con estrategias de mejoramiento de sus capacidades (220107400)</t>
  </si>
  <si>
    <t>Instituciones educativas fortalecidas en competencias comunicativas en un segundo idioma (220103401)</t>
  </si>
  <si>
    <t>Entidades o instituciones asistidas técnicamente en innovación educativa  (220104600)</t>
  </si>
  <si>
    <t>Entidades territoriales con estrategias para la prevención de riesgos sociales en los entornos escolares implementadas (220105400)</t>
  </si>
  <si>
    <t xml:space="preserve"> Documentos  de lineamientos técnicos formulados en el marco de las estrategias de calidad educativa. (220100501)</t>
  </si>
  <si>
    <t>Foros educativos territoriales realizados (220104902)</t>
  </si>
  <si>
    <t>Eventos de promoción y prevención de los derechos  realizados (220107500)</t>
  </si>
  <si>
    <t>Establecimientos educativos conectados a internet (220105001)
Ambientes de aprendizaje dotados (220107000)
Docentes y agentes educativos  de educación inicial, preescolar, básica y media beneficiados con estrategias de mejoramiento de sus capacidades (220107400)
Estudiantes con acceso a contenidos web en el establecimiento educativo (220105000)</t>
  </si>
  <si>
    <t>Beneficiarios de estrategias o programas de fomento para el acceso a la educación superior o terciaria (220200500)</t>
  </si>
  <si>
    <t>Beneficiarios de becas para el acceso a la educación superior o terciaria pertenecientes a comunidades (220200705)</t>
  </si>
  <si>
    <t>Documentos de evaluación elaborados (459900100)
Planes estratégicos elaborados (459901901)
Sistema de Gestión implementado (459902300)</t>
  </si>
  <si>
    <t>Documentos operativos formulados (220100104)</t>
  </si>
  <si>
    <t>Modelos educativos para grupos étnicos acompañados (220105601), Modelos educativos acompañados (220105600)</t>
  </si>
  <si>
    <t>Pendiente reporte oficial MEN 2022 cruzado con estadísticas SED.</t>
  </si>
  <si>
    <t>15 IEO</t>
  </si>
  <si>
    <t>13 IEO</t>
  </si>
  <si>
    <t>10 IEO</t>
  </si>
  <si>
    <t>3 IEO</t>
  </si>
  <si>
    <t>30% de docentes
(1500 aprox.)</t>
  </si>
  <si>
    <t>35 IEO</t>
  </si>
  <si>
    <t>1 Foro</t>
  </si>
  <si>
    <t>80%
(22 PROGRAMAS)</t>
  </si>
  <si>
    <t>4=Aceptable</t>
  </si>
  <si>
    <t>Implementación de la Estrategia Escuela Dinámica: “Llego y me quedo en la Escuela" en el distrito de Cartagena de Indias.</t>
  </si>
  <si>
    <t>Implementación de la Estrategia Escuela Dinámica: "Yo también llego", Atención a población con extraedad en el distrito de  Cartagena de Indias.</t>
  </si>
  <si>
    <t>Optimización De La Operación De Las Instituciones Educativas Oficiales De Cartagena De Indias.</t>
  </si>
  <si>
    <t>Administración del Talento Humano del Servicio Educativo Oficial. Docentes, Directivos Docentes y Administrativo Del Distrito de Cartagena</t>
  </si>
  <si>
    <t>Implementación de la estrategia Únicos e Inagotables: “Acogida – Atención a Jóvenes y Adultos” en el distrito de Cartagena de Indias.</t>
  </si>
  <si>
    <t>Implementación de la estrategia Únicos e Inagotables para la atención a población diversa: “Una Escuela de y para todas y todos” en el distrito de Cartagena.</t>
  </si>
  <si>
    <t>Implementación de la estrategia Permanecer: "Mi escuela, Mi lugar favorito" en el distrito de Cartagena.</t>
  </si>
  <si>
    <t>Implementación de la Estrategia Permanecer: "Me alimento y aprendo" en el distrito de Cartagena.</t>
  </si>
  <si>
    <t>Fortalecimiento de los Ambientes de Aprendizaje de las Sedes Educativas del Distrito de Cartagena</t>
  </si>
  <si>
    <t>Implementación de la Estrategia Sendero de la Creatividad: "Tránsito armónico de educación inicial a preescolar" en el distrito de Cartagena.</t>
  </si>
  <si>
    <t>Implementación de la Estrategia Descubriendo al mundo: "Una escuela que acoge a la Primera Infancia" en el distrito de Cartagena.</t>
  </si>
  <si>
    <t>Implementación de la Estrategia Descubriendo al mundo "Un gobierno que cree en los niños" en el distrito de Cartagena.</t>
  </si>
  <si>
    <t>Mejoramiento de la Calidad Educativa de las Instituciones Educativas del Distrito: Formando con Amor</t>
  </si>
  <si>
    <t>Fortalecimiento de las Prácticas Etnoeducativas en Instituciones Educativas Oficiales del Distrito de Cartagena</t>
  </si>
  <si>
    <t>Fortalecimiento de los procesos formativos en las Instituciones Educativas Oficiales del Distrito de Cartagena: Desarrollo de Potencialidades”</t>
  </si>
  <si>
    <t>Fortalecimiento de la Gestión escolar para el mejoramiento de la calidad educativa</t>
  </si>
  <si>
    <t>Fortalecimiento de la educación integral  en las Instituciones Educativas Oficiales del Distrito de Cartagena.TG- Cartagena de Indias (desde la participación, democracia y autonomía)</t>
  </si>
  <si>
    <t>Formación en derechos humanos de las mujeres dirigido a niñas, niños y jóvenes de las instituciones educativas oficiales del distrito: participación, democracia y autonomía</t>
  </si>
  <si>
    <t>Transformación del Aprendizaje Inspirando, Creando y Diseñando con las Tecnologías de información y las Comunicaciones</t>
  </si>
  <si>
    <t xml:space="preserve">Consolidación de becas universitarias para egresados de las instituciones educativas oficiales  de Cartagena - PIONEROS DE TRAYECTORIA </t>
  </si>
  <si>
    <t>Apoyo al mejoramiento de las competencias laborales de los egresados de las instituciones educativas  oficiales  de Cartagena</t>
  </si>
  <si>
    <t xml:space="preserve">Mejoramiento de la Educación Media Técnica para desarrollar las potencialidades productivas en las Instituciones Educativas Oficiales de Cartagena de India </t>
  </si>
  <si>
    <t>Modernización y Fortalecimiento de la Gestión Educativa del Distrito de   Cartagena de Indias</t>
  </si>
  <si>
    <t>Mejoramiento del Bienestar y Protección de los funcionarios de la SED para contribuir a una mejor calidad de vida en el distrito de Cartagena de Indias</t>
  </si>
  <si>
    <t>Modernización y Fortalecimiento de la Gestión Educativa del Distrito de   Cartagena de Indias
Formulación Política publica Distrital sector Educativo Cartagena de Indias</t>
  </si>
  <si>
    <t>Fortalecer la oferta del ente territorial para la prestación del servicio educativo.</t>
  </si>
  <si>
    <t>Disminuir el índice de extraedad de niñas, niños, adolescentes y jóvenes  en el distrito de Cartagena.</t>
  </si>
  <si>
    <t>Garantizar la  operación   de   las condiciones básicas  para la   adecuada y óptima  prestación del  servicio educativo en  las instituciones educativas oficiales del Distrito de Cartagena.</t>
  </si>
  <si>
    <t>Administración del Talento Humano del Servicio Educativo Oficial Docentes, Directivos Docentes y Administrativos Del Distrito de Cartagena de Indias</t>
  </si>
  <si>
    <t>2020130010136</t>
  </si>
  <si>
    <t>Aumentar la oferta educativa para jóvenes y adultos que no han culminado su ciclo educativo en el distrito de Cartagena.</t>
  </si>
  <si>
    <t>Mejorar la capacidad de respuesta de la entidad territorial para la inclusión de la población diversa.</t>
  </si>
  <si>
    <t>Implementar estrategias de permanencia que mitiguen el riesgo de abandono de niñas, niños, adolescentes y jóvenes de Establecimientos Educativos con matrícula oficial del Distrito.</t>
  </si>
  <si>
    <t>Mitigar el riesgo de abandono de niñas, niños, adolescentes y jóvenes de Establecimientos Educativos con matrícula oficial del Distrito a través de la implementación de estrategias de alimentación escolar.</t>
  </si>
  <si>
    <t>Mejorar el estado y disponibilidad de ambientes de aprendizaje para garantizar la prestación del servicio educativo en  Distrito de Cartagena}</t>
  </si>
  <si>
    <t>Garantizar el tránsito armónico de educación inicial a prescolar en el sistema educativo oficial de Cartagena</t>
  </si>
  <si>
    <t>Fortalecer la oferta de servicios de  Educación preescolar en el Sistema educativo oficial del distrito de Cartagena.</t>
  </si>
  <si>
    <t>Mejorar la articulación entre sectores e instituciones responsables de la atención integral de la primera infancia, en los contextos de educación inicial y preescolar en el distrito de Cartagena.</t>
  </si>
  <si>
    <t>Desarrollar procesos institucionales que contribuyan al mejoramiento de resultados de las Pruebas Saber 11 en las Instituciones Educativas Oficiales del Distrito de Cartagena</t>
  </si>
  <si>
    <t>Fortalecer las prácticas etnoeducativas de las instituciones educativas oficiales del Distrito de Cartagena.</t>
  </si>
  <si>
    <t>Acompañar la implementación de la cátedra de estudios afrocolombianos en las Instituciones Educativas oficiales del distrito de Cartagena.</t>
  </si>
  <si>
    <t>Fortalecer las estrategias de formación afines a los saberes de los maestros y a la incorporación de las TIC en los procesos de enseñanza y aprendizaje en las Instituciones Educativas Oficiales.</t>
  </si>
  <si>
    <t>Fortalecimiento de la gestión escolar para el mejoramiento de la calidad educativa</t>
  </si>
  <si>
    <t>Desarrollar procesos de formación integral y participación en las  del Distrito de Cartagena</t>
  </si>
  <si>
    <t>Desarrollar un proyecto de formación que contribuya a la prevención de las violencias contra las mujeres y las niñas en las I.E.O del distrito de Cartagena.</t>
  </si>
  <si>
    <t>Articulación e integración de las Tecnologías de las Información y las Comunicaciones con los procesos de enseñanza aprendizaje de las  del distrito de Cartagena de Indias.</t>
  </si>
  <si>
    <t>Aumentar el ingreso y permanencia a la educación superior de los egresados del sistema educativo oficial de Cartagena</t>
  </si>
  <si>
    <t>Brindar alternativas de formación para la empleabilidad de egresados de  Oficiales</t>
  </si>
  <si>
    <t>Aumentar el nivel de calidad y articulación de la educación Media Técnica oficial en el Distrito de Cartagena</t>
  </si>
  <si>
    <t>Optimizar la gestión integral de la SED, para mejorar e impactar en los resultados del sector educativo del Distrito de Cartagena</t>
  </si>
  <si>
    <t>Motivar a los funcionarios de la Secretaria de Educación Distrital y  aumentar su sentido de pertenencia institucional en un marco de autocuidado laboral</t>
  </si>
  <si>
    <t>1.1.1 Organizar el proceso de Gestión de la Cobertura.</t>
  </si>
  <si>
    <t>Documentos soporte de las etapas del  proceso de gestión de la cobertura</t>
  </si>
  <si>
    <t>Abril de 2023</t>
  </si>
  <si>
    <t>Diciembre de 2023</t>
  </si>
  <si>
    <t>1.1.2 Realizar el estudio de insuficiencia y limitaciones de acuerdo con la metodología sugerida por el MEN.</t>
  </si>
  <si>
    <t>Documento que contenga el estudio</t>
  </si>
  <si>
    <t>Mayo de 2023</t>
  </si>
  <si>
    <t>Octubre de 2023</t>
  </si>
  <si>
    <t>1.1.3 Realizar la actualización del Banco de Oferentes, verificando el cumplimiento de los requisitos pertinentes.</t>
  </si>
  <si>
    <t>Documento que contenga la actualización</t>
  </si>
  <si>
    <t>1.1.4 Contratar cupos educativos con canastas (infraestructura, planta docente, otros) para la educación preescolar, básica y media.</t>
  </si>
  <si>
    <t>Soportes Procesos de contratación de prestación del servicio educativo</t>
  </si>
  <si>
    <t>Enero de 2023</t>
  </si>
  <si>
    <t>1.1.5 Garantizar la póliza de seguro para estudiantes de matrícula oficial.</t>
  </si>
  <si>
    <t>Soporte de Póliza activa con cobertura</t>
  </si>
  <si>
    <t>Julio de 2023</t>
  </si>
  <si>
    <t>1.1.6 Fomentar la acogida e ingreso oportuno de los niños y jóvenes al sistema educativo del Distrito.</t>
  </si>
  <si>
    <t>Informe de seguimiento GEDGE02-F001
Informe de Auditoría de matrícula</t>
  </si>
  <si>
    <t>Noviembre de 2023</t>
  </si>
  <si>
    <t>1.2.1 Realizar asistencia técnica, apoyo a la supervisión y/o interventoría.</t>
  </si>
  <si>
    <t>Documento con soporte de ejecución de ciclos de asistencia técnica.
Soporte Contratación equipo de apoyo a la supervisión.
Plan de auditoría de matrícula.</t>
  </si>
  <si>
    <t>2.1.1 Realizar un estudio sobre el aprovechamiento de las plataformas y/o herramientas de gestión para la toma de decisiones (SIMAT, SIMCO, DUE y Página del Operador y/o las que se encuentren en vigencia).</t>
  </si>
  <si>
    <t>2.1.2 Diseñar un plan para el fortalecimiento y/o desarrollo de capacidades en el aprovechamiento de las plataformas y/o herramientas de gestión para la toma de decisiones (SIMAT, SIMCO, DUE y Página del Operador y/o las que se encuentren en vigencia).</t>
  </si>
  <si>
    <t>Documento que contenga el Plan de fortalecimiento</t>
  </si>
  <si>
    <t>Marzo de 2023</t>
  </si>
  <si>
    <t>2.2.1 Implementar el plan de fortalecimiento y/o desarrollo de capacidades en el aprovechamiento de las plataformas y/o herramientas de gestión para la toma de decisiones (SIMAT, SIMCO, DUE y Página del Operador y/o las que se encuentren en vigencia).</t>
  </si>
  <si>
    <t>Documento que contenga el balance de ejecución del Plan de fortalecimiento</t>
  </si>
  <si>
    <t>3.1.1 Realizar un inventario de las principales problemáticas que afectan capacidad de respuesta del sector educativo y que competen a otros sectores e instituciones.</t>
  </si>
  <si>
    <t>Documento que contenga el inventario de necesidades</t>
  </si>
  <si>
    <t>3.1.2 Construir agendas de impacto colectivo para la garantía del acceso y permanencia para mejorar la capacidad de respuesta en la prestación del servicio educativo.</t>
  </si>
  <si>
    <t>Documento que contenga la propuesta de agenda de impacto</t>
  </si>
  <si>
    <t>3.1.3 Implementar agendas de impacto colectivo en la garantía del acceso y permanencia para mejorar la capacidad de respuesta en la prestación del servicio
educativo.</t>
  </si>
  <si>
    <t>Documento que contenga el balance de ejecución de la agenda de impacto</t>
  </si>
  <si>
    <t>N/A</t>
  </si>
  <si>
    <t>1.1.1 Caracterizar la oferta educativa del Distrito para la atención de la población en edad escolar con extraedad.</t>
  </si>
  <si>
    <t>1.1.2 Reorganizar la oferta educativa de modelos educativos flexibles.</t>
  </si>
  <si>
    <t>1.1.3 Dotar a los establecimientos educativos con herramientas didácticas y/o materiales requeridos para la implementación de modelos flexibles.</t>
  </si>
  <si>
    <t>1.1.4 Formar a niños con extraedad conforme a la oferta educativa de modelos educativos flexibles establecida.</t>
  </si>
  <si>
    <t>1.1.5 Realizar asistencia técnica acompañada de formación y/o desarrollo de capacidades en docentes previamente identificados en los establecimientos educativos que atienden esta población que incluya acompañamiento situado.</t>
  </si>
  <si>
    <t>2.1.1 Diseñar orientaciones para la implementación de estrategias que incidan en la mitigación del riesgo de abandono escolar.</t>
  </si>
  <si>
    <t>2.1.2 Realizar asistencia técnica acompañada de formación y/o desarrollo de capacidades en directivos docentes, maestros, equipos psicosociales y administrativos para la implementación de estrategias que mitiguen de riesgo de abandono escolar.</t>
  </si>
  <si>
    <t>3.1.1 Actualizar el estudio sobre el aprovechamiento de plataformas para el seguimiento y monitoreo del riesgo de abandono escolar (SIMPADE o la que esté en vigencia) y diseñar un plan de asistencia técnica para el fortalecimiento y/o desarrollo de capacidades en este tipo de plataformas que lleve a la toma de decisiones oportunas.</t>
  </si>
  <si>
    <t>3.1.2 Realizar asistencia técnica para el  fortalecimiento y/o desarrollo de capacidades en el aprovechamiento de plataformas para el seguimiento y monitoreo del riesgo de abandono escolar  (SIMPADE o la que esté en vigencia) para la toma de decisiones oportunas.</t>
  </si>
  <si>
    <t>3.1.3 Gestionar alianzas con Universidades para el acompañamiento social-pedagógico que mitiguen el riesgo de abandono en el sistema educativo.</t>
  </si>
  <si>
    <t>Documento que contenga la Caracterización</t>
  </si>
  <si>
    <t>Documento que contenga la Reorganización</t>
  </si>
  <si>
    <t>Documento con la relación de EE dotados</t>
  </si>
  <si>
    <t>Informe de seguimiento de Matrícula de estudiantes atendidos con estrategias flexibles</t>
  </si>
  <si>
    <t>Documento con soporte de ejecución de ciclos de asistencia técnica.
Soporte Contratación equipo de apoyo a la supervisión.</t>
  </si>
  <si>
    <t>Documento que contenga las orientaciones</t>
  </si>
  <si>
    <t>Documento con soporte de ejecución de ciclos de asistencia técnica. Soporte Contratación equipo de apoyo a la supervisión.</t>
  </si>
  <si>
    <t xml:space="preserve">Documento que contenga gestiones adelantadas  </t>
  </si>
  <si>
    <t>Servicio de Vigilancia</t>
  </si>
  <si>
    <t>Contrato servicio de vigilancia</t>
  </si>
  <si>
    <t xml:space="preserve">Servicio de Aseo </t>
  </si>
  <si>
    <t>Contrato de aseo</t>
  </si>
  <si>
    <t xml:space="preserve">Servicios publicos </t>
  </si>
  <si>
    <t>Facturas pagadas</t>
  </si>
  <si>
    <t>Transferencias FOSE</t>
  </si>
  <si>
    <t>Resoluciones</t>
  </si>
  <si>
    <t>Servicio de transporte</t>
  </si>
  <si>
    <t>Contrato servicio de transporte</t>
  </si>
  <si>
    <t>Servicios apoyo a la gestión</t>
  </si>
  <si>
    <t>Contratos de prestaciones de servicios</t>
  </si>
  <si>
    <t>Sentencias y Conciliaciones</t>
  </si>
  <si>
    <t>Vigencias Expiradas</t>
  </si>
  <si>
    <t xml:space="preserve">Arriendos inmuebles </t>
  </si>
  <si>
    <t>Contratos de arrendamientos</t>
  </si>
  <si>
    <t>Transferencias - RENDIMIENTOS FINANCIEROS</t>
  </si>
  <si>
    <t xml:space="preserve">Transferencias gratuidad </t>
  </si>
  <si>
    <t>Contratos de prestación de servicio educativo</t>
  </si>
  <si>
    <t xml:space="preserve">Otros gastos(Dotacion de Insumos para las IEO) ICLD </t>
  </si>
  <si>
    <t>Contratos de dotación</t>
  </si>
  <si>
    <t>106 IEO</t>
  </si>
  <si>
    <t xml:space="preserve">PAGO NOMINA, CONTRIBUCIONES INHERENTES A LA NOMINA Y APORTES PATRONALES -  Ascensos en Escalofon de Docentes </t>
  </si>
  <si>
    <t>certificado de registro presupuestal de nomina</t>
  </si>
  <si>
    <t xml:space="preserve">Dotacion de Docentes y Administrativos </t>
  </si>
  <si>
    <t>contrato y listados de entrega</t>
  </si>
  <si>
    <t>Viaticos y gastos de Viajes - Inscripciones</t>
  </si>
  <si>
    <t>actos administrativos de reconocimiento</t>
  </si>
  <si>
    <t>Otros Gastos  - Administrativos - Gastos Generales  (Papeleria-Toner e insumos de oficina y Servicios prestados a las empresas y servicios de producción)</t>
  </si>
  <si>
    <t>contrato/acto administrativo</t>
  </si>
  <si>
    <t>Realizar Servicios Ocupacionales a los funcionarios administrativos de la planta</t>
  </si>
  <si>
    <t>contrato y listados de examenes aplicados al personal</t>
  </si>
  <si>
    <t>Adquirir y/o Alquilar equipos de Computo para los funcionarios administrativos de la planta</t>
  </si>
  <si>
    <t>contrato y evidencia de recepcion de equipos</t>
  </si>
  <si>
    <t>1.1.1 Implementar procesos de formación por ciclos lectivos especiales integrados para alfabetización de 1200 jóvenes y adultos durante el cuatrienio.</t>
  </si>
  <si>
    <t>Informe de seguimiento de Matrícula de estudiantes atendidos con modelos de alfabetización</t>
  </si>
  <si>
    <t>1.1.2 Dotar con canastas educativas el proceso de formación de jóvenes y adultos de acuerdo con los modelos flexibles a implementar.</t>
  </si>
  <si>
    <t>1.1.3 Gestionar agendas de impacto colectivo en la garantía del acceso y permanencia para mejorar la capacidad de respuesta en la prestación del servicio educativo para jóvenes y adultos.</t>
  </si>
  <si>
    <t>2.1.1 Actualizar la caracterización de jóvenes y adultos que no han iniciado ni culminado su ciclo educativo.</t>
  </si>
  <si>
    <t>2.1.2 Realizar la formación de CLEI 2 hasta el CLEI 6 a la población de jóvenes y adultos a través de modelos educativos flexibles para la apropiación de su aprendizaje significativo y su proyecto de vida.</t>
  </si>
  <si>
    <t>Informe de seguimiento de Matrícula de estudiantes atendidos en CLEI I - VI</t>
  </si>
  <si>
    <t>2.1.3 Dotar de canastas educativas a establecimientos educativos del distrito de Cartagena que atienden población de jóvenes y adultos.</t>
  </si>
  <si>
    <t>2.1.4 Realizar asistencia técnica y supervisión para la garantía de la prestación del servicio educativo a jóvenes y adultos.</t>
  </si>
  <si>
    <t>Febrero de 2023</t>
  </si>
  <si>
    <t>1.1.1 Realizar un estudio de la oferta educativa del Distrito para la atención a población diversa, incluyendo la reorganización de la oferta educativa para la caracterización, atención y acompañamiento a población diversa que se constituya en una herramienta técnica</t>
  </si>
  <si>
    <t>1.1.2 Crear unidades de atención móviles para la inclusión de la población diversa favoreciendo su formación integral y fomentando la permanencia</t>
  </si>
  <si>
    <t>1.1.3 Dotar con herramientas técnicas, tecnológicas y didácticas los establecimientos educativos focalizados para la implementación de la estrategia.</t>
  </si>
  <si>
    <t>1.1.4 Realizar asistencia técnica y supervisión para la definición e implementación de la estrategia de atención y caracterización a la población diversa en el distrito de Cartagena</t>
  </si>
  <si>
    <t>2.1.1 Construir un diseño participativo de orientaciones para la caracterización de la población diversa que se constituya en una herramienta técnica.</t>
  </si>
  <si>
    <t>2.1.2 Construir un diseño participativo de orientaciones para la atención y acompañamiento de la población diversa que se constituya en una herramienta técnica</t>
  </si>
  <si>
    <t>2.1.3 Construir un diseño participativo de evaluación en la implementación de estrategias para la atención a población diversa que se constituya en una herramienta técnica</t>
  </si>
  <si>
    <t>2.1.4 Transferir las orientaciones a equipos que integran los establecimientos educativos (directivos docentes, maestros, equipos psicosociales y administrativos) y las UNALDES para la caracterización, atención y acompañamiento de la población diversa.</t>
  </si>
  <si>
    <t>2.1.5 Implementar acciones formativas afirmativas para la inclusión de la población diversa.</t>
  </si>
  <si>
    <t>3.1.1 Construir una ruta interinstitucional e intersectorial para la caracterización, atención y acompañamiento para la inclusión de población diversa.</t>
  </si>
  <si>
    <t>3.1.2 Activar la ruta interinstitucional e intersectorial para la caracterización, atención y acompañamiento para la inclusión de población diversa.</t>
  </si>
  <si>
    <t>Soporte contratación unidades móviles para la inclusión</t>
  </si>
  <si>
    <t>Documento con soporte de ejecución de ciclos de formación. Soporte Contratación equipo de apoyo a la supervisión.</t>
  </si>
  <si>
    <t>Informe de seguimiento de Matrícula de estudiantes alcanzados según EE focalizados</t>
  </si>
  <si>
    <t>Documento que contenga la ruta</t>
  </si>
  <si>
    <t>Documento que contenga el balance de la gestión</t>
  </si>
  <si>
    <t>1.1.1 Construir el Plan Territorial de Permanencia de los estudiantes en el sistema educativo oficial, incluyendo la reorganizar la oferta de estrategias de permanencia en el sistema educativo</t>
  </si>
  <si>
    <t>Documento que contenga el Plan</t>
  </si>
  <si>
    <t>1.1.2 Implementar la estrategia de transporte escolar para estudiantes de establecimientos educativos oficiales.</t>
  </si>
  <si>
    <t>1.1.3 Implementar otras estrategias de acceso y permanencia que mitiguen la deserción, la extraedad y riesgo de abandono en el sistema educativo.</t>
  </si>
  <si>
    <t>1.1.4 Crear unidades de atención móviles para la implementación de estrategias acceso y permanencia.</t>
  </si>
  <si>
    <t>Soporte contratación unidades móviles para la permanencia</t>
  </si>
  <si>
    <t>2.1.1 Construir un diseño participativo de orientaciones para la caracterización y focalización de población en riesgo de extraedad y/o abandono escolar.</t>
  </si>
  <si>
    <t>2.1.2 Construir un diseño participativo de orientaciones para la implementación de estrategias de acceso y permanencia.</t>
  </si>
  <si>
    <t>2.2.3 Construir un diseño participativo de evaluación en la implementación de estrategias de acceso y permanencia.</t>
  </si>
  <si>
    <t>2.2.4 Transferir las orientaciones a equipos que integran los establecimientos educativos (directivos docentes, maestros, equipos psicosociales y administrativos) y las UNALDES para la caracterización, focalización, implementación y evaluación de estrategias de acceso y permanencia.</t>
  </si>
  <si>
    <t>2.2.5 Implementar acciones formativas afirmativas para la mitigación del riesgo de extraedad y/o abandono escolar.</t>
  </si>
  <si>
    <t>3.1.1 Construir un diseño participativo de protocolos para la activación de servicios de atención integral a la niñez.</t>
  </si>
  <si>
    <t>Documento que contenga el Protocolo</t>
  </si>
  <si>
    <t>3.1.2 Transferir las orientaciones a equipos de los establecimientos educativos y las UNALDES para la activación de servicios de atención integral a la niñez.</t>
  </si>
  <si>
    <t xml:space="preserve">Documento con soporte de ejecución de ciclos de formación. </t>
  </si>
  <si>
    <t>3.1.3 Implementar acciones formativas afirmativas para la mitigación del riesgo de extraedad y/o abandono escolar.</t>
  </si>
  <si>
    <t>Documento con soporte de ejecución de ciclos de formación.</t>
  </si>
  <si>
    <t xml:space="preserve">Documento que contenga las minutas </t>
  </si>
  <si>
    <t>Documento que contenga el inventario</t>
  </si>
  <si>
    <t>Documento que contenga las sedes educativas priorizadas</t>
  </si>
  <si>
    <t xml:space="preserve">1.1.1 Adaptar las minutas de alimentación conforme a las características propias del contexto, edades y modalidades de alimentación priorizadas.  </t>
  </si>
  <si>
    <t>1.1.2  Entregar complementos nutricionales acorde con normatividad vigente en el marco del programa alimentación escolar para las niñas, niños adolescentes y jóvenes de establecimientos educativos con matrícula oficial.</t>
  </si>
  <si>
    <t>2.1.1 Actualizar la caracterización de la población en riesgo de abandono escolar para la focalización del programa.</t>
  </si>
  <si>
    <t>2.1.2 Actualizar el inventario de cocinas, comedores y menaje dispuesto para la preparación de alimentos in situ.</t>
  </si>
  <si>
    <t>2.1.3 Mejorar los ambientes para la preparación y consumo de alimentos en los establecimientos educativos.</t>
  </si>
  <si>
    <t>2.1.4 Realizar asistencia técnica y apoyo a la supervisión y/o interventoría para las estrategias de alimentación escolar</t>
  </si>
  <si>
    <t>3.1.1 Acompañar la formulación e implementación de la política pública de entornos escolares saludables.</t>
  </si>
  <si>
    <t>3.1.2 Construir un diseño participativo de protocolos para la activación de servicios de atención integral a la niñez en asuntos relacionados con Salud y Nutrición, transferible a equipos de los establecimientos educativos y UNALDES.</t>
  </si>
  <si>
    <t>3.1.3 Implementar acciones formativas afirmativas para la promoción de entornos escolares alimentarios saludables.</t>
  </si>
  <si>
    <t>NP</t>
  </si>
  <si>
    <t>Documento de transferencias para adecuación de las IEO y proceso de mantenimiento</t>
  </si>
  <si>
    <t>Contrato de mantenimiento</t>
  </si>
  <si>
    <t>Contrato de dotación</t>
  </si>
  <si>
    <t>Contrato de obra</t>
  </si>
  <si>
    <t>Consultoría</t>
  </si>
  <si>
    <t>Informe</t>
  </si>
  <si>
    <t>Documento de demanda</t>
  </si>
  <si>
    <t>Contrato de compraventa</t>
  </si>
  <si>
    <t>Adecuación de las sedes de las IEO de acuerdo a norma.</t>
  </si>
  <si>
    <t>Mantenimiento de las sedes de instituciones educativas oficiales del Distrito de Cartagena</t>
  </si>
  <si>
    <t>Programa de mantenimiento preventivo y desarrollo de ambientes de aprendizaje en las IEO.</t>
  </si>
  <si>
    <t>Dotación de ambientes de aprendizaje</t>
  </si>
  <si>
    <t>Construcción de tres (3) nuevas sedes educativas</t>
  </si>
  <si>
    <t>Estudios y diseños para adecuaciones y construcciones nuevas.</t>
  </si>
  <si>
    <t>Adelantar la Construcción de obras en m2 en nuevas instituciones educativas  oficiales para garantizar espacios escolares óptimos.</t>
  </si>
  <si>
    <t>Desarrollo de un proceso sistemático de legalización de predios a favor del Distrito a fin de garantizar una mayor y mejor oferta educativa.</t>
  </si>
  <si>
    <t>Realizar trámites administrativos ante CORVIVIENDA, MINISTERIO DE VIVIENDA (INURBE), Ministerio de Educación</t>
  </si>
  <si>
    <t>Tramites de Cesión ante Agencia Nacional de Tierras de  predios rurales</t>
  </si>
  <si>
    <t>Realizar trámites administrativos ante dependencias del Distrito de Cartagena para obtención de cesiones mediante la figura jurídica de Dación en pago y  trámites para declaratoria de predios baldíos urbanos a favor del Distrito de Cartagena</t>
  </si>
  <si>
    <t>Presentar demandas de pertenencia para trámites judiciales ante Juzgados Civiles de Cartagena</t>
  </si>
  <si>
    <t>Gestionar compraventa de predios en donde funcionan I.E.O. y pago de gastos de registro de escrituras públicas a favor del Distrito.</t>
  </si>
  <si>
    <t>5 IEO</t>
  </si>
  <si>
    <t>1 IEO</t>
  </si>
  <si>
    <t>4500 M2</t>
  </si>
  <si>
    <t>1.1.1 Realizar un estudio de la oferta educativa del Distrito para la atención a primera infancia en el marco de educación inicial y preescolar, incluyendo la reorganización de la oferta educativa. -TG+</t>
  </si>
  <si>
    <t>1.1.2 Diseñar un plan de gestión para el fortalecimiento de la oferta del Distrito del nivel de preescolar orientado a la ampliación de la capacidad para acceso y permanencia. -TG+</t>
  </si>
  <si>
    <t>1.1.3 Crear unidades móviles para el acceso y permanencia de niñas y niños de primera infancia al sistema educativo oficial. -TG+</t>
  </si>
  <si>
    <t>1.1.4 Realizar asistencia técnica y supervisión para la definición e implementación de la estrategia de atención y caracterización a la primera infancia. -TG+</t>
  </si>
  <si>
    <t>2.1.1 Construir un diseño participativo de orientaciones para la caracterización de la primera infancia en el marco de la educación inicial que se constituya en una herramienta técnica. -TG+</t>
  </si>
  <si>
    <t>2.1.2 Construir un diseño participativo de orientaciones para la atención y acompañamiento de la primera infancia en el marco de la educación inicial que se constituya en una herramienta técnica. -TG+</t>
  </si>
  <si>
    <t>2.2.3 Construir un diseño participativo de evaluación en la implementación de estrategias para la atención a primera infancia en el marco de la educación inicial que se constituya en una herramienta técnica. -TG+</t>
  </si>
  <si>
    <t>1.1.1 Realizar un estudio sobre el aprovechamiento de las plataformas y/o herramientas de gestión (SSDIPI o la que esté vigente) para la toma de decisiones en el nivel preescolar.-TG+</t>
  </si>
  <si>
    <t>1.1.2 Diseñar un plan para el fortalecimiento y/o desarrollo de capacidades en el aprovechamiento de las plataformas y/o herramientas de gestión (SSDIPI o las que estén vigentes) para la toma de decisiones en el nivel preescolar. -TG+</t>
  </si>
  <si>
    <t>2.1.1 Construir diseño participativo de orientaciones para la caracterización de la primera infancia en el marco de la educación preescolar que se constituya en una herramienta técnica. -TG+</t>
  </si>
  <si>
    <t>2.1.2 Construir el diseño participativo de orientaciones para la formación integral de niñas y niños en educación preescolar que incluya la evaluación del desarrollo infantil como base del diseño y mejoramiento continuo, que se constituya en herramienta técnica. -TG+</t>
  </si>
  <si>
    <t>2.1.3 Construir el diseño participativo de evaluación de la implementación de estrategias para la atención a niñas y niños en el marco de la educación preescolar, que se constituya en una herramienta técnica. -TG+</t>
  </si>
  <si>
    <t>3.1.1 Caracterizar la oferta de educación preescolar y reorganizar la oferta. -TG+</t>
  </si>
  <si>
    <t>3.1.2 Diseñar orientaciones para la adecuación y dotación de ambientes propicios para la educación preescolar. -TG+</t>
  </si>
  <si>
    <t>3.1.3 Dotar las aulas de educación preescolar con herramientas técnicas, tecnológicas y didácticas. -TG+</t>
  </si>
  <si>
    <t>3.1.4 Realizar asistencia técnica y supervisión para la implementación de estrategias de acceso y permanencia para niñas y niños en el nivel preescolar. -TG+</t>
  </si>
  <si>
    <t>1.1.1  	Diseñar el protocolo de activación de la ruta integral de atenciones desde el contexto de la educación inicial y preescolar incluyendo la reorganización de la oferta, diseño de guías y materiales.  -TG+</t>
  </si>
  <si>
    <t>1.1.2   Transferir las orientaciones para la implementación del protocolo a equipos que integran los establecimientos educativos (directivos docentes, maestros, equipos psicosociales y administrativos), las UNALDES, instituciones y sectores que intervienen en la Ruta Integral de Atenciones. -TG+</t>
  </si>
  <si>
    <t>1.1.3  Desarrollar agendas académicas enfocadas en el desarrollo integral de la primera infancia desde el contexto de la educación inicial y preescolar. -TG+</t>
  </si>
  <si>
    <t>2.1.1  Diseñar una ruta metodológica para la construcción de escenarios de participación de la niñez en contextos de ciudad. -TG+</t>
  </si>
  <si>
    <t>2.1.2  Construir escenarios de participación de la niñez en contextos de ciudad. -TG+</t>
  </si>
  <si>
    <t>Documento que contenga la propuesta de escenarios</t>
  </si>
  <si>
    <t>2.1.3  Gestionar la adhesión a la Red Latinoamericana Ciudad de los Niños. -TG+</t>
  </si>
  <si>
    <t>21.4  Desarrollar los escenarios de participación para la niñez desde el reconocimiento como ciudadanos desde sus primeros años. -TG+</t>
  </si>
  <si>
    <t>Documento que contenga el balance del desarrllo de ciclos de participación</t>
  </si>
  <si>
    <t>Desarrollar procesos de formación por competencias en las áreas que evalúa el ICFES y competencias socioemocionales</t>
  </si>
  <si>
    <t>Listados de asistencias
Fotografías</t>
  </si>
  <si>
    <t>Fortalecer la implementación de procesos formación y evaluación por competencias con docentes</t>
  </si>
  <si>
    <t>Listado de asistencias
Fotografías</t>
  </si>
  <si>
    <t>Implementar un sistema de información para monitorear el comportamiento del índice de clasificación total en las IEO</t>
  </si>
  <si>
    <t>Sistema implementado</t>
  </si>
  <si>
    <t>Fortalecer las prácticas de ciencia, innovación y tecnología en las Instituciones educativas oficiales</t>
  </si>
  <si>
    <t>Dotación de elementos pedagogicos</t>
  </si>
  <si>
    <t>Dotar de materiales y equipos educativos (biblioteca, laboratorio de fisica, quimica; y equipos radiofonico).</t>
  </si>
  <si>
    <t xml:space="preserve">Asistir técnicamente la revisión, ajustes y resemantización de PEC en IEO etnoeducativas rurales y urbanas      </t>
  </si>
  <si>
    <t>Listados de asistencia
Documento de avance</t>
  </si>
  <si>
    <t>Desarrollar seminarios, encuentros, talleres sobre prácticas etnopedagógicas, etnolinguistico para fortalecimiento de la Escuela de lengua criolla palenquera “Minino a chitia ku ma kombilesa su</t>
  </si>
  <si>
    <t>Listados de asistencia
Fotografías</t>
  </si>
  <si>
    <t xml:space="preserve">Asistir tecnicamente el proceso de implementación del Sistema educativo indígena SEIP, a través de  talleres y encuentros para el fortalecimiento de su autonomía, de sus saberes, sus prácticas y conocimientos ancestrales
 </t>
  </si>
  <si>
    <t>Listados de asistencia
Documento de avances</t>
  </si>
  <si>
    <t xml:space="preserve">Asistir tecnicamente el desarrollo de la cátedra de estudios afrocolombianos en IEO con estrategias sobre lineamientos orientaciones curriculares para su implementación CEA 
 </t>
  </si>
  <si>
    <t>Listado de asistencias
Documento de avances</t>
  </si>
  <si>
    <t>Desarrollar actividades etnopedagógicas decenio afro en la escuela, en fechas conmemorativas de importancia afrodescendiente</t>
  </si>
  <si>
    <t>Formar docentes en saberes pedagógicos, disciplinares y reflexivos.</t>
  </si>
  <si>
    <t>Documento seguimiento a docentes  ICETEX</t>
  </si>
  <si>
    <t>Cualificar con programas de formación continua a docentes en servicio, en el marco del plan territorial de formación docente.</t>
  </si>
  <si>
    <t>Listado de asistencia</t>
  </si>
  <si>
    <t>Formar docentes en apropiación de ambientes de aprendizaje mediados por TIC.</t>
  </si>
  <si>
    <t>Diseñar e implementar un programa de formación bilingüe mediante la utilización de las TIC dirigido a instituciones educativas.</t>
  </si>
  <si>
    <t xml:space="preserve">Documento de avance </t>
  </si>
  <si>
    <t>Fortalecer los procesos formativos en Bilinguismo mediante herramientas digitales y documentales</t>
  </si>
  <si>
    <t>Acompañar las propuestas de mejoramiento de las instituciones Educativas Oficiales</t>
  </si>
  <si>
    <t xml:space="preserve">Listados de asistencia </t>
  </si>
  <si>
    <t>Asistir técnicamente a la revisión, ajuste y resemantización de los Proyectos Educativos Institucionales PEI</t>
  </si>
  <si>
    <t xml:space="preserve">Listados de asistencia
Documento de avance </t>
  </si>
  <si>
    <t>Fortalecer la resemantización de las instituciones educativas oficiales, mediante la dotación de elementos de material pedagógico para el mejoramiento de la calidad educativa.</t>
  </si>
  <si>
    <t>Dotación de elementos pedagógicos</t>
  </si>
  <si>
    <t>Asistir técnicamente la revisión, ajuste e implementación de las herramientas de gestión escolar: currículo, PMI, Autoevaluación, SIEE</t>
  </si>
  <si>
    <t>Listados de asistencia
Documentos institucionales</t>
  </si>
  <si>
    <t>50 docentes</t>
  </si>
  <si>
    <t>230 docentes</t>
  </si>
  <si>
    <t>250 docentes</t>
  </si>
  <si>
    <t>Fortalecer los órganos de gobierno escolar de las IEO.</t>
  </si>
  <si>
    <t>Fortalecer los comité de convivencia de las IEO del Distrito de Cartagena</t>
  </si>
  <si>
    <t>Elaborar, ejecutar y evaluar los planes de trabajo de los órganos del Gobierno escolar y Comités de Convivencia Escolar</t>
  </si>
  <si>
    <t xml:space="preserve">Asistir técnicamente la revisión, ajuste de los Proyectos Pedagógicos Transversales y escuela de padres en las IEO del Distrito de Cartagena 
</t>
  </si>
  <si>
    <t>Fortalecer los Proyectos Pedagógicos Transversales en las IEO -PRAES</t>
  </si>
  <si>
    <t>Listados de asistencia
Resoluciones
Fotografías</t>
  </si>
  <si>
    <t>Encuentro de experiencias significativas y buenas prácticas para el intercambio del saber pedagógico</t>
  </si>
  <si>
    <t>Listado de asistencia 
Sistematización de experiencia</t>
  </si>
  <si>
    <t xml:space="preserve">Evento central - reconocimiento, ponencias, talleres, conferencias y conversatorios
</t>
  </si>
  <si>
    <t>Listados de asistencia
Documento de conclusiones</t>
  </si>
  <si>
    <t>Talleres de formación con docentes, estudiantes y padres/madres de familia sobre prevención de violencias basadas en género, derechos humanos y construcción de ciudadanías.</t>
  </si>
  <si>
    <t>Jornadas pedagógicas con docentes para incorporar cambios en el currículo, planes de áreas y planes de clases.</t>
  </si>
  <si>
    <t>Listados de asistencias</t>
  </si>
  <si>
    <t>Jornadas culturales, artísticas y recreativas con contenidos de derechos humanos y prevención de las violencias basadas en género</t>
  </si>
  <si>
    <t>12 IEO</t>
  </si>
  <si>
    <t xml:space="preserve">15 IEO </t>
  </si>
  <si>
    <t>1600 (estudiantes, docentes y padres de familia)</t>
  </si>
  <si>
    <t>Planeación con las Instituciones Educativas Oficiales, para diseñar la estrategia de mediación tecnológica.</t>
  </si>
  <si>
    <t>Documento de estructuración de la estrategia por parte de las IEO.</t>
  </si>
  <si>
    <t>Definición por parte de las Instituciones Educativas Oficiales: del equipo de Educación mediada por las TIC, de herramientas de
trabajo, Implementación de herramientas seleccionadas.</t>
  </si>
  <si>
    <t>Actas de constitución de los equipos de educación mediada por las TIC, conformados en cada IEO.</t>
  </si>
  <si>
    <t>Fortalecer la infraestructura tecnológica y comunicacional de la SED, para el mejoramiento de la comunicación y gestión con las IEO</t>
  </si>
  <si>
    <t>Actas de entrega de Infraestructura tecnológica y comunicacional de la SED</t>
  </si>
  <si>
    <t>Seguimiento a la implementación y desarrollo, así como retroalimentación al proceso.</t>
  </si>
  <si>
    <t>Informes de la implementación de la estrategia por parte de las IEO</t>
  </si>
  <si>
    <t>Gestión para la dotación de herramientas tecnológicas en las aulas de Instituciones Educativas Oficiales.</t>
  </si>
  <si>
    <t>Actas de entrega de dotación</t>
  </si>
  <si>
    <t>Gestión de la prestación del servicio de conectividad</t>
  </si>
  <si>
    <t>Contrato del servicio de conectividad</t>
  </si>
  <si>
    <t>Administración y mantenimiento de los Puntos Vive Digital Plus</t>
  </si>
  <si>
    <t>Informe de gestión de los puntos vive digital.</t>
  </si>
  <si>
    <t>Adquirir póliza de seguro para los equipos tecnológicos</t>
  </si>
  <si>
    <t>Póliza</t>
  </si>
  <si>
    <t>Licenciamiento de software PC administrativos de IE</t>
  </si>
  <si>
    <t>Licencia</t>
  </si>
  <si>
    <t>Contratar el personal necesario para el apoyo,
seguimiento y control de los proyectos tecnológicos implementados en las IEO y en la Secretaria de Educación Distrital.</t>
  </si>
  <si>
    <t>Contratos</t>
  </si>
  <si>
    <t>Convenio y/o alianzas para la Formación de Docentes en Uso y Apropiación de las Tic</t>
  </si>
  <si>
    <t>Documento de convenio y/o alianza</t>
  </si>
  <si>
    <t>Contratación del Servicio de Acompañamiento, Administración Especializada y Soporte del Sistema de Información "Colombia Evaluadora", para las Instituciones Educativas del Distrito de Cartagena.</t>
  </si>
  <si>
    <t>Contrato</t>
  </si>
  <si>
    <t>Sistema único de gestión académica disponible en todas las IEO, con nuevas herramientas virtuales disponibles</t>
  </si>
  <si>
    <t>Informe de Gestión del servicio de Colombia Evaluadora</t>
  </si>
  <si>
    <t>Talleres de apropiación y uso de la Plataforma de Gestión académica con la comunidad educativa</t>
  </si>
  <si>
    <t>Informe de Talleres de apropiación de la Plataforma de gestión academica</t>
  </si>
  <si>
    <t>Beneficiar a 1650 estudiantes en el Fondo Bicentenario</t>
  </si>
  <si>
    <t xml:space="preserve">ACTAS DE APROBACIÓN DE BECAS </t>
  </si>
  <si>
    <t>Beneficiar a 1700 estudiantes en el convenio CERES</t>
  </si>
  <si>
    <t>INFORME ICETEX</t>
  </si>
  <si>
    <t>Contratación del Talento humano necesario para garantizar la operación de los programas de acceso a la Educación Superior.</t>
  </si>
  <si>
    <t>CONTRATO PRESTACION DE SERVICIOS</t>
  </si>
  <si>
    <t>Beneficiar a 120 egresados con las becas a la excelencia academica (Ser Pilo Va Cartagena)</t>
  </si>
  <si>
    <t xml:space="preserve">671 Becas para continuidad en educaciòn superior </t>
  </si>
  <si>
    <t>INFORME DE INTERVENTORIA / SUPERVISIÓN</t>
  </si>
  <si>
    <t xml:space="preserve">Garantizar 228 becas para Educación Superior  a egresados de Instituciones Educativas Oficiales Rurales, de otras etnias y en condición de discapacidad </t>
  </si>
  <si>
    <t>Realizar un diagnóstico de las necesidades de formación para el trabajo</t>
  </si>
  <si>
    <t>DIAGNOSTICO MEDIA TÉCNICA</t>
  </si>
  <si>
    <t>Realizar un inventario de la oferta de las instituciones de FTDH</t>
  </si>
  <si>
    <t xml:space="preserve">INVENTARIO </t>
  </si>
  <si>
    <t>Elaborar y suscribir convenio con ICETEX para administrar los recursos</t>
  </si>
  <si>
    <t>CONVENIO INTERADMINISTRATIVO</t>
  </si>
  <si>
    <t>Establecer Alianza con las IFTDH de la ciudad de Cartagena</t>
  </si>
  <si>
    <t>DOCUMENTO DE ALIANZA ESTABLECIDA</t>
  </si>
  <si>
    <t>Contratación del Servicio</t>
  </si>
  <si>
    <t>Planear, organizar y controlar la gestión academica y administrativa de la media técnica de acuerdo con los objetivos y criterios curriculares</t>
  </si>
  <si>
    <t>INFORMES DE ESTUDIANTES GRADUADOS CON DOBLE TITULACIÓN</t>
  </si>
  <si>
    <t>Establecer un proceso de orientación vocacional en grado 9°</t>
  </si>
  <si>
    <t>* INFORMES DE ESTUDIANTES CON ORIENTACIÓN VOCACIONAL
* LISTADO DE ASISTENCIA</t>
  </si>
  <si>
    <t>Identificar y soportar las necesidades de infraestructura y dotación de los ambiantes de aprendizaje de la media técnica</t>
  </si>
  <si>
    <t>* ACTAS DE ENTREGA</t>
  </si>
  <si>
    <t>Prestación de servicios profesionales para garantizar el desarrollo del programa</t>
  </si>
  <si>
    <t xml:space="preserve">Rediseño de las mallas curriculares de  media técnica de las IEO para garantizar la continuidad de la cadena de formación </t>
  </si>
  <si>
    <t>* DOCUMENTO DE ACTUALIZACIÓN DE MALLAS CURRICULARES</t>
  </si>
  <si>
    <t>Definir una ruta de mejoramiento permanente del proceso de formación de media técnica oficial en el Distrito de Cartagena</t>
  </si>
  <si>
    <t>RUTA DE MEJORAMIENTO</t>
  </si>
  <si>
    <t>NA</t>
  </si>
  <si>
    <t>Elaborar documento diagnóstico (Marco legal-Misión - Identificación de funciones -Análisis de capacidades y entornos)</t>
  </si>
  <si>
    <t>Elaborar estudio técnico (1.SED-UNALDES / 2. IEO)</t>
  </si>
  <si>
    <t>Estudio técnico IEO</t>
  </si>
  <si>
    <t xml:space="preserve">Aprobar e implementar  proyecto de estructura </t>
  </si>
  <si>
    <t>Acto Adtvo adopción  estructura SED</t>
  </si>
  <si>
    <t xml:space="preserve">Formar y capacitar equipos de IEO y SED </t>
  </si>
  <si>
    <t>Listas de asistencia</t>
  </si>
  <si>
    <t>Acompañar IEO en la implementación de SGC</t>
  </si>
  <si>
    <t xml:space="preserve">Listas de asistencia por temas </t>
  </si>
  <si>
    <t>Acompañar los equipos de calidad de la IEO y de la SED para sostenimiento de SGC (Asistencia Técnica)</t>
  </si>
  <si>
    <t>Realizar auditorías externas (IEO-SED: ISO 900:2015 / SED: Procesos MEN</t>
  </si>
  <si>
    <t>Informe de auditoría ente certificador</t>
  </si>
  <si>
    <t>Asistir tecnicamente procesos de la SED (Diseñar y ejecutar plan de intervención actividades)</t>
  </si>
  <si>
    <t>Informe de ejecución plan de intervención de actividades</t>
  </si>
  <si>
    <t>Intervenir la transversalidad (Manejo y Organización de Archivos - Sistemas de información interactuando)</t>
  </si>
  <si>
    <t>Metros lineales de archivo en cumplimiento de normas</t>
  </si>
  <si>
    <t>Controlar interacción de actividades (Dotar de equipo y software)</t>
  </si>
  <si>
    <t xml:space="preserve">Compra de equipos </t>
  </si>
  <si>
    <t>ACTIVIDADES RECREATIVAS CULTURALES DEPORTIVAS Y EDUCATIVAS</t>
  </si>
  <si>
    <t>contrato/acta de inicio/informe</t>
  </si>
  <si>
    <t>ESTIMULOS E INCENTIVOS A EMPLEADOS DE LA SED Y SUS FAMILIAS</t>
  </si>
  <si>
    <t>acto administrativo</t>
  </si>
  <si>
    <t>GENERAR ESPACIOS DE PARTICIPACIÓN EN LA SED EN CUMPLIMIENTO DE LA NORMATIVA EXISTENTE DEL SG SST</t>
  </si>
  <si>
    <t>documento tecnico</t>
  </si>
  <si>
    <t>IMPLEMENTACIÓN DEL PROGRAMA DE SST PARA LA SED A PARTIR DE LA LINEA DIAGNÓSTICA EXISTENTE</t>
  </si>
  <si>
    <t>asistencia de actividades programadas</t>
  </si>
  <si>
    <t>IMPLEMENTAR ACTIVIDADES QUE PERMITA DAR CUMPLIMIENTO A LO PACTADO EN LOS ACUERDOS SINDICALES QUE IMPACTEN EL BIENESTAR DE LOS FUNCIONARIOS DE LA SED</t>
  </si>
  <si>
    <t>DISEÑAR E IMPLEMENTAR UN PLAN DE BIENESTAR SOCIAL Y DE PROTECCIÓN PARA LOS FUNCIONARIOS DE LA SECRETARIA DE EDUCACION DISTRITAL DE CARTAGENA</t>
  </si>
  <si>
    <t>actos administrativos/contrato para el cumplimiento de los acuerdos</t>
  </si>
  <si>
    <t>Fortalecer los estamentos que conforman la comunidad educativa (estudiantes, padres, docentes, directivos docentes, comunidad) para la toma de decisiones en la gestión educativa.</t>
  </si>
  <si>
    <t>Fortalecer las capacidades institucionales para el Diseño e implementación de un plan de mejoramiento de la gestión educativa en la SED.</t>
  </si>
  <si>
    <t>Movilizar y articular los diferentes sectores y actores sociales frente a la educación en la ciudad (Campañas, estrategias de comunicación, foros, debates, audiencias públicas, mesas de trabajo intersectoriales, etc.) en los diferentes espacios de participación de la ciudad.</t>
  </si>
  <si>
    <t xml:space="preserve">Listas de asistencia mesas de trabajo etapa de formulación / Productos / </t>
  </si>
  <si>
    <t>Recoger la información correspondiente a la asignación presupuestal y ejecución financiera de educación en el Distrito.</t>
  </si>
  <si>
    <t>Analizar el comportamiento histórico de la asignación presupuestal y ejecución financiera de educación en el Distrito.</t>
  </si>
  <si>
    <t>Construir participativamente la ruta metodológica para la formulación de la PPE (Incorporación del problema a la agenda pública).</t>
  </si>
  <si>
    <t>Ejecutar la ruta metodológica para la construcción y formulación de la política pública de educación Distrital (Diseño de alternativas).</t>
  </si>
  <si>
    <t>Etapa de formulación - Hoja de vida productos</t>
  </si>
  <si>
    <t>Validar y socializar con los grupos y actores participantes y la ciudadanía en general de la propuesta final de la política Pública Educativa.</t>
  </si>
  <si>
    <t>Presentar ante las instancias competente para el proceso de adopción de la política publica sectorial de educación.</t>
  </si>
  <si>
    <t>Proyecto de adopción PPE presentado al Concejo Distrital de Cartagena</t>
  </si>
  <si>
    <t>Otorgar Becas  a 8 miembro de grupos (Afro, negros, raizales y palenqueros) para Educación Superior  egresados de Instituciones Oficiales del Distrito de Cartagena </t>
  </si>
  <si>
    <t>Otorgar Becas a 12 indígenas para Educación Superior a egresados de Instituciones Oficiales del Distrito de Cartagena </t>
  </si>
  <si>
    <t>Asistir tecnicamente el proceso de implementación del Sistema educativo indígena SEIP, a través de  talleres y encuentros para el fortalecimiento de su autonomía, de sus saberes, sus prácticas y conocimientos ancestrales</t>
  </si>
  <si>
    <t>* INFORMES DE ASISTENCIAS TÉCNICAS
* LISTADOS DE ASISTENCIA</t>
  </si>
  <si>
    <t>Secretaría de Educación Distrital: Dirección Administrativa de Cobertura Educativa</t>
  </si>
  <si>
    <t>Alexandra Herrera Puente
Apoyan: Ángel Pérez, Ricardo Puello y Nini Torres</t>
  </si>
  <si>
    <t>Alexandra Herrera Puente
Apoyan: Elsa Stevenson</t>
  </si>
  <si>
    <t>Subdirección Técnica Gestión Administrativa</t>
  </si>
  <si>
    <t>Lila María Silva Gómez</t>
  </si>
  <si>
    <t>Subdirección Técnica Talento Humano</t>
  </si>
  <si>
    <t>Carlos E. Carrasquilla Rodríguez</t>
  </si>
  <si>
    <t>Alexandra Herrera Puente
Apoyan: Leydy Suarez</t>
  </si>
  <si>
    <t>Alexandra Herrera Puente
Apoyan: Mónica Suarez</t>
  </si>
  <si>
    <t>Alexandra Herrera Puente
Apoyan: Jessyca Díaz</t>
  </si>
  <si>
    <t>Lila María Silva Gómez, Subdirectora
Juan David Méndez, Profesional Universitario</t>
  </si>
  <si>
    <t>Alexandra Herrera Puente
Apoyan: Nini Torres</t>
  </si>
  <si>
    <t>Dirección de Calidad Educativa</t>
  </si>
  <si>
    <t>Mario Lombana, Director 
Alex Cabarcas, Líder de proceso</t>
  </si>
  <si>
    <t xml:space="preserve">Mario Lombana, Director </t>
  </si>
  <si>
    <t>Sistemas Informaticos</t>
  </si>
  <si>
    <t>Dickson Acosta
Jorge Castro</t>
  </si>
  <si>
    <t>Oficina Asesora de Educación Superior</t>
  </si>
  <si>
    <t>Eliana Valenzuela Salazar, Asesor de Educación Superior</t>
  </si>
  <si>
    <t>Gestión Organizacional</t>
  </si>
  <si>
    <t>Marlene Sierra de la Cruz</t>
  </si>
  <si>
    <t xml:space="preserve">Subdirección Técnica de Talento Humano </t>
  </si>
  <si>
    <t>Mario Lombana, Director
Apoyan: Miguel Obeso, José Gabriel Ortega</t>
  </si>
  <si>
    <t>ICLD</t>
  </si>
  <si>
    <t>1.2.1.0.00-001 – ICLD</t>
  </si>
  <si>
    <t>SGP PRESTACION EDUCATIVO</t>
  </si>
  <si>
    <t>1.2.4.1.01-071 - SGP PRESTACION EDUCATIVO</t>
  </si>
  <si>
    <t>IMPLEMENTACION DE LA ESTRATEGIA ESCUELA DINAMICA: LLEGO Y ME QUEDO EN LA ESCUELA EN EL DISTRITO DE  CARTAGENA DE INDIAS</t>
  </si>
  <si>
    <t>2.3.2201.0700.2020130010065</t>
  </si>
  <si>
    <t>IMPLEMENTACION DE LA ESTRATEGIA ESCUELA DINAMICA: YO TAMBIEN LLEGO, ATENCION A POBLACION CON EXTRAEDAD EN EL DISTRITO DE  CARTAGENA DE INDIAS</t>
  </si>
  <si>
    <t>2.3.2201.0700.2021130010277</t>
  </si>
  <si>
    <t>1.2.1.0.00-001 - ICLD</t>
  </si>
  <si>
    <t>OPTIMIZACION DE LA OPERACION DE LAS INSTITUCIONES EDUCATIVAS OFICIALES DEL DISTRITO DE   CARTAGENA DE INDIAS</t>
  </si>
  <si>
    <t>2.3.2201.0700.2020130010057</t>
  </si>
  <si>
    <t>SGP CALIDAD MATRICULA</t>
  </si>
  <si>
    <t>1.2.4.1.03-171 - SGP CALIDAD MATRICULA</t>
  </si>
  <si>
    <t>SGP CALIDAD GRATUIDAD</t>
  </si>
  <si>
    <t>1.2.4.1.04-172 - SGP CALIDAD GRATUIDAD</t>
  </si>
  <si>
    <t>RF SGP EDUCACION</t>
  </si>
  <si>
    <t>1.3.2.2.01-081 - RF SGP EDUCACION</t>
  </si>
  <si>
    <t>ADMINISTRACION DEL TALENTO HUMANO DEL SERVICIO EDUCATIVO OFICIAL DOCENTES, DIRECTIVOS DOCENTES Y ADMINISTRATIVOS DEL DISTRITO DE CARTAGENA DE INDIAS</t>
  </si>
  <si>
    <t>2.3.2299.0700.2020130010052</t>
  </si>
  <si>
    <t>2020130010136    IMPLEMENTACION DE LA ESTRATEGIA UNICOS E INAGOTABLES ACOGIDA - ATENCION A JOVENES Y ADULTOS EN EL DISTRITO DE  CARTAGENA DE INDIAS</t>
  </si>
  <si>
    <t>2.3.2201.0700.2020130010136</t>
  </si>
  <si>
    <t>SGP - Prestación Educativo</t>
  </si>
  <si>
    <t>1.2.4.1.01-071 -SGP Prestación Educativo</t>
  </si>
  <si>
    <t>IMPLEMENTACION DE LA ESTRATEGIA UNICOS E INAGOTABLES PARA LA ATENCION A POBLACION DIVERSA: UNA ESCUELA DE Y PARA TODAS Y TODOS, EN  CARTAGENA DE INDIAS</t>
  </si>
  <si>
    <t>2.3.2201.0700.2020 130010117</t>
  </si>
  <si>
    <t>IMPLEMENTACION DE LA ESTRATEGIA PERMANECER: MI ESCUELA, MI LUGARFAVORITO, TRANSPORTE Y OTRAS ESTRATEGIAS DE PERMANENCIA EN  CARTAGENA DE INDIAS</t>
  </si>
  <si>
    <t>2.3.2201.0700.2020130010082</t>
  </si>
  <si>
    <t>ASIGNACION ESPECIAL MEN</t>
  </si>
  <si>
    <t>1.2.3.3.03 - 028 -ASIGNACION ESPECIAL MEN</t>
  </si>
  <si>
    <t>DIVIDENDOS ACUACAR</t>
  </si>
  <si>
    <t>1.3.1.1.03-062 - DIVIDENDOS ACUACAR</t>
  </si>
  <si>
    <t>SGP LIBRE INVERSION</t>
  </si>
  <si>
    <t>1.2.4.3.03-070 - SGP LIBRE INVERSION</t>
  </si>
  <si>
    <t>SGP ALIMENTACION ESCOLAR</t>
  </si>
  <si>
    <t>1.2.4.4.01-072 - SGP ALIMENTACION ESCOLAR</t>
  </si>
  <si>
    <t>RF SGP PROPOSITO GENERAL</t>
  </si>
  <si>
    <t>1.3.2.2.08-075 - RF SGP PROPOSITO GENERAL</t>
  </si>
  <si>
    <t>RF SGP ALIMENTACION ESCOLAR</t>
  </si>
  <si>
    <t>1.3.2.2.09-078 - RF SGP ALIMENTACION ESCOLAR</t>
  </si>
  <si>
    <t>IMPUESTO DE TRANSPORTE POR OLEODUCTOS Y GASODUCTOS</t>
  </si>
  <si>
    <t>1.2.3.1.16-124 - IMPUESTO DE TRANSPORTE POR OLEODUCTOS Y GASODUCTOS</t>
  </si>
  <si>
    <t>IMPLEMENTACION DE LA ESTRATEGIA PERMANECER: ME ALIMENTO Y APRENDO ALIMENTACION ESCOLAR EN  CARTAGENA DE INDIAS</t>
  </si>
  <si>
    <t>2.3.2201.0700.2020130010195</t>
  </si>
  <si>
    <t>FORTALECIMIENTO DE LOS AMBIENTES DE APRENDIZAJE DE LAS SEDES DE LAS INSTITUCIONES EDUCATIVAS DE  CARTAGENA DE INDIAS</t>
  </si>
  <si>
    <t>2.3.2201.0700.2020130010094</t>
  </si>
  <si>
    <t>IMPLEMENTACION DE LA ESTRATEGIA SENDERO DE LA CREATIVIDAD: TRANSITO ARMONICO DE EDUCACION INICIAL A PREESCOLAR EN EL MARCO DEL PROGRAMA SABIDURIA DE LA PRIMERA INFANCIA  EN  CARTAGENA DE INDIAS</t>
  </si>
  <si>
    <t>2.3.2201.0700.2020130010256</t>
  </si>
  <si>
    <t>IMPLEMENTACION DE LA ESTRATEGIA DESCUBRIENDO EL MUNDO: UNA ESCUELA QUE ACOGE LA PRIMERA INFANCIA EN EL MARCO DEL PROGRAMA SABIDURIA DE LA PRIMERA INFANCIA EN  CARTAGENA DE INDIAS</t>
  </si>
  <si>
    <t>2.3.2201.0700.2020130010270</t>
  </si>
  <si>
    <t>IMPLEMENTACION DE LA ESTRATEGIA DESCUBRIENDO EL MUNDO: UN GOBIERNO QUE CREE EN LAS NI?AS Y LOS NI?OS EN EL MARCO DEL PROGRAMA SABIDURIA DE LA PRIMERA INFANCIA -TG+ EN  CARTAGENA DE INDIAS</t>
  </si>
  <si>
    <t>2.3.2201.0700.2021130010036</t>
  </si>
  <si>
    <t>MEJORAMIENTO DE LA CALIDAD EDUCATIVA DE LAS INSTITUCIONES EDUCATIVAS DEL DISTRITO: FORMANDO CON AMOR  CARTAGENA DE INDIAS</t>
  </si>
  <si>
    <t>2.3.2201.0700.2020130010186</t>
  </si>
  <si>
    <t>FORTALECIMIENTO DE LAS PRACTICAS ETNOEDUCATIVAS EN INSTITUCIONES EDUCATIVAS OFICIALES  DEL DISTRITO  CARTAGENA DE INDIAS</t>
  </si>
  <si>
    <t>2.3.2201.0700.2020130010257</t>
  </si>
  <si>
    <t>FORTALECIMIENTO DE LOS PROCESOS FORMATIVOS EN LAS INSTITUCIONES EDUCATIVAS OFICIALES DEL DISTRITO DE CARTAGENA: DESARROLLO DE POTENCIALIDADES</t>
  </si>
  <si>
    <t>2.3.2201.0700.2021130010227</t>
  </si>
  <si>
    <t>FORTALECIMIENTO DE LA GESTION ESCOLAR PARA EL MEJORAMIENTO DE LA CALIDAD EDUCATIVA   CARTAGENA DE INDIAS</t>
  </si>
  <si>
    <t>2.3.2201.0700.2020130010185</t>
  </si>
  <si>
    <t>FORTALECIMIENTO DE LA EDUCACION INTEGRAL DESDE LA PARTICIPACION, DEMOCRACIA Y AUTONOMIA  EN LAS INSTITUCIONES EDUCATIVAS OFICIALES DEL DISTRITO DE CARTAGENA?</t>
  </si>
  <si>
    <t>2.3.2201.0700.2021130010224</t>
  </si>
  <si>
    <t>FORMACION DE LOS DERECHOS HUMANOS DE LAS MUJERES DIRIGIDO A NI?AS NI?OS Y JOVENES DE LAS INSTITUCIONES EDUCATIVAS OFICIALES DEL DISTRITO: PARTICIPACION DEMOCRACIA Y AUTONOMIA  CARTAGENA DE INDIAS</t>
  </si>
  <si>
    <t>2.3.2201.0700.2020130010240</t>
  </si>
  <si>
    <t>TRANSFORMACION DEL APRENDIZAJE, INSPIRANDO, CREANDO Y DISE?ANDO CON LAS TECNOLOGIAS DE LA INFORMACION Y LAS COMUNICACIOONES EN LAS IEO Y SED DEL DISTRITO DE CARTAGENA DE INDIAS</t>
  </si>
  <si>
    <t>2.3.2201.0700.2021130010226</t>
  </si>
  <si>
    <t>ICDE FONDO BICENTENARIO 3% ICA</t>
  </si>
  <si>
    <t>1.2.2.0.00-056 - ICDE FONDO BICENTENARIO 3% ICA</t>
  </si>
  <si>
    <t>CONSOLIDACION DE BECAS UNIVERSITARIAS PARA EGRESADOS DE LAS INSTITUCIONES EDUCATIVAS  OFICIALES  DE  CARTAGENA DE INDIAS</t>
  </si>
  <si>
    <t>2.3.2202.0700.2020130010268</t>
  </si>
  <si>
    <t>APOYO AL MEJORAMIENTO DE LAS COMPETENCIAS LABORALES DE LOS EGRESADOS DE LAS INSTITUCIONES EDUCATIVAS OFICIALES DE   CARTAGENA DE INDIAS</t>
  </si>
  <si>
    <t>2.3.2202.0700.2020130010309</t>
  </si>
  <si>
    <t>MEJORAMIENTO DEL PROCESO FORMATIVO DE LA EDUCACION MEDIA TECNICA OFICIAL EN LAS IEO  DESARROLLO DE POTENCIALIDADES PRODUCTIVAS DE   CARTAGENA DE INDIAS</t>
  </si>
  <si>
    <t>2.3.2201.0700.2020130010162</t>
  </si>
  <si>
    <t>MODERNIZACION Y FORTALECIMIENTO DE LA GESTION EDUCATIVA DEL DISTRITO DE   CARTAGENA DE INDIAS</t>
  </si>
  <si>
    <t>2.3.2299.0700.2020130010139</t>
  </si>
  <si>
    <t>ICDL</t>
  </si>
  <si>
    <t>MEJORAMIENTO DEL BIENESTAR Y PROTECCION DE LOS FUNCIONARIOS DE LA SECRETARIA DE EDUCACION DISTRITAL  PARA CONTRIBUIR A UNA MEJOR CALIDAD DE VIDA EN EL DISTRITO DE  CARTAGENA DE INDIAS</t>
  </si>
  <si>
    <t>2.3.2299.0700.2020130010165</t>
  </si>
  <si>
    <t>FORMULACION POLITICA PUBLICA DISTRITAL SECTOR EDUCATIVO EG+  CARTAGENA DE INDIAS</t>
  </si>
  <si>
    <t>2.3.2201.0700.2021130010039</t>
  </si>
  <si>
    <t>SI</t>
  </si>
  <si>
    <t>80111620 - Prestación de servicios profesionales y de apoyo a la gestión en los procesos de la Dirección de cobertura educativa de la Secretaría de educación del proyecto de inversión Implementación de la estrategia Escuela Dinámica: “Llego y me quedo en la escuela", en el distrito de Cartagena de Indias.</t>
  </si>
  <si>
    <t>Directa</t>
  </si>
  <si>
    <t>86121500 - Contratación de prestación de servicio educativo a través de las diferentes modalidades establecidas en el Decreto 1075 de 2015 y el Decreto 1851 de 2015.</t>
  </si>
  <si>
    <t>ICLD
SGP - Prestación Educativa</t>
  </si>
  <si>
    <t>84131600 - Adquisición de pólizas de seguro de accidentes personales para los estudiantes que conforman la matrícula oficial 2022 a cargo del Distrito de Cartagena de Indias.</t>
  </si>
  <si>
    <t>Selección abreviada</t>
  </si>
  <si>
    <t>Proceso 1: 80111620 - Prestación de servicios profesionales y de apoyo a la gestión en los procesos de la Dirección de cobertura educativa de la Secretaría de educación del proyecto de inversión Implementación de la estrategia Escuela Dinámica: “Llego y me quedo en la escuela", en el distrito de Cartagena de Indias.
Proceso 2: 78111800 - Prestación de servicio público de transporte especial, incluido todos los costos operacionales, a través de camioneta cabinada con conductor, para el desplazamiento dentro del perímetro urbano y rural de los funcionarios de la Dirección de Cobertura de la Secretaría de Educación Distrital en el cumplimiento de sus actividades misionales.</t>
  </si>
  <si>
    <t>Proceso 1: Directa
Proceso 2: Licitación pública</t>
  </si>
  <si>
    <t>80111620 - Prestación de servicios profesionales y de apoyo a la gestión para el apoyo en los procesos de la Dirección de cobertura educativa de la Secretaría de educación del proyecto de inversión Implementación de la estrategia Escuela Dinámica: "Yo también llego", atención a población con extraedad en el Distrito de Cartagena de Indias.</t>
  </si>
  <si>
    <t>El proceso de construcción de documentos está estructurado en 4 Hitos de cumplimiento: 1. Estructura del Documento, 2. Recolección de Información,  3. Procesamiento de Información y 4. Documento Final . Peso de cada uno 0.25
Este proyecto cuenta con dos formulaciones. Código BPIN-2020130010085 Y B-PIN 2021130010277. Se anota que es necesario que el asunto sea revisado por planeación para garantizar el cierre anticipado del Código B-PIN 2020130010085 que fue formulado a cuatro años y solo ejecuta 3. Y ajustar el B-PIN 2021130010277 que fue formulado para dos años y solo ejecutará 1. Es de recordar que esta solicitud de reformulación se hizo dede planeación en el año 2021 debido a la actualización de catálogos de productos.</t>
  </si>
  <si>
    <t>El proceso de construcción de documentos está estructurado en 4 Hitos de cumplimiento: 1. Estructura del Documento, 2. Recolección de Información,  3. Procesamiento de Información y 4. Documento Final . Peso de cada uno 0.25</t>
  </si>
  <si>
    <t>No Aplica - Este proceso se hace mediante transferencia a establecimientos educativos focalizados</t>
  </si>
  <si>
    <t>La entrega de dotaciones está sujeta a la asignacion de los recursos requeridos para el desarrollo de la actividad. En el presupuesto aprobado para la vigencia 2023, aun no se cuenta con los recursos para el cumplimiento de la misma.</t>
  </si>
  <si>
    <t>No Aplica - Este proceso se hace mediante adopción de Planta Temporal de docentes</t>
  </si>
  <si>
    <t>El proceso de formación está sujeto a la conformación de una planta temporal al menos de 32 docentes; sin embargo, en el presupuesto aprobado para la vigencia 2023, aun no se cuenta con los recursos para el cumplimiento de la misma.</t>
  </si>
  <si>
    <t>Entre los meses de enero y marzo se reporta los procesos asociados a contratación. Una vez se cuente con equipos contratados se inicia el reporte de ciclos de asistencias técnicas que corren a partir de abril cada dos meses según programación.</t>
  </si>
  <si>
    <t>Entre los meses de enero y marzo se reporta los procesos asociados a contratación. Una vez se cuente con equipos contratados se inicia el reporte de balance de gestiones adelantadas según programación.</t>
  </si>
  <si>
    <t>El proceso de Gestión de la Cobertura está organizado por 5 Hitos de cumplimiento, así: 1. Plan de cobertura , 2. Consolidación de matrícula, 3. Resolución de cobertura, 4. estudio de insuficiencia, 5. plan anual de contratación. Peso de cada uno 0.20</t>
  </si>
  <si>
    <t>La actualización de que trata esta actividad, corresponde al proceso de verificación de cumplimientos de requisitos relacionados con la etapa de contratación y revisión de criterios de actualización establecidos en la norma. El soporte corresponde a un único documento que contenga el reporte.</t>
  </si>
  <si>
    <t>Los soportes se encuentran en los enlaces de SECOP II asociados el proceso de contratación.
Los cupos están sujeto a variaciones por demanda educativa y según recursos disponibles en oferta oficial.</t>
  </si>
  <si>
    <t>Actualmente el proyecto no cuenta con recursos para la renovación de la póliza que debe iniciar trámite de renovación en el mes de mayo de 2023.</t>
  </si>
  <si>
    <t>Los soportes de Matrícula se generan a corte de último día hábil de meses a reportar. Es preciso tener en cuenta que si se solicita informe en fechas previas al corte oficial de cierre de mes, se tomará como último dato actualizado el corte del mes anterior.
El proceso de fomento tiene contemplado un carro para el desplazamiento de equipos en campo asociados a campañas, búsqueda activa; sin embargo, no se cuenta aun con recursos asignados para adelantar el proceso respectivo.</t>
  </si>
  <si>
    <t>Los soportes corresponden a informes consolidados de seguimiento trimestral que corren a partir del IIQ de evaluación del Plan.</t>
  </si>
  <si>
    <t>Si</t>
  </si>
  <si>
    <t>PRESTACIÓN DEL SERVICIO DE VIGILANCIA Y SEGURIDAD PRIVADA EN LAS INSTALACIONES DE LAS SEDES EDUCATIVAS OFICIALES DEL DISTRITO Y AREAS ADMINISTRATIVAS DEL DISTRITO DE CARTAGENA</t>
  </si>
  <si>
    <t>CONTRATACION DIRECTA</t>
  </si>
  <si>
    <t>CONTRATAR LA PRESTACIÓN INTEGRAL DEL SERVICIO DE ASEO PARA LAS SEDES EDUCATIVAS DE LA ALCALDÍA DE CARTAGENA DE INDIAS</t>
  </si>
  <si>
    <t>No</t>
  </si>
  <si>
    <t>PRESTACIÓN DEL SERVICIO DE TRANSPORTE AUTOMOTOR TERRESTRE ESPECIAL CON CONDUCTOR PARA EL DESPLAZAMIENTO DE LOS FUNCIONARIOS Y CONTRATISTAS DE LAS DEPENDENCIAS DEL DISTRITO TURÍSTICO Y CULTURAL DE CARTAGENA DE INDIAS</t>
  </si>
  <si>
    <t>PRESTACIÓN DE SERVICIOS PROFESIONALES  DEL SUBPROCESO DE LOS FONDOS DE SERVICIOS EDUCATIVOS Y SU ARTICULACIÓN CON LA DIRECCIÓN ADMINISTRATIVA Y FINANCIERA DE LA SECRETARÍA DE EDUCACIÓN DISTRITAL</t>
  </si>
  <si>
    <t>ARRENDAMIENTO DEL INMUEBLE UBICADO EN LA CIUDAD DE CARTAGENA DE INDIAS,</t>
  </si>
  <si>
    <t>SGP</t>
  </si>
  <si>
    <t>PRESTACIÓN DEL SERVICIO PÚBLICO EDUCATIVO EN EL ESTABLECIMIENTO EDUCATIVO NO OFICIAL</t>
  </si>
  <si>
    <t>DOTACION DE AULAS CON MOBILIARIO ESCOLAR EN LAS INSTITUCIONES EDUCATIVAS DEL DISTRITO DE CARTAGENA.</t>
  </si>
  <si>
    <t>NO</t>
  </si>
  <si>
    <t>Adquisicion de bonos o tarjetas canjeables como estimulo de permanencia laboral, dotacion, navideños y escolares para funcionarios de las SED &amp; DOTACIÓN DE VESTIDO Y CALZADO PARA DOCENTES, DIRECTIVOS DOCENTES Y PERSONAL ADMINISTRATIVO DE LA SECRETARIA DE EDUCACIÓN DISTRITAL</t>
  </si>
  <si>
    <t xml:space="preserve">CCE-06 -CCE-07 </t>
  </si>
  <si>
    <t>Contratacion de examenes de salud ocupacional para los funcionarios de la Secretaria de Educacion del Distrito de Cartagena</t>
  </si>
  <si>
    <t>CCE-10</t>
  </si>
  <si>
    <t>Adqusicion de Computadores de escritorio para la secretaria de educacion y UNALDES</t>
  </si>
  <si>
    <t>CCE-99</t>
  </si>
  <si>
    <t>ICLD - SGP</t>
  </si>
  <si>
    <t>Los soportes de Matrícula se generan a corte de último día hábil de meses a reportar. Es preciso tener en cuenta que si se solicita informe en fechas previas al corte oficial de cierre de mes, se tomará como último dato actualizado el corte del mes anterior.</t>
  </si>
  <si>
    <t>80111620 - Prestación de servicios profesionales y de apoyo a la gestión para el apoyo en los procesos de la Dirección de calidad educativa del proyecto de inversión Formación en derechos humanos de las mujeres dirigido a niñas, niños y jóvenes de las instituciones educativas oficiales del distrito: participación, democracia y autonomía.</t>
  </si>
  <si>
    <t>No Aplica - El proceso se da mediante modalidad nocturna en colegios autorizados con horas extras</t>
  </si>
  <si>
    <t>Los procesos de formación de CLEI II al VI  se dan en establecimientos educativos oficiales, mediante la modalidad nocturna por horas extras.</t>
  </si>
  <si>
    <t>80111620 - Prestación de servicios profesionales y de apoyo a la gestión para el apoyo en los procesos de la Dirección de cobertura educativa de la Secretaría de educación dentro del proyecto de inversión Implementación de la estrategia Únicos e Inagotables para la atención a población diversa: “una escuela de y para todas y todos” en Cartagena de Indias.</t>
  </si>
  <si>
    <t>ICLD
SGP - Prestación Educativo</t>
  </si>
  <si>
    <t>80111620 - Prestación de servicios profesionales y de apoyo a la gestión para el apoyo en los procesos de la Dirección de cobertura educativa de la Secretaría de educación dentro del proyecto de inversión Implementación de la estrategia Únicos e Inagotables para la atención a población diversa: “una escuela de y para todas y todos” en Cartagena de Indias.
NOTA: Adicionalmente desde esta actividad se contrata la conformación de la Planta temporal de docentes de apoyo paraatención a población con discapacidad y capacidades excepcionales.</t>
  </si>
  <si>
    <t>Entre los meses de enero y marzo se reporta los procesos asociados a contratación. Una vez se cuente con equipos contratados se inicia el reporte de balance de gestiones adelantadas según programación.
La conformación de la Planta Temporal de docentes está sujeta a recursos disponibles. Pese a que se autoriza por parte del MEN 20 docentes, con los recursos con que se cuenta solo se pueden vincular aproximadamente 14.</t>
  </si>
  <si>
    <t>Dotación de aulas de preescolar dentro del proyecto de inversión Implementación de la estrategia Descubriendo al mundo: Una escuela que acoge a la primera infancia en el marco del programa Sabiduría de la primera infancia en Cartagena de Indias.</t>
  </si>
  <si>
    <t>Selección Abreviada</t>
  </si>
  <si>
    <t>80111620 - Prestación de servicios profesionales y de apoyo para el apoyo en los procesos de la Dirección de Cobertura educativa de la Secretaría de Educación dentro del proyecto de inversión Implementación de la estrategia Permanecer: "Mi escuela, mi lugar favorito" en el distrito de Cartagena de Indias.</t>
  </si>
  <si>
    <t>78111800 - Prestación de servicio público de transporte escolar terrestre para el desplazamiento de los estudiantes de las instituciones educativas oficiales fozalizadas.</t>
  </si>
  <si>
    <t>Los soportes de Matrícula se generan a corte de último día hábil de meses a reportar. Es preciso tener en cuenta que si se solicita informe en fechas previas al corte oficial de cierre de mes, se tomará como último dato actualizado el corte del mes anterior.
Esta actividad no cuenta con los recursos suficientes que permitan atender la necesidad de las poblaciones, en particular los estudiantes de zona, rural, insular, y con discapacidad. Se está a la espera de la asignación de recursos requeridos.</t>
  </si>
  <si>
    <t>No se cuenta con los recursos para su ejecución.</t>
  </si>
  <si>
    <t>Los soportes de Matrícula se generan a corte de último día hábil de meses a reportar. Es preciso tener en cuenta que si se solicita informe en fechas previas al corte oficial de cierre de mes, se tomará como último dato actualizado el corte del mes anterior.
Esta actividad no cuenta con los recursos requeridos para la consecución de las metas. Se viene apalancando a través de alianzas con empresas, organizaciones y cajas de compensación, pero continúa siendo insuficiente.</t>
  </si>
  <si>
    <t>Los soportes de Matrícula se generan a corte de último día hábil de meses a reportar. Es preciso tener en cuenta que si se solicita informe en fechas previas al corte oficial de cierre de mes, se tomará como último dato actualizado el corte del mes anterior.
El proceso tiene contemplado materiales, logística; sin embargo, no se cuenta aun con recursos asignados para adelantar el proceso respectivo.</t>
  </si>
  <si>
    <t>Los soportes de Matrícula se generan a corte de último día hábil de meses a reportar. Es preciso tener en cuenta que si se solicita informe en fechas previas al corte oficial de cierre de mes, se tomará como último dato actualizado el corte del mes anterior.
El proceso de fomento tiene contemplado materiales, logística y un carro para el desplazamiento de equipos en campo asociados a campañas, búsqueda activa de estudiantes en riesgo; sin embargo, no se cuenta aun con recursos asignados para adelantar el proceso respectivo.</t>
  </si>
  <si>
    <t>80111620 - Prestación de servicios profesionales y de apoyo a la gestión para el apoyo en los procesos de la Dirección de cobertura educativa dentro del proyecto de inversión Implementación de la estrategia Permanecer: “Me alimento y aprendo”, alimentación escolar en el distrito de cartagena.</t>
  </si>
  <si>
    <t>93131608;85151600;90101600;90101800;50193000
Contratar el programa de alimentación escolar para la vigencia 2023</t>
  </si>
  <si>
    <t xml:space="preserve">Selección abreviada </t>
  </si>
  <si>
    <t>ICLD,  ASIGNACION ESPECIAL MEN, DIVIDENDOS ACUACAR, SGP LIBRE INVERSION,  SGP ALIMENTACION ESCOLAR, RF SGP PROPOSITO GENERAL, RF SGP ALIMENTACION ESCOLAR, IMPUESTO DE TRANSPORTE POR OLEODUCTOS Y GASODUCTOS</t>
  </si>
  <si>
    <t>Los soportes de Matrícula se generan a corte de último día hábil de meses a reportar. Es preciso tener en cuenta que si se solicita informe en fechas previas al corte oficial de cierre de mes, se tomará como último dato actualizado el corte del mes anterior.
Esta actividad no cuenta con los recursos requeridos para la consecución de las metas. Se está a la espera de la asignación de recursos pendientes para cumplir con las coberturas.</t>
  </si>
  <si>
    <t>Para la vigencia 2023, no se cuenta con recursos asignados parta el desarrollo mde esta actividad por lo que no se tiene programada.</t>
  </si>
  <si>
    <t xml:space="preserve">Proceso 1: 80111620 - Prestación de servicios profesionales y de apoyo a la gestión para el apoyo en los procesos de la Dirección de cobertura educativa dentro del proyecto de inversión Implementación de la estrategia Permanecer: “Me alimento y aprendo”, alimentación escolar en el distrito de cartagena.
Proceso 2: 78111800 - Prestación de servicio público de transporte especial, incluido todos los costos operacionales, a través de camioneta cabinada con conductor, para el desplazamiento dentro del perímetro urbano y rural de los funcionarios de la Dirección de Cobertura de la Secretaría de Educación Distrital en el cumplimiento de sus actividades misionales.
</t>
  </si>
  <si>
    <t>Entre los meses de enero y marzo se reporta los procesos asociados a contratación. Una vez se cuente con equipos contratados se inicia el reporte de ciclos de asistencias técnicas que corren a partir de abril cada dos meses según programación.
Esta actividad incluye la contratación de un carro para el desarrollo de procesos de supervisión en campo.</t>
  </si>
  <si>
    <t>Entre los meses de enero y marzo se reporta los procesos asociados a contratación. Una vez se cuente con equipos contratados se inicia el reporte de  gestriones adelantadas según programaciones. Se entregarán dos informes, uno de avance en IIQ y uno en IVQ.</t>
  </si>
  <si>
    <t>Entre los meses de enero y marzo se reporta los procesos asociados a contratación. Una vez se cuente con equipos contratados se inicia el reporte de  gestriones adelantadas según programaciones.</t>
  </si>
  <si>
    <t>CONTRATACION PARA LA ADECUACIÓN DE LAS INSTITUCIONES EDUCATIVAS</t>
  </si>
  <si>
    <t>LICITACION PUBLICA</t>
  </si>
  <si>
    <t>CONTRATACION PARA EL MANTENIMIENTO DE LAS INSTITUCIONES EDUCATIVAS</t>
  </si>
  <si>
    <t>CONTRATACION PARA EL MANTENIMIENTO PREVENTIVO EN LA INSTITUCIONES EDUCATIVAS</t>
  </si>
  <si>
    <t>CONTRATAR LA DOTACIÓN DE MOBILIARIO ESCOLAR EN LAS INSTITUCIONES EDUCATIVAS</t>
  </si>
  <si>
    <t>PROCESO DE COMPRA</t>
  </si>
  <si>
    <t>CONTRATAR LA CONSTRUCCION DE INFRAESTRUCTURA EDUCATIVA EN LAS INSTITUCIONES EDUCATIVAS FERNANDEZ BAENA Y SANTA MARIA</t>
  </si>
  <si>
    <t>ICLD-SGP</t>
  </si>
  <si>
    <t>CONTRATAR LA CONSTRUCCION DE LOS AMBIENTES BASICOS Y PEDAGOGICOS DE LAS INSTITUCIONES EDUCATIVAS FERNANDEZ BAENA Y SANTA MARIA</t>
  </si>
  <si>
    <t>CONTRATAR LOS ESTUDIOS, DISEÑOS Y REVISIONES PARA EL MEJORAMIENTO DE LA INFRAESTRUCTURA EDUCATIVA.</t>
  </si>
  <si>
    <t>CONTRATO DE SERVICIO</t>
  </si>
  <si>
    <t>CONTRATAR LOS SERVICIOS PARA LA LEGALIZACIÓN DE PREDIOS A NOMBRE DEL DISTRITO.</t>
  </si>
  <si>
    <t>80111620 - Prestación de servicios profesionales y de apoyo de la gestión para el apoyo en los procesos de la Dirección de cobertura educativa de la Secretaría de educación dentro del proyecto de inversión implementación de la estrategia Sendero de la creatividad: 'Tránsito armónico, de educación inicial a preescolar, en el marco del programa Sabiduría de la primera infancia en Cartagena de Indias</t>
  </si>
  <si>
    <t>Entre los meses de enero y marzo se reporta los procesos asociados a contratación. Una vez se cuente con equipos contratados se inicia el reporte de gestiones adelantadas según programación.</t>
  </si>
  <si>
    <t>Entre los meses de enero y marzo se reporta los procesos asociados a contratación. Una vez se cuente con equipos contratados se inicia el reporte de ciclos de asistencias técnicas que corren a partir de abril cada dos meses según programación.
Esta actividad incluye la compra de materiales, papelería y logística sujeta a disponibilidad de recursos.</t>
  </si>
  <si>
    <t>80111620 - Prestación de servicios profesionales y de apoyo a la gestión  para el apoyo en los procesos de la Dirección de cobertura educativa de la Secretaría de educación dentro del proyecto de inversión Implementación de la estrategia Descubriendo al mundo: Una escuela que acoge a la primera infancia en el marco del programa Sabiduría de la primera infancia en Cartagena de Indias.</t>
  </si>
  <si>
    <t>El proceso de construcción de documentos está estructurado en 4 Hitos de cumplimiento: 1. Estructura del Documento, 2. Recolección de Información,  3. Procesamiento de Información y 4. Documento Final . Peso de cada uno 0.25
Esta actividad requiere compra de papelería, materiales y logísitica pero está sujeta a disponibilidad de recursos.</t>
  </si>
  <si>
    <t>56121500;44111900 - Dotación de aulas de preescolar dentro del proyecto de inversión Implementación de la estrategia Descubriendo al mundo: Una escuela que acoge a la primera infancia en el marco del programa Sabiduría de la primera infancia en Cartagena de Indias.</t>
  </si>
  <si>
    <t>El cumplimiento de esta actividad está sujeto a la disponibilidad de recursos asignados. A la fecha no se cuenta con recursos suficientes para su alcance.</t>
  </si>
  <si>
    <t>80111620 - Prestación de servicios profesionales para el apoyo en los procesos de la Dirección de cobertura educativa dentro del proyecto Implementación de la estrategia “Descubriendo el mundo: Un gobierno que cree en las niñas y los niños”, en el marco del programa Sabiduría de la primera infancia en Cartagena de Indias.</t>
  </si>
  <si>
    <t>Entre los meses de enero y marzo se reporta los procesos asociados a contratación. Una vez se cuente con equipos contratados se inicia el reporte de ciclos de asistencias técnicas que corren a partir de abril cada dos meses según programación.
Esta actividad incluye la compra de materiales, papelería y logística sujeta a disponibilidad de recursos. De igual manera se requiere la asistencia técnica y acompañamiento de la Red Internacional Ciudad de las niñas y los niños, pero no se cuenta con los recursos para adelantar el proceso de suscripción a la red.</t>
  </si>
  <si>
    <t>TRANSFERENCIA DE RECURSOS A IEO</t>
  </si>
  <si>
    <t>FORTALECIMIENTO DEL SISTEMA EDUCATIVO DEL DISTRITO DE 
CARTAGENA</t>
  </si>
  <si>
    <t>CONTRATO DE ASOCIACION</t>
  </si>
  <si>
    <t>1/05//2023</t>
  </si>
  <si>
    <t>FOMENTAR UNA CULTURA DE CIENCIA, TECNOLOGÍA E INNOVACIÓN EN LAS INSTITUCIONES EDUCATIVAS OFICIALES FOCALIZADAS DEL DISTRITO DE CARTAGENA</t>
  </si>
  <si>
    <t>CONTRATO INTERADMINISTRATIVO</t>
  </si>
  <si>
    <t>TRANSFERENCIA DE RECURSOS A IEO FOCALIZADAS</t>
  </si>
  <si>
    <t xml:space="preserve">Prestación de servicios profesionales para el apoyo en los procesos de la Dirección de calidad educativa del proyecto de inversión Fortalecimiento de las Practicas </t>
  </si>
  <si>
    <t>CONTRATO DE PRESTACION DE SERVICIOS</t>
  </si>
  <si>
    <t>Procesos de formación Docente en apropiación de ambientes de aprendizaje mediados por TIC.</t>
  </si>
  <si>
    <t>FORTALECIMIENTO DEL MULTILINGÜISMO EN INSTITUCIONES EDUCATIVAS OFICIALES DEL DISTRITO DE CARTAGENA</t>
  </si>
  <si>
    <t>CONVENIO DE ASOCIACION</t>
  </si>
  <si>
    <t>Dotación de Material pedagógico para las IEO</t>
  </si>
  <si>
    <t xml:space="preserve">Prestación de servicios profesionales para el apoyo en los procesos de la Dirección de calidad educativa del proyecto de inversión Fortalecimiento de la educación integral en las Instituciones Educativas Oficiales del Distrito de Cartagena </t>
  </si>
  <si>
    <t>Prestación de servicios profesionales para el apoyo en los procesos de la Dirección de calidad educativa del proyecto de inversión Fortalecimiento de la educación integral en las Instituciones Educativas Oficiales del Distrito de Cartagena TG+ Cartagena de Indias (Participación, democracia y autonomía)</t>
  </si>
  <si>
    <t>PRESTACIÓN DE SERVICIOS PARA LA ORGANIZACIÓN Y EJECUCIÓN DE LAS ACTIVIDADES ACADÉMICAS TENDIENTES AL DESARROLLO DEL FORO EDUCATIVO DEL DISTRITO DE CARTAGENA VIGENCIA 2022.</t>
  </si>
  <si>
    <t>Prestación de servicios profesionales para el apoyo en los procesos de la Dirección de calidad educativa del proyecto de inversión Formación en derechos humanos de las mujeres dirigido a niñas, niños y jóvenes de las instituciones educativas oficiales del distrito: participación, democracia y autonomía</t>
  </si>
  <si>
    <t>COMPRA DE EQUIPOS TECNOLOGICOS PARA LA SED</t>
  </si>
  <si>
    <t>LICITACION</t>
  </si>
  <si>
    <t>PROPIOS</t>
  </si>
  <si>
    <t>COMPRA DE EQUIPOS TECNOLOGICOS PARA LAS ISNTITUCIONES EDUCATIVAS OFICIALES DEL DISTRITO DE CARTAGENA DE INDIAS</t>
  </si>
  <si>
    <t>Tienda Virtual del Estado Colombiano</t>
  </si>
  <si>
    <t>CONTRATAR SERVICIO DE CONECTIVIDAD PARA LAS ISNTITUCIONES EDUCATIVAS OFICIALES DEL DISTRITO DE CARTAGENA DE INDIAS</t>
  </si>
  <si>
    <t>PRESTACIÓN DE SERVICIOS PROFESIONALES PARA EL MANTENIMIENTO,  LA ADMINISTRACION Y FORMACION A LA COMUNIDAD EDUCATIVA  EN EL PUNTO VIVE DIGITAL PLUS</t>
  </si>
  <si>
    <t>DIRECTA</t>
  </si>
  <si>
    <t>PRESTACIÓN DE SERVICIOS PROFESIONALES PARA EL DISEÑO, DESARROLLO E IMPLEMENTACIÓN DE SISTEMAS DE INFORMACIÓN PARA LA OPTIMIZACIÓN DE LOS PROCESOS DE LA SECRETARIA DE EDUCACIÓN DISTRITAL Y DE LAS INSTITUCIONES EDUCATIVAS OFICIALES.</t>
  </si>
  <si>
    <t>Contratación del Servicio de Acompañamiento, Administración Especializada y Soporte del Sistema de Información "Colombia Evaluadora", para las Instituciones Educativas oficiales del Distrito de Cartagena.</t>
  </si>
  <si>
    <t>CONVENIO INTERADMINISTRATIVO CON EL ICETEX</t>
  </si>
  <si>
    <t>Fondo Educativo - Bicentenario de Cartagena - ICAT 3%</t>
  </si>
  <si>
    <t>MARZO</t>
  </si>
  <si>
    <t>AGOSTO</t>
  </si>
  <si>
    <t>CONTRATO DE PRESTACIÓN DE SERVICIOS</t>
  </si>
  <si>
    <t>SEPTIEMBRE</t>
  </si>
  <si>
    <t>CONVENIO INTERADMINISTRATIVO CON LAS IES</t>
  </si>
  <si>
    <t>ABRIL</t>
  </si>
  <si>
    <t>COMPRA DE BIENES Y SERVICIOS</t>
  </si>
  <si>
    <t>TIENDA VIRTUAL COLOMBIA COMPRA EFICIENTE</t>
  </si>
  <si>
    <t>Sí</t>
  </si>
  <si>
    <t>Prestación de servicios</t>
  </si>
  <si>
    <t>Contratación directa</t>
  </si>
  <si>
    <t>Tranferencias / Contratación directa</t>
  </si>
  <si>
    <t>Prestación de servicios
Contrato de arriendo</t>
  </si>
  <si>
    <t>Realizado a través del proyecto de Administración del TH</t>
  </si>
  <si>
    <t>si</t>
  </si>
  <si>
    <t xml:space="preserve">Realizacion de actividades contemplada dentro del plan de bienestar social (vacaciones recreativas,encuentro de administrativos y preparacion para el retiro,dia del servidor publico, induccion a trabajadores, juegos deportivo y cultural,dia del docente </t>
  </si>
  <si>
    <t>CCE-06</t>
  </si>
  <si>
    <t>Mayo</t>
  </si>
  <si>
    <t>no</t>
  </si>
  <si>
    <t>adquisicion de bonos o tarjetas canjeables como estimulo de permanencia laboral, dotacion, navideños y escolares para funcionarios de las SED</t>
  </si>
  <si>
    <t>enero</t>
  </si>
  <si>
    <t>Objetivo 4. Asegurar una educación inclusiva, de calidad y equitativa y promover oportunidades de aprendizaje permanente para todos.</t>
  </si>
  <si>
    <r>
      <t xml:space="preserve">    </t>
    </r>
    <r>
      <rPr>
        <b/>
        <sz val="14"/>
        <color theme="1"/>
        <rFont val="Arial"/>
        <family val="2"/>
      </rPr>
      <t>ND*</t>
    </r>
  </si>
  <si>
    <r>
      <t xml:space="preserve">No. de sedes </t>
    </r>
    <r>
      <rPr>
        <sz val="14"/>
        <color theme="1"/>
        <rFont val="Arial"/>
        <family val="2"/>
      </rPr>
      <t xml:space="preserve">nuevas </t>
    </r>
    <r>
      <rPr>
        <sz val="14"/>
        <color rgb="FF000000"/>
        <rFont val="Arial"/>
        <family val="2"/>
      </rPr>
      <t xml:space="preserve">de </t>
    </r>
    <r>
      <rPr>
        <sz val="14"/>
        <color theme="1"/>
        <rFont val="Arial"/>
        <family val="2"/>
      </rPr>
      <t>Instituciones Educativas Oficiales</t>
    </r>
    <r>
      <rPr>
        <sz val="14"/>
        <color rgb="FF000000"/>
        <rFont val="Arial"/>
        <family val="2"/>
      </rPr>
      <t xml:space="preserve"> construidas </t>
    </r>
  </si>
  <si>
    <r>
      <t>Construir 3 nuevas</t>
    </r>
    <r>
      <rPr>
        <sz val="14"/>
        <color theme="1"/>
        <rFont val="Arial"/>
        <family val="2"/>
      </rPr>
      <t xml:space="preserve"> sedes de</t>
    </r>
    <r>
      <rPr>
        <sz val="14"/>
        <color rgb="FF000000"/>
        <rFont val="Arial"/>
        <family val="2"/>
      </rPr>
      <t xml:space="preserve"> </t>
    </r>
    <r>
      <rPr>
        <sz val="14"/>
        <color theme="1"/>
        <rFont val="Arial"/>
        <family val="2"/>
      </rPr>
      <t>Instituciones Educativas Oficiales</t>
    </r>
  </si>
  <si>
    <r>
      <t>9</t>
    </r>
    <r>
      <rPr>
        <b/>
        <sz val="14"/>
        <color theme="1"/>
        <rFont val="Arial"/>
        <family val="2"/>
      </rPr>
      <t xml:space="preserve"> </t>
    </r>
    <r>
      <rPr>
        <sz val="14"/>
        <color theme="1"/>
        <rFont val="Arial"/>
        <family val="2"/>
      </rPr>
      <t>Instituciones Educativas Oficiales</t>
    </r>
  </si>
  <si>
    <r>
      <t xml:space="preserve">% de programas curriculares de Media Técnica de  </t>
    </r>
    <r>
      <rPr>
        <sz val="14"/>
        <color theme="1"/>
        <rFont val="Arial"/>
        <family val="2"/>
      </rPr>
      <t>Instituciones Educativas Oficiales</t>
    </r>
    <r>
      <rPr>
        <sz val="14"/>
        <color rgb="FF000000"/>
        <rFont val="Arial"/>
        <family val="2"/>
      </rPr>
      <t xml:space="preserve"> articulados con los programas Técnicos Profesionales, Tecnológicos y/o de Pregrado de las Universidades aliadas al Fondo Educativo Bicentenario de Cartagena. </t>
    </r>
  </si>
  <si>
    <r>
      <t xml:space="preserve">Articular el 80% de los </t>
    </r>
    <r>
      <rPr>
        <sz val="14"/>
        <color theme="1"/>
        <rFont val="Arial"/>
        <family val="2"/>
      </rPr>
      <t>programas curriculares de Media Técnica de  Instituciones Educativas Oficiales articulados con los programas Técnicos Profesionales, Tecnológicos y/o de Pregrado de las Universidades aliadas al Fondo Educativo Bicentenario de Cartagena</t>
    </r>
  </si>
  <si>
    <t>GESTION CON VALORES PARA RESULTADOS
GESTION EDUCATIVA
MACROPROCESO MISIONAL</t>
  </si>
  <si>
    <t xml:space="preserve">
Dirigir, planear e implementar en un 100% una adecuada gestión del proceso de cobertura del servicio educativo  tanto en el acceso como en la permanencia y atención a poblaciones en Instituciones Educativas oficiales y en las modalidades de contratación que se requieran, de forma anual</t>
  </si>
  <si>
    <t>COBERTURA EDUCATIVA</t>
  </si>
  <si>
    <t>COBERTURA            EDUCATIVA</t>
  </si>
  <si>
    <t>CALIDAD EDUCATIVA</t>
  </si>
  <si>
    <t xml:space="preserve">
Acompañar pedagógicamente al 100% de los establecimientos educativos en el marco de las políticas educativas, fortalecimiento de la gestión escolar con enfoque a la atención inclusiva con equidad y calidad, mediante el acompañamiento, formación docente y uso de tics, cuatrianual.</t>
  </si>
  <si>
    <t xml:space="preserve">
GESTIÓN DE TICS - EDUCACIÓN</t>
  </si>
  <si>
    <t xml:space="preserve">
Planear, gestionar, implementar y controlar los servicios de tecnologías de la información y las telecomunicaciones que requiere la Secretaria de Educación Distrital y UNALDES a un 100%. Brindando mantenimiento a los equipos de cómputo, manteniendo actualizado el inventario de infraestructura, generando informes de obsolescencia y garantizando copias de seguridad a el software contable SIAF y unidades administrativas.</t>
  </si>
  <si>
    <t xml:space="preserve">
ADMINISTRACIÓN DEL SISTEMA DE GESTIÓN DE CALIDAD - EDUCACIÓN</t>
  </si>
  <si>
    <t xml:space="preserve">Administrar el sistema de gestión de calidad en la secretaria de educación Distrital de Cartagena con base a normas técnicas y requisitos legales aplicables para el cumplimiento del 100% de los estándares mínimos, para así satisfacer los requerimientos y expectativas a través de la mejora continua de los procesos, de una manera ordenada y sistemática que permita fortalecer la gestión administrativa en el sector educativo permanentemente. </t>
  </si>
  <si>
    <t xml:space="preserve">
TALENTO HUMANO - EDUCACIÓN</t>
  </si>
  <si>
    <t>Fortalecer el 100% del talento humano de la Secretaría de Educación Distrital de Cartagena de Indias, mediante la correcta ejecución de los procesos de administración de planta, vinculación, desarrollo de personal, administración carrera docente, fondo prestacional, nomina e historias laborales; con el propósito de contribuir al mejoramiento de sus competencias, capacidades, conocimientos, habilidades y calidad de vida, de manera permanente.</t>
  </si>
  <si>
    <t xml:space="preserve">
GESTIÓN ESTRATÉGICA - EDUCACIÓN</t>
  </si>
  <si>
    <t>Liderar la formulación, ejecución, seguimiento y monitoreo del plan sectorial de educación con base en las necesidades de la comunidad educativa, las directrices dadas por el Ministerio de Educación Nacional y las propuestas para el sector descrita en el plan de desarrollo distrital,  Así mismo la planificación del sistema de gestión para lograr la satisfacción de nuestros grupos de valor y  mejorar permanentemente la pertinencia, eficiencia, calidad y cobertura del sistema educativo.</t>
  </si>
  <si>
    <t xml:space="preserve">
COBERTURA EDUCATIVA</t>
  </si>
  <si>
    <t>Dirigir, planear e implementar en un 100% una adecuada gestión del proceso de cobertura del servicio educativo  tanto en el acceso como en la permanencia y atención a poblaciones en Instituciones Educativas oficiales y en las modalidades de contratación que se requieran, de forma anual.</t>
  </si>
  <si>
    <t>Politica de Fortalecimiento Organizacional y simplificación de procesos</t>
  </si>
  <si>
    <t>Número total jóvenes y adultos atendidos con modelos de alfabetización en Ciclos Lectivos Especiales Integrados CLEI 1 durante el año 2019.</t>
  </si>
  <si>
    <t>Acompañar pedagógicamente al 100% de los establecimientos educativos en el marco de las políticas educativas, fortalecimiento de la gestión escolar con enfoque a la atención inclusiva con equidad y calidad, mediante el acompañamiento, formación docente y uso de tics, cuatrianual.</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</si>
</sst>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8" formatCode="&quot;$&quot;#,##0.00;[Red]\-&quot;$&quot;#,##0.00"/>
    <numFmt numFmtId="42" formatCode="_-&quot;$&quot;* #,##0_-;\-&quot;$&quot;* #,##0_-;_-&quot;$&quot;* &quot;-&quot;_-;_-@_-"/>
    <numFmt numFmtId="44" formatCode="_-&quot;$&quot;* #,##0.00_-;\-&quot;$&quot;* #,##0.00_-;_-&quot;$&quot;* &quot;-&quot;??_-;_-@_-"/>
    <numFmt numFmtId="43" formatCode="_-* #,##0.00_-;\-* #,##0.00_-;_-* &quot;-&quot;??_-;_-@_-"/>
    <numFmt numFmtId="164" formatCode="&quot;$&quot;\ #,##0;[Red]\-&quot;$&quot;\ #,##0"/>
    <numFmt numFmtId="165" formatCode="&quot;$&quot;\ #,##0.00;\-&quot;$&quot;\ #,##0.00"/>
    <numFmt numFmtId="166" formatCode="_-&quot;$&quot;\ * #,##0_-;\-&quot;$&quot;\ * #,##0_-;_-&quot;$&quot;\ * &quot;-&quot;_-;_-@_-"/>
    <numFmt numFmtId="167" formatCode="0;[Red]0"/>
    <numFmt numFmtId="168" formatCode="_-* #,##0_-;\-* #,##0_-;_-* &quot;-&quot;??_-;_-@_-"/>
    <numFmt numFmtId="169" formatCode="#,##0_ ;\-#,##0\ "/>
    <numFmt numFmtId="170" formatCode="#,##0.00_ ;\-#,##0.00\ "/>
    <numFmt numFmtId="171" formatCode="_-&quot;$&quot;\ * #,##0_-;\-&quot;$&quot;\ * #,##0_-;_-&quot;$&quot;\ * &quot;-&quot;??_-;_-@_-"/>
    <numFmt numFmtId="172" formatCode="&quot;$&quot;\ #,##0.00"/>
    <numFmt numFmtId="173" formatCode="&quot;$&quot;#,##0.00"/>
    <numFmt numFmtId="174" formatCode="[$ $]#,##0"/>
  </numFmts>
  <fonts count="66" x14ac:knownFonts="1">
    <font>
      <sz val="11"/>
      <color theme="1"/>
      <name val="Calibri"/>
      <family val="2"/>
      <scheme val="minor"/>
    </font>
    <font>
      <b/>
      <sz val="20"/>
      <color theme="1"/>
      <name val="Calibri"/>
      <family val="2"/>
      <scheme val="minor"/>
    </font>
    <font>
      <b/>
      <sz val="16"/>
      <color theme="1"/>
      <name val="Calibri"/>
      <family val="2"/>
      <scheme val="minor"/>
    </font>
    <font>
      <b/>
      <sz val="11"/>
      <color theme="1"/>
      <name val="Arial"/>
      <family val="2"/>
    </font>
    <font>
      <b/>
      <sz val="12"/>
      <color theme="1" tint="4.9989318521683403E-2"/>
      <name val="Arial"/>
      <family val="2"/>
    </font>
    <font>
      <b/>
      <sz val="11"/>
      <name val="Arial"/>
      <family val="2"/>
    </font>
    <font>
      <sz val="11"/>
      <color theme="1"/>
      <name val="Arial"/>
      <family val="2"/>
    </font>
    <font>
      <sz val="14"/>
      <color theme="1"/>
      <name val="Calibri"/>
      <family val="2"/>
      <scheme val="minor"/>
    </font>
    <font>
      <sz val="11"/>
      <color theme="1" tint="4.9989318521683403E-2"/>
      <name val="Calibri"/>
      <family val="2"/>
      <scheme val="minor"/>
    </font>
    <font>
      <sz val="12"/>
      <color theme="1" tint="4.9989318521683403E-2"/>
      <name val="Calibri"/>
      <family val="2"/>
      <scheme val="minor"/>
    </font>
    <font>
      <sz val="11"/>
      <color theme="1" tint="4.9989318521683403E-2"/>
      <name val="Arial"/>
      <family val="2"/>
    </font>
    <font>
      <sz val="1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sz val="10"/>
      <name val="Arial"/>
      <family val="2"/>
    </font>
    <font>
      <b/>
      <sz val="12"/>
      <color theme="1"/>
      <name val="Arial"/>
      <family val="2"/>
    </font>
    <font>
      <b/>
      <sz val="12"/>
      <name val="Arial"/>
      <family val="2"/>
    </font>
    <font>
      <sz val="12"/>
      <name val="Arial"/>
      <family val="2"/>
    </font>
    <font>
      <b/>
      <sz val="14"/>
      <name val="Arial"/>
      <family val="2"/>
    </font>
    <font>
      <b/>
      <sz val="15"/>
      <color theme="1"/>
      <name val="Arial"/>
      <family val="2"/>
    </font>
    <font>
      <b/>
      <sz val="11"/>
      <color theme="1"/>
      <name val="Calibri"/>
      <family val="2"/>
      <scheme val="minor"/>
    </font>
    <font>
      <b/>
      <sz val="12"/>
      <color theme="1"/>
      <name val="Calibri"/>
      <family val="2"/>
      <scheme val="minor"/>
    </font>
    <font>
      <b/>
      <sz val="14"/>
      <color theme="1"/>
      <name val="Calibri"/>
      <family val="2"/>
      <scheme val="minor"/>
    </font>
    <font>
      <sz val="15"/>
      <color theme="1"/>
      <name val="Arial"/>
      <family val="2"/>
    </font>
    <font>
      <sz val="11"/>
      <color theme="1"/>
      <name val="Calibri"/>
      <family val="2"/>
      <scheme val="minor"/>
    </font>
    <font>
      <b/>
      <sz val="24"/>
      <name val="Arial"/>
      <family val="2"/>
    </font>
    <font>
      <sz val="14"/>
      <color theme="1"/>
      <name val="Arial"/>
      <family val="2"/>
    </font>
    <font>
      <sz val="14"/>
      <name val="Arial"/>
      <family val="2"/>
    </font>
    <font>
      <b/>
      <sz val="20"/>
      <color indexed="81"/>
      <name val="Tahoma"/>
      <family val="2"/>
    </font>
    <font>
      <sz val="20"/>
      <color indexed="81"/>
      <name val="Tahoma"/>
      <family val="2"/>
    </font>
    <font>
      <sz val="26"/>
      <color indexed="81"/>
      <name val="Tahoma"/>
      <family val="2"/>
    </font>
    <font>
      <b/>
      <sz val="22"/>
      <color indexed="81"/>
      <name val="Tahoma"/>
      <family val="2"/>
    </font>
    <font>
      <sz val="22"/>
      <color indexed="81"/>
      <name val="Tahoma"/>
      <family val="2"/>
    </font>
    <font>
      <b/>
      <sz val="72"/>
      <color indexed="81"/>
      <name val="Tahoma"/>
      <family val="2"/>
    </font>
    <font>
      <sz val="72"/>
      <color indexed="81"/>
      <name val="Tahoma"/>
      <family val="2"/>
    </font>
    <font>
      <b/>
      <sz val="26"/>
      <color indexed="81"/>
      <name val="Tahoma"/>
      <family val="2"/>
    </font>
    <font>
      <b/>
      <sz val="36"/>
      <color indexed="81"/>
      <name val="Tahoma"/>
      <family val="2"/>
    </font>
    <font>
      <sz val="36"/>
      <color indexed="81"/>
      <name val="Tahoma"/>
      <family val="2"/>
    </font>
    <font>
      <sz val="48"/>
      <color indexed="81"/>
      <name val="Tahoma"/>
      <family val="2"/>
    </font>
    <font>
      <b/>
      <sz val="28"/>
      <color indexed="81"/>
      <name val="Tahoma"/>
      <family val="2"/>
    </font>
    <font>
      <sz val="28"/>
      <color indexed="81"/>
      <name val="Tahoma"/>
      <family val="2"/>
    </font>
    <font>
      <b/>
      <sz val="48"/>
      <color indexed="81"/>
      <name val="Tahoma"/>
      <family val="2"/>
    </font>
    <font>
      <sz val="24"/>
      <color indexed="81"/>
      <name val="Tahoma"/>
      <family val="2"/>
    </font>
    <font>
      <b/>
      <sz val="18"/>
      <color indexed="81"/>
      <name val="Tahoma"/>
      <family val="2"/>
    </font>
    <font>
      <sz val="18"/>
      <color indexed="81"/>
      <name val="Tahoma"/>
      <family val="2"/>
    </font>
    <font>
      <sz val="14"/>
      <color rgb="FF000000"/>
      <name val="Arial"/>
      <family val="2"/>
    </font>
    <font>
      <b/>
      <sz val="24"/>
      <color indexed="81"/>
      <name val="Tahoma"/>
      <family val="2"/>
    </font>
    <font>
      <sz val="14"/>
      <name val="Calibri"/>
      <family val="2"/>
      <scheme val="minor"/>
    </font>
    <font>
      <sz val="14"/>
      <color rgb="FFFF0000"/>
      <name val="Arial"/>
      <family val="2"/>
    </font>
    <font>
      <sz val="14"/>
      <color theme="1"/>
      <name val="Verdana"/>
      <family val="2"/>
    </font>
    <font>
      <sz val="14"/>
      <color theme="1" tint="4.9989318521683403E-2"/>
      <name val="Calibri"/>
      <family val="2"/>
      <scheme val="minor"/>
    </font>
    <font>
      <sz val="14"/>
      <color theme="1" tint="4.9989318521683403E-2"/>
      <name val="Arial"/>
      <family val="2"/>
    </font>
    <font>
      <b/>
      <sz val="14"/>
      <color theme="1"/>
      <name val="Arial"/>
      <family val="2"/>
    </font>
    <font>
      <b/>
      <sz val="14"/>
      <color theme="9" tint="-0.499984740745262"/>
      <name val="Arial"/>
      <family val="2"/>
    </font>
    <font>
      <b/>
      <sz val="20"/>
      <name val="Calibri"/>
      <family val="2"/>
      <scheme val="minor"/>
    </font>
    <font>
      <sz val="72"/>
      <color theme="1" tint="4.9989318521683403E-2"/>
      <name val="Calibri"/>
      <family val="2"/>
      <scheme val="minor"/>
    </font>
    <font>
      <sz val="72"/>
      <color theme="1"/>
      <name val="Arial"/>
      <family val="2"/>
    </font>
    <font>
      <sz val="18"/>
      <name val="Calibri"/>
      <family val="2"/>
      <scheme val="minor"/>
    </font>
    <font>
      <sz val="20"/>
      <name val="Calibri"/>
      <family val="2"/>
      <scheme val="minor"/>
    </font>
    <font>
      <sz val="22"/>
      <name val="Calibri"/>
      <family val="2"/>
      <scheme val="minor"/>
    </font>
    <font>
      <sz val="24"/>
      <color theme="1"/>
      <name val="Arial"/>
      <family val="2"/>
    </font>
    <font>
      <sz val="36"/>
      <color theme="1"/>
      <name val="Arial"/>
      <family val="2"/>
    </font>
    <font>
      <sz val="18"/>
      <color theme="1"/>
      <name val="Arial"/>
      <family val="2"/>
    </font>
    <font>
      <sz val="72"/>
      <color theme="1" tint="4.9989318521683403E-2"/>
      <name val="Arial"/>
      <family val="2"/>
    </font>
  </fonts>
  <fills count="7">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rgb="FFE2EFDA"/>
        <bgColor indexed="64"/>
      </patternFill>
    </fill>
    <fill>
      <patternFill patternType="solid">
        <fgColor rgb="FF6699FF"/>
        <bgColor indexed="64"/>
      </patternFill>
    </fill>
    <fill>
      <patternFill patternType="solid">
        <fgColor theme="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auto="1"/>
      </left>
      <right style="hair">
        <color auto="1"/>
      </right>
      <top style="hair">
        <color auto="1"/>
      </top>
      <bottom style="medium">
        <color auto="1"/>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hair">
        <color auto="1"/>
      </left>
      <right style="hair">
        <color auto="1"/>
      </right>
      <top/>
      <bottom style="hair">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theme="1"/>
      </left>
      <right/>
      <top style="thin">
        <color theme="1"/>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right/>
      <top style="medium">
        <color indexed="64"/>
      </top>
      <bottom style="thin">
        <color rgb="FF000000"/>
      </bottom>
      <diagonal/>
    </border>
    <border>
      <left/>
      <right/>
      <top style="thin">
        <color rgb="FF000000"/>
      </top>
      <bottom style="thin">
        <color rgb="FF000000"/>
      </bottom>
      <diagonal/>
    </border>
    <border>
      <left/>
      <right/>
      <top style="thin">
        <color rgb="FF000000"/>
      </top>
      <bottom style="medium">
        <color indexed="64"/>
      </bottom>
      <diagonal/>
    </border>
    <border>
      <left/>
      <right/>
      <top style="thin">
        <color rgb="FF000000"/>
      </top>
      <bottom/>
      <diagonal/>
    </border>
    <border>
      <left style="thin">
        <color rgb="FF000000"/>
      </left>
      <right/>
      <top style="thin">
        <color rgb="FF000000"/>
      </top>
      <bottom style="thin">
        <color rgb="FF000000"/>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auto="1"/>
      </top>
      <bottom/>
      <diagonal/>
    </border>
    <border>
      <left/>
      <right style="thin">
        <color indexed="64"/>
      </right>
      <top/>
      <bottom style="thin">
        <color indexed="64"/>
      </bottom>
      <diagonal/>
    </border>
    <border>
      <left style="thin">
        <color rgb="FF000000"/>
      </left>
      <right/>
      <top style="thin">
        <color indexed="64"/>
      </top>
      <bottom/>
      <diagonal/>
    </border>
    <border>
      <left style="thin">
        <color rgb="FF000000"/>
      </left>
      <right/>
      <top/>
      <bottom/>
      <diagonal/>
    </border>
    <border>
      <left style="thin">
        <color rgb="FF000000"/>
      </left>
      <right/>
      <top/>
      <bottom style="thin">
        <color indexed="64"/>
      </bottom>
      <diagonal/>
    </border>
  </borders>
  <cellStyleXfs count="9">
    <xf numFmtId="0" fontId="0" fillId="0" borderId="0"/>
    <xf numFmtId="0" fontId="14" fillId="2" borderId="0" applyNumberFormat="0" applyBorder="0" applyProtection="0">
      <alignment horizontal="center" vertical="center"/>
    </xf>
    <xf numFmtId="49" fontId="15" fillId="0" borderId="0" applyFill="0" applyBorder="0" applyProtection="0">
      <alignment horizontal="left" vertical="center"/>
    </xf>
    <xf numFmtId="3" fontId="15" fillId="0" borderId="0" applyFill="0" applyBorder="0" applyProtection="0">
      <alignment horizontal="right" vertical="center"/>
    </xf>
    <xf numFmtId="0" fontId="16" fillId="0" borderId="0"/>
    <xf numFmtId="43" fontId="26" fillId="0" borderId="0" applyFont="0" applyFill="0" applyBorder="0" applyAlignment="0" applyProtection="0"/>
    <xf numFmtId="44" fontId="26" fillId="0" borderId="0" applyFont="0" applyFill="0" applyBorder="0" applyAlignment="0" applyProtection="0"/>
    <xf numFmtId="42" fontId="26" fillId="0" borderId="0" applyFont="0" applyFill="0" applyBorder="0" applyAlignment="0" applyProtection="0"/>
    <xf numFmtId="9" fontId="26" fillId="0" borderId="0" applyFont="0" applyFill="0" applyBorder="0" applyAlignment="0" applyProtection="0"/>
  </cellStyleXfs>
  <cellXfs count="922">
    <xf numFmtId="0" fontId="0" fillId="0" borderId="0" xfId="0"/>
    <xf numFmtId="0" fontId="6" fillId="0" borderId="0" xfId="0" applyFont="1"/>
    <xf numFmtId="0" fontId="0" fillId="0" borderId="0" xfId="0" applyAlignment="1">
      <alignment horizontal="center" vertical="center"/>
    </xf>
    <xf numFmtId="0" fontId="7" fillId="0" borderId="0" xfId="0" applyFont="1" applyAlignment="1">
      <alignment horizontal="center" vertical="center"/>
    </xf>
    <xf numFmtId="0" fontId="8" fillId="0" borderId="0" xfId="0" applyFont="1" applyAlignment="1">
      <alignment horizontal="center"/>
    </xf>
    <xf numFmtId="1" fontId="0" fillId="0" borderId="0" xfId="0" applyNumberFormat="1" applyAlignment="1">
      <alignment horizontal="center" vertical="center"/>
    </xf>
    <xf numFmtId="0" fontId="9" fillId="0" borderId="0" xfId="0" applyFont="1" applyAlignment="1">
      <alignment horizontal="center"/>
    </xf>
    <xf numFmtId="0" fontId="10" fillId="0" borderId="0" xfId="0" applyFont="1" applyAlignment="1">
      <alignment horizontal="center" vertical="center" wrapText="1"/>
    </xf>
    <xf numFmtId="167" fontId="6" fillId="0" borderId="0" xfId="0" applyNumberFormat="1" applyFont="1" applyAlignment="1">
      <alignment horizontal="center" vertical="center"/>
    </xf>
    <xf numFmtId="0" fontId="11" fillId="0" borderId="0" xfId="0" applyFont="1" applyAlignment="1">
      <alignment horizontal="center"/>
    </xf>
    <xf numFmtId="0" fontId="11" fillId="0" borderId="0" xfId="0" applyFont="1" applyAlignment="1">
      <alignment horizontal="center" vertical="center"/>
    </xf>
    <xf numFmtId="0" fontId="0" fillId="0" borderId="0" xfId="0" applyAlignment="1">
      <alignment horizontal="center" vertical="center" wrapText="1"/>
    </xf>
    <xf numFmtId="166" fontId="0" fillId="0" borderId="0" xfId="0" applyNumberFormat="1" applyAlignment="1">
      <alignment horizontal="center" vertical="center" wrapText="1"/>
    </xf>
    <xf numFmtId="0" fontId="0" fillId="0" borderId="0" xfId="0" applyAlignment="1">
      <alignment horizontal="center"/>
    </xf>
    <xf numFmtId="0" fontId="3" fillId="3" borderId="1" xfId="0" applyFont="1" applyFill="1" applyBorder="1" applyAlignment="1">
      <alignment horizontal="center" vertical="center" wrapText="1"/>
    </xf>
    <xf numFmtId="0" fontId="17" fillId="0" borderId="1" xfId="4" applyFont="1" applyBorder="1" applyAlignment="1">
      <alignment horizontal="left" vertical="center"/>
    </xf>
    <xf numFmtId="0" fontId="19" fillId="0" borderId="19" xfId="4" applyFont="1" applyBorder="1" applyAlignment="1">
      <alignment horizontal="center" vertical="center"/>
    </xf>
    <xf numFmtId="14" fontId="19" fillId="0" borderId="2" xfId="4" applyNumberFormat="1" applyFont="1" applyBorder="1"/>
    <xf numFmtId="0" fontId="19" fillId="0" borderId="24" xfId="4" applyFont="1" applyBorder="1" applyAlignment="1">
      <alignment horizontal="center" vertical="center"/>
    </xf>
    <xf numFmtId="14" fontId="19" fillId="0" borderId="25" xfId="4" applyNumberFormat="1" applyFont="1" applyBorder="1"/>
    <xf numFmtId="0" fontId="19" fillId="0" borderId="20" xfId="4" applyFont="1" applyBorder="1" applyAlignment="1">
      <alignment horizontal="center" vertical="center"/>
    </xf>
    <xf numFmtId="14" fontId="0" fillId="0" borderId="1" xfId="0" applyNumberFormat="1" applyBorder="1" applyAlignment="1">
      <alignment horizontal="center" vertical="center"/>
    </xf>
    <xf numFmtId="0" fontId="19" fillId="0" borderId="19" xfId="4" applyFont="1" applyBorder="1"/>
    <xf numFmtId="0" fontId="19" fillId="0" borderId="20" xfId="4" applyFont="1" applyBorder="1"/>
    <xf numFmtId="0" fontId="18" fillId="4" borderId="21" xfId="4" applyFont="1" applyFill="1" applyBorder="1" applyAlignment="1">
      <alignment horizontal="center" vertical="center"/>
    </xf>
    <xf numFmtId="0" fontId="18" fillId="4" borderId="18" xfId="4" applyFont="1" applyFill="1" applyBorder="1" applyAlignment="1">
      <alignment horizontal="center" vertical="center"/>
    </xf>
    <xf numFmtId="0" fontId="0" fillId="0" borderId="0" xfId="0" applyAlignment="1">
      <alignment vertical="center"/>
    </xf>
    <xf numFmtId="0" fontId="18" fillId="4" borderId="23" xfId="4" applyFont="1" applyFill="1" applyBorder="1" applyAlignment="1">
      <alignment vertical="center"/>
    </xf>
    <xf numFmtId="0" fontId="18" fillId="4" borderId="19" xfId="4" applyFont="1" applyFill="1" applyBorder="1" applyAlignment="1">
      <alignment horizontal="center" vertical="center"/>
    </xf>
    <xf numFmtId="0" fontId="6" fillId="0" borderId="0" xfId="0" applyFont="1" applyAlignment="1">
      <alignment horizontal="center" vertical="center" wrapText="1"/>
    </xf>
    <xf numFmtId="0" fontId="3" fillId="3" borderId="0" xfId="0" applyFont="1" applyFill="1" applyAlignment="1">
      <alignment horizontal="center" vertical="center" wrapText="1"/>
    </xf>
    <xf numFmtId="0" fontId="21" fillId="5" borderId="0" xfId="0" applyFont="1" applyFill="1" applyAlignment="1">
      <alignment horizontal="center" vertical="center" wrapText="1"/>
    </xf>
    <xf numFmtId="0" fontId="3" fillId="0" borderId="0" xfId="0" applyFont="1" applyAlignment="1">
      <alignment horizontal="center" vertical="center" wrapText="1"/>
    </xf>
    <xf numFmtId="0" fontId="4" fillId="3" borderId="0" xfId="0" applyFont="1" applyFill="1" applyAlignment="1">
      <alignment horizontal="center" vertical="center" wrapText="1"/>
    </xf>
    <xf numFmtId="0" fontId="5" fillId="0" borderId="0" xfId="0" applyFont="1" applyAlignment="1">
      <alignment horizontal="center" vertical="center" wrapText="1"/>
    </xf>
    <xf numFmtId="0" fontId="0" fillId="0" borderId="1" xfId="0" applyBorder="1"/>
    <xf numFmtId="0" fontId="22" fillId="0" borderId="1" xfId="0" applyFont="1" applyBorder="1" applyAlignment="1">
      <alignment horizontal="left" vertical="center"/>
    </xf>
    <xf numFmtId="0" fontId="18" fillId="4" borderId="22" xfId="4" applyFont="1" applyFill="1" applyBorder="1" applyAlignment="1">
      <alignment horizontal="center" vertical="center"/>
    </xf>
    <xf numFmtId="0" fontId="22" fillId="0" borderId="1" xfId="0" applyFont="1" applyBorder="1" applyAlignment="1">
      <alignment vertical="center" wrapText="1"/>
    </xf>
    <xf numFmtId="0" fontId="22" fillId="0" borderId="1" xfId="0" applyFont="1" applyBorder="1" applyAlignment="1">
      <alignment horizontal="center" vertical="center" wrapText="1"/>
    </xf>
    <xf numFmtId="0" fontId="18" fillId="4" borderId="25" xfId="4" applyFont="1" applyFill="1" applyBorder="1" applyAlignment="1">
      <alignment vertical="center"/>
    </xf>
    <xf numFmtId="0" fontId="18" fillId="4" borderId="23" xfId="4" applyFont="1" applyFill="1" applyBorder="1" applyAlignment="1">
      <alignment horizontal="center" vertical="center"/>
    </xf>
    <xf numFmtId="0" fontId="28" fillId="6" borderId="1" xfId="0" applyFont="1" applyFill="1" applyBorder="1" applyAlignment="1">
      <alignment horizontal="center" vertical="center" wrapText="1"/>
    </xf>
    <xf numFmtId="3" fontId="28" fillId="6" borderId="22" xfId="0" applyNumberFormat="1" applyFont="1" applyFill="1" applyBorder="1" applyAlignment="1">
      <alignment horizontal="center" vertical="center" wrapText="1"/>
    </xf>
    <xf numFmtId="3" fontId="28" fillId="6" borderId="1" xfId="0" applyNumberFormat="1" applyFont="1" applyFill="1" applyBorder="1" applyAlignment="1">
      <alignment horizontal="center" vertical="center" wrapText="1"/>
    </xf>
    <xf numFmtId="3" fontId="28" fillId="6" borderId="26" xfId="0" applyNumberFormat="1" applyFont="1" applyFill="1" applyBorder="1" applyAlignment="1">
      <alignment horizontal="center" vertical="center" wrapText="1"/>
    </xf>
    <xf numFmtId="0" fontId="28" fillId="0" borderId="1" xfId="0" applyFont="1" applyBorder="1" applyAlignment="1">
      <alignment horizontal="center" vertical="center"/>
    </xf>
    <xf numFmtId="14" fontId="29" fillId="6" borderId="22" xfId="7" applyNumberFormat="1" applyFont="1" applyFill="1" applyBorder="1" applyAlignment="1">
      <alignment horizontal="center" vertical="center" wrapText="1"/>
    </xf>
    <xf numFmtId="14" fontId="29" fillId="6" borderId="1" xfId="7" applyNumberFormat="1" applyFont="1" applyFill="1" applyBorder="1" applyAlignment="1">
      <alignment horizontal="center" vertical="center" wrapText="1"/>
    </xf>
    <xf numFmtId="14" fontId="29" fillId="6" borderId="1" xfId="8" applyNumberFormat="1" applyFont="1" applyFill="1" applyBorder="1" applyAlignment="1">
      <alignment horizontal="center" vertical="center" wrapText="1"/>
    </xf>
    <xf numFmtId="14" fontId="29" fillId="6" borderId="26" xfId="8" applyNumberFormat="1" applyFont="1" applyFill="1" applyBorder="1" applyAlignment="1">
      <alignment horizontal="center" vertical="center" wrapText="1"/>
    </xf>
    <xf numFmtId="14" fontId="29" fillId="6" borderId="26" xfId="7" applyNumberFormat="1" applyFont="1" applyFill="1" applyBorder="1" applyAlignment="1">
      <alignment horizontal="center" vertical="center" wrapText="1"/>
    </xf>
    <xf numFmtId="169" fontId="29" fillId="0" borderId="22" xfId="7" applyNumberFormat="1" applyFont="1" applyFill="1" applyBorder="1" applyAlignment="1">
      <alignment horizontal="center" vertical="center" wrapText="1"/>
    </xf>
    <xf numFmtId="0" fontId="29" fillId="6" borderId="22" xfId="7" applyNumberFormat="1" applyFont="1" applyFill="1" applyBorder="1" applyAlignment="1">
      <alignment horizontal="center" vertical="center" wrapText="1"/>
    </xf>
    <xf numFmtId="169" fontId="29" fillId="0" borderId="1" xfId="7" applyNumberFormat="1" applyFont="1" applyFill="1" applyBorder="1" applyAlignment="1">
      <alignment horizontal="center" vertical="center" wrapText="1"/>
    </xf>
    <xf numFmtId="0" fontId="29" fillId="6" borderId="1" xfId="7" applyNumberFormat="1" applyFont="1" applyFill="1" applyBorder="1" applyAlignment="1">
      <alignment horizontal="center" vertical="center" wrapText="1"/>
    </xf>
    <xf numFmtId="169" fontId="29" fillId="0" borderId="26" xfId="7" applyNumberFormat="1" applyFont="1" applyFill="1" applyBorder="1" applyAlignment="1">
      <alignment horizontal="center" vertical="center" wrapText="1"/>
    </xf>
    <xf numFmtId="0" fontId="29" fillId="6" borderId="26" xfId="7" applyNumberFormat="1" applyFont="1" applyFill="1" applyBorder="1" applyAlignment="1">
      <alignment horizontal="center" vertical="center" wrapText="1"/>
    </xf>
    <xf numFmtId="0" fontId="28" fillId="6" borderId="3" xfId="0" applyFont="1" applyFill="1" applyBorder="1" applyAlignment="1">
      <alignment horizontal="left" vertical="center" wrapText="1"/>
    </xf>
    <xf numFmtId="3" fontId="28" fillId="6" borderId="3" xfId="0" applyNumberFormat="1" applyFont="1" applyFill="1" applyBorder="1" applyAlignment="1">
      <alignment horizontal="center" vertical="center" wrapText="1"/>
    </xf>
    <xf numFmtId="0" fontId="28" fillId="6" borderId="1" xfId="0" applyFont="1" applyFill="1" applyBorder="1" applyAlignment="1">
      <alignment horizontal="left" vertical="center" wrapText="1"/>
    </xf>
    <xf numFmtId="0" fontId="28" fillId="6" borderId="26" xfId="0" applyFont="1" applyFill="1" applyBorder="1" applyAlignment="1">
      <alignment horizontal="left" vertical="center" wrapText="1"/>
    </xf>
    <xf numFmtId="9" fontId="29" fillId="6" borderId="3" xfId="8" applyFont="1" applyFill="1" applyBorder="1" applyAlignment="1">
      <alignment horizontal="center" vertical="center" wrapText="1"/>
    </xf>
    <xf numFmtId="3" fontId="28" fillId="6" borderId="4" xfId="0" applyNumberFormat="1" applyFont="1" applyFill="1" applyBorder="1" applyAlignment="1">
      <alignment horizontal="center" vertical="center" wrapText="1"/>
    </xf>
    <xf numFmtId="9" fontId="29" fillId="6" borderId="4" xfId="8" applyFont="1" applyFill="1" applyBorder="1" applyAlignment="1">
      <alignment horizontal="center" vertical="center" wrapText="1"/>
    </xf>
    <xf numFmtId="9" fontId="29" fillId="6" borderId="1" xfId="8" applyFont="1" applyFill="1" applyBorder="1" applyAlignment="1">
      <alignment horizontal="center" vertical="center" wrapText="1"/>
    </xf>
    <xf numFmtId="3" fontId="28" fillId="6" borderId="35" xfId="0" applyNumberFormat="1" applyFont="1" applyFill="1" applyBorder="1" applyAlignment="1">
      <alignment horizontal="center" vertical="center" wrapText="1"/>
    </xf>
    <xf numFmtId="9" fontId="29" fillId="6" borderId="35" xfId="8" applyFont="1" applyFill="1" applyBorder="1" applyAlignment="1">
      <alignment horizontal="center" vertical="center" wrapText="1"/>
    </xf>
    <xf numFmtId="9" fontId="29" fillId="6" borderId="26" xfId="8" applyFont="1" applyFill="1" applyBorder="1" applyAlignment="1">
      <alignment horizontal="center" vertical="center" wrapText="1"/>
    </xf>
    <xf numFmtId="3" fontId="29" fillId="6" borderId="5" xfId="0" applyNumberFormat="1" applyFont="1" applyFill="1" applyBorder="1" applyAlignment="1">
      <alignment horizontal="center" vertical="center" wrapText="1"/>
    </xf>
    <xf numFmtId="3" fontId="29" fillId="6" borderId="3" xfId="0" applyNumberFormat="1" applyFont="1" applyFill="1" applyBorder="1" applyAlignment="1">
      <alignment horizontal="center" vertical="center" wrapText="1"/>
    </xf>
    <xf numFmtId="3" fontId="29" fillId="6" borderId="14" xfId="0" applyNumberFormat="1" applyFont="1" applyFill="1" applyBorder="1" applyAlignment="1">
      <alignment horizontal="center" vertical="center" wrapText="1"/>
    </xf>
    <xf numFmtId="3" fontId="29" fillId="6" borderId="1" xfId="0" applyNumberFormat="1" applyFont="1" applyFill="1" applyBorder="1" applyAlignment="1">
      <alignment horizontal="center" vertical="center" wrapText="1"/>
    </xf>
    <xf numFmtId="4" fontId="29" fillId="6" borderId="36" xfId="0" applyNumberFormat="1" applyFont="1" applyFill="1" applyBorder="1" applyAlignment="1">
      <alignment horizontal="center" vertical="center" wrapText="1"/>
    </xf>
    <xf numFmtId="4" fontId="29" fillId="6" borderId="1" xfId="0" applyNumberFormat="1" applyFont="1" applyFill="1" applyBorder="1" applyAlignment="1">
      <alignment horizontal="center" vertical="center" wrapText="1"/>
    </xf>
    <xf numFmtId="3" fontId="29" fillId="6" borderId="28" xfId="0" applyNumberFormat="1" applyFont="1" applyFill="1" applyBorder="1" applyAlignment="1">
      <alignment horizontal="center" vertical="center" wrapText="1"/>
    </xf>
    <xf numFmtId="3" fontId="29" fillId="6" borderId="26" xfId="0" applyNumberFormat="1" applyFont="1" applyFill="1" applyBorder="1" applyAlignment="1">
      <alignment horizontal="center" vertical="center" wrapText="1"/>
    </xf>
    <xf numFmtId="3" fontId="29" fillId="6" borderId="3" xfId="6" applyNumberFormat="1" applyFont="1" applyFill="1" applyBorder="1" applyAlignment="1">
      <alignment horizontal="center" vertical="center"/>
    </xf>
    <xf numFmtId="44" fontId="29" fillId="6" borderId="3" xfId="6" applyFont="1" applyFill="1" applyBorder="1" applyAlignment="1">
      <alignment horizontal="center" vertical="center" wrapText="1"/>
    </xf>
    <xf numFmtId="3" fontId="29" fillId="6" borderId="1" xfId="6" applyNumberFormat="1" applyFont="1" applyFill="1" applyBorder="1" applyAlignment="1">
      <alignment horizontal="center" vertical="center"/>
    </xf>
    <xf numFmtId="44" fontId="29" fillId="6" borderId="1" xfId="6" applyFont="1" applyFill="1" applyBorder="1" applyAlignment="1">
      <alignment horizontal="center" vertical="center" wrapText="1"/>
    </xf>
    <xf numFmtId="3" fontId="29" fillId="6" borderId="26" xfId="6" applyNumberFormat="1" applyFont="1" applyFill="1" applyBorder="1" applyAlignment="1">
      <alignment horizontal="center" vertical="center"/>
    </xf>
    <xf numFmtId="0" fontId="28" fillId="0" borderId="22" xfId="0" applyFont="1" applyBorder="1" applyAlignment="1">
      <alignment horizontal="left" vertical="center" wrapText="1"/>
    </xf>
    <xf numFmtId="0" fontId="28" fillId="6" borderId="22" xfId="0" applyFont="1" applyFill="1" applyBorder="1" applyAlignment="1">
      <alignment vertical="center" wrapText="1"/>
    </xf>
    <xf numFmtId="0" fontId="28" fillId="0" borderId="1" xfId="0" applyFont="1" applyBorder="1" applyAlignment="1">
      <alignment horizontal="left" vertical="center" wrapText="1"/>
    </xf>
    <xf numFmtId="0" fontId="28" fillId="6" borderId="3" xfId="0" applyFont="1" applyFill="1" applyBorder="1" applyAlignment="1">
      <alignment vertical="center" wrapText="1"/>
    </xf>
    <xf numFmtId="0" fontId="28" fillId="6" borderId="1" xfId="0" applyFont="1" applyFill="1" applyBorder="1" applyAlignment="1">
      <alignment vertical="center" wrapText="1"/>
    </xf>
    <xf numFmtId="0" fontId="28" fillId="0" borderId="26" xfId="0" applyFont="1" applyBorder="1" applyAlignment="1">
      <alignment horizontal="left" vertical="center" wrapText="1"/>
    </xf>
    <xf numFmtId="0" fontId="28" fillId="6" borderId="26" xfId="0" applyFont="1" applyFill="1" applyBorder="1" applyAlignment="1">
      <alignment vertical="center" wrapText="1"/>
    </xf>
    <xf numFmtId="0" fontId="28" fillId="6" borderId="22" xfId="0" applyFont="1" applyFill="1" applyBorder="1" applyAlignment="1">
      <alignment horizontal="center" vertical="center" wrapText="1"/>
    </xf>
    <xf numFmtId="0" fontId="28" fillId="0" borderId="54" xfId="0" applyFont="1" applyBorder="1" applyAlignment="1">
      <alignment horizontal="center" vertical="center" wrapText="1"/>
    </xf>
    <xf numFmtId="0" fontId="28" fillId="0" borderId="55" xfId="0" applyFont="1" applyBorder="1" applyAlignment="1">
      <alignment horizontal="center" vertical="center" wrapText="1"/>
    </xf>
    <xf numFmtId="0" fontId="29" fillId="0" borderId="55" xfId="0" applyFont="1" applyBorder="1" applyAlignment="1">
      <alignment horizontal="center" vertical="center" wrapText="1"/>
    </xf>
    <xf numFmtId="0" fontId="28" fillId="6" borderId="26" xfId="0" applyFont="1" applyFill="1" applyBorder="1" applyAlignment="1">
      <alignment horizontal="center" vertical="center" wrapText="1"/>
    </xf>
    <xf numFmtId="0" fontId="29" fillId="0" borderId="56" xfId="0" applyFont="1" applyBorder="1" applyAlignment="1">
      <alignment horizontal="center" vertical="center" wrapText="1"/>
    </xf>
    <xf numFmtId="14" fontId="29" fillId="6" borderId="22" xfId="6" applyNumberFormat="1" applyFont="1" applyFill="1" applyBorder="1" applyAlignment="1">
      <alignment horizontal="center" vertical="center" wrapText="1"/>
    </xf>
    <xf numFmtId="14" fontId="29" fillId="6" borderId="1" xfId="6" applyNumberFormat="1" applyFont="1" applyFill="1" applyBorder="1" applyAlignment="1">
      <alignment horizontal="center" vertical="center" wrapText="1"/>
    </xf>
    <xf numFmtId="14" fontId="29" fillId="6" borderId="26" xfId="6" applyNumberFormat="1" applyFont="1" applyFill="1" applyBorder="1" applyAlignment="1">
      <alignment horizontal="center" vertical="center" wrapText="1"/>
    </xf>
    <xf numFmtId="1" fontId="29" fillId="6" borderId="22" xfId="6" applyNumberFormat="1" applyFont="1" applyFill="1" applyBorder="1" applyAlignment="1">
      <alignment horizontal="center" vertical="center" wrapText="1"/>
    </xf>
    <xf numFmtId="1" fontId="29" fillId="6" borderId="1" xfId="6" applyNumberFormat="1" applyFont="1" applyFill="1" applyBorder="1" applyAlignment="1">
      <alignment horizontal="center" vertical="center" wrapText="1"/>
    </xf>
    <xf numFmtId="1" fontId="29" fillId="6" borderId="26" xfId="6" applyNumberFormat="1" applyFont="1" applyFill="1" applyBorder="1" applyAlignment="1">
      <alignment horizontal="center" vertical="center" wrapText="1"/>
    </xf>
    <xf numFmtId="0" fontId="29" fillId="6" borderId="22" xfId="0" applyFont="1" applyFill="1" applyBorder="1" applyAlignment="1">
      <alignment horizontal="left" vertical="center" wrapText="1"/>
    </xf>
    <xf numFmtId="0" fontId="29" fillId="6" borderId="1" xfId="0" applyFont="1" applyFill="1" applyBorder="1" applyAlignment="1">
      <alignment horizontal="left" vertical="center" wrapText="1"/>
    </xf>
    <xf numFmtId="0" fontId="29" fillId="6" borderId="1" xfId="0" applyFont="1" applyFill="1" applyBorder="1" applyAlignment="1">
      <alignment horizontal="left" vertical="top" wrapText="1"/>
    </xf>
    <xf numFmtId="0" fontId="29" fillId="6" borderId="26" xfId="0" applyFont="1" applyFill="1" applyBorder="1" applyAlignment="1">
      <alignment horizontal="left" vertical="center" wrapText="1"/>
    </xf>
    <xf numFmtId="0" fontId="28" fillId="6" borderId="43" xfId="0" applyFont="1" applyFill="1" applyBorder="1" applyAlignment="1">
      <alignment vertical="center" wrapText="1"/>
    </xf>
    <xf numFmtId="0" fontId="29" fillId="6" borderId="22" xfId="0" applyFont="1" applyFill="1" applyBorder="1" applyAlignment="1">
      <alignment horizontal="center" vertical="center" wrapText="1"/>
    </xf>
    <xf numFmtId="0" fontId="47" fillId="6" borderId="54" xfId="0" applyFont="1" applyFill="1" applyBorder="1" applyAlignment="1">
      <alignment horizontal="center" vertical="center" wrapText="1"/>
    </xf>
    <xf numFmtId="0" fontId="29" fillId="6" borderId="1" xfId="0" applyFont="1" applyFill="1" applyBorder="1" applyAlignment="1">
      <alignment horizontal="center" vertical="center" wrapText="1"/>
    </xf>
    <xf numFmtId="0" fontId="47" fillId="6" borderId="57" xfId="0" applyFont="1" applyFill="1" applyBorder="1" applyAlignment="1">
      <alignment horizontal="center" vertical="center" wrapText="1"/>
    </xf>
    <xf numFmtId="0" fontId="47" fillId="6" borderId="14" xfId="0" applyFont="1" applyFill="1" applyBorder="1" applyAlignment="1">
      <alignment horizontal="center" vertical="center" wrapText="1"/>
    </xf>
    <xf numFmtId="0" fontId="47" fillId="6" borderId="14" xfId="0" applyFont="1" applyFill="1" applyBorder="1" applyAlignment="1">
      <alignment horizontal="center" vertical="center"/>
    </xf>
    <xf numFmtId="0" fontId="29" fillId="6" borderId="26" xfId="0" applyFont="1" applyFill="1" applyBorder="1" applyAlignment="1">
      <alignment horizontal="center" vertical="center" wrapText="1"/>
    </xf>
    <xf numFmtId="0" fontId="47" fillId="6" borderId="28" xfId="0" applyFont="1" applyFill="1" applyBorder="1" applyAlignment="1">
      <alignment horizontal="center" vertical="center"/>
    </xf>
    <xf numFmtId="14" fontId="29" fillId="6" borderId="22" xfId="6" applyNumberFormat="1" applyFont="1" applyFill="1" applyBorder="1" applyAlignment="1">
      <alignment horizontal="center" vertical="center"/>
    </xf>
    <xf numFmtId="14" fontId="29" fillId="6" borderId="1" xfId="6" applyNumberFormat="1" applyFont="1" applyFill="1" applyBorder="1" applyAlignment="1">
      <alignment horizontal="center" vertical="center"/>
    </xf>
    <xf numFmtId="14" fontId="29" fillId="6" borderId="26" xfId="6" applyNumberFormat="1" applyFont="1" applyFill="1" applyBorder="1" applyAlignment="1">
      <alignment horizontal="center" vertical="center"/>
    </xf>
    <xf numFmtId="0" fontId="28" fillId="6" borderId="22" xfId="0" applyFont="1" applyFill="1" applyBorder="1" applyAlignment="1">
      <alignment horizontal="left" vertical="center" wrapText="1"/>
    </xf>
    <xf numFmtId="0" fontId="28" fillId="0" borderId="22" xfId="0" applyFont="1" applyBorder="1" applyAlignment="1">
      <alignment horizontal="center" vertical="center" wrapText="1"/>
    </xf>
    <xf numFmtId="0" fontId="28" fillId="0" borderId="1" xfId="0" applyFont="1" applyBorder="1" applyAlignment="1">
      <alignment horizontal="center" vertical="center" wrapText="1"/>
    </xf>
    <xf numFmtId="0" fontId="28" fillId="6" borderId="4" xfId="0" applyFont="1" applyFill="1" applyBorder="1" applyAlignment="1">
      <alignment horizontal="left" vertical="center" wrapText="1"/>
    </xf>
    <xf numFmtId="0" fontId="28" fillId="0" borderId="35" xfId="0" applyFont="1" applyBorder="1" applyAlignment="1">
      <alignment horizontal="center" vertical="center" wrapText="1"/>
    </xf>
    <xf numFmtId="0" fontId="29" fillId="0" borderId="1" xfId="0" applyFont="1" applyBorder="1" applyAlignment="1">
      <alignment horizontal="left" vertical="center" wrapText="1"/>
    </xf>
    <xf numFmtId="1" fontId="29" fillId="6" borderId="22" xfId="0" applyNumberFormat="1" applyFont="1" applyFill="1" applyBorder="1" applyAlignment="1">
      <alignment horizontal="center" vertical="center" wrapText="1"/>
    </xf>
    <xf numFmtId="1" fontId="29" fillId="6" borderId="1" xfId="0" applyNumberFormat="1" applyFont="1" applyFill="1" applyBorder="1" applyAlignment="1">
      <alignment horizontal="center" vertical="center" wrapText="1"/>
    </xf>
    <xf numFmtId="0" fontId="28" fillId="6" borderId="4" xfId="0" applyFont="1" applyFill="1" applyBorder="1" applyAlignment="1">
      <alignment horizontal="center" vertical="center" wrapText="1"/>
    </xf>
    <xf numFmtId="0" fontId="28" fillId="6" borderId="35" xfId="0" applyFont="1" applyFill="1" applyBorder="1" applyAlignment="1">
      <alignment horizontal="center" vertical="center" wrapText="1"/>
    </xf>
    <xf numFmtId="44" fontId="29" fillId="6" borderId="42" xfId="6" applyFont="1" applyFill="1" applyBorder="1" applyAlignment="1">
      <alignment horizontal="center" vertical="center" wrapText="1"/>
    </xf>
    <xf numFmtId="1" fontId="29" fillId="6" borderId="35" xfId="6" applyNumberFormat="1" applyFont="1" applyFill="1" applyBorder="1" applyAlignment="1">
      <alignment horizontal="center" vertical="center" wrapText="1"/>
    </xf>
    <xf numFmtId="44" fontId="29" fillId="6" borderId="22" xfId="6" applyFont="1" applyFill="1" applyBorder="1" applyAlignment="1">
      <alignment horizontal="center" vertical="center" wrapText="1"/>
    </xf>
    <xf numFmtId="169" fontId="29" fillId="6" borderId="1" xfId="6" applyNumberFormat="1" applyFont="1" applyFill="1" applyBorder="1" applyAlignment="1">
      <alignment horizontal="center" vertical="center" wrapText="1"/>
    </xf>
    <xf numFmtId="44" fontId="29" fillId="6" borderId="26" xfId="6" applyFont="1" applyFill="1" applyBorder="1" applyAlignment="1">
      <alignment horizontal="center" vertical="center" wrapText="1"/>
    </xf>
    <xf numFmtId="0" fontId="28" fillId="0" borderId="46" xfId="0" applyFont="1" applyBorder="1" applyAlignment="1">
      <alignment horizontal="left" vertical="center" wrapText="1"/>
    </xf>
    <xf numFmtId="0" fontId="28" fillId="0" borderId="58" xfId="0" applyFont="1" applyBorder="1" applyAlignment="1">
      <alignment horizontal="left" vertical="center" wrapText="1"/>
    </xf>
    <xf numFmtId="0" fontId="28" fillId="6" borderId="3" xfId="0" applyFont="1" applyFill="1" applyBorder="1" applyAlignment="1">
      <alignment horizontal="center" vertical="center" wrapText="1"/>
    </xf>
    <xf numFmtId="0" fontId="29" fillId="0" borderId="1" xfId="0" applyFont="1" applyBorder="1" applyAlignment="1">
      <alignment horizontal="left" vertical="top" wrapText="1"/>
    </xf>
    <xf numFmtId="0" fontId="28" fillId="0" borderId="5" xfId="0" applyFont="1" applyBorder="1" applyAlignment="1">
      <alignment horizontal="left" vertical="center" wrapText="1"/>
    </xf>
    <xf numFmtId="0" fontId="28" fillId="0" borderId="28" xfId="0" applyFont="1" applyBorder="1" applyAlignment="1">
      <alignment horizontal="left" vertical="center" wrapText="1"/>
    </xf>
    <xf numFmtId="0" fontId="47" fillId="6" borderId="1" xfId="0" applyFont="1" applyFill="1" applyBorder="1" applyAlignment="1">
      <alignment horizontal="center" vertical="center" wrapText="1"/>
    </xf>
    <xf numFmtId="0" fontId="47" fillId="6" borderId="26" xfId="0" applyFont="1" applyFill="1" applyBorder="1" applyAlignment="1">
      <alignment horizontal="center" vertical="center" wrapText="1"/>
    </xf>
    <xf numFmtId="14" fontId="29" fillId="0" borderId="45" xfId="0" applyNumberFormat="1" applyFont="1" applyBorder="1" applyAlignment="1">
      <alignment horizontal="center" vertical="center"/>
    </xf>
    <xf numFmtId="1" fontId="29" fillId="6" borderId="42" xfId="6" applyNumberFormat="1" applyFont="1" applyFill="1" applyBorder="1" applyAlignment="1">
      <alignment horizontal="center" vertical="center" wrapText="1"/>
    </xf>
    <xf numFmtId="0" fontId="28" fillId="6" borderId="44" xfId="0" applyFont="1" applyFill="1" applyBorder="1" applyAlignment="1">
      <alignment horizontal="center" vertical="center" wrapText="1"/>
    </xf>
    <xf numFmtId="0" fontId="29" fillId="6" borderId="1" xfId="6" applyNumberFormat="1" applyFont="1" applyFill="1" applyBorder="1" applyAlignment="1">
      <alignment horizontal="center" vertical="center" wrapText="1"/>
    </xf>
    <xf numFmtId="0" fontId="28" fillId="0" borderId="1" xfId="0" applyFont="1" applyBorder="1" applyAlignment="1">
      <alignment vertical="center" wrapText="1"/>
    </xf>
    <xf numFmtId="0" fontId="28" fillId="0" borderId="26" xfId="0" applyFont="1" applyBorder="1" applyAlignment="1">
      <alignment vertical="center" wrapText="1"/>
    </xf>
    <xf numFmtId="9" fontId="29" fillId="0" borderId="22" xfId="0" applyNumberFormat="1" applyFont="1" applyBorder="1" applyAlignment="1">
      <alignment horizontal="center" vertical="center" wrapText="1"/>
    </xf>
    <xf numFmtId="9" fontId="29" fillId="0" borderId="1" xfId="0" applyNumberFormat="1" applyFont="1" applyBorder="1" applyAlignment="1">
      <alignment horizontal="center" vertical="center" wrapText="1"/>
    </xf>
    <xf numFmtId="0" fontId="29" fillId="0" borderId="1" xfId="0" applyFont="1" applyBorder="1" applyAlignment="1">
      <alignment horizontal="center" vertical="center" wrapText="1"/>
    </xf>
    <xf numFmtId="0" fontId="28" fillId="0" borderId="26" xfId="0" applyFont="1" applyBorder="1" applyAlignment="1">
      <alignment horizontal="center" vertical="center" wrapText="1"/>
    </xf>
    <xf numFmtId="9" fontId="29" fillId="0" borderId="26" xfId="0" applyNumberFormat="1" applyFont="1" applyBorder="1" applyAlignment="1">
      <alignment horizontal="center" vertical="center" wrapText="1"/>
    </xf>
    <xf numFmtId="14" fontId="29" fillId="0" borderId="22" xfId="6" applyNumberFormat="1" applyFont="1" applyFill="1" applyBorder="1" applyAlignment="1">
      <alignment horizontal="center" vertical="center"/>
    </xf>
    <xf numFmtId="14" fontId="29" fillId="0" borderId="3" xfId="6" applyNumberFormat="1" applyFont="1" applyFill="1" applyBorder="1" applyAlignment="1">
      <alignment horizontal="center" vertical="center"/>
    </xf>
    <xf numFmtId="14" fontId="29" fillId="0" borderId="43" xfId="6" applyNumberFormat="1" applyFont="1" applyFill="1" applyBorder="1" applyAlignment="1">
      <alignment horizontal="center" vertical="center"/>
    </xf>
    <xf numFmtId="0" fontId="47" fillId="6" borderId="35" xfId="0" applyFont="1" applyFill="1" applyBorder="1" applyAlignment="1">
      <alignment horizontal="center" vertical="center" wrapText="1"/>
    </xf>
    <xf numFmtId="0" fontId="29" fillId="0" borderId="22" xfId="0" applyFont="1" applyBorder="1" applyAlignment="1">
      <alignment horizontal="left" vertical="center" wrapText="1"/>
    </xf>
    <xf numFmtId="0" fontId="29" fillId="0" borderId="26" xfId="0" applyFont="1" applyBorder="1" applyAlignment="1">
      <alignment horizontal="left" vertical="center" wrapText="1"/>
    </xf>
    <xf numFmtId="0" fontId="28" fillId="0" borderId="3" xfId="0" applyFont="1" applyBorder="1" applyAlignment="1">
      <alignment horizontal="center" vertical="center" wrapText="1"/>
    </xf>
    <xf numFmtId="0" fontId="29" fillId="0" borderId="1" xfId="0" applyFont="1" applyBorder="1" applyAlignment="1">
      <alignment horizontal="center" vertical="center"/>
    </xf>
    <xf numFmtId="0" fontId="28" fillId="0" borderId="45" xfId="0" applyFont="1" applyBorder="1" applyAlignment="1">
      <alignment horizontal="left" vertical="center" wrapText="1"/>
    </xf>
    <xf numFmtId="0" fontId="29" fillId="0" borderId="26" xfId="0" applyFont="1" applyBorder="1" applyAlignment="1">
      <alignment horizontal="center" vertical="center" wrapText="1"/>
    </xf>
    <xf numFmtId="0" fontId="29" fillId="0" borderId="42" xfId="0" applyFont="1" applyBorder="1" applyAlignment="1">
      <alignment horizontal="center" vertical="center" wrapText="1"/>
    </xf>
    <xf numFmtId="9" fontId="28" fillId="0" borderId="42" xfId="0" applyNumberFormat="1" applyFont="1" applyBorder="1" applyAlignment="1">
      <alignment horizontal="center" vertical="center" wrapText="1"/>
    </xf>
    <xf numFmtId="9" fontId="28" fillId="0" borderId="35" xfId="0" applyNumberFormat="1" applyFont="1" applyBorder="1" applyAlignment="1">
      <alignment horizontal="center" vertical="center" wrapText="1"/>
    </xf>
    <xf numFmtId="9" fontId="28" fillId="0" borderId="26" xfId="0" applyNumberFormat="1" applyFont="1" applyBorder="1" applyAlignment="1">
      <alignment horizontal="center" vertical="center" wrapText="1"/>
    </xf>
    <xf numFmtId="1" fontId="28" fillId="0" borderId="1" xfId="0" applyNumberFormat="1" applyFont="1" applyBorder="1" applyAlignment="1">
      <alignment horizontal="center" vertical="center" wrapText="1"/>
    </xf>
    <xf numFmtId="1" fontId="28" fillId="0" borderId="26" xfId="0" applyNumberFormat="1" applyFont="1" applyBorder="1" applyAlignment="1">
      <alignment horizontal="center" vertical="center" wrapText="1"/>
    </xf>
    <xf numFmtId="9" fontId="28" fillId="0" borderId="22" xfId="0" applyNumberFormat="1" applyFont="1" applyBorder="1" applyAlignment="1">
      <alignment horizontal="center" vertical="center" wrapText="1"/>
    </xf>
    <xf numFmtId="9" fontId="29" fillId="0" borderId="1" xfId="0" applyNumberFormat="1" applyFont="1" applyBorder="1" applyAlignment="1">
      <alignment horizontal="center" vertical="center"/>
    </xf>
    <xf numFmtId="9" fontId="29" fillId="0" borderId="26" xfId="0" applyNumberFormat="1" applyFont="1" applyBorder="1" applyAlignment="1">
      <alignment horizontal="center" vertical="center"/>
    </xf>
    <xf numFmtId="14" fontId="28" fillId="0" borderId="42" xfId="0" applyNumberFormat="1" applyFont="1" applyBorder="1" applyAlignment="1">
      <alignment horizontal="center" vertical="center" wrapText="1"/>
    </xf>
    <xf numFmtId="14" fontId="28" fillId="6" borderId="42" xfId="0" applyNumberFormat="1" applyFont="1" applyFill="1" applyBorder="1" applyAlignment="1">
      <alignment horizontal="center" vertical="center" wrapText="1"/>
    </xf>
    <xf numFmtId="14" fontId="28" fillId="0" borderId="35" xfId="0" applyNumberFormat="1" applyFont="1" applyBorder="1" applyAlignment="1">
      <alignment horizontal="center" vertical="center" wrapText="1"/>
    </xf>
    <xf numFmtId="14" fontId="28" fillId="6" borderId="35" xfId="0" applyNumberFormat="1" applyFont="1" applyFill="1" applyBorder="1" applyAlignment="1">
      <alignment horizontal="center" vertical="center" wrapText="1"/>
    </xf>
    <xf numFmtId="14" fontId="28" fillId="0" borderId="26" xfId="0" applyNumberFormat="1" applyFont="1" applyBorder="1" applyAlignment="1">
      <alignment horizontal="center" vertical="center" wrapText="1"/>
    </xf>
    <xf numFmtId="14" fontId="28" fillId="6" borderId="26" xfId="0" applyNumberFormat="1" applyFont="1" applyFill="1" applyBorder="1" applyAlignment="1">
      <alignment horizontal="center" vertical="center" wrapText="1"/>
    </xf>
    <xf numFmtId="14" fontId="29" fillId="0" borderId="22" xfId="0" applyNumberFormat="1" applyFont="1" applyBorder="1" applyAlignment="1">
      <alignment horizontal="center" vertical="center"/>
    </xf>
    <xf numFmtId="14" fontId="29" fillId="0" borderId="1" xfId="0" applyNumberFormat="1" applyFont="1" applyBorder="1" applyAlignment="1">
      <alignment horizontal="center" vertical="center"/>
    </xf>
    <xf numFmtId="14" fontId="29" fillId="0" borderId="26" xfId="0" applyNumberFormat="1" applyFont="1" applyBorder="1" applyAlignment="1">
      <alignment horizontal="center" vertical="center"/>
    </xf>
    <xf numFmtId="0" fontId="28" fillId="0" borderId="14" xfId="0" applyFont="1" applyBorder="1" applyAlignment="1">
      <alignment horizontal="left" vertical="center" wrapText="1"/>
    </xf>
    <xf numFmtId="1" fontId="29" fillId="6" borderId="26" xfId="0" applyNumberFormat="1" applyFont="1" applyFill="1" applyBorder="1" applyAlignment="1">
      <alignment horizontal="center" vertical="center" wrapText="1"/>
    </xf>
    <xf numFmtId="0" fontId="29" fillId="6" borderId="22" xfId="5" applyNumberFormat="1" applyFont="1" applyFill="1" applyBorder="1" applyAlignment="1">
      <alignment horizontal="center" vertical="center" wrapText="1"/>
    </xf>
    <xf numFmtId="0" fontId="29" fillId="6" borderId="1" xfId="5" applyNumberFormat="1" applyFont="1" applyFill="1" applyBorder="1" applyAlignment="1">
      <alignment horizontal="center" vertical="center" wrapText="1"/>
    </xf>
    <xf numFmtId="0" fontId="29" fillId="6" borderId="26" xfId="5" applyNumberFormat="1" applyFont="1" applyFill="1" applyBorder="1" applyAlignment="1">
      <alignment horizontal="center" vertical="center" wrapText="1"/>
    </xf>
    <xf numFmtId="1" fontId="29" fillId="0" borderId="1" xfId="0" applyNumberFormat="1" applyFont="1" applyBorder="1" applyAlignment="1">
      <alignment horizontal="center" vertical="center" wrapText="1"/>
    </xf>
    <xf numFmtId="1" fontId="29" fillId="0" borderId="26" xfId="0" applyNumberFormat="1" applyFont="1" applyBorder="1" applyAlignment="1">
      <alignment horizontal="center" vertical="center" wrapText="1"/>
    </xf>
    <xf numFmtId="14" fontId="29" fillId="6" borderId="22" xfId="0" applyNumberFormat="1" applyFont="1" applyFill="1" applyBorder="1" applyAlignment="1">
      <alignment horizontal="center" vertical="center" wrapText="1"/>
    </xf>
    <xf numFmtId="14" fontId="29" fillId="6" borderId="1" xfId="0" applyNumberFormat="1" applyFont="1" applyFill="1" applyBorder="1" applyAlignment="1">
      <alignment horizontal="center" vertical="center" wrapText="1"/>
    </xf>
    <xf numFmtId="14" fontId="29" fillId="6" borderId="26" xfId="0" applyNumberFormat="1" applyFont="1" applyFill="1" applyBorder="1" applyAlignment="1">
      <alignment horizontal="center" vertical="center" wrapText="1"/>
    </xf>
    <xf numFmtId="17" fontId="29" fillId="6" borderId="46" xfId="5" applyNumberFormat="1" applyFont="1" applyFill="1" applyBorder="1" applyAlignment="1">
      <alignment horizontal="center" vertical="center" wrapText="1"/>
    </xf>
    <xf numFmtId="17" fontId="29" fillId="6" borderId="14" xfId="5" applyNumberFormat="1" applyFont="1" applyFill="1" applyBorder="1" applyAlignment="1">
      <alignment horizontal="center" vertical="center" wrapText="1"/>
    </xf>
    <xf numFmtId="17" fontId="29" fillId="6" borderId="28" xfId="5" applyNumberFormat="1" applyFont="1" applyFill="1" applyBorder="1" applyAlignment="1">
      <alignment horizontal="center" vertical="center" wrapText="1"/>
    </xf>
    <xf numFmtId="14" fontId="29" fillId="0" borderId="22" xfId="0" applyNumberFormat="1" applyFont="1" applyBorder="1" applyAlignment="1">
      <alignment horizontal="center" vertical="center" wrapText="1"/>
    </xf>
    <xf numFmtId="14" fontId="29" fillId="0" borderId="1" xfId="0" applyNumberFormat="1" applyFont="1" applyBorder="1" applyAlignment="1">
      <alignment horizontal="center" vertical="center" wrapText="1"/>
    </xf>
    <xf numFmtId="14" fontId="29" fillId="0" borderId="26" xfId="0" applyNumberFormat="1" applyFont="1" applyBorder="1" applyAlignment="1">
      <alignment horizontal="center" vertical="center" wrapText="1"/>
    </xf>
    <xf numFmtId="14" fontId="28" fillId="0" borderId="43" xfId="6" applyNumberFormat="1" applyFont="1" applyFill="1" applyBorder="1" applyAlignment="1">
      <alignment horizontal="center" vertical="center" wrapText="1"/>
    </xf>
    <xf numFmtId="0" fontId="47" fillId="6" borderId="22" xfId="0" applyFont="1" applyFill="1" applyBorder="1" applyAlignment="1">
      <alignment horizontal="center" vertical="center" wrapText="1"/>
    </xf>
    <xf numFmtId="0" fontId="47" fillId="6" borderId="43"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28" fillId="6" borderId="22" xfId="0" applyFont="1" applyFill="1" applyBorder="1" applyAlignment="1">
      <alignment horizontal="center" vertical="center"/>
    </xf>
    <xf numFmtId="9" fontId="29" fillId="6" borderId="22" xfId="8" applyFont="1" applyFill="1" applyBorder="1" applyAlignment="1">
      <alignment horizontal="center" vertical="center" wrapText="1"/>
    </xf>
    <xf numFmtId="0" fontId="28" fillId="6" borderId="3" xfId="0" applyFont="1" applyFill="1" applyBorder="1" applyAlignment="1">
      <alignment horizontal="center" vertical="center"/>
    </xf>
    <xf numFmtId="9" fontId="29" fillId="6" borderId="3" xfId="0" applyNumberFormat="1" applyFont="1" applyFill="1" applyBorder="1" applyAlignment="1">
      <alignment horizontal="center" vertical="center"/>
    </xf>
    <xf numFmtId="14" fontId="29" fillId="6" borderId="3" xfId="6" applyNumberFormat="1" applyFont="1" applyFill="1" applyBorder="1" applyAlignment="1">
      <alignment horizontal="center" vertical="center"/>
    </xf>
    <xf numFmtId="0" fontId="47" fillId="6" borderId="22" xfId="0" applyFont="1" applyFill="1" applyBorder="1" applyAlignment="1">
      <alignment horizontal="left" vertical="center" wrapText="1"/>
    </xf>
    <xf numFmtId="0" fontId="47" fillId="6" borderId="45" xfId="0" applyFont="1" applyFill="1" applyBorder="1" applyAlignment="1">
      <alignment horizontal="left" vertical="center" wrapText="1"/>
    </xf>
    <xf numFmtId="14" fontId="29" fillId="6" borderId="35" xfId="6" applyNumberFormat="1" applyFont="1" applyFill="1" applyBorder="1" applyAlignment="1">
      <alignment horizontal="center" vertical="center" wrapText="1"/>
    </xf>
    <xf numFmtId="14" fontId="28" fillId="6" borderId="1" xfId="0" applyNumberFormat="1" applyFont="1" applyFill="1" applyBorder="1" applyAlignment="1">
      <alignment horizontal="center" vertical="center" wrapText="1"/>
    </xf>
    <xf numFmtId="1" fontId="28" fillId="0" borderId="22" xfId="8" applyNumberFormat="1" applyFont="1" applyFill="1" applyBorder="1" applyAlignment="1">
      <alignment horizontal="center" vertical="center" wrapText="1"/>
    </xf>
    <xf numFmtId="1" fontId="28" fillId="0" borderId="1" xfId="8" applyNumberFormat="1" applyFont="1" applyFill="1" applyBorder="1" applyAlignment="1">
      <alignment horizontal="center" vertical="center" wrapText="1"/>
    </xf>
    <xf numFmtId="0" fontId="7" fillId="0" borderId="1" xfId="0" applyFont="1" applyBorder="1" applyAlignment="1">
      <alignment horizontal="center" vertical="center"/>
    </xf>
    <xf numFmtId="44" fontId="29" fillId="0" borderId="35" xfId="6" applyFont="1" applyFill="1" applyBorder="1" applyAlignment="1">
      <alignment horizontal="center" vertical="center" wrapText="1"/>
    </xf>
    <xf numFmtId="44" fontId="29" fillId="0" borderId="1" xfId="6" applyFont="1" applyFill="1" applyBorder="1" applyAlignment="1">
      <alignment horizontal="center" vertical="center" wrapText="1"/>
    </xf>
    <xf numFmtId="44" fontId="29" fillId="0" borderId="43" xfId="6" applyFont="1" applyFill="1" applyBorder="1" applyAlignment="1">
      <alignment horizontal="center" vertical="center" wrapText="1"/>
    </xf>
    <xf numFmtId="44" fontId="29" fillId="0" borderId="26" xfId="6" applyFont="1" applyFill="1" applyBorder="1" applyAlignment="1">
      <alignment horizontal="center" vertical="center" wrapText="1"/>
    </xf>
    <xf numFmtId="44" fontId="29" fillId="0" borderId="46" xfId="6" applyFont="1" applyFill="1" applyBorder="1" applyAlignment="1">
      <alignment horizontal="center" vertical="center" wrapText="1"/>
    </xf>
    <xf numFmtId="171" fontId="29" fillId="0" borderId="46" xfId="6" applyNumberFormat="1" applyFont="1" applyFill="1" applyBorder="1" applyAlignment="1">
      <alignment horizontal="center" vertical="center" wrapText="1"/>
    </xf>
    <xf numFmtId="44" fontId="29" fillId="0" borderId="22" xfId="6" applyFont="1" applyFill="1" applyBorder="1" applyAlignment="1">
      <alignment horizontal="center" vertical="center" wrapText="1"/>
    </xf>
    <xf numFmtId="44" fontId="29" fillId="0" borderId="43" xfId="6" applyFont="1" applyFill="1" applyBorder="1" applyAlignment="1">
      <alignment vertical="center" wrapText="1"/>
    </xf>
    <xf numFmtId="171" fontId="29" fillId="6" borderId="1" xfId="6" applyNumberFormat="1" applyFont="1" applyFill="1" applyBorder="1" applyAlignment="1">
      <alignment horizontal="center" vertical="center" wrapText="1"/>
    </xf>
    <xf numFmtId="44" fontId="29" fillId="6" borderId="35" xfId="6" applyFont="1" applyFill="1" applyBorder="1" applyAlignment="1">
      <alignment horizontal="center" vertical="center" wrapText="1"/>
    </xf>
    <xf numFmtId="44" fontId="29" fillId="6" borderId="1" xfId="6" applyFont="1" applyFill="1" applyBorder="1" applyAlignment="1">
      <alignment vertical="center" wrapText="1"/>
    </xf>
    <xf numFmtId="171" fontId="29" fillId="6" borderId="22" xfId="6" applyNumberFormat="1" applyFont="1" applyFill="1" applyBorder="1" applyAlignment="1">
      <alignment vertical="center" wrapText="1"/>
    </xf>
    <xf numFmtId="0" fontId="29" fillId="0" borderId="59" xfId="0" applyFont="1" applyBorder="1" applyAlignment="1">
      <alignment horizontal="center" vertical="center"/>
    </xf>
    <xf numFmtId="171" fontId="29" fillId="6" borderId="1" xfId="6" applyNumberFormat="1" applyFont="1" applyFill="1" applyBorder="1" applyAlignment="1">
      <alignment vertical="center" wrapText="1"/>
    </xf>
    <xf numFmtId="0" fontId="29" fillId="0" borderId="0" xfId="0" applyFont="1" applyAlignment="1">
      <alignment horizontal="center" vertical="center" wrapText="1"/>
    </xf>
    <xf numFmtId="44" fontId="50" fillId="6" borderId="26" xfId="6" applyFont="1" applyFill="1" applyBorder="1" applyAlignment="1">
      <alignment horizontal="center" vertical="center" wrapText="1"/>
    </xf>
    <xf numFmtId="44" fontId="29" fillId="6" borderId="3" xfId="6" applyFont="1" applyFill="1" applyBorder="1" applyAlignment="1">
      <alignment horizontal="center" vertical="center"/>
    </xf>
    <xf numFmtId="0" fontId="29" fillId="0" borderId="4" xfId="0" applyFont="1" applyBorder="1" applyAlignment="1">
      <alignment horizontal="center" vertical="center" wrapText="1"/>
    </xf>
    <xf numFmtId="44" fontId="28" fillId="6" borderId="60" xfId="6" applyFont="1" applyFill="1" applyBorder="1" applyAlignment="1">
      <alignment horizontal="center" vertical="center" wrapText="1"/>
    </xf>
    <xf numFmtId="172" fontId="29" fillId="6" borderId="22" xfId="8" applyNumberFormat="1" applyFont="1" applyFill="1" applyBorder="1" applyAlignment="1">
      <alignment horizontal="center" vertical="center" wrapText="1"/>
    </xf>
    <xf numFmtId="44" fontId="28" fillId="6" borderId="22" xfId="6" applyFont="1" applyFill="1" applyBorder="1" applyAlignment="1">
      <alignment horizontal="center" vertical="center" wrapText="1"/>
    </xf>
    <xf numFmtId="44" fontId="28" fillId="6" borderId="16" xfId="6" applyFont="1" applyFill="1" applyBorder="1" applyAlignment="1">
      <alignment horizontal="center" vertical="center" wrapText="1"/>
    </xf>
    <xf numFmtId="172" fontId="29" fillId="6" borderId="1" xfId="8" applyNumberFormat="1" applyFont="1" applyFill="1" applyBorder="1" applyAlignment="1">
      <alignment horizontal="center" vertical="center" wrapText="1"/>
    </xf>
    <xf numFmtId="44" fontId="28" fillId="6" borderId="1" xfId="6" applyFont="1" applyFill="1" applyBorder="1" applyAlignment="1">
      <alignment horizontal="center" vertical="center" wrapText="1"/>
    </xf>
    <xf numFmtId="44" fontId="28" fillId="6" borderId="61" xfId="6" applyFont="1" applyFill="1" applyBorder="1" applyAlignment="1">
      <alignment horizontal="center" vertical="center" wrapText="1"/>
    </xf>
    <xf numFmtId="172" fontId="29" fillId="6" borderId="26" xfId="8" applyNumberFormat="1" applyFont="1" applyFill="1" applyBorder="1" applyAlignment="1">
      <alignment horizontal="center" vertical="center" wrapText="1"/>
    </xf>
    <xf numFmtId="44" fontId="28" fillId="6" borderId="26" xfId="6" applyFont="1" applyFill="1" applyBorder="1" applyAlignment="1">
      <alignment horizontal="center" vertical="center" wrapText="1"/>
    </xf>
    <xf numFmtId="0" fontId="7" fillId="0" borderId="22" xfId="0" applyFont="1" applyBorder="1" applyAlignment="1">
      <alignment horizontal="center" vertical="center"/>
    </xf>
    <xf numFmtId="0" fontId="7" fillId="0" borderId="22" xfId="0" applyFont="1" applyBorder="1" applyAlignment="1">
      <alignment vertical="top" wrapText="1"/>
    </xf>
    <xf numFmtId="0" fontId="7" fillId="0" borderId="22" xfId="0" applyFont="1" applyBorder="1" applyAlignment="1">
      <alignment horizontal="left" vertical="center"/>
    </xf>
    <xf numFmtId="14" fontId="7" fillId="0" borderId="22" xfId="0" applyNumberFormat="1" applyFont="1" applyBorder="1" applyAlignment="1">
      <alignment horizontal="center" vertical="center"/>
    </xf>
    <xf numFmtId="0" fontId="7" fillId="0" borderId="1" xfId="0" applyFont="1" applyBorder="1" applyAlignment="1">
      <alignment vertical="top" wrapText="1"/>
    </xf>
    <xf numFmtId="0" fontId="7" fillId="0" borderId="1" xfId="0" applyFont="1" applyBorder="1" applyAlignment="1">
      <alignment vertical="center"/>
    </xf>
    <xf numFmtId="14" fontId="7" fillId="0" borderId="1" xfId="0" applyNumberFormat="1" applyFont="1" applyBorder="1" applyAlignment="1">
      <alignment vertical="center"/>
    </xf>
    <xf numFmtId="44" fontId="29" fillId="0" borderId="1" xfId="6" applyFont="1" applyFill="1" applyBorder="1" applyAlignment="1">
      <alignment horizontal="center" vertical="center"/>
    </xf>
    <xf numFmtId="17" fontId="29" fillId="0" borderId="1" xfId="8" applyNumberFormat="1" applyFont="1" applyFill="1" applyBorder="1" applyAlignment="1">
      <alignment horizontal="center" vertical="center" wrapText="1"/>
    </xf>
    <xf numFmtId="0" fontId="7" fillId="0" borderId="26" xfId="0" applyFont="1" applyBorder="1" applyAlignment="1">
      <alignment horizontal="center" vertical="center"/>
    </xf>
    <xf numFmtId="0" fontId="7" fillId="0" borderId="26" xfId="0" applyFont="1" applyBorder="1" applyAlignment="1">
      <alignment vertical="top" wrapText="1"/>
    </xf>
    <xf numFmtId="0" fontId="7" fillId="0" borderId="26" xfId="0" applyFont="1" applyBorder="1" applyAlignment="1">
      <alignment vertical="center"/>
    </xf>
    <xf numFmtId="14" fontId="7" fillId="0" borderId="26" xfId="0" applyNumberFormat="1" applyFont="1" applyBorder="1" applyAlignment="1">
      <alignment vertical="center"/>
    </xf>
    <xf numFmtId="8" fontId="28" fillId="6" borderId="22" xfId="5" applyNumberFormat="1" applyFont="1" applyFill="1" applyBorder="1" applyAlignment="1">
      <alignment horizontal="center" vertical="center" wrapText="1"/>
    </xf>
    <xf numFmtId="43" fontId="29" fillId="6" borderId="22" xfId="5" applyFont="1" applyFill="1" applyBorder="1" applyAlignment="1">
      <alignment horizontal="center" vertical="center" wrapText="1"/>
    </xf>
    <xf numFmtId="49" fontId="51" fillId="0" borderId="1" xfId="2" applyFont="1" applyBorder="1" applyAlignment="1" applyProtection="1">
      <alignment horizontal="center" vertical="center" wrapText="1"/>
    </xf>
    <xf numFmtId="8" fontId="29" fillId="6" borderId="1" xfId="0" applyNumberFormat="1" applyFont="1" applyFill="1" applyBorder="1" applyAlignment="1">
      <alignment horizontal="center" vertical="center" wrapText="1"/>
    </xf>
    <xf numFmtId="17" fontId="29" fillId="6" borderId="1" xfId="8" applyNumberFormat="1" applyFont="1" applyFill="1" applyBorder="1" applyAlignment="1">
      <alignment horizontal="center" vertical="center" wrapText="1"/>
    </xf>
    <xf numFmtId="43" fontId="29" fillId="6" borderId="1" xfId="5" applyFont="1" applyFill="1" applyBorder="1" applyAlignment="1">
      <alignment horizontal="center" vertical="center" wrapText="1"/>
    </xf>
    <xf numFmtId="17" fontId="29" fillId="6" borderId="1" xfId="5" applyNumberFormat="1" applyFont="1" applyFill="1" applyBorder="1" applyAlignment="1">
      <alignment horizontal="center" vertical="center" wrapText="1"/>
    </xf>
    <xf numFmtId="17" fontId="29" fillId="6" borderId="26" xfId="5" applyNumberFormat="1" applyFont="1" applyFill="1" applyBorder="1" applyAlignment="1">
      <alignment horizontal="center" vertical="center" wrapText="1"/>
    </xf>
    <xf numFmtId="165" fontId="28" fillId="6" borderId="22" xfId="6" applyNumberFormat="1" applyFont="1" applyFill="1" applyBorder="1" applyAlignment="1">
      <alignment horizontal="center" vertical="center" wrapText="1"/>
    </xf>
    <xf numFmtId="165" fontId="28" fillId="6" borderId="1" xfId="6" applyNumberFormat="1" applyFont="1" applyFill="1" applyBorder="1" applyAlignment="1">
      <alignment horizontal="center" vertical="center" wrapText="1"/>
    </xf>
    <xf numFmtId="165" fontId="28" fillId="6" borderId="3" xfId="6" applyNumberFormat="1" applyFont="1" applyFill="1" applyBorder="1" applyAlignment="1">
      <alignment horizontal="center" vertical="center" wrapText="1"/>
    </xf>
    <xf numFmtId="165" fontId="28" fillId="6" borderId="26" xfId="6" applyNumberFormat="1" applyFont="1" applyFill="1" applyBorder="1" applyAlignment="1">
      <alignment horizontal="center" vertical="center" wrapText="1"/>
    </xf>
    <xf numFmtId="165" fontId="28" fillId="0" borderId="1" xfId="6" applyNumberFormat="1" applyFont="1" applyFill="1" applyBorder="1" applyAlignment="1">
      <alignment horizontal="center" vertical="center" wrapText="1"/>
    </xf>
    <xf numFmtId="172" fontId="29" fillId="0" borderId="1" xfId="8" applyNumberFormat="1" applyFont="1" applyFill="1" applyBorder="1" applyAlignment="1">
      <alignment horizontal="center" vertical="center" wrapText="1"/>
    </xf>
    <xf numFmtId="42" fontId="29" fillId="6" borderId="22" xfId="7" applyFont="1" applyFill="1" applyBorder="1" applyAlignment="1">
      <alignment horizontal="center" vertical="center" wrapText="1"/>
    </xf>
    <xf numFmtId="0" fontId="7" fillId="6" borderId="46" xfId="0" applyFont="1" applyFill="1" applyBorder="1" applyAlignment="1">
      <alignment horizontal="left" vertical="center"/>
    </xf>
    <xf numFmtId="14" fontId="29" fillId="6" borderId="22" xfId="8" applyNumberFormat="1" applyFont="1" applyFill="1" applyBorder="1" applyAlignment="1">
      <alignment horizontal="center" vertical="center" wrapText="1"/>
    </xf>
    <xf numFmtId="42" fontId="29" fillId="6" borderId="1" xfId="7" applyFont="1" applyFill="1" applyBorder="1" applyAlignment="1">
      <alignment horizontal="center" vertical="center" wrapText="1"/>
    </xf>
    <xf numFmtId="0" fontId="7" fillId="6" borderId="14" xfId="0" applyFont="1" applyFill="1" applyBorder="1" applyAlignment="1">
      <alignment horizontal="left" vertical="center"/>
    </xf>
    <xf numFmtId="42" fontId="29" fillId="6" borderId="35" xfId="7" applyFont="1" applyFill="1" applyBorder="1" applyAlignment="1">
      <alignment horizontal="center" vertical="center" wrapText="1"/>
    </xf>
    <xf numFmtId="0" fontId="7" fillId="6" borderId="36" xfId="0" applyFont="1" applyFill="1" applyBorder="1" applyAlignment="1">
      <alignment horizontal="left" vertical="center"/>
    </xf>
    <xf numFmtId="0" fontId="29" fillId="6" borderId="35" xfId="0" applyFont="1" applyFill="1" applyBorder="1" applyAlignment="1">
      <alignment horizontal="center" vertical="center" wrapText="1"/>
    </xf>
    <xf numFmtId="14" fontId="29" fillId="6" borderId="35" xfId="8" applyNumberFormat="1" applyFont="1" applyFill="1" applyBorder="1" applyAlignment="1">
      <alignment horizontal="center" vertical="center" wrapText="1"/>
    </xf>
    <xf numFmtId="0" fontId="7" fillId="6" borderId="1" xfId="0" applyFont="1" applyFill="1" applyBorder="1" applyAlignment="1">
      <alignment horizontal="left" vertical="center"/>
    </xf>
    <xf numFmtId="0" fontId="28" fillId="0" borderId="1" xfId="0" applyFont="1" applyBorder="1" applyAlignment="1">
      <alignment horizontal="center"/>
    </xf>
    <xf numFmtId="14" fontId="28" fillId="0" borderId="1" xfId="0" applyNumberFormat="1" applyFont="1" applyBorder="1" applyAlignment="1">
      <alignment horizontal="center"/>
    </xf>
    <xf numFmtId="44" fontId="28" fillId="6" borderId="22" xfId="6" applyFont="1" applyFill="1" applyBorder="1" applyAlignment="1">
      <alignment horizontal="center" vertical="center"/>
    </xf>
    <xf numFmtId="44" fontId="28" fillId="6" borderId="1" xfId="6" applyFont="1" applyFill="1" applyBorder="1" applyAlignment="1">
      <alignment horizontal="center" vertical="center"/>
    </xf>
    <xf numFmtId="44" fontId="28" fillId="6" borderId="26" xfId="6" applyFont="1" applyFill="1" applyBorder="1" applyAlignment="1">
      <alignment horizontal="center" vertical="center"/>
    </xf>
    <xf numFmtId="44" fontId="28" fillId="6" borderId="3" xfId="6" applyFont="1" applyFill="1" applyBorder="1" applyAlignment="1">
      <alignment horizontal="center" vertical="center"/>
    </xf>
    <xf numFmtId="172" fontId="29" fillId="6" borderId="3" xfId="8" applyNumberFormat="1" applyFont="1" applyFill="1" applyBorder="1" applyAlignment="1">
      <alignment horizontal="center" vertical="center" wrapText="1"/>
    </xf>
    <xf numFmtId="164" fontId="28" fillId="0" borderId="22" xfId="0" applyNumberFormat="1" applyFont="1" applyBorder="1" applyAlignment="1">
      <alignment horizontal="center" vertical="center" wrapText="1"/>
    </xf>
    <xf numFmtId="173" fontId="29" fillId="0" borderId="22" xfId="8" applyNumberFormat="1" applyFont="1" applyFill="1" applyBorder="1" applyAlignment="1">
      <alignment horizontal="center" vertical="center" wrapText="1"/>
    </xf>
    <xf numFmtId="173" fontId="29" fillId="0" borderId="1" xfId="8" applyNumberFormat="1" applyFont="1" applyFill="1" applyBorder="1" applyAlignment="1">
      <alignment horizontal="center" vertical="center" wrapText="1"/>
    </xf>
    <xf numFmtId="164" fontId="47" fillId="6" borderId="1" xfId="0" applyNumberFormat="1" applyFont="1" applyFill="1" applyBorder="1" applyAlignment="1">
      <alignment horizontal="center" vertical="center" wrapText="1"/>
    </xf>
    <xf numFmtId="0" fontId="29" fillId="6" borderId="1" xfId="0" applyFont="1" applyFill="1" applyBorder="1" applyAlignment="1">
      <alignment horizontal="center" vertical="center"/>
    </xf>
    <xf numFmtId="49" fontId="29" fillId="6" borderId="1" xfId="0" applyNumberFormat="1" applyFont="1" applyFill="1" applyBorder="1" applyAlignment="1">
      <alignment horizontal="center" vertical="center" wrapText="1"/>
    </xf>
    <xf numFmtId="14" fontId="29" fillId="0" borderId="1" xfId="8" applyNumberFormat="1" applyFont="1" applyFill="1" applyBorder="1" applyAlignment="1">
      <alignment horizontal="center" vertical="center" wrapText="1"/>
    </xf>
    <xf numFmtId="0" fontId="29" fillId="6" borderId="1" xfId="8" applyNumberFormat="1" applyFont="1" applyFill="1" applyBorder="1" applyAlignment="1">
      <alignment horizontal="center" vertical="center" wrapText="1"/>
    </xf>
    <xf numFmtId="49" fontId="29" fillId="6" borderId="1" xfId="6" applyNumberFormat="1" applyFont="1" applyFill="1" applyBorder="1" applyAlignment="1">
      <alignment horizontal="center" vertical="center" wrapText="1"/>
    </xf>
    <xf numFmtId="0" fontId="29" fillId="6" borderId="26" xfId="0" applyFont="1" applyFill="1" applyBorder="1" applyAlignment="1">
      <alignment horizontal="center" vertical="center"/>
    </xf>
    <xf numFmtId="49" fontId="29" fillId="6" borderId="26" xfId="6" applyNumberFormat="1" applyFont="1" applyFill="1" applyBorder="1" applyAlignment="1">
      <alignment horizontal="center" vertical="center" wrapText="1"/>
    </xf>
    <xf numFmtId="0" fontId="28" fillId="0" borderId="22" xfId="0" applyFont="1" applyBorder="1" applyAlignment="1">
      <alignment vertical="center" wrapText="1"/>
    </xf>
    <xf numFmtId="14" fontId="28" fillId="0" borderId="1" xfId="0" applyNumberFormat="1" applyFont="1" applyBorder="1" applyAlignment="1">
      <alignment horizontal="center" vertical="center" wrapText="1"/>
    </xf>
    <xf numFmtId="0" fontId="28" fillId="0" borderId="3" xfId="0" applyFont="1" applyBorder="1" applyAlignment="1">
      <alignment vertical="center" wrapText="1"/>
    </xf>
    <xf numFmtId="44" fontId="28" fillId="0" borderId="22" xfId="6" applyFont="1" applyFill="1" applyBorder="1" applyAlignment="1">
      <alignment horizontal="center" vertical="center" wrapText="1"/>
    </xf>
    <xf numFmtId="44" fontId="28" fillId="0" borderId="1" xfId="6" applyFont="1" applyFill="1" applyBorder="1" applyAlignment="1">
      <alignment horizontal="center" vertical="center" wrapText="1"/>
    </xf>
    <xf numFmtId="44" fontId="28" fillId="0" borderId="26" xfId="6" applyFont="1" applyFill="1" applyBorder="1" applyAlignment="1">
      <alignment horizontal="center" vertical="center" wrapText="1"/>
    </xf>
    <xf numFmtId="10" fontId="29" fillId="6" borderId="22" xfId="8" applyNumberFormat="1" applyFont="1" applyFill="1" applyBorder="1" applyAlignment="1">
      <alignment horizontal="center" vertical="center" wrapText="1"/>
    </xf>
    <xf numFmtId="10" fontId="29" fillId="6" borderId="1" xfId="8" applyNumberFormat="1" applyFont="1" applyFill="1" applyBorder="1" applyAlignment="1">
      <alignment horizontal="center" vertical="center" wrapText="1"/>
    </xf>
    <xf numFmtId="10" fontId="29" fillId="6" borderId="26" xfId="8" applyNumberFormat="1" applyFont="1" applyFill="1" applyBorder="1" applyAlignment="1">
      <alignment horizontal="center" vertical="center" wrapText="1"/>
    </xf>
    <xf numFmtId="173" fontId="29" fillId="6" borderId="22" xfId="8" applyNumberFormat="1" applyFont="1" applyFill="1" applyBorder="1" applyAlignment="1">
      <alignment horizontal="center" vertical="center" wrapText="1"/>
    </xf>
    <xf numFmtId="173" fontId="29" fillId="6" borderId="1" xfId="8" applyNumberFormat="1" applyFont="1" applyFill="1" applyBorder="1" applyAlignment="1">
      <alignment horizontal="center" vertical="center" wrapText="1"/>
    </xf>
    <xf numFmtId="8" fontId="28" fillId="6" borderId="22" xfId="0" applyNumberFormat="1" applyFont="1" applyFill="1" applyBorder="1" applyAlignment="1">
      <alignment horizontal="center" vertical="center" wrapText="1"/>
    </xf>
    <xf numFmtId="173" fontId="28" fillId="6" borderId="22" xfId="8" applyNumberFormat="1" applyFont="1" applyFill="1" applyBorder="1" applyAlignment="1">
      <alignment horizontal="center" vertical="center" wrapText="1"/>
    </xf>
    <xf numFmtId="8" fontId="28" fillId="6" borderId="1" xfId="0" applyNumberFormat="1" applyFont="1" applyFill="1" applyBorder="1" applyAlignment="1">
      <alignment horizontal="center" vertical="center" wrapText="1"/>
    </xf>
    <xf numFmtId="173" fontId="28" fillId="6" borderId="1" xfId="8" applyNumberFormat="1" applyFont="1" applyFill="1" applyBorder="1" applyAlignment="1">
      <alignment horizontal="center" vertical="center" wrapText="1"/>
    </xf>
    <xf numFmtId="8" fontId="28" fillId="6" borderId="26" xfId="0" applyNumberFormat="1" applyFont="1" applyFill="1" applyBorder="1" applyAlignment="1">
      <alignment horizontal="center" vertical="center" wrapText="1"/>
    </xf>
    <xf numFmtId="173" fontId="28" fillId="6" borderId="26" xfId="8" applyNumberFormat="1" applyFont="1" applyFill="1" applyBorder="1" applyAlignment="1">
      <alignment vertical="center" wrapText="1"/>
    </xf>
    <xf numFmtId="9" fontId="29" fillId="0" borderId="22" xfId="8" applyFont="1" applyFill="1" applyBorder="1" applyAlignment="1">
      <alignment horizontal="center" vertical="center" wrapText="1"/>
    </xf>
    <xf numFmtId="9" fontId="29" fillId="0" borderId="1" xfId="8" applyFont="1" applyFill="1" applyBorder="1" applyAlignment="1">
      <alignment horizontal="center" vertical="center" wrapText="1"/>
    </xf>
    <xf numFmtId="8" fontId="28" fillId="0" borderId="1" xfId="0" applyNumberFormat="1" applyFont="1" applyBorder="1" applyAlignment="1">
      <alignment horizontal="center" vertical="center" wrapText="1"/>
    </xf>
    <xf numFmtId="14" fontId="28" fillId="0" borderId="1" xfId="8" applyNumberFormat="1" applyFont="1" applyFill="1" applyBorder="1" applyAlignment="1">
      <alignment vertical="center" wrapText="1"/>
    </xf>
    <xf numFmtId="8" fontId="28" fillId="0" borderId="26" xfId="0" applyNumberFormat="1" applyFont="1" applyBorder="1" applyAlignment="1">
      <alignment horizontal="center" vertical="center" wrapText="1"/>
    </xf>
    <xf numFmtId="14" fontId="28" fillId="0" borderId="26" xfId="8" applyNumberFormat="1" applyFont="1" applyFill="1" applyBorder="1" applyAlignment="1">
      <alignment horizontal="center" vertical="center" wrapText="1"/>
    </xf>
    <xf numFmtId="172" fontId="29" fillId="6" borderId="46" xfId="8" applyNumberFormat="1" applyFont="1" applyFill="1" applyBorder="1" applyAlignment="1">
      <alignment horizontal="left" vertical="center" wrapText="1"/>
    </xf>
    <xf numFmtId="172" fontId="29" fillId="6" borderId="14" xfId="8" applyNumberFormat="1" applyFont="1" applyFill="1" applyBorder="1" applyAlignment="1">
      <alignment horizontal="left" vertical="center" wrapText="1"/>
    </xf>
    <xf numFmtId="172" fontId="29" fillId="6" borderId="28" xfId="8" applyNumberFormat="1" applyFont="1" applyFill="1" applyBorder="1" applyAlignment="1">
      <alignment horizontal="left" vertical="center" wrapText="1"/>
    </xf>
    <xf numFmtId="172" fontId="29" fillId="6" borderId="14" xfId="8" applyNumberFormat="1" applyFont="1" applyFill="1" applyBorder="1" applyAlignment="1">
      <alignment vertical="center" wrapText="1"/>
    </xf>
    <xf numFmtId="172" fontId="29" fillId="6" borderId="36" xfId="8" applyNumberFormat="1" applyFont="1" applyFill="1" applyBorder="1" applyAlignment="1">
      <alignment horizontal="left" vertical="center" wrapText="1"/>
    </xf>
    <xf numFmtId="172" fontId="29" fillId="6" borderId="46" xfId="8" applyNumberFormat="1" applyFont="1" applyFill="1" applyBorder="1" applyAlignment="1">
      <alignment vertical="center" wrapText="1"/>
    </xf>
    <xf numFmtId="172" fontId="29" fillId="0" borderId="14" xfId="8" applyNumberFormat="1" applyFont="1" applyFill="1" applyBorder="1" applyAlignment="1">
      <alignment horizontal="left" vertical="center" wrapText="1"/>
    </xf>
    <xf numFmtId="173" fontId="29" fillId="6" borderId="46" xfId="8" applyNumberFormat="1" applyFont="1" applyFill="1" applyBorder="1" applyAlignment="1">
      <alignment horizontal="justify" vertical="center" wrapText="1"/>
    </xf>
    <xf numFmtId="173" fontId="29" fillId="6" borderId="14" xfId="8" applyNumberFormat="1" applyFont="1" applyFill="1" applyBorder="1" applyAlignment="1">
      <alignment horizontal="justify" vertical="center" wrapText="1"/>
    </xf>
    <xf numFmtId="173" fontId="29" fillId="6" borderId="36" xfId="8" applyNumberFormat="1" applyFont="1" applyFill="1" applyBorder="1" applyAlignment="1">
      <alignment horizontal="justify" vertical="center" wrapText="1"/>
    </xf>
    <xf numFmtId="173" fontId="29" fillId="6" borderId="28" xfId="8" applyNumberFormat="1" applyFont="1" applyFill="1" applyBorder="1" applyAlignment="1">
      <alignment horizontal="justify" vertical="center" wrapText="1"/>
    </xf>
    <xf numFmtId="172" fontId="29" fillId="6" borderId="5" xfId="8" applyNumberFormat="1" applyFont="1" applyFill="1" applyBorder="1" applyAlignment="1">
      <alignment horizontal="left" vertical="center" wrapText="1"/>
    </xf>
    <xf numFmtId="174" fontId="28" fillId="6" borderId="46" xfId="0" applyNumberFormat="1" applyFont="1" applyFill="1" applyBorder="1" applyAlignment="1">
      <alignment vertical="center" wrapText="1"/>
    </xf>
    <xf numFmtId="0" fontId="29" fillId="6" borderId="14" xfId="0" applyFont="1" applyFill="1" applyBorder="1" applyAlignment="1">
      <alignment vertical="center" wrapText="1"/>
    </xf>
    <xf numFmtId="0" fontId="29" fillId="6" borderId="14" xfId="0" applyFont="1" applyFill="1" applyBorder="1" applyAlignment="1">
      <alignment horizontal="left" vertical="top" wrapText="1"/>
    </xf>
    <xf numFmtId="0" fontId="29" fillId="6" borderId="14" xfId="0" applyFont="1" applyFill="1" applyBorder="1" applyAlignment="1">
      <alignment wrapText="1"/>
    </xf>
    <xf numFmtId="0" fontId="29" fillId="6" borderId="28" xfId="0" applyFont="1" applyFill="1" applyBorder="1" applyAlignment="1">
      <alignment wrapText="1"/>
    </xf>
    <xf numFmtId="0" fontId="7" fillId="6" borderId="14" xfId="0" applyFont="1" applyFill="1" applyBorder="1" applyAlignment="1">
      <alignment horizontal="left" vertical="center" wrapText="1"/>
    </xf>
    <xf numFmtId="0" fontId="7" fillId="6" borderId="28" xfId="0" applyFont="1" applyFill="1" applyBorder="1" applyAlignment="1">
      <alignment horizontal="left" vertical="center" wrapText="1"/>
    </xf>
    <xf numFmtId="0" fontId="29" fillId="6" borderId="14" xfId="0" applyFont="1" applyFill="1" applyBorder="1" applyAlignment="1">
      <alignment vertical="top" wrapText="1"/>
    </xf>
    <xf numFmtId="174" fontId="28" fillId="6" borderId="14" xfId="0" applyNumberFormat="1" applyFont="1" applyFill="1" applyBorder="1" applyAlignment="1">
      <alignment vertical="center" wrapText="1"/>
    </xf>
    <xf numFmtId="0" fontId="29" fillId="6" borderId="46" xfId="0" applyFont="1" applyFill="1" applyBorder="1" applyAlignment="1">
      <alignment vertical="center" wrapText="1"/>
    </xf>
    <xf numFmtId="174" fontId="28" fillId="6" borderId="28" xfId="0" applyNumberFormat="1" applyFont="1" applyFill="1" applyBorder="1" applyAlignment="1">
      <alignment horizontal="left" vertical="center" wrapText="1"/>
    </xf>
    <xf numFmtId="0" fontId="28" fillId="6" borderId="46" xfId="0" applyFont="1" applyFill="1" applyBorder="1" applyAlignment="1">
      <alignment vertical="center" wrapText="1"/>
    </xf>
    <xf numFmtId="0" fontId="28" fillId="6" borderId="14" xfId="0" applyFont="1" applyFill="1" applyBorder="1" applyAlignment="1">
      <alignment vertical="center" wrapText="1"/>
    </xf>
    <xf numFmtId="173" fontId="29" fillId="6" borderId="14" xfId="8" applyNumberFormat="1" applyFont="1" applyFill="1" applyBorder="1" applyAlignment="1">
      <alignment vertical="center" wrapText="1"/>
    </xf>
    <xf numFmtId="173" fontId="29" fillId="6" borderId="28" xfId="8" applyNumberFormat="1" applyFont="1" applyFill="1" applyBorder="1" applyAlignment="1">
      <alignment vertical="center" wrapText="1"/>
    </xf>
    <xf numFmtId="173" fontId="29" fillId="0" borderId="46" xfId="8" applyNumberFormat="1" applyFont="1" applyFill="1" applyBorder="1" applyAlignment="1">
      <alignment vertical="center" wrapText="1"/>
    </xf>
    <xf numFmtId="173" fontId="29" fillId="0" borderId="14" xfId="8" applyNumberFormat="1" applyFont="1" applyFill="1" applyBorder="1" applyAlignment="1">
      <alignment vertical="center" wrapText="1"/>
    </xf>
    <xf numFmtId="173" fontId="29" fillId="0" borderId="28" xfId="8" applyNumberFormat="1" applyFont="1" applyFill="1" applyBorder="1" applyAlignment="1">
      <alignment vertical="center" wrapText="1"/>
    </xf>
    <xf numFmtId="10" fontId="29" fillId="6" borderId="46" xfId="8" applyNumberFormat="1" applyFont="1" applyFill="1" applyBorder="1" applyAlignment="1">
      <alignment horizontal="center" vertical="center" wrapText="1"/>
    </xf>
    <xf numFmtId="10" fontId="29" fillId="6" borderId="14" xfId="8" applyNumberFormat="1" applyFont="1" applyFill="1" applyBorder="1" applyAlignment="1">
      <alignment horizontal="center" vertical="center" wrapText="1"/>
    </xf>
    <xf numFmtId="173" fontId="29" fillId="6" borderId="46" xfId="8" applyNumberFormat="1" applyFont="1" applyFill="1" applyBorder="1" applyAlignment="1">
      <alignment horizontal="left" vertical="center" wrapText="1"/>
    </xf>
    <xf numFmtId="173" fontId="29" fillId="6" borderId="14" xfId="8" applyNumberFormat="1" applyFont="1" applyFill="1" applyBorder="1" applyAlignment="1">
      <alignment horizontal="left" vertical="center" wrapText="1"/>
    </xf>
    <xf numFmtId="173" fontId="29" fillId="6" borderId="28" xfId="8" applyNumberFormat="1" applyFont="1" applyFill="1" applyBorder="1" applyAlignment="1">
      <alignment horizontal="left" vertical="center" wrapText="1"/>
    </xf>
    <xf numFmtId="173" fontId="28" fillId="6" borderId="46" xfId="8" applyNumberFormat="1" applyFont="1" applyFill="1" applyBorder="1" applyAlignment="1">
      <alignment horizontal="left" vertical="center" wrapText="1"/>
    </xf>
    <xf numFmtId="173" fontId="28" fillId="6" borderId="14" xfId="8" applyNumberFormat="1" applyFont="1" applyFill="1" applyBorder="1" applyAlignment="1">
      <alignment horizontal="left" wrapText="1"/>
    </xf>
    <xf numFmtId="173" fontId="28" fillId="6" borderId="14" xfId="8" applyNumberFormat="1" applyFont="1" applyFill="1" applyBorder="1" applyAlignment="1">
      <alignment horizontal="left" vertical="center" wrapText="1"/>
    </xf>
    <xf numFmtId="173" fontId="28" fillId="6" borderId="28" xfId="8" applyNumberFormat="1" applyFont="1" applyFill="1" applyBorder="1" applyAlignment="1">
      <alignment horizontal="left" vertical="center" wrapText="1"/>
    </xf>
    <xf numFmtId="173" fontId="28" fillId="0" borderId="46" xfId="8" applyNumberFormat="1" applyFont="1" applyFill="1" applyBorder="1" applyAlignment="1">
      <alignment vertical="center" wrapText="1"/>
    </xf>
    <xf numFmtId="173" fontId="28" fillId="0" borderId="14" xfId="8" applyNumberFormat="1" applyFont="1" applyFill="1" applyBorder="1" applyAlignment="1">
      <alignment vertical="center" wrapText="1"/>
    </xf>
    <xf numFmtId="173" fontId="28" fillId="0" borderId="28" xfId="8" applyNumberFormat="1" applyFont="1" applyFill="1" applyBorder="1" applyAlignment="1">
      <alignment vertical="center" wrapText="1"/>
    </xf>
    <xf numFmtId="3" fontId="28" fillId="6" borderId="22" xfId="8" applyNumberFormat="1" applyFont="1" applyFill="1" applyBorder="1" applyAlignment="1">
      <alignment horizontal="center" vertical="center" wrapText="1"/>
    </xf>
    <xf numFmtId="9" fontId="28" fillId="6" borderId="22" xfId="8" applyFont="1" applyFill="1" applyBorder="1" applyAlignment="1">
      <alignment horizontal="center" vertical="center" wrapText="1"/>
    </xf>
    <xf numFmtId="10" fontId="28" fillId="0" borderId="22" xfId="0" applyNumberFormat="1" applyFont="1" applyBorder="1" applyAlignment="1">
      <alignment horizontal="center" vertical="center" wrapText="1"/>
    </xf>
    <xf numFmtId="3" fontId="29" fillId="6" borderId="22" xfId="6" applyNumberFormat="1" applyFont="1" applyFill="1" applyBorder="1" applyAlignment="1">
      <alignment horizontal="center" vertical="center" wrapText="1"/>
    </xf>
    <xf numFmtId="169" fontId="29" fillId="6" borderId="22" xfId="6" applyNumberFormat="1" applyFont="1" applyFill="1" applyBorder="1" applyAlignment="1">
      <alignment horizontal="center" vertical="center" wrapText="1"/>
    </xf>
    <xf numFmtId="0" fontId="7" fillId="0" borderId="1" xfId="0" applyFont="1" applyBorder="1"/>
    <xf numFmtId="44" fontId="28" fillId="0" borderId="22" xfId="6" applyFont="1" applyBorder="1" applyAlignment="1">
      <alignment horizontal="center" vertical="center" wrapText="1"/>
    </xf>
    <xf numFmtId="9" fontId="28" fillId="6" borderId="1" xfId="8" applyFont="1" applyFill="1" applyBorder="1" applyAlignment="1">
      <alignment horizontal="center" vertical="center" wrapText="1"/>
    </xf>
    <xf numFmtId="10" fontId="28" fillId="0" borderId="1" xfId="0" applyNumberFormat="1" applyFont="1" applyBorder="1" applyAlignment="1">
      <alignment horizontal="center" vertical="center" wrapText="1"/>
    </xf>
    <xf numFmtId="3" fontId="29" fillId="6" borderId="1" xfId="6" applyNumberFormat="1" applyFont="1" applyFill="1" applyBorder="1" applyAlignment="1">
      <alignment horizontal="center" vertical="center" wrapText="1"/>
    </xf>
    <xf numFmtId="44" fontId="28" fillId="0" borderId="1" xfId="6" applyFont="1" applyBorder="1" applyAlignment="1">
      <alignment horizontal="center" vertical="center" wrapText="1"/>
    </xf>
    <xf numFmtId="170" fontId="29" fillId="6" borderId="1" xfId="6" applyNumberFormat="1" applyFont="1" applyFill="1" applyBorder="1" applyAlignment="1">
      <alignment horizontal="center" vertical="center" wrapText="1"/>
    </xf>
    <xf numFmtId="0" fontId="29" fillId="0" borderId="3" xfId="0" applyFont="1" applyBorder="1" applyAlignment="1">
      <alignment horizontal="center" vertical="center" wrapText="1"/>
    </xf>
    <xf numFmtId="10" fontId="28" fillId="0" borderId="26" xfId="0" applyNumberFormat="1" applyFont="1" applyBorder="1" applyAlignment="1">
      <alignment horizontal="center" vertical="center" wrapText="1"/>
    </xf>
    <xf numFmtId="169" fontId="29" fillId="6" borderId="26" xfId="6" applyNumberFormat="1" applyFont="1" applyFill="1" applyBorder="1" applyAlignment="1">
      <alignment horizontal="center" vertical="center" wrapText="1"/>
    </xf>
    <xf numFmtId="3" fontId="29" fillId="6" borderId="26" xfId="6" applyNumberFormat="1" applyFont="1" applyFill="1" applyBorder="1" applyAlignment="1">
      <alignment horizontal="center" vertical="center" wrapText="1"/>
    </xf>
    <xf numFmtId="44" fontId="28" fillId="0" borderId="26" xfId="6" applyFont="1" applyBorder="1" applyAlignment="1">
      <alignment horizontal="center" vertical="center" wrapText="1"/>
    </xf>
    <xf numFmtId="2" fontId="29" fillId="6" borderId="22" xfId="6" applyNumberFormat="1" applyFont="1" applyFill="1" applyBorder="1" applyAlignment="1">
      <alignment horizontal="center" vertical="center" wrapText="1"/>
    </xf>
    <xf numFmtId="2" fontId="29" fillId="6" borderId="1" xfId="6" applyNumberFormat="1" applyFont="1" applyFill="1" applyBorder="1" applyAlignment="1">
      <alignment horizontal="center" vertical="center" wrapText="1"/>
    </xf>
    <xf numFmtId="1" fontId="29" fillId="6" borderId="14" xfId="6" applyNumberFormat="1" applyFont="1" applyFill="1" applyBorder="1" applyAlignment="1">
      <alignment horizontal="center" vertical="center" wrapText="1"/>
    </xf>
    <xf numFmtId="2" fontId="29" fillId="6" borderId="14" xfId="6" applyNumberFormat="1" applyFont="1" applyFill="1" applyBorder="1" applyAlignment="1">
      <alignment horizontal="center" vertical="center" wrapText="1"/>
    </xf>
    <xf numFmtId="3" fontId="29" fillId="6" borderId="37" xfId="6" applyNumberFormat="1" applyFont="1" applyFill="1" applyBorder="1" applyAlignment="1">
      <alignment horizontal="center" vertical="center" wrapText="1"/>
    </xf>
    <xf numFmtId="2" fontId="29" fillId="6" borderId="28" xfId="6" applyNumberFormat="1" applyFont="1" applyFill="1" applyBorder="1" applyAlignment="1">
      <alignment horizontal="center" vertical="center" wrapText="1"/>
    </xf>
    <xf numFmtId="2" fontId="29" fillId="6" borderId="26" xfId="6" applyNumberFormat="1" applyFont="1" applyFill="1" applyBorder="1" applyAlignment="1">
      <alignment horizontal="center" vertical="center" wrapText="1"/>
    </xf>
    <xf numFmtId="3" fontId="29" fillId="6" borderId="47" xfId="6" applyNumberFormat="1" applyFont="1" applyFill="1" applyBorder="1" applyAlignment="1">
      <alignment horizontal="center" vertical="center" wrapText="1"/>
    </xf>
    <xf numFmtId="0" fontId="28" fillId="0" borderId="22" xfId="8" applyNumberFormat="1" applyFont="1" applyFill="1" applyBorder="1" applyAlignment="1">
      <alignment vertical="center" wrapText="1"/>
    </xf>
    <xf numFmtId="0" fontId="28" fillId="0" borderId="42" xfId="8" applyNumberFormat="1" applyFont="1" applyFill="1" applyBorder="1" applyAlignment="1">
      <alignment horizontal="center" vertical="center" wrapText="1"/>
    </xf>
    <xf numFmtId="9" fontId="29" fillId="0" borderId="42" xfId="8" applyFont="1" applyFill="1" applyBorder="1" applyAlignment="1">
      <alignment horizontal="center" vertical="center" wrapText="1"/>
    </xf>
    <xf numFmtId="14" fontId="28" fillId="0" borderId="22" xfId="8" applyNumberFormat="1" applyFont="1" applyFill="1" applyBorder="1" applyAlignment="1">
      <alignment horizontal="center" vertical="center" wrapText="1"/>
    </xf>
    <xf numFmtId="0" fontId="7" fillId="0" borderId="14" xfId="0" applyFont="1" applyBorder="1"/>
    <xf numFmtId="0" fontId="28" fillId="0" borderId="1" xfId="8" applyNumberFormat="1" applyFont="1" applyFill="1" applyBorder="1" applyAlignment="1">
      <alignment vertical="center" wrapText="1"/>
    </xf>
    <xf numFmtId="0" fontId="28" fillId="0" borderId="1" xfId="8" applyNumberFormat="1" applyFont="1" applyFill="1" applyBorder="1" applyAlignment="1">
      <alignment horizontal="center" vertical="center" wrapText="1"/>
    </xf>
    <xf numFmtId="14" fontId="7" fillId="0" borderId="1" xfId="0" applyNumberFormat="1" applyFont="1" applyBorder="1" applyAlignment="1">
      <alignment horizontal="center" vertical="center"/>
    </xf>
    <xf numFmtId="14" fontId="28" fillId="0" borderId="1" xfId="8" applyNumberFormat="1" applyFont="1" applyFill="1" applyBorder="1" applyAlignment="1">
      <alignment horizontal="center" vertical="center" wrapText="1"/>
    </xf>
    <xf numFmtId="9" fontId="29" fillId="0" borderId="35" xfId="8" applyFont="1" applyFill="1" applyBorder="1" applyAlignment="1">
      <alignment horizontal="center" vertical="center" wrapText="1"/>
    </xf>
    <xf numFmtId="9" fontId="29" fillId="0" borderId="26" xfId="8" applyFont="1" applyFill="1" applyBorder="1" applyAlignment="1">
      <alignment horizontal="center" vertical="center" wrapText="1"/>
    </xf>
    <xf numFmtId="14" fontId="7" fillId="0" borderId="26" xfId="0" applyNumberFormat="1" applyFont="1" applyBorder="1" applyAlignment="1">
      <alignment horizontal="center" vertical="center"/>
    </xf>
    <xf numFmtId="1" fontId="28" fillId="0" borderId="35" xfId="8" applyNumberFormat="1" applyFont="1" applyFill="1" applyBorder="1" applyAlignment="1">
      <alignment horizontal="center" vertical="center" wrapText="1"/>
    </xf>
    <xf numFmtId="1" fontId="28" fillId="6" borderId="22" xfId="0" applyNumberFormat="1" applyFont="1" applyFill="1" applyBorder="1" applyAlignment="1">
      <alignment horizontal="center" vertical="center" wrapText="1"/>
    </xf>
    <xf numFmtId="17" fontId="29" fillId="6" borderId="22" xfId="5" applyNumberFormat="1" applyFont="1" applyFill="1" applyBorder="1" applyAlignment="1">
      <alignment horizontal="center" vertical="center" wrapText="1"/>
    </xf>
    <xf numFmtId="1" fontId="29" fillId="0" borderId="14" xfId="5" applyNumberFormat="1" applyFont="1" applyFill="1" applyBorder="1" applyAlignment="1">
      <alignment horizontal="center" vertical="center" wrapText="1"/>
    </xf>
    <xf numFmtId="0" fontId="29" fillId="0" borderId="1" xfId="5" applyNumberFormat="1" applyFont="1" applyFill="1" applyBorder="1" applyAlignment="1">
      <alignment horizontal="center" vertical="center" wrapText="1"/>
    </xf>
    <xf numFmtId="1" fontId="28" fillId="6" borderId="1" xfId="0" applyNumberFormat="1" applyFont="1" applyFill="1" applyBorder="1" applyAlignment="1">
      <alignment horizontal="center" vertical="center" wrapText="1"/>
    </xf>
    <xf numFmtId="17" fontId="29" fillId="6" borderId="14" xfId="0" applyNumberFormat="1" applyFont="1" applyFill="1" applyBorder="1" applyAlignment="1">
      <alignment horizontal="center" vertical="center" wrapText="1"/>
    </xf>
    <xf numFmtId="17" fontId="29" fillId="6" borderId="1" xfId="0" applyNumberFormat="1" applyFont="1" applyFill="1" applyBorder="1" applyAlignment="1">
      <alignment horizontal="center" vertical="center" wrapText="1"/>
    </xf>
    <xf numFmtId="1" fontId="29" fillId="0" borderId="12" xfId="5" applyNumberFormat="1" applyFont="1" applyFill="1" applyBorder="1" applyAlignment="1">
      <alignment horizontal="center" vertical="center" wrapText="1"/>
    </xf>
    <xf numFmtId="17" fontId="29" fillId="6" borderId="5" xfId="0" applyNumberFormat="1" applyFont="1" applyFill="1" applyBorder="1" applyAlignment="1">
      <alignment horizontal="center" vertical="center" wrapText="1"/>
    </xf>
    <xf numFmtId="17" fontId="29" fillId="6" borderId="10" xfId="0" applyNumberFormat="1" applyFont="1" applyFill="1" applyBorder="1" applyAlignment="1">
      <alignment horizontal="center" vertical="center" wrapText="1"/>
    </xf>
    <xf numFmtId="1" fontId="28" fillId="6" borderId="26" xfId="0" applyNumberFormat="1" applyFont="1" applyFill="1" applyBorder="1" applyAlignment="1">
      <alignment horizontal="center" vertical="center" wrapText="1"/>
    </xf>
    <xf numFmtId="9" fontId="28" fillId="6" borderId="26" xfId="8" applyFont="1" applyFill="1" applyBorder="1" applyAlignment="1">
      <alignment horizontal="center" vertical="center" wrapText="1"/>
    </xf>
    <xf numFmtId="17" fontId="29" fillId="6" borderId="28" xfId="0" applyNumberFormat="1" applyFont="1" applyFill="1" applyBorder="1" applyAlignment="1">
      <alignment horizontal="center" vertical="center" wrapText="1"/>
    </xf>
    <xf numFmtId="17" fontId="29" fillId="6" borderId="26" xfId="0" applyNumberFormat="1" applyFont="1" applyFill="1" applyBorder="1" applyAlignment="1">
      <alignment horizontal="center" vertical="center" wrapText="1"/>
    </xf>
    <xf numFmtId="1" fontId="29" fillId="6" borderId="46" xfId="6" applyNumberFormat="1" applyFont="1" applyFill="1" applyBorder="1" applyAlignment="1">
      <alignment horizontal="center" vertical="center" wrapText="1"/>
    </xf>
    <xf numFmtId="3" fontId="28" fillId="6" borderId="14" xfId="0" applyNumberFormat="1" applyFont="1" applyFill="1" applyBorder="1" applyAlignment="1">
      <alignment horizontal="center" vertical="center" wrapText="1"/>
    </xf>
    <xf numFmtId="3" fontId="28" fillId="6" borderId="36" xfId="0" applyNumberFormat="1" applyFont="1" applyFill="1" applyBorder="1" applyAlignment="1">
      <alignment horizontal="center" vertical="center" wrapText="1"/>
    </xf>
    <xf numFmtId="3" fontId="28" fillId="6" borderId="48" xfId="0" applyNumberFormat="1" applyFont="1" applyFill="1" applyBorder="1" applyAlignment="1">
      <alignment horizontal="center" vertical="center" wrapText="1"/>
    </xf>
    <xf numFmtId="0" fontId="29" fillId="6" borderId="46" xfId="6" applyNumberFormat="1" applyFont="1" applyFill="1" applyBorder="1" applyAlignment="1">
      <alignment horizontal="center" vertical="center" wrapText="1"/>
    </xf>
    <xf numFmtId="0" fontId="29" fillId="6" borderId="22" xfId="6" applyNumberFormat="1" applyFont="1" applyFill="1" applyBorder="1" applyAlignment="1">
      <alignment horizontal="center" vertical="center" wrapText="1"/>
    </xf>
    <xf numFmtId="0" fontId="29" fillId="6" borderId="14" xfId="6" applyNumberFormat="1" applyFont="1" applyFill="1" applyBorder="1" applyAlignment="1">
      <alignment horizontal="center" vertical="center" wrapText="1"/>
    </xf>
    <xf numFmtId="3" fontId="29" fillId="6" borderId="14" xfId="6" applyNumberFormat="1" applyFont="1" applyFill="1" applyBorder="1" applyAlignment="1">
      <alignment horizontal="center" vertical="center" wrapText="1"/>
    </xf>
    <xf numFmtId="0" fontId="29" fillId="6" borderId="45" xfId="6" applyNumberFormat="1" applyFont="1" applyFill="1" applyBorder="1" applyAlignment="1">
      <alignment horizontal="center" vertical="center" wrapText="1"/>
    </xf>
    <xf numFmtId="0" fontId="29" fillId="6" borderId="26" xfId="6" applyNumberFormat="1" applyFont="1" applyFill="1" applyBorder="1" applyAlignment="1">
      <alignment horizontal="center" vertical="center" wrapText="1"/>
    </xf>
    <xf numFmtId="3" fontId="28" fillId="0" borderId="22" xfId="0" applyNumberFormat="1" applyFont="1" applyBorder="1" applyAlignment="1">
      <alignment horizontal="center" vertical="center" wrapText="1"/>
    </xf>
    <xf numFmtId="0" fontId="29" fillId="0" borderId="44" xfId="6" applyNumberFormat="1" applyFont="1" applyFill="1" applyBorder="1" applyAlignment="1">
      <alignment horizontal="center" vertical="center" wrapText="1"/>
    </xf>
    <xf numFmtId="0" fontId="29" fillId="0" borderId="22" xfId="6" applyNumberFormat="1" applyFont="1" applyFill="1" applyBorder="1" applyAlignment="1">
      <alignment horizontal="center" vertical="center" wrapText="1"/>
    </xf>
    <xf numFmtId="3" fontId="28" fillId="0" borderId="1" xfId="0" applyNumberFormat="1" applyFont="1" applyBorder="1" applyAlignment="1">
      <alignment horizontal="center" vertical="center" wrapText="1"/>
    </xf>
    <xf numFmtId="169" fontId="29" fillId="0" borderId="14" xfId="6" applyNumberFormat="1" applyFont="1" applyFill="1" applyBorder="1" applyAlignment="1">
      <alignment horizontal="center" vertical="center" wrapText="1"/>
    </xf>
    <xf numFmtId="169" fontId="29" fillId="0" borderId="1" xfId="6" applyNumberFormat="1" applyFont="1" applyFill="1" applyBorder="1" applyAlignment="1">
      <alignment horizontal="center" vertical="center" wrapText="1"/>
    </xf>
    <xf numFmtId="0" fontId="29" fillId="0" borderId="36" xfId="6" applyNumberFormat="1" applyFont="1" applyFill="1" applyBorder="1" applyAlignment="1">
      <alignment horizontal="center" vertical="center" wrapText="1"/>
    </xf>
    <xf numFmtId="0" fontId="29" fillId="0" borderId="1" xfId="6" applyNumberFormat="1" applyFont="1" applyFill="1" applyBorder="1" applyAlignment="1">
      <alignment horizontal="center" vertical="center" wrapText="1"/>
    </xf>
    <xf numFmtId="44" fontId="29" fillId="0" borderId="36" xfId="6" applyFont="1" applyFill="1" applyBorder="1" applyAlignment="1">
      <alignment horizontal="center" vertical="center" wrapText="1"/>
    </xf>
    <xf numFmtId="0" fontId="28" fillId="0" borderId="35" xfId="0" applyFont="1" applyBorder="1" applyAlignment="1">
      <alignment horizontal="left" vertical="center" wrapText="1"/>
    </xf>
    <xf numFmtId="3" fontId="28" fillId="0" borderId="26" xfId="0" applyNumberFormat="1" applyFont="1" applyBorder="1" applyAlignment="1">
      <alignment horizontal="center" vertical="center" wrapText="1"/>
    </xf>
    <xf numFmtId="169" fontId="29" fillId="0" borderId="28" xfId="6" applyNumberFormat="1" applyFont="1" applyFill="1" applyBorder="1" applyAlignment="1">
      <alignment horizontal="center" vertical="center" wrapText="1"/>
    </xf>
    <xf numFmtId="169" fontId="29" fillId="0" borderId="26" xfId="6" applyNumberFormat="1" applyFont="1" applyFill="1" applyBorder="1" applyAlignment="1">
      <alignment horizontal="center" vertical="center" wrapText="1"/>
    </xf>
    <xf numFmtId="0" fontId="7" fillId="0" borderId="1" xfId="0" applyFont="1" applyBorder="1" applyAlignment="1">
      <alignment wrapText="1"/>
    </xf>
    <xf numFmtId="0" fontId="29" fillId="6" borderId="36" xfId="6" applyNumberFormat="1" applyFont="1" applyFill="1" applyBorder="1" applyAlignment="1">
      <alignment horizontal="center" vertical="center" wrapText="1"/>
    </xf>
    <xf numFmtId="0" fontId="29" fillId="6" borderId="28" xfId="6" applyNumberFormat="1" applyFont="1" applyFill="1" applyBorder="1" applyAlignment="1">
      <alignment horizontal="center" vertical="center" wrapText="1"/>
    </xf>
    <xf numFmtId="0" fontId="28" fillId="0" borderId="3" xfId="0" applyFont="1" applyBorder="1" applyAlignment="1">
      <alignment horizontal="center" vertical="center"/>
    </xf>
    <xf numFmtId="0" fontId="7" fillId="0" borderId="1" xfId="0" applyFont="1" applyBorder="1" applyAlignment="1">
      <alignment vertical="center" wrapText="1"/>
    </xf>
    <xf numFmtId="0" fontId="7" fillId="0" borderId="3" xfId="0" applyFont="1" applyBorder="1" applyAlignment="1">
      <alignment horizontal="center"/>
    </xf>
    <xf numFmtId="44" fontId="28" fillId="6" borderId="46" xfId="6" applyFont="1" applyFill="1" applyBorder="1" applyAlignment="1">
      <alignment horizontal="center" vertical="center"/>
    </xf>
    <xf numFmtId="3" fontId="29" fillId="6" borderId="22" xfId="6" applyNumberFormat="1" applyFont="1" applyFill="1" applyBorder="1" applyAlignment="1">
      <alignment horizontal="center" vertical="center"/>
    </xf>
    <xf numFmtId="0" fontId="28" fillId="6" borderId="4" xfId="0" applyFont="1" applyFill="1" applyBorder="1" applyAlignment="1">
      <alignment vertical="center" wrapText="1"/>
    </xf>
    <xf numFmtId="44" fontId="28" fillId="6" borderId="14" xfId="6" applyFont="1" applyFill="1" applyBorder="1" applyAlignment="1">
      <alignment horizontal="center" vertical="center"/>
    </xf>
    <xf numFmtId="0" fontId="28" fillId="6" borderId="14" xfId="6" applyNumberFormat="1" applyFont="1" applyFill="1" applyBorder="1" applyAlignment="1">
      <alignment horizontal="center" vertical="center"/>
    </xf>
    <xf numFmtId="0" fontId="28" fillId="6" borderId="1" xfId="6" applyNumberFormat="1" applyFont="1" applyFill="1" applyBorder="1" applyAlignment="1">
      <alignment horizontal="center" vertical="center"/>
    </xf>
    <xf numFmtId="44" fontId="28" fillId="6" borderId="28" xfId="6" applyFont="1" applyFill="1" applyBorder="1" applyAlignment="1">
      <alignment horizontal="center" vertical="center"/>
    </xf>
    <xf numFmtId="1" fontId="28" fillId="6" borderId="14" xfId="6" applyNumberFormat="1" applyFont="1" applyFill="1" applyBorder="1" applyAlignment="1">
      <alignment horizontal="center" vertical="center"/>
    </xf>
    <xf numFmtId="1" fontId="28" fillId="6" borderId="1" xfId="6" applyNumberFormat="1" applyFont="1" applyFill="1" applyBorder="1" applyAlignment="1">
      <alignment horizontal="center" vertical="center"/>
    </xf>
    <xf numFmtId="0" fontId="7" fillId="0" borderId="0" xfId="0" applyFont="1"/>
    <xf numFmtId="0" fontId="52" fillId="0" borderId="0" xfId="0" applyFont="1" applyAlignment="1">
      <alignment horizontal="center"/>
    </xf>
    <xf numFmtId="1" fontId="7" fillId="0" borderId="0" xfId="0" applyNumberFormat="1" applyFont="1" applyAlignment="1">
      <alignment horizontal="center" vertical="center"/>
    </xf>
    <xf numFmtId="0" fontId="53" fillId="0" borderId="0" xfId="0" applyFont="1" applyAlignment="1">
      <alignment horizontal="center" vertical="center" wrapText="1"/>
    </xf>
    <xf numFmtId="167" fontId="28" fillId="0" borderId="0" xfId="0" applyNumberFormat="1" applyFont="1" applyAlignment="1">
      <alignment horizontal="center" vertical="center"/>
    </xf>
    <xf numFmtId="0" fontId="49" fillId="0" borderId="0" xfId="0" applyFont="1" applyAlignment="1">
      <alignment horizontal="center"/>
    </xf>
    <xf numFmtId="0" fontId="49" fillId="0" borderId="0" xfId="0" applyFont="1" applyAlignment="1">
      <alignment horizontal="center" vertical="center"/>
    </xf>
    <xf numFmtId="0" fontId="7" fillId="0" borderId="0" xfId="0" applyFont="1" applyAlignment="1">
      <alignment horizontal="center" vertical="center" wrapText="1"/>
    </xf>
    <xf numFmtId="166" fontId="7" fillId="0" borderId="0" xfId="0" applyNumberFormat="1" applyFont="1" applyAlignment="1">
      <alignment horizontal="center" vertical="center" wrapText="1"/>
    </xf>
    <xf numFmtId="0" fontId="7" fillId="0" borderId="0" xfId="0" applyFont="1" applyAlignment="1">
      <alignment horizontal="center"/>
    </xf>
    <xf numFmtId="1" fontId="29" fillId="6" borderId="42" xfId="8" applyNumberFormat="1" applyFont="1" applyFill="1" applyBorder="1" applyAlignment="1">
      <alignment horizontal="center" vertical="center"/>
    </xf>
    <xf numFmtId="1" fontId="29" fillId="6" borderId="22" xfId="6" applyNumberFormat="1" applyFont="1" applyFill="1" applyBorder="1" applyAlignment="1">
      <alignment horizontal="center" vertical="center"/>
    </xf>
    <xf numFmtId="1" fontId="29" fillId="6" borderId="35" xfId="8" applyNumberFormat="1" applyFont="1" applyFill="1" applyBorder="1" applyAlignment="1">
      <alignment horizontal="center" vertical="center"/>
    </xf>
    <xf numFmtId="1" fontId="29" fillId="6" borderId="1" xfId="6" applyNumberFormat="1" applyFont="1" applyFill="1" applyBorder="1" applyAlignment="1">
      <alignment horizontal="center" vertical="center"/>
    </xf>
    <xf numFmtId="1" fontId="29" fillId="6" borderId="26" xfId="8" applyNumberFormat="1" applyFont="1" applyFill="1" applyBorder="1" applyAlignment="1">
      <alignment horizontal="center" vertical="center"/>
    </xf>
    <xf numFmtId="1" fontId="29" fillId="6" borderId="26" xfId="6" applyNumberFormat="1" applyFont="1" applyFill="1" applyBorder="1" applyAlignment="1">
      <alignment horizontal="center" vertical="center"/>
    </xf>
    <xf numFmtId="167" fontId="28" fillId="0" borderId="1" xfId="0" applyNumberFormat="1" applyFont="1" applyBorder="1" applyAlignment="1">
      <alignment horizontal="center" vertical="center"/>
    </xf>
    <xf numFmtId="14" fontId="29" fillId="6" borderId="42" xfId="6" applyNumberFormat="1" applyFont="1" applyFill="1" applyBorder="1" applyAlignment="1">
      <alignment horizontal="center" vertical="center" wrapText="1"/>
    </xf>
    <xf numFmtId="1" fontId="29" fillId="6" borderId="35" xfId="0" applyNumberFormat="1" applyFont="1" applyFill="1" applyBorder="1" applyAlignment="1">
      <alignment horizontal="center" vertical="center" wrapText="1"/>
    </xf>
    <xf numFmtId="0" fontId="28" fillId="6" borderId="5" xfId="0" applyFont="1" applyFill="1" applyBorder="1" applyAlignment="1">
      <alignment horizontal="center" vertical="center" wrapText="1"/>
    </xf>
    <xf numFmtId="0" fontId="28" fillId="6" borderId="28" xfId="0" applyFont="1" applyFill="1" applyBorder="1" applyAlignment="1">
      <alignment horizontal="center" vertical="center" wrapText="1"/>
    </xf>
    <xf numFmtId="1" fontId="28" fillId="6" borderId="3" xfId="0" applyNumberFormat="1" applyFont="1" applyFill="1" applyBorder="1" applyAlignment="1">
      <alignment horizontal="center" vertical="center"/>
    </xf>
    <xf numFmtId="0" fontId="28" fillId="6" borderId="14" xfId="0" applyFont="1" applyFill="1" applyBorder="1" applyAlignment="1">
      <alignment horizontal="center" vertical="center" wrapText="1"/>
    </xf>
    <xf numFmtId="0" fontId="28" fillId="6" borderId="28" xfId="0" applyFont="1" applyFill="1" applyBorder="1" applyAlignment="1">
      <alignment vertical="center" wrapText="1"/>
    </xf>
    <xf numFmtId="0" fontId="47" fillId="6" borderId="3" xfId="0" applyFont="1" applyFill="1" applyBorder="1" applyAlignment="1">
      <alignment horizontal="center" vertical="center" wrapText="1"/>
    </xf>
    <xf numFmtId="0" fontId="28" fillId="6" borderId="1" xfId="0" applyFont="1" applyFill="1" applyBorder="1" applyAlignment="1">
      <alignment horizontal="center" vertical="center"/>
    </xf>
    <xf numFmtId="0" fontId="55" fillId="6" borderId="0" xfId="0" applyFont="1" applyFill="1" applyAlignment="1">
      <alignment horizontal="center" vertical="center"/>
    </xf>
    <xf numFmtId="14" fontId="29" fillId="6" borderId="35" xfId="0" applyNumberFormat="1" applyFont="1" applyFill="1" applyBorder="1" applyAlignment="1">
      <alignment horizontal="center" vertical="center" wrapText="1"/>
    </xf>
    <xf numFmtId="14" fontId="29" fillId="0" borderId="3" xfId="0" applyNumberFormat="1" applyFont="1" applyBorder="1" applyAlignment="1">
      <alignment horizontal="center" vertical="center" wrapText="1"/>
    </xf>
    <xf numFmtId="9" fontId="29" fillId="6" borderId="1" xfId="0" applyNumberFormat="1" applyFont="1" applyFill="1" applyBorder="1" applyAlignment="1">
      <alignment horizontal="center" vertical="center"/>
    </xf>
    <xf numFmtId="0" fontId="28" fillId="6" borderId="41" xfId="0" applyFont="1" applyFill="1" applyBorder="1" applyAlignment="1">
      <alignment vertical="center" wrapText="1"/>
    </xf>
    <xf numFmtId="0" fontId="56" fillId="0" borderId="3" xfId="0" applyFont="1" applyBorder="1" applyAlignment="1">
      <alignment vertical="center" wrapText="1"/>
    </xf>
    <xf numFmtId="0" fontId="29" fillId="0" borderId="14" xfId="8" applyNumberFormat="1" applyFont="1" applyFill="1" applyBorder="1" applyAlignment="1">
      <alignment horizontal="center" vertical="center" wrapText="1"/>
    </xf>
    <xf numFmtId="0" fontId="29" fillId="6" borderId="36" xfId="8" applyNumberFormat="1" applyFont="1" applyFill="1" applyBorder="1" applyAlignment="1">
      <alignment horizontal="center" vertical="center"/>
    </xf>
    <xf numFmtId="0" fontId="28" fillId="6" borderId="36" xfId="0" applyFont="1" applyFill="1" applyBorder="1" applyAlignment="1">
      <alignment horizontal="center" vertical="center" wrapText="1"/>
    </xf>
    <xf numFmtId="0" fontId="29" fillId="6" borderId="14" xfId="0" applyFont="1" applyFill="1" applyBorder="1" applyAlignment="1">
      <alignment horizontal="center" vertical="center" wrapText="1"/>
    </xf>
    <xf numFmtId="9" fontId="29" fillId="6" borderId="14" xfId="8" applyFont="1" applyFill="1" applyBorder="1" applyAlignment="1">
      <alignment horizontal="center" vertical="center" wrapText="1"/>
    </xf>
    <xf numFmtId="0" fontId="59" fillId="0" borderId="1" xfId="0" applyFont="1" applyBorder="1" applyAlignment="1">
      <alignment horizontal="center" vertical="center" wrapText="1"/>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25" fillId="0" borderId="1" xfId="0" applyFont="1" applyBorder="1" applyAlignment="1">
      <alignment horizontal="left" vertical="center" wrapText="1"/>
    </xf>
    <xf numFmtId="0" fontId="21" fillId="0" borderId="14" xfId="0" applyFont="1" applyBorder="1" applyAlignment="1">
      <alignment horizontal="justify" vertical="center" wrapText="1"/>
    </xf>
    <xf numFmtId="0" fontId="21" fillId="0" borderId="15" xfId="0" applyFont="1" applyBorder="1" applyAlignment="1">
      <alignment horizontal="justify" vertical="center" wrapText="1"/>
    </xf>
    <xf numFmtId="0" fontId="21" fillId="0" borderId="16" xfId="0" applyFont="1" applyBorder="1" applyAlignment="1">
      <alignment horizontal="justify" vertical="center" wrapText="1"/>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5" xfId="0" applyBorder="1" applyAlignment="1">
      <alignment horizontal="center" vertical="center"/>
    </xf>
    <xf numFmtId="0" fontId="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4" fillId="3" borderId="1" xfId="0" applyFont="1" applyFill="1" applyBorder="1"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vertical="center" wrapText="1"/>
    </xf>
    <xf numFmtId="0" fontId="3" fillId="3" borderId="1" xfId="0" applyFont="1" applyFill="1" applyBorder="1" applyAlignment="1">
      <alignment horizontal="left" vertical="center" wrapText="1"/>
    </xf>
    <xf numFmtId="0" fontId="5" fillId="0" borderId="1" xfId="0" applyFont="1" applyBorder="1" applyAlignment="1">
      <alignment horizontal="left" vertical="center" wrapText="1"/>
    </xf>
    <xf numFmtId="0" fontId="23" fillId="0" borderId="1" xfId="0" applyFont="1" applyBorder="1" applyAlignment="1">
      <alignment horizontal="center" vertical="center"/>
    </xf>
    <xf numFmtId="0" fontId="0" fillId="0" borderId="12" xfId="0" applyBorder="1" applyAlignment="1">
      <alignment horizontal="center"/>
    </xf>
    <xf numFmtId="0" fontId="21" fillId="0" borderId="1" xfId="0" applyFont="1" applyBorder="1" applyAlignment="1">
      <alignment horizontal="center" vertical="center" wrapText="1"/>
    </xf>
    <xf numFmtId="0" fontId="5" fillId="0" borderId="1" xfId="0" applyFont="1" applyBorder="1" applyAlignment="1">
      <alignment vertical="center" wrapText="1"/>
    </xf>
    <xf numFmtId="0" fontId="22" fillId="0" borderId="0" xfId="0" applyFont="1" applyAlignment="1">
      <alignment horizontal="center" vertical="center"/>
    </xf>
    <xf numFmtId="0" fontId="3" fillId="0" borderId="1" xfId="0" applyFont="1" applyBorder="1" applyAlignment="1">
      <alignment horizontal="left" vertical="center" wrapText="1"/>
    </xf>
    <xf numFmtId="0" fontId="56" fillId="0" borderId="14" xfId="0" applyFont="1" applyBorder="1" applyAlignment="1">
      <alignment horizontal="center" vertical="center" wrapText="1"/>
    </xf>
    <xf numFmtId="0" fontId="56" fillId="0" borderId="15" xfId="0" applyFont="1" applyBorder="1" applyAlignment="1">
      <alignment horizontal="center" vertical="center" wrapText="1"/>
    </xf>
    <xf numFmtId="0" fontId="56" fillId="0" borderId="16" xfId="0" applyFont="1" applyBorder="1" applyAlignment="1">
      <alignment horizontal="center" vertical="center" wrapText="1"/>
    </xf>
    <xf numFmtId="0" fontId="57" fillId="0" borderId="1" xfId="0" applyFont="1" applyBorder="1" applyAlignment="1">
      <alignment horizontal="center" vertical="center" textRotation="90" wrapText="1"/>
    </xf>
    <xf numFmtId="167" fontId="58" fillId="0" borderId="35" xfId="0" applyNumberFormat="1" applyFont="1" applyBorder="1" applyAlignment="1">
      <alignment horizontal="center" vertical="center" textRotation="90" wrapText="1"/>
    </xf>
    <xf numFmtId="167" fontId="58" fillId="0" borderId="4" xfId="0" applyNumberFormat="1" applyFont="1" applyBorder="1" applyAlignment="1">
      <alignment horizontal="center" vertical="center" textRotation="90" wrapText="1"/>
    </xf>
    <xf numFmtId="167" fontId="58" fillId="0" borderId="3" xfId="0" applyNumberFormat="1" applyFont="1" applyBorder="1" applyAlignment="1">
      <alignment horizontal="center" vertical="center" textRotation="90" wrapText="1"/>
    </xf>
    <xf numFmtId="0" fontId="61" fillId="0" borderId="24" xfId="0" applyFont="1" applyBorder="1" applyAlignment="1">
      <alignment horizontal="center" vertical="center" wrapText="1"/>
    </xf>
    <xf numFmtId="0" fontId="61" fillId="0" borderId="49" xfId="0" applyFont="1" applyBorder="1" applyAlignment="1">
      <alignment horizontal="center" vertical="center" wrapText="1"/>
    </xf>
    <xf numFmtId="0" fontId="61" fillId="0" borderId="50" xfId="0" applyFont="1" applyBorder="1" applyAlignment="1">
      <alignment horizontal="center" vertical="center" wrapText="1"/>
    </xf>
    <xf numFmtId="167" fontId="58" fillId="0" borderId="1" xfId="0" applyNumberFormat="1" applyFont="1" applyBorder="1" applyAlignment="1">
      <alignment horizontal="center" vertical="center" textRotation="90"/>
    </xf>
    <xf numFmtId="0" fontId="61" fillId="0" borderId="1" xfId="0" applyFont="1" applyBorder="1" applyAlignment="1">
      <alignment horizontal="center" vertical="center" wrapText="1"/>
    </xf>
    <xf numFmtId="167" fontId="63" fillId="0" borderId="35" xfId="0" applyNumberFormat="1" applyFont="1" applyBorder="1" applyAlignment="1">
      <alignment horizontal="center" vertical="center" textRotation="90" wrapText="1"/>
    </xf>
    <xf numFmtId="167" fontId="63" fillId="0" borderId="4" xfId="0" applyNumberFormat="1" applyFont="1" applyBorder="1" applyAlignment="1">
      <alignment horizontal="center" vertical="center" textRotation="90" wrapText="1"/>
    </xf>
    <xf numFmtId="167" fontId="63" fillId="0" borderId="3" xfId="0" applyNumberFormat="1" applyFont="1" applyBorder="1" applyAlignment="1">
      <alignment horizontal="center" vertical="center" textRotation="90" wrapText="1"/>
    </xf>
    <xf numFmtId="167" fontId="62" fillId="0" borderId="35" xfId="0" applyNumberFormat="1" applyFont="1" applyBorder="1" applyAlignment="1">
      <alignment horizontal="center" vertical="center" wrapText="1"/>
    </xf>
    <xf numFmtId="167" fontId="62" fillId="0" borderId="4" xfId="0" applyNumberFormat="1" applyFont="1" applyBorder="1" applyAlignment="1">
      <alignment horizontal="center" vertical="center" wrapText="1"/>
    </xf>
    <xf numFmtId="167" fontId="62" fillId="0" borderId="3" xfId="0" applyNumberFormat="1" applyFont="1" applyBorder="1" applyAlignment="1">
      <alignment horizontal="center" vertical="center" wrapText="1"/>
    </xf>
    <xf numFmtId="167" fontId="64" fillId="0" borderId="35" xfId="0" applyNumberFormat="1" applyFont="1" applyBorder="1" applyAlignment="1">
      <alignment horizontal="center" vertical="center" wrapText="1"/>
    </xf>
    <xf numFmtId="167" fontId="64" fillId="0" borderId="4" xfId="0" applyNumberFormat="1" applyFont="1" applyBorder="1" applyAlignment="1">
      <alignment horizontal="center" vertical="center" wrapText="1"/>
    </xf>
    <xf numFmtId="167" fontId="64" fillId="0" borderId="3" xfId="0" applyNumberFormat="1" applyFont="1" applyBorder="1" applyAlignment="1">
      <alignment horizontal="center" vertical="center" wrapText="1"/>
    </xf>
    <xf numFmtId="0" fontId="59" fillId="0" borderId="24" xfId="0" applyFont="1" applyBorder="1" applyAlignment="1">
      <alignment horizontal="center" vertical="center" wrapText="1"/>
    </xf>
    <xf numFmtId="0" fontId="59" fillId="0" borderId="49" xfId="0" applyFont="1" applyBorder="1" applyAlignment="1">
      <alignment horizontal="center" vertical="center" wrapText="1"/>
    </xf>
    <xf numFmtId="0" fontId="59" fillId="0" borderId="50" xfId="0" applyFont="1" applyBorder="1" applyAlignment="1">
      <alignment horizontal="center" vertical="center" wrapText="1"/>
    </xf>
    <xf numFmtId="0" fontId="60" fillId="0" borderId="24" xfId="0" applyFont="1" applyBorder="1" applyAlignment="1">
      <alignment horizontal="center" vertical="center" wrapText="1"/>
    </xf>
    <xf numFmtId="0" fontId="60" fillId="0" borderId="49" xfId="0" applyFont="1" applyBorder="1" applyAlignment="1">
      <alignment horizontal="center" vertical="center" wrapText="1"/>
    </xf>
    <xf numFmtId="0" fontId="60" fillId="0" borderId="50" xfId="0" applyFont="1" applyBorder="1" applyAlignment="1">
      <alignment horizontal="center" vertical="center" wrapText="1"/>
    </xf>
    <xf numFmtId="0" fontId="65" fillId="0" borderId="1" xfId="0" applyFont="1" applyBorder="1" applyAlignment="1">
      <alignment horizontal="center" vertical="center" textRotation="90" wrapText="1"/>
    </xf>
    <xf numFmtId="0" fontId="28" fillId="0" borderId="35"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42" xfId="0" applyFont="1" applyBorder="1" applyAlignment="1">
      <alignment horizontal="center" vertical="center" wrapText="1"/>
    </xf>
    <xf numFmtId="0" fontId="28" fillId="0" borderId="43" xfId="0" applyFont="1" applyBorder="1" applyAlignment="1">
      <alignment horizontal="center" vertical="center" wrapText="1"/>
    </xf>
    <xf numFmtId="1" fontId="29" fillId="6" borderId="22" xfId="0" applyNumberFormat="1" applyFont="1" applyFill="1" applyBorder="1" applyAlignment="1">
      <alignment horizontal="center" vertical="center" wrapText="1"/>
    </xf>
    <xf numFmtId="1" fontId="29" fillId="6" borderId="26" xfId="0" applyNumberFormat="1" applyFont="1" applyFill="1" applyBorder="1" applyAlignment="1">
      <alignment horizontal="center" vertical="center" wrapText="1"/>
    </xf>
    <xf numFmtId="0" fontId="29" fillId="6" borderId="22" xfId="0" applyFont="1" applyFill="1" applyBorder="1" applyAlignment="1">
      <alignment horizontal="center" vertical="center" wrapText="1"/>
    </xf>
    <xf numFmtId="0" fontId="29" fillId="6" borderId="26" xfId="0" applyFont="1" applyFill="1" applyBorder="1" applyAlignment="1">
      <alignment horizontal="center" vertical="center" wrapText="1"/>
    </xf>
    <xf numFmtId="1" fontId="28" fillId="0" borderId="42" xfId="8" applyNumberFormat="1" applyFont="1" applyFill="1" applyBorder="1" applyAlignment="1">
      <alignment horizontal="center" vertical="center" wrapText="1"/>
    </xf>
    <xf numFmtId="1" fontId="28" fillId="0" borderId="4" xfId="8" applyNumberFormat="1" applyFont="1" applyFill="1" applyBorder="1" applyAlignment="1">
      <alignment horizontal="center" vertical="center" wrapText="1"/>
    </xf>
    <xf numFmtId="1" fontId="28" fillId="0" borderId="3" xfId="8" applyNumberFormat="1" applyFont="1" applyFill="1" applyBorder="1" applyAlignment="1">
      <alignment horizontal="center" vertical="center" wrapText="1"/>
    </xf>
    <xf numFmtId="0" fontId="28" fillId="6" borderId="42" xfId="0" applyFont="1" applyFill="1" applyBorder="1" applyAlignment="1">
      <alignment horizontal="center" vertical="center" wrapText="1"/>
    </xf>
    <xf numFmtId="0" fontId="28" fillId="6" borderId="4" xfId="0" applyFont="1" applyFill="1" applyBorder="1" applyAlignment="1">
      <alignment horizontal="center" vertical="center" wrapText="1"/>
    </xf>
    <xf numFmtId="0" fontId="28" fillId="6" borderId="43" xfId="0" applyFont="1" applyFill="1" applyBorder="1" applyAlignment="1">
      <alignment horizontal="center" vertical="center" wrapText="1"/>
    </xf>
    <xf numFmtId="1" fontId="28" fillId="6" borderId="42" xfId="0" applyNumberFormat="1" applyFont="1" applyFill="1" applyBorder="1" applyAlignment="1">
      <alignment horizontal="center" vertical="center"/>
    </xf>
    <xf numFmtId="1" fontId="28" fillId="6" borderId="4" xfId="0" applyNumberFormat="1" applyFont="1" applyFill="1" applyBorder="1" applyAlignment="1">
      <alignment horizontal="center" vertical="center"/>
    </xf>
    <xf numFmtId="1" fontId="28" fillId="6" borderId="43" xfId="0" applyNumberFormat="1" applyFont="1" applyFill="1" applyBorder="1" applyAlignment="1">
      <alignment horizontal="center" vertical="center"/>
    </xf>
    <xf numFmtId="1" fontId="28" fillId="6" borderId="42" xfId="0" applyNumberFormat="1" applyFont="1" applyFill="1" applyBorder="1" applyAlignment="1">
      <alignment horizontal="center" vertical="center" wrapText="1"/>
    </xf>
    <xf numFmtId="1" fontId="28" fillId="6" borderId="4" xfId="0" applyNumberFormat="1" applyFont="1" applyFill="1" applyBorder="1" applyAlignment="1">
      <alignment horizontal="center" vertical="center" wrapText="1"/>
    </xf>
    <xf numFmtId="1" fontId="28" fillId="6" borderId="43" xfId="0" applyNumberFormat="1" applyFont="1" applyFill="1" applyBorder="1" applyAlignment="1">
      <alignment horizontal="center" vertical="center" wrapText="1"/>
    </xf>
    <xf numFmtId="0" fontId="28" fillId="6" borderId="35" xfId="0" applyFont="1" applyFill="1" applyBorder="1" applyAlignment="1">
      <alignment horizontal="center" vertical="center" wrapText="1"/>
    </xf>
    <xf numFmtId="0" fontId="28" fillId="6" borderId="3" xfId="0" applyFont="1" applyFill="1" applyBorder="1" applyAlignment="1">
      <alignment horizontal="center" vertical="center" wrapText="1"/>
    </xf>
    <xf numFmtId="0" fontId="47" fillId="6" borderId="42" xfId="0" applyFont="1" applyFill="1" applyBorder="1" applyAlignment="1">
      <alignment horizontal="center" vertical="center" wrapText="1"/>
    </xf>
    <xf numFmtId="0" fontId="47" fillId="6" borderId="4" xfId="0" applyFont="1" applyFill="1" applyBorder="1" applyAlignment="1">
      <alignment horizontal="center" vertical="center" wrapText="1"/>
    </xf>
    <xf numFmtId="0" fontId="47" fillId="6" borderId="43" xfId="0" applyFont="1" applyFill="1" applyBorder="1" applyAlignment="1">
      <alignment horizontal="center" vertical="center" wrapText="1"/>
    </xf>
    <xf numFmtId="1" fontId="29" fillId="6" borderId="42" xfId="0" applyNumberFormat="1" applyFont="1" applyFill="1" applyBorder="1" applyAlignment="1">
      <alignment horizontal="center" vertical="center"/>
    </xf>
    <xf numFmtId="1" fontId="29" fillId="6" borderId="4" xfId="0" applyNumberFormat="1" applyFont="1" applyFill="1" applyBorder="1" applyAlignment="1">
      <alignment horizontal="center" vertical="center"/>
    </xf>
    <xf numFmtId="1" fontId="29" fillId="6" borderId="43" xfId="0" applyNumberFormat="1" applyFont="1" applyFill="1" applyBorder="1" applyAlignment="1">
      <alignment horizontal="center" vertical="center"/>
    </xf>
    <xf numFmtId="1" fontId="28" fillId="0" borderId="42" xfId="0" applyNumberFormat="1" applyFont="1" applyBorder="1" applyAlignment="1">
      <alignment horizontal="center" vertical="center" wrapText="1"/>
    </xf>
    <xf numFmtId="1" fontId="28" fillId="0" borderId="4" xfId="0" applyNumberFormat="1" applyFont="1" applyBorder="1" applyAlignment="1">
      <alignment horizontal="center" vertical="center" wrapText="1"/>
    </xf>
    <xf numFmtId="1" fontId="28" fillId="0" borderId="43" xfId="0" applyNumberFormat="1" applyFont="1" applyBorder="1" applyAlignment="1">
      <alignment horizontal="center" vertical="center" wrapText="1"/>
    </xf>
    <xf numFmtId="1" fontId="28" fillId="6" borderId="3" xfId="0" applyNumberFormat="1" applyFont="1" applyFill="1" applyBorder="1" applyAlignment="1">
      <alignment horizontal="center" vertical="center"/>
    </xf>
    <xf numFmtId="0" fontId="29" fillId="6" borderId="35" xfId="0" applyFont="1" applyFill="1" applyBorder="1" applyAlignment="1">
      <alignment horizontal="center" vertical="center" wrapText="1"/>
    </xf>
    <xf numFmtId="0" fontId="29" fillId="6" borderId="4" xfId="0" applyFont="1" applyFill="1" applyBorder="1" applyAlignment="1">
      <alignment horizontal="center" vertical="center" wrapText="1"/>
    </xf>
    <xf numFmtId="0" fontId="29" fillId="6" borderId="43" xfId="0" applyFont="1" applyFill="1" applyBorder="1" applyAlignment="1">
      <alignment horizontal="center" vertical="center" wrapText="1"/>
    </xf>
    <xf numFmtId="1" fontId="29" fillId="6" borderId="42" xfId="0" applyNumberFormat="1" applyFont="1" applyFill="1" applyBorder="1" applyAlignment="1">
      <alignment horizontal="center" vertical="center" wrapText="1"/>
    </xf>
    <xf numFmtId="1" fontId="29" fillId="6" borderId="4" xfId="0" applyNumberFormat="1" applyFont="1" applyFill="1" applyBorder="1" applyAlignment="1">
      <alignment horizontal="center" vertical="center" wrapText="1"/>
    </xf>
    <xf numFmtId="1" fontId="29" fillId="6" borderId="43" xfId="0" applyNumberFormat="1" applyFont="1" applyFill="1" applyBorder="1" applyAlignment="1">
      <alignment horizontal="center" vertical="center" wrapText="1"/>
    </xf>
    <xf numFmtId="49" fontId="28" fillId="6" borderId="42" xfId="0" applyNumberFormat="1" applyFont="1" applyFill="1" applyBorder="1" applyAlignment="1">
      <alignment horizontal="center" vertical="center" wrapText="1"/>
    </xf>
    <xf numFmtId="49" fontId="28" fillId="6" borderId="4" xfId="0" applyNumberFormat="1" applyFont="1" applyFill="1" applyBorder="1" applyAlignment="1">
      <alignment horizontal="center" vertical="center" wrapText="1"/>
    </xf>
    <xf numFmtId="49" fontId="28" fillId="6" borderId="43" xfId="0" applyNumberFormat="1" applyFont="1" applyFill="1" applyBorder="1" applyAlignment="1">
      <alignment horizontal="center" vertical="center" wrapText="1"/>
    </xf>
    <xf numFmtId="0" fontId="28" fillId="6" borderId="38" xfId="0" applyFont="1" applyFill="1" applyBorder="1" applyAlignment="1">
      <alignment horizontal="center" vertical="center" wrapText="1"/>
    </xf>
    <xf numFmtId="0" fontId="28" fillId="6" borderId="39" xfId="0" applyFont="1" applyFill="1" applyBorder="1" applyAlignment="1">
      <alignment horizontal="center" vertical="center" wrapText="1"/>
    </xf>
    <xf numFmtId="0" fontId="28" fillId="6" borderId="40" xfId="0" applyFont="1" applyFill="1" applyBorder="1" applyAlignment="1">
      <alignment horizontal="center" vertical="center" wrapText="1"/>
    </xf>
    <xf numFmtId="1" fontId="29" fillId="6" borderId="21" xfId="0" applyNumberFormat="1" applyFont="1" applyFill="1" applyBorder="1" applyAlignment="1">
      <alignment horizontal="center" vertical="center" wrapText="1"/>
    </xf>
    <xf numFmtId="1" fontId="29" fillId="6" borderId="25" xfId="0" applyNumberFormat="1" applyFont="1" applyFill="1" applyBorder="1" applyAlignment="1">
      <alignment horizontal="center" vertical="center" wrapText="1"/>
    </xf>
    <xf numFmtId="1" fontId="28" fillId="6" borderId="35" xfId="0" applyNumberFormat="1" applyFont="1" applyFill="1" applyBorder="1" applyAlignment="1">
      <alignment horizontal="center" vertical="center"/>
    </xf>
    <xf numFmtId="1" fontId="28" fillId="0" borderId="42" xfId="0" applyNumberFormat="1" applyFont="1" applyBorder="1" applyAlignment="1">
      <alignment horizontal="center" vertical="center"/>
    </xf>
    <xf numFmtId="1" fontId="28" fillId="0" borderId="4" xfId="0" applyNumberFormat="1" applyFont="1" applyBorder="1" applyAlignment="1">
      <alignment horizontal="center" vertical="center"/>
    </xf>
    <xf numFmtId="1" fontId="28" fillId="0" borderId="43" xfId="0" applyNumberFormat="1" applyFont="1" applyBorder="1" applyAlignment="1">
      <alignment horizontal="center" vertical="center"/>
    </xf>
    <xf numFmtId="0" fontId="28" fillId="6" borderId="62" xfId="0" applyFont="1" applyFill="1" applyBorder="1" applyAlignment="1">
      <alignment horizontal="center" vertical="center" wrapText="1"/>
    </xf>
    <xf numFmtId="0" fontId="28" fillId="6" borderId="37" xfId="0" applyFont="1" applyFill="1" applyBorder="1" applyAlignment="1">
      <alignment horizontal="center" vertical="center" wrapText="1"/>
    </xf>
    <xf numFmtId="0" fontId="28" fillId="6" borderId="63" xfId="0" applyFont="1" applyFill="1" applyBorder="1" applyAlignment="1">
      <alignment horizontal="center" vertical="center" wrapText="1"/>
    </xf>
    <xf numFmtId="0" fontId="47" fillId="6" borderId="38" xfId="0" applyFont="1" applyFill="1" applyBorder="1" applyAlignment="1">
      <alignment horizontal="center" vertical="center" wrapText="1"/>
    </xf>
    <xf numFmtId="0" fontId="47" fillId="6" borderId="39" xfId="0" applyFont="1" applyFill="1" applyBorder="1" applyAlignment="1">
      <alignment horizontal="center" vertical="center" wrapText="1"/>
    </xf>
    <xf numFmtId="0" fontId="47" fillId="6" borderId="40" xfId="0" applyFont="1" applyFill="1" applyBorder="1" applyAlignment="1">
      <alignment horizontal="center" vertical="center" wrapText="1"/>
    </xf>
    <xf numFmtId="0" fontId="28" fillId="6" borderId="47" xfId="0" applyFont="1" applyFill="1" applyBorder="1" applyAlignment="1">
      <alignment horizontal="center" vertical="center" wrapText="1"/>
    </xf>
    <xf numFmtId="0" fontId="29" fillId="6" borderId="62" xfId="0" applyFont="1" applyFill="1" applyBorder="1" applyAlignment="1">
      <alignment horizontal="center" vertical="center" wrapText="1"/>
    </xf>
    <xf numFmtId="0" fontId="29" fillId="6" borderId="37" xfId="0" applyFont="1" applyFill="1" applyBorder="1" applyAlignment="1">
      <alignment horizontal="center" vertical="center" wrapText="1"/>
    </xf>
    <xf numFmtId="0" fontId="29" fillId="6" borderId="47" xfId="0" applyFont="1" applyFill="1" applyBorder="1" applyAlignment="1">
      <alignment horizontal="center" vertical="center" wrapText="1"/>
    </xf>
    <xf numFmtId="0" fontId="28" fillId="6" borderId="13" xfId="0" applyFont="1" applyFill="1" applyBorder="1" applyAlignment="1">
      <alignment horizontal="center" vertical="center" wrapText="1"/>
    </xf>
    <xf numFmtId="0" fontId="47" fillId="6" borderId="62" xfId="0" applyFont="1" applyFill="1" applyBorder="1" applyAlignment="1">
      <alignment horizontal="center" vertical="center" wrapText="1"/>
    </xf>
    <xf numFmtId="0" fontId="47" fillId="6" borderId="37" xfId="0" applyFont="1" applyFill="1" applyBorder="1" applyAlignment="1">
      <alignment horizontal="center" vertical="center" wrapText="1"/>
    </xf>
    <xf numFmtId="0" fontId="47" fillId="6" borderId="47" xfId="0" applyFont="1" applyFill="1" applyBorder="1" applyAlignment="1">
      <alignment horizontal="center" vertical="center" wrapText="1"/>
    </xf>
    <xf numFmtId="9" fontId="28" fillId="0" borderId="35" xfId="0" applyNumberFormat="1" applyFont="1" applyBorder="1" applyAlignment="1">
      <alignment horizontal="center" vertical="center" wrapText="1"/>
    </xf>
    <xf numFmtId="9" fontId="28" fillId="0" borderId="4" xfId="0" applyNumberFormat="1" applyFont="1" applyBorder="1" applyAlignment="1">
      <alignment horizontal="center" vertical="center" wrapText="1"/>
    </xf>
    <xf numFmtId="9" fontId="28" fillId="0" borderId="3" xfId="0" applyNumberFormat="1" applyFont="1" applyBorder="1" applyAlignment="1">
      <alignment horizontal="center" vertical="center" wrapText="1"/>
    </xf>
    <xf numFmtId="9" fontId="29" fillId="0" borderId="36" xfId="8" applyFont="1" applyFill="1" applyBorder="1" applyAlignment="1">
      <alignment horizontal="center" vertical="center"/>
    </xf>
    <xf numFmtId="9" fontId="29" fillId="0" borderId="10" xfId="8" applyFont="1" applyFill="1" applyBorder="1" applyAlignment="1">
      <alignment horizontal="center" vertical="center"/>
    </xf>
    <xf numFmtId="9" fontId="29" fillId="0" borderId="5" xfId="8" applyFont="1" applyFill="1" applyBorder="1" applyAlignment="1">
      <alignment horizontal="center" vertical="center"/>
    </xf>
    <xf numFmtId="0" fontId="29" fillId="6" borderId="36" xfId="8" applyNumberFormat="1" applyFont="1" applyFill="1" applyBorder="1" applyAlignment="1">
      <alignment horizontal="center" vertical="center" wrapText="1"/>
    </xf>
    <xf numFmtId="0" fontId="29" fillId="6" borderId="10" xfId="8" applyNumberFormat="1" applyFont="1" applyFill="1" applyBorder="1" applyAlignment="1">
      <alignment horizontal="center" vertical="center" wrapText="1"/>
    </xf>
    <xf numFmtId="0" fontId="29" fillId="6" borderId="5" xfId="8" applyNumberFormat="1" applyFont="1" applyFill="1" applyBorder="1" applyAlignment="1">
      <alignment horizontal="center" vertical="center" wrapText="1"/>
    </xf>
    <xf numFmtId="9" fontId="29" fillId="6" borderId="36" xfId="8" applyFont="1" applyFill="1" applyBorder="1" applyAlignment="1">
      <alignment horizontal="center" vertical="center" wrapText="1"/>
    </xf>
    <xf numFmtId="9" fontId="29" fillId="6" borderId="10" xfId="8" applyFont="1" applyFill="1" applyBorder="1" applyAlignment="1">
      <alignment horizontal="center" vertical="center" wrapText="1"/>
    </xf>
    <xf numFmtId="9" fontId="29" fillId="6" borderId="5" xfId="8" applyFont="1" applyFill="1" applyBorder="1" applyAlignment="1">
      <alignment horizontal="center" vertical="center" wrapText="1"/>
    </xf>
    <xf numFmtId="0" fontId="28" fillId="6" borderId="36" xfId="0" applyFont="1" applyFill="1" applyBorder="1" applyAlignment="1">
      <alignment horizontal="center" vertical="center" wrapText="1"/>
    </xf>
    <xf numFmtId="0" fontId="28" fillId="6" borderId="10" xfId="0" applyFont="1" applyFill="1" applyBorder="1" applyAlignment="1">
      <alignment horizontal="center" vertical="center" wrapText="1"/>
    </xf>
    <xf numFmtId="0" fontId="28" fillId="6" borderId="5" xfId="0" applyFont="1" applyFill="1" applyBorder="1" applyAlignment="1">
      <alignment horizontal="center" vertical="center" wrapText="1"/>
    </xf>
    <xf numFmtId="0" fontId="29" fillId="6" borderId="35" xfId="0" applyFont="1" applyFill="1" applyBorder="1" applyAlignment="1">
      <alignment horizontal="center" vertical="center"/>
    </xf>
    <xf numFmtId="0" fontId="29" fillId="6" borderId="3" xfId="0" applyFont="1" applyFill="1" applyBorder="1" applyAlignment="1">
      <alignment horizontal="center" vertical="center"/>
    </xf>
    <xf numFmtId="0" fontId="29" fillId="6" borderId="36" xfId="8" applyNumberFormat="1" applyFont="1" applyFill="1" applyBorder="1" applyAlignment="1">
      <alignment horizontal="center" vertical="center"/>
    </xf>
    <xf numFmtId="0" fontId="29" fillId="6" borderId="5" xfId="8" applyNumberFormat="1" applyFont="1" applyFill="1" applyBorder="1" applyAlignment="1">
      <alignment horizontal="center" vertical="center"/>
    </xf>
    <xf numFmtId="0" fontId="29" fillId="6" borderId="3" xfId="0" applyFont="1" applyFill="1" applyBorder="1" applyAlignment="1">
      <alignment horizontal="center" vertical="center" wrapText="1"/>
    </xf>
    <xf numFmtId="10" fontId="29" fillId="6" borderId="35" xfId="0" applyNumberFormat="1" applyFont="1" applyFill="1" applyBorder="1" applyAlignment="1">
      <alignment horizontal="center" vertical="center" wrapText="1"/>
    </xf>
    <xf numFmtId="10" fontId="29" fillId="6" borderId="4" xfId="0" applyNumberFormat="1" applyFont="1" applyFill="1" applyBorder="1" applyAlignment="1">
      <alignment horizontal="center" vertical="center" wrapText="1"/>
    </xf>
    <xf numFmtId="10" fontId="29" fillId="6" borderId="3" xfId="0" applyNumberFormat="1" applyFont="1" applyFill="1" applyBorder="1" applyAlignment="1">
      <alignment horizontal="center" vertical="center" wrapText="1"/>
    </xf>
    <xf numFmtId="10" fontId="29" fillId="6" borderId="36" xfId="8" applyNumberFormat="1" applyFont="1" applyFill="1" applyBorder="1" applyAlignment="1">
      <alignment horizontal="center" vertical="center" wrapText="1"/>
    </xf>
    <xf numFmtId="10" fontId="29" fillId="6" borderId="10" xfId="8" applyNumberFormat="1" applyFont="1" applyFill="1" applyBorder="1" applyAlignment="1">
      <alignment horizontal="center" vertical="center" wrapText="1"/>
    </xf>
    <xf numFmtId="10" fontId="29" fillId="6" borderId="5" xfId="8" applyNumberFormat="1" applyFont="1" applyFill="1" applyBorder="1" applyAlignment="1">
      <alignment horizontal="center" vertical="center" wrapText="1"/>
    </xf>
    <xf numFmtId="0" fontId="28" fillId="6" borderId="35" xfId="0" applyFont="1" applyFill="1" applyBorder="1" applyAlignment="1">
      <alignment horizontal="center" vertical="center"/>
    </xf>
    <xf numFmtId="0" fontId="28" fillId="6" borderId="4" xfId="0" applyFont="1" applyFill="1" applyBorder="1" applyAlignment="1">
      <alignment horizontal="center" vertical="center"/>
    </xf>
    <xf numFmtId="0" fontId="28" fillId="6" borderId="3" xfId="0" applyFont="1" applyFill="1" applyBorder="1" applyAlignment="1">
      <alignment horizontal="center" vertical="center"/>
    </xf>
    <xf numFmtId="0" fontId="29" fillId="6" borderId="10" xfId="8" applyNumberFormat="1" applyFont="1" applyFill="1" applyBorder="1" applyAlignment="1">
      <alignment horizontal="center" vertical="center"/>
    </xf>
    <xf numFmtId="1" fontId="28" fillId="0" borderId="36" xfId="8" applyNumberFormat="1" applyFont="1" applyFill="1" applyBorder="1" applyAlignment="1">
      <alignment horizontal="center" vertical="center" wrapText="1"/>
    </xf>
    <xf numFmtId="1" fontId="28" fillId="0" borderId="5" xfId="8" applyNumberFormat="1" applyFont="1" applyFill="1" applyBorder="1" applyAlignment="1">
      <alignment horizontal="center" vertical="center" wrapText="1"/>
    </xf>
    <xf numFmtId="0" fontId="28" fillId="0" borderId="36"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5" xfId="0" applyFont="1" applyBorder="1" applyAlignment="1">
      <alignment horizontal="center" vertical="center" wrapText="1"/>
    </xf>
    <xf numFmtId="0" fontId="29" fillId="0" borderId="35" xfId="0" applyFont="1" applyBorder="1" applyAlignment="1">
      <alignment horizontal="center" vertical="center"/>
    </xf>
    <xf numFmtId="0" fontId="29" fillId="0" borderId="4" xfId="0" applyFont="1" applyBorder="1" applyAlignment="1">
      <alignment horizontal="center" vertical="center"/>
    </xf>
    <xf numFmtId="0" fontId="29" fillId="0" borderId="3" xfId="0" applyFont="1" applyBorder="1" applyAlignment="1">
      <alignment horizontal="center" vertical="center"/>
    </xf>
    <xf numFmtId="0" fontId="29" fillId="0" borderId="36" xfId="8" applyNumberFormat="1" applyFont="1" applyFill="1" applyBorder="1" applyAlignment="1">
      <alignment horizontal="center" vertical="center"/>
    </xf>
    <xf numFmtId="0" fontId="29" fillId="0" borderId="5" xfId="8" applyNumberFormat="1" applyFont="1" applyFill="1" applyBorder="1" applyAlignment="1">
      <alignment horizontal="center" vertical="center"/>
    </xf>
    <xf numFmtId="0" fontId="47" fillId="0" borderId="51" xfId="0" applyFont="1" applyBorder="1" applyAlignment="1">
      <alignment horizontal="center" vertical="center"/>
    </xf>
    <xf numFmtId="0" fontId="47" fillId="0" borderId="52" xfId="0" applyFont="1" applyBorder="1" applyAlignment="1">
      <alignment horizontal="center" vertical="center"/>
    </xf>
    <xf numFmtId="0" fontId="47" fillId="0" borderId="53" xfId="0" applyFont="1" applyBorder="1" applyAlignment="1">
      <alignment horizontal="center" vertical="center"/>
    </xf>
    <xf numFmtId="0" fontId="29" fillId="0" borderId="64" xfId="8" applyNumberFormat="1" applyFont="1" applyFill="1" applyBorder="1" applyAlignment="1">
      <alignment horizontal="center" vertical="center"/>
    </xf>
    <xf numFmtId="0" fontId="29" fillId="0" borderId="65" xfId="8" applyNumberFormat="1" applyFont="1" applyFill="1" applyBorder="1" applyAlignment="1">
      <alignment horizontal="center" vertical="center"/>
    </xf>
    <xf numFmtId="0" fontId="29" fillId="0" borderId="66" xfId="8" applyNumberFormat="1" applyFont="1" applyFill="1" applyBorder="1" applyAlignment="1">
      <alignment horizontal="center" vertical="center"/>
    </xf>
    <xf numFmtId="0" fontId="29" fillId="0" borderId="10" xfId="8" applyNumberFormat="1" applyFont="1" applyFill="1" applyBorder="1" applyAlignment="1">
      <alignment horizontal="center" vertical="center"/>
    </xf>
    <xf numFmtId="0" fontId="29" fillId="0" borderId="35"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36" xfId="8" applyNumberFormat="1" applyFont="1" applyFill="1" applyBorder="1" applyAlignment="1">
      <alignment horizontal="center" vertical="center" wrapText="1"/>
    </xf>
    <xf numFmtId="0" fontId="29" fillId="0" borderId="5" xfId="8" applyNumberFormat="1" applyFont="1" applyFill="1" applyBorder="1" applyAlignment="1">
      <alignment horizontal="center" vertical="center" wrapText="1"/>
    </xf>
    <xf numFmtId="10" fontId="28" fillId="0" borderId="35" xfId="8" applyNumberFormat="1" applyFont="1" applyFill="1" applyBorder="1" applyAlignment="1">
      <alignment horizontal="center" vertical="center"/>
    </xf>
    <xf numFmtId="10" fontId="28" fillId="0" borderId="4" xfId="8" applyNumberFormat="1" applyFont="1" applyFill="1" applyBorder="1" applyAlignment="1">
      <alignment horizontal="center" vertical="center"/>
    </xf>
    <xf numFmtId="10" fontId="28" fillId="0" borderId="3" xfId="8" applyNumberFormat="1" applyFont="1" applyFill="1" applyBorder="1" applyAlignment="1">
      <alignment horizontal="center" vertical="center"/>
    </xf>
    <xf numFmtId="10" fontId="29" fillId="0" borderId="36" xfId="8" applyNumberFormat="1" applyFont="1" applyFill="1" applyBorder="1" applyAlignment="1">
      <alignment horizontal="center" vertical="center" wrapText="1"/>
    </xf>
    <xf numFmtId="10" fontId="29" fillId="0" borderId="10" xfId="8" applyNumberFormat="1" applyFont="1" applyFill="1" applyBorder="1" applyAlignment="1">
      <alignment horizontal="center" vertical="center" wrapText="1"/>
    </xf>
    <xf numFmtId="10" fontId="29" fillId="0" borderId="5" xfId="8" applyNumberFormat="1" applyFont="1" applyFill="1" applyBorder="1" applyAlignment="1">
      <alignment horizontal="center" vertical="center" wrapText="1"/>
    </xf>
    <xf numFmtId="0" fontId="29" fillId="0" borderId="10" xfId="8" applyNumberFormat="1" applyFont="1" applyFill="1" applyBorder="1" applyAlignment="1">
      <alignment horizontal="center" vertical="center" wrapText="1"/>
    </xf>
    <xf numFmtId="0" fontId="28" fillId="0" borderId="35" xfId="0" applyFont="1" applyBorder="1" applyAlignment="1">
      <alignment horizontal="center" vertical="center"/>
    </xf>
    <xf numFmtId="0" fontId="28" fillId="0" borderId="4" xfId="0" applyFont="1" applyBorder="1" applyAlignment="1">
      <alignment horizontal="center" vertical="center"/>
    </xf>
    <xf numFmtId="0" fontId="28" fillId="0" borderId="3" xfId="0" applyFont="1" applyBorder="1" applyAlignment="1">
      <alignment horizontal="center" vertical="center"/>
    </xf>
    <xf numFmtId="0" fontId="47" fillId="0" borderId="35" xfId="0" applyFont="1" applyBorder="1" applyAlignment="1">
      <alignment horizontal="center" vertical="center" wrapText="1"/>
    </xf>
    <xf numFmtId="0" fontId="47" fillId="0" borderId="3" xfId="0" applyFont="1" applyBorder="1" applyAlignment="1">
      <alignment horizontal="center" vertical="center" wrapText="1"/>
    </xf>
    <xf numFmtId="168" fontId="29" fillId="0" borderId="36" xfId="5" applyNumberFormat="1" applyFont="1" applyFill="1" applyBorder="1" applyAlignment="1">
      <alignment horizontal="center" vertical="center" wrapText="1"/>
    </xf>
    <xf numFmtId="168" fontId="29" fillId="0" borderId="10" xfId="5" applyNumberFormat="1" applyFont="1" applyFill="1" applyBorder="1" applyAlignment="1">
      <alignment horizontal="center" vertical="center" wrapText="1"/>
    </xf>
    <xf numFmtId="168" fontId="29" fillId="0" borderId="5" xfId="5" applyNumberFormat="1" applyFont="1" applyFill="1" applyBorder="1" applyAlignment="1">
      <alignment horizontal="center" vertical="center" wrapText="1"/>
    </xf>
    <xf numFmtId="10" fontId="28" fillId="0" borderId="36" xfId="8" applyNumberFormat="1" applyFont="1" applyFill="1" applyBorder="1" applyAlignment="1">
      <alignment horizontal="center" vertical="center" wrapText="1"/>
    </xf>
    <xf numFmtId="10" fontId="28" fillId="0" borderId="10" xfId="8" applyNumberFormat="1" applyFont="1" applyFill="1" applyBorder="1" applyAlignment="1">
      <alignment horizontal="center" vertical="center" wrapText="1"/>
    </xf>
    <xf numFmtId="10" fontId="28" fillId="0" borderId="5" xfId="8" applyNumberFormat="1" applyFont="1" applyFill="1" applyBorder="1" applyAlignment="1">
      <alignment horizontal="center" vertical="center" wrapText="1"/>
    </xf>
    <xf numFmtId="3" fontId="28" fillId="0" borderId="35" xfId="0" applyNumberFormat="1" applyFont="1" applyBorder="1" applyAlignment="1">
      <alignment horizontal="center" vertical="center" wrapText="1"/>
    </xf>
    <xf numFmtId="3" fontId="28" fillId="0" borderId="4" xfId="0" applyNumberFormat="1" applyFont="1" applyBorder="1" applyAlignment="1">
      <alignment horizontal="center" vertical="center" wrapText="1"/>
    </xf>
    <xf numFmtId="3" fontId="28" fillId="0" borderId="3" xfId="0" applyNumberFormat="1" applyFont="1" applyBorder="1" applyAlignment="1">
      <alignment horizontal="center" vertical="center" wrapText="1"/>
    </xf>
    <xf numFmtId="1" fontId="28" fillId="0" borderId="35" xfId="0" applyNumberFormat="1" applyFont="1" applyBorder="1" applyAlignment="1">
      <alignment horizontal="center" vertical="center" wrapText="1"/>
    </xf>
    <xf numFmtId="1" fontId="28" fillId="0" borderId="3" xfId="0" applyNumberFormat="1" applyFont="1" applyBorder="1" applyAlignment="1">
      <alignment horizontal="center" vertical="center" wrapText="1"/>
    </xf>
    <xf numFmtId="9" fontId="29" fillId="0" borderId="35" xfId="0" applyNumberFormat="1" applyFont="1" applyBorder="1" applyAlignment="1">
      <alignment horizontal="center" vertical="center" wrapText="1"/>
    </xf>
    <xf numFmtId="9" fontId="29" fillId="0" borderId="4" xfId="0" applyNumberFormat="1" applyFont="1" applyBorder="1" applyAlignment="1">
      <alignment horizontal="center" vertical="center" wrapText="1"/>
    </xf>
    <xf numFmtId="9" fontId="29" fillId="0" borderId="3" xfId="0" applyNumberFormat="1" applyFont="1" applyBorder="1" applyAlignment="1">
      <alignment horizontal="center" vertical="center" wrapText="1"/>
    </xf>
    <xf numFmtId="9" fontId="29" fillId="0" borderId="36" xfId="8" applyFont="1" applyFill="1" applyBorder="1" applyAlignment="1">
      <alignment horizontal="center" vertical="center" wrapText="1"/>
    </xf>
    <xf numFmtId="9" fontId="29" fillId="0" borderId="10" xfId="8" applyFont="1" applyFill="1" applyBorder="1" applyAlignment="1">
      <alignment horizontal="center" vertical="center" wrapText="1"/>
    </xf>
    <xf numFmtId="9" fontId="29" fillId="0" borderId="5" xfId="8" applyFont="1" applyFill="1" applyBorder="1" applyAlignment="1">
      <alignment horizontal="center" vertical="center" wrapText="1"/>
    </xf>
    <xf numFmtId="10" fontId="28" fillId="0" borderId="35" xfId="0" applyNumberFormat="1" applyFont="1" applyBorder="1" applyAlignment="1">
      <alignment horizontal="center" vertical="center" wrapText="1"/>
    </xf>
    <xf numFmtId="10" fontId="28" fillId="0" borderId="4" xfId="0" applyNumberFormat="1" applyFont="1" applyBorder="1" applyAlignment="1">
      <alignment horizontal="center" vertical="center" wrapText="1"/>
    </xf>
    <xf numFmtId="10" fontId="28" fillId="0" borderId="3" xfId="0" applyNumberFormat="1" applyFont="1" applyBorder="1" applyAlignment="1">
      <alignment horizontal="center" vertical="center" wrapText="1"/>
    </xf>
    <xf numFmtId="0" fontId="47" fillId="6" borderId="35" xfId="0" applyFont="1" applyFill="1" applyBorder="1" applyAlignment="1">
      <alignment horizontal="center" vertical="center" wrapText="1"/>
    </xf>
    <xf numFmtId="0" fontId="47" fillId="6" borderId="3" xfId="0" applyFont="1" applyFill="1" applyBorder="1" applyAlignment="1">
      <alignment horizontal="center" vertical="center" wrapText="1"/>
    </xf>
    <xf numFmtId="0" fontId="47" fillId="0" borderId="4" xfId="0" applyFont="1" applyBorder="1" applyAlignment="1">
      <alignment horizontal="center" vertical="center" wrapText="1"/>
    </xf>
    <xf numFmtId="0" fontId="54" fillId="6" borderId="35" xfId="0" applyFont="1" applyFill="1" applyBorder="1" applyAlignment="1">
      <alignment horizontal="center" vertical="center" wrapText="1"/>
    </xf>
    <xf numFmtId="0" fontId="54" fillId="6" borderId="4" xfId="0" applyFont="1" applyFill="1" applyBorder="1" applyAlignment="1">
      <alignment horizontal="center" vertical="center" wrapText="1"/>
    </xf>
    <xf numFmtId="0" fontId="54" fillId="6" borderId="3" xfId="0" applyFont="1" applyFill="1" applyBorder="1" applyAlignment="1">
      <alignment horizontal="center" vertical="center" wrapText="1"/>
    </xf>
    <xf numFmtId="9" fontId="47" fillId="6" borderId="35" xfId="0" applyNumberFormat="1" applyFont="1" applyFill="1" applyBorder="1" applyAlignment="1">
      <alignment horizontal="center" vertical="center" wrapText="1"/>
    </xf>
    <xf numFmtId="9" fontId="47" fillId="6" borderId="4" xfId="0" applyNumberFormat="1" applyFont="1" applyFill="1" applyBorder="1" applyAlignment="1">
      <alignment horizontal="center" vertical="center" wrapText="1"/>
    </xf>
    <xf numFmtId="9" fontId="47" fillId="6" borderId="3" xfId="0" applyNumberFormat="1" applyFont="1" applyFill="1" applyBorder="1" applyAlignment="1">
      <alignment horizontal="center" vertical="center" wrapText="1"/>
    </xf>
    <xf numFmtId="0" fontId="28" fillId="6" borderId="1" xfId="0" applyFont="1" applyFill="1" applyBorder="1" applyAlignment="1">
      <alignment horizontal="center" vertical="center" wrapText="1"/>
    </xf>
    <xf numFmtId="0" fontId="20" fillId="6" borderId="35" xfId="0" applyFont="1" applyFill="1" applyBorder="1" applyAlignment="1">
      <alignment horizontal="center" vertical="center" wrapText="1"/>
    </xf>
    <xf numFmtId="0" fontId="20" fillId="6" borderId="4" xfId="0" applyFont="1" applyFill="1" applyBorder="1" applyAlignment="1">
      <alignment horizontal="center" vertical="center" wrapText="1"/>
    </xf>
    <xf numFmtId="0" fontId="7" fillId="0" borderId="35" xfId="0" applyFont="1" applyBorder="1" applyAlignment="1">
      <alignment horizontal="center"/>
    </xf>
    <xf numFmtId="0" fontId="7" fillId="0" borderId="4" xfId="0" applyFont="1" applyBorder="1" applyAlignment="1">
      <alignment horizontal="center"/>
    </xf>
    <xf numFmtId="0" fontId="20" fillId="0" borderId="35"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3" xfId="0" applyFont="1" applyBorder="1" applyAlignment="1">
      <alignment horizontal="center" vertical="center" wrapText="1"/>
    </xf>
    <xf numFmtId="0" fontId="20" fillId="6" borderId="3" xfId="0" applyFont="1" applyFill="1" applyBorder="1" applyAlignment="1">
      <alignment horizontal="center" vertical="center" wrapText="1"/>
    </xf>
    <xf numFmtId="0" fontId="7" fillId="0" borderId="3" xfId="0" applyFont="1" applyBorder="1" applyAlignment="1">
      <alignment horizontal="center"/>
    </xf>
    <xf numFmtId="9" fontId="28" fillId="6" borderId="35" xfId="0" applyNumberFormat="1" applyFont="1" applyFill="1" applyBorder="1" applyAlignment="1">
      <alignment horizontal="center" vertical="center" wrapText="1"/>
    </xf>
    <xf numFmtId="9" fontId="28" fillId="6" borderId="4" xfId="0" applyNumberFormat="1" applyFont="1" applyFill="1" applyBorder="1" applyAlignment="1">
      <alignment horizontal="center" vertical="center" wrapText="1"/>
    </xf>
    <xf numFmtId="9" fontId="28" fillId="6" borderId="3" xfId="0" applyNumberFormat="1"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21" fillId="5"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3" fillId="3" borderId="30"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6" fillId="0" borderId="1" xfId="0" applyFont="1" applyBorder="1" applyAlignment="1">
      <alignment horizontal="center" vertical="center" wrapText="1"/>
    </xf>
    <xf numFmtId="0" fontId="3" fillId="0" borderId="1" xfId="0" applyFont="1" applyBorder="1" applyAlignment="1">
      <alignment horizontal="center" wrapText="1"/>
    </xf>
    <xf numFmtId="0" fontId="21" fillId="5" borderId="34" xfId="0" applyFont="1" applyFill="1" applyBorder="1" applyAlignment="1">
      <alignment horizontal="center" vertical="center" wrapText="1"/>
    </xf>
    <xf numFmtId="0" fontId="21" fillId="5" borderId="27"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7" xfId="0" applyFont="1" applyBorder="1" applyAlignment="1">
      <alignment horizontal="center" vertical="center"/>
    </xf>
    <xf numFmtId="0" fontId="2" fillId="0" borderId="11" xfId="0" applyFont="1" applyBorder="1" applyAlignment="1">
      <alignment horizontal="center" vertical="center"/>
    </xf>
    <xf numFmtId="0" fontId="2" fillId="0" borderId="28"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3" borderId="31"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3" borderId="4" xfId="0" applyFont="1" applyFill="1" applyBorder="1" applyAlignment="1">
      <alignment horizontal="center" vertical="center" wrapText="1"/>
    </xf>
    <xf numFmtId="167" fontId="64" fillId="0" borderId="4" xfId="0" applyNumberFormat="1" applyFont="1" applyBorder="1" applyAlignment="1">
      <alignment horizontal="center" vertical="center"/>
    </xf>
    <xf numFmtId="167" fontId="64" fillId="0" borderId="3" xfId="0" applyNumberFormat="1" applyFont="1" applyBorder="1" applyAlignment="1">
      <alignment horizontal="center" vertical="center"/>
    </xf>
    <xf numFmtId="0" fontId="27" fillId="6" borderId="35" xfId="0" applyFont="1" applyFill="1" applyBorder="1" applyAlignment="1">
      <alignment horizontal="center" vertical="center" textRotation="90" wrapText="1"/>
    </xf>
    <xf numFmtId="0" fontId="27" fillId="6" borderId="4" xfId="0" applyFont="1" applyFill="1" applyBorder="1" applyAlignment="1">
      <alignment horizontal="center" vertical="center" textRotation="90" wrapText="1"/>
    </xf>
    <xf numFmtId="0" fontId="28" fillId="0" borderId="1" xfId="0" applyFont="1" applyBorder="1" applyAlignment="1">
      <alignment horizontal="center" vertical="center"/>
    </xf>
    <xf numFmtId="0" fontId="29" fillId="6" borderId="38" xfId="0" applyFont="1" applyFill="1" applyBorder="1" applyAlignment="1">
      <alignment horizontal="center" vertical="center" wrapText="1"/>
    </xf>
    <xf numFmtId="0" fontId="29" fillId="6" borderId="39" xfId="0" applyFont="1" applyFill="1" applyBorder="1" applyAlignment="1">
      <alignment horizontal="center" vertical="center" wrapText="1"/>
    </xf>
    <xf numFmtId="0" fontId="29" fillId="6" borderId="40" xfId="0" applyFont="1" applyFill="1" applyBorder="1" applyAlignment="1">
      <alignment horizontal="center" vertical="center" wrapText="1"/>
    </xf>
    <xf numFmtId="10" fontId="28" fillId="0" borderId="35" xfId="8" applyNumberFormat="1" applyFont="1" applyFill="1" applyBorder="1" applyAlignment="1">
      <alignment horizontal="center" vertical="center" wrapText="1"/>
    </xf>
    <xf numFmtId="10" fontId="28" fillId="0" borderId="4" xfId="8" applyNumberFormat="1" applyFont="1" applyFill="1" applyBorder="1" applyAlignment="1">
      <alignment horizontal="center" vertical="center" wrapText="1"/>
    </xf>
    <xf numFmtId="10" fontId="28" fillId="0" borderId="3" xfId="8" applyNumberFormat="1" applyFont="1" applyFill="1" applyBorder="1" applyAlignment="1">
      <alignment horizontal="center" vertical="center" wrapText="1"/>
    </xf>
    <xf numFmtId="168" fontId="28" fillId="0" borderId="35" xfId="5" applyNumberFormat="1" applyFont="1" applyFill="1" applyBorder="1" applyAlignment="1">
      <alignment horizontal="center" vertical="center" wrapText="1"/>
    </xf>
    <xf numFmtId="168" fontId="28" fillId="0" borderId="4" xfId="5" applyNumberFormat="1" applyFont="1" applyFill="1" applyBorder="1" applyAlignment="1">
      <alignment horizontal="center" vertical="center" wrapText="1"/>
    </xf>
    <xf numFmtId="168" fontId="28" fillId="0" borderId="3" xfId="5" applyNumberFormat="1" applyFont="1" applyFill="1" applyBorder="1" applyAlignment="1">
      <alignment horizontal="center" vertical="center" wrapText="1"/>
    </xf>
    <xf numFmtId="0" fontId="7" fillId="0" borderId="1" xfId="0" applyFont="1" applyBorder="1" applyAlignment="1">
      <alignment horizontal="center"/>
    </xf>
    <xf numFmtId="169" fontId="29" fillId="0" borderId="42" xfId="6" applyNumberFormat="1" applyFont="1" applyFill="1" applyBorder="1" applyAlignment="1">
      <alignment horizontal="center" vertical="center" wrapText="1"/>
    </xf>
    <xf numFmtId="169" fontId="29" fillId="0" borderId="4" xfId="6" applyNumberFormat="1" applyFont="1" applyFill="1" applyBorder="1" applyAlignment="1">
      <alignment horizontal="center" vertical="center" wrapText="1"/>
    </xf>
    <xf numFmtId="169" fontId="29" fillId="0" borderId="43" xfId="6" applyNumberFormat="1" applyFont="1" applyFill="1" applyBorder="1" applyAlignment="1">
      <alignment horizontal="center" vertical="center" wrapText="1"/>
    </xf>
    <xf numFmtId="2" fontId="29" fillId="6" borderId="42" xfId="6" applyNumberFormat="1" applyFont="1" applyFill="1" applyBorder="1" applyAlignment="1">
      <alignment horizontal="center" vertical="center" wrapText="1"/>
    </xf>
    <xf numFmtId="2" fontId="29" fillId="6" borderId="4" xfId="6" applyNumberFormat="1" applyFont="1" applyFill="1" applyBorder="1" applyAlignment="1">
      <alignment horizontal="center" vertical="center" wrapText="1"/>
    </xf>
    <xf numFmtId="2" fontId="29" fillId="6" borderId="43" xfId="6" applyNumberFormat="1" applyFont="1" applyFill="1" applyBorder="1" applyAlignment="1">
      <alignment horizontal="center" vertical="center" wrapText="1"/>
    </xf>
    <xf numFmtId="1" fontId="28" fillId="0" borderId="22" xfId="8" applyNumberFormat="1" applyFont="1" applyFill="1" applyBorder="1" applyAlignment="1">
      <alignment horizontal="center" vertical="center" wrapText="1"/>
    </xf>
    <xf numFmtId="1" fontId="28" fillId="0" borderId="1" xfId="8" applyNumberFormat="1" applyFont="1" applyFill="1" applyBorder="1" applyAlignment="1">
      <alignment horizontal="center" vertical="center" wrapText="1"/>
    </xf>
    <xf numFmtId="1" fontId="28" fillId="0" borderId="26" xfId="8" applyNumberFormat="1" applyFont="1" applyFill="1" applyBorder="1" applyAlignment="1">
      <alignment horizontal="center" vertical="center" wrapText="1"/>
    </xf>
    <xf numFmtId="0" fontId="29" fillId="0" borderId="42" xfId="5" applyNumberFormat="1" applyFont="1" applyFill="1" applyBorder="1" applyAlignment="1">
      <alignment horizontal="center" vertical="center" wrapText="1"/>
    </xf>
    <xf numFmtId="0" fontId="29" fillId="0" borderId="4" xfId="5" applyNumberFormat="1" applyFont="1" applyFill="1" applyBorder="1" applyAlignment="1">
      <alignment horizontal="center" vertical="center" wrapText="1"/>
    </xf>
    <xf numFmtId="0" fontId="29" fillId="0" borderId="43" xfId="5" applyNumberFormat="1" applyFont="1" applyFill="1" applyBorder="1" applyAlignment="1">
      <alignment horizontal="center" vertical="center" wrapText="1"/>
    </xf>
    <xf numFmtId="1" fontId="29" fillId="6" borderId="42" xfId="6" applyNumberFormat="1" applyFont="1" applyFill="1" applyBorder="1" applyAlignment="1">
      <alignment horizontal="center" vertical="center" wrapText="1"/>
    </xf>
    <xf numFmtId="1" fontId="29" fillId="6" borderId="4" xfId="6" applyNumberFormat="1" applyFont="1" applyFill="1" applyBorder="1" applyAlignment="1">
      <alignment horizontal="center" vertical="center" wrapText="1"/>
    </xf>
    <xf numFmtId="1" fontId="29" fillId="6" borderId="43" xfId="6" applyNumberFormat="1" applyFont="1" applyFill="1" applyBorder="1" applyAlignment="1">
      <alignment horizontal="center" vertical="center" wrapText="1"/>
    </xf>
    <xf numFmtId="44" fontId="29" fillId="6" borderId="42" xfId="6" applyFont="1" applyFill="1" applyBorder="1" applyAlignment="1">
      <alignment horizontal="center" vertical="center" wrapText="1"/>
    </xf>
    <xf numFmtId="44" fontId="29" fillId="6" borderId="4" xfId="6" applyFont="1" applyFill="1" applyBorder="1" applyAlignment="1">
      <alignment horizontal="center" vertical="center" wrapText="1"/>
    </xf>
    <xf numFmtId="44" fontId="29" fillId="6" borderId="43" xfId="6" applyFont="1" applyFill="1" applyBorder="1" applyAlignment="1">
      <alignment horizontal="center" vertical="center" wrapText="1"/>
    </xf>
    <xf numFmtId="44" fontId="29" fillId="6" borderId="22" xfId="6" applyFont="1" applyFill="1" applyBorder="1" applyAlignment="1">
      <alignment horizontal="center" vertical="center" wrapText="1"/>
    </xf>
    <xf numFmtId="44" fontId="29" fillId="6" borderId="1" xfId="6" applyFont="1" applyFill="1" applyBorder="1" applyAlignment="1">
      <alignment horizontal="center" vertical="center" wrapText="1"/>
    </xf>
    <xf numFmtId="44" fontId="29" fillId="6" borderId="26" xfId="6" applyFont="1" applyFill="1" applyBorder="1" applyAlignment="1">
      <alignment horizontal="center" vertical="center" wrapText="1"/>
    </xf>
    <xf numFmtId="0" fontId="29" fillId="0" borderId="22" xfId="7" applyNumberFormat="1" applyFont="1" applyFill="1" applyBorder="1" applyAlignment="1">
      <alignment horizontal="center" vertical="center" wrapText="1"/>
    </xf>
    <xf numFmtId="0" fontId="29" fillId="0" borderId="1" xfId="7" applyNumberFormat="1" applyFont="1" applyFill="1" applyBorder="1" applyAlignment="1">
      <alignment horizontal="center" vertical="center" wrapText="1"/>
    </xf>
    <xf numFmtId="0" fontId="29" fillId="0" borderId="26" xfId="7" applyNumberFormat="1" applyFont="1" applyFill="1" applyBorder="1" applyAlignment="1">
      <alignment horizontal="center" vertical="center" wrapText="1"/>
    </xf>
    <xf numFmtId="0" fontId="29" fillId="6" borderId="42" xfId="0" applyFont="1" applyFill="1" applyBorder="1" applyAlignment="1">
      <alignment horizontal="center" vertical="center" wrapText="1"/>
    </xf>
    <xf numFmtId="0" fontId="49" fillId="6" borderId="42" xfId="6" applyNumberFormat="1" applyFont="1" applyFill="1" applyBorder="1" applyAlignment="1">
      <alignment horizontal="center" vertical="center" wrapText="1"/>
    </xf>
    <xf numFmtId="0" fontId="49" fillId="6" borderId="4" xfId="6" applyNumberFormat="1" applyFont="1" applyFill="1" applyBorder="1" applyAlignment="1">
      <alignment horizontal="center" vertical="center" wrapText="1"/>
    </xf>
    <xf numFmtId="0" fontId="49" fillId="6" borderId="43" xfId="6" applyNumberFormat="1" applyFont="1" applyFill="1" applyBorder="1" applyAlignment="1">
      <alignment horizontal="center" vertical="center" wrapText="1"/>
    </xf>
    <xf numFmtId="0" fontId="29" fillId="6" borderId="42" xfId="6" applyNumberFormat="1" applyFont="1" applyFill="1" applyBorder="1" applyAlignment="1">
      <alignment horizontal="center" vertical="center" wrapText="1"/>
    </xf>
    <xf numFmtId="0" fontId="29" fillId="6" borderId="4" xfId="6"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1" fontId="28" fillId="0" borderId="43" xfId="8" applyNumberFormat="1" applyFont="1" applyFill="1" applyBorder="1" applyAlignment="1">
      <alignment horizontal="center" vertical="center" wrapText="1"/>
    </xf>
    <xf numFmtId="0" fontId="29" fillId="6" borderId="1" xfId="6" applyNumberFormat="1" applyFont="1" applyFill="1" applyBorder="1" applyAlignment="1">
      <alignment horizontal="center" vertical="center" wrapText="1"/>
    </xf>
    <xf numFmtId="44" fontId="29" fillId="0" borderId="42" xfId="6" applyFont="1" applyFill="1" applyBorder="1" applyAlignment="1">
      <alignment horizontal="center" vertical="center" wrapText="1"/>
    </xf>
    <xf numFmtId="44" fontId="29" fillId="0" borderId="4" xfId="6" applyFont="1" applyFill="1" applyBorder="1" applyAlignment="1">
      <alignment horizontal="center" vertical="center" wrapText="1"/>
    </xf>
    <xf numFmtId="44" fontId="29" fillId="0" borderId="3" xfId="6" applyFont="1" applyFill="1" applyBorder="1" applyAlignment="1">
      <alignment horizontal="center" vertical="center" wrapText="1"/>
    </xf>
    <xf numFmtId="171" fontId="29" fillId="6" borderId="42" xfId="6" applyNumberFormat="1" applyFont="1" applyFill="1" applyBorder="1" applyAlignment="1">
      <alignment horizontal="center" vertical="center" wrapText="1"/>
    </xf>
    <xf numFmtId="171" fontId="29" fillId="6" borderId="4" xfId="6" applyNumberFormat="1" applyFont="1" applyFill="1" applyBorder="1" applyAlignment="1">
      <alignment horizontal="center" vertical="center" wrapText="1"/>
    </xf>
    <xf numFmtId="171" fontId="29" fillId="6" borderId="3" xfId="6" applyNumberFormat="1" applyFont="1" applyFill="1" applyBorder="1" applyAlignment="1">
      <alignment horizontal="center" vertical="center" wrapText="1"/>
    </xf>
    <xf numFmtId="44" fontId="29" fillId="0" borderId="35" xfId="6" applyFont="1" applyFill="1" applyBorder="1" applyAlignment="1">
      <alignment horizontal="center" vertical="center" wrapText="1"/>
    </xf>
    <xf numFmtId="44" fontId="29" fillId="0" borderId="43" xfId="6" applyFont="1" applyFill="1" applyBorder="1" applyAlignment="1">
      <alignment horizontal="center" vertical="center" wrapText="1"/>
    </xf>
    <xf numFmtId="171" fontId="29" fillId="0" borderId="35" xfId="6" applyNumberFormat="1" applyFont="1" applyFill="1" applyBorder="1" applyAlignment="1">
      <alignment horizontal="center" vertical="center" wrapText="1"/>
    </xf>
    <xf numFmtId="171" fontId="29" fillId="0" borderId="4" xfId="6" applyNumberFormat="1" applyFont="1" applyFill="1" applyBorder="1" applyAlignment="1">
      <alignment horizontal="center" vertical="center" wrapText="1"/>
    </xf>
    <xf numFmtId="171" fontId="29" fillId="0" borderId="43" xfId="6" applyNumberFormat="1" applyFont="1" applyFill="1" applyBorder="1" applyAlignment="1">
      <alignment horizontal="center" vertical="center" wrapText="1"/>
    </xf>
    <xf numFmtId="44" fontId="29" fillId="0" borderId="1" xfId="6" applyFont="1" applyFill="1" applyBorder="1" applyAlignment="1">
      <alignment horizontal="center" vertical="center" wrapText="1"/>
    </xf>
    <xf numFmtId="44" fontId="29" fillId="0" borderId="26" xfId="6" applyFont="1" applyFill="1" applyBorder="1" applyAlignment="1">
      <alignment horizontal="center" vertical="center" wrapText="1"/>
    </xf>
    <xf numFmtId="0" fontId="29" fillId="0" borderId="3" xfId="5" applyNumberFormat="1" applyFont="1" applyFill="1" applyBorder="1" applyAlignment="1">
      <alignment horizontal="center" vertical="center" wrapText="1"/>
    </xf>
    <xf numFmtId="171" fontId="29" fillId="0" borderId="1" xfId="0" applyNumberFormat="1" applyFont="1" applyBorder="1" applyAlignment="1">
      <alignment horizontal="center" vertical="center" wrapText="1"/>
    </xf>
    <xf numFmtId="171" fontId="29" fillId="6" borderId="22" xfId="6" applyNumberFormat="1" applyFont="1" applyFill="1" applyBorder="1" applyAlignment="1">
      <alignment horizontal="center" vertical="center" wrapText="1"/>
    </xf>
    <xf numFmtId="171" fontId="29" fillId="6" borderId="1" xfId="6" applyNumberFormat="1" applyFont="1" applyFill="1" applyBorder="1" applyAlignment="1">
      <alignment horizontal="center" vertical="center" wrapText="1"/>
    </xf>
    <xf numFmtId="171" fontId="29" fillId="6" borderId="26" xfId="6" applyNumberFormat="1" applyFont="1" applyFill="1" applyBorder="1" applyAlignment="1">
      <alignment horizontal="center" vertical="center" wrapText="1"/>
    </xf>
    <xf numFmtId="42" fontId="29" fillId="0" borderId="35" xfId="7" applyFont="1" applyFill="1" applyBorder="1" applyAlignment="1">
      <alignment horizontal="center" vertical="center" wrapText="1"/>
    </xf>
    <xf numFmtId="42" fontId="29" fillId="0" borderId="4" xfId="7" applyFont="1" applyFill="1" applyBorder="1" applyAlignment="1">
      <alignment horizontal="center" vertical="center" wrapText="1"/>
    </xf>
    <xf numFmtId="42" fontId="29" fillId="0" borderId="43" xfId="7" applyFont="1" applyFill="1" applyBorder="1" applyAlignment="1">
      <alignment horizontal="center" vertical="center" wrapText="1"/>
    </xf>
    <xf numFmtId="0" fontId="29" fillId="0" borderId="35" xfId="5" applyNumberFormat="1" applyFont="1" applyFill="1" applyBorder="1" applyAlignment="1">
      <alignment horizontal="center" vertical="center" wrapText="1"/>
    </xf>
    <xf numFmtId="171" fontId="29" fillId="0" borderId="4" xfId="0" applyNumberFormat="1" applyFont="1" applyBorder="1" applyAlignment="1">
      <alignment horizontal="center" vertical="center" wrapText="1"/>
    </xf>
    <xf numFmtId="171" fontId="29" fillId="0" borderId="43" xfId="0" applyNumberFormat="1" applyFont="1" applyBorder="1" applyAlignment="1">
      <alignment horizontal="center" vertical="center" wrapText="1"/>
    </xf>
    <xf numFmtId="44" fontId="29" fillId="0" borderId="22" xfId="6" applyFont="1" applyFill="1" applyBorder="1" applyAlignment="1">
      <alignment horizontal="center" vertical="center" wrapText="1"/>
    </xf>
    <xf numFmtId="44" fontId="29" fillId="6" borderId="44" xfId="6" applyFont="1" applyFill="1" applyBorder="1" applyAlignment="1">
      <alignment horizontal="center" vertical="center" wrapText="1"/>
    </xf>
    <xf numFmtId="44" fontId="29" fillId="6" borderId="10" xfId="6" applyFont="1" applyFill="1" applyBorder="1" applyAlignment="1">
      <alignment horizontal="center" vertical="center" wrapText="1"/>
    </xf>
    <xf numFmtId="44" fontId="29" fillId="6" borderId="45" xfId="6" applyFont="1" applyFill="1" applyBorder="1" applyAlignment="1">
      <alignment horizontal="center" vertical="center" wrapText="1"/>
    </xf>
    <xf numFmtId="0" fontId="49" fillId="0" borderId="42" xfId="0" applyFont="1" applyBorder="1" applyAlignment="1">
      <alignment horizontal="center" vertical="center" wrapText="1"/>
    </xf>
    <xf numFmtId="0" fontId="49" fillId="0" borderId="4" xfId="0" applyFont="1" applyBorder="1" applyAlignment="1">
      <alignment horizontal="center" vertical="center" wrapText="1"/>
    </xf>
    <xf numFmtId="0" fontId="49" fillId="0" borderId="43" xfId="0" applyFont="1" applyBorder="1" applyAlignment="1">
      <alignment horizontal="center" vertical="center" wrapText="1"/>
    </xf>
    <xf numFmtId="171" fontId="29" fillId="0" borderId="3" xfId="6" applyNumberFormat="1" applyFont="1" applyFill="1" applyBorder="1" applyAlignment="1">
      <alignment horizontal="center" vertical="center" wrapText="1"/>
    </xf>
    <xf numFmtId="44" fontId="29" fillId="6" borderId="35" xfId="6" applyFont="1" applyFill="1" applyBorder="1" applyAlignment="1">
      <alignment horizontal="center" vertical="center" wrapText="1"/>
    </xf>
    <xf numFmtId="42" fontId="29" fillId="0" borderId="42" xfId="7" applyFont="1" applyFill="1" applyBorder="1" applyAlignment="1">
      <alignment horizontal="center" vertical="center" wrapText="1"/>
    </xf>
    <xf numFmtId="42" fontId="29" fillId="0" borderId="3" xfId="7" applyFont="1" applyFill="1" applyBorder="1" applyAlignment="1">
      <alignment horizontal="center" vertical="center" wrapText="1"/>
    </xf>
    <xf numFmtId="171" fontId="29" fillId="6" borderId="43" xfId="6" applyNumberFormat="1" applyFont="1" applyFill="1" applyBorder="1" applyAlignment="1">
      <alignment horizontal="center" vertical="center" wrapText="1"/>
    </xf>
    <xf numFmtId="44" fontId="29" fillId="6" borderId="42" xfId="6" applyFont="1" applyFill="1" applyBorder="1" applyAlignment="1">
      <alignment horizontal="center" vertical="center"/>
    </xf>
    <xf numFmtId="44" fontId="29" fillId="6" borderId="4" xfId="6" applyFont="1" applyFill="1" applyBorder="1" applyAlignment="1">
      <alignment horizontal="center" vertical="center"/>
    </xf>
    <xf numFmtId="44" fontId="29" fillId="6" borderId="43" xfId="6" applyFont="1" applyFill="1" applyBorder="1" applyAlignment="1">
      <alignment horizontal="center" vertical="center"/>
    </xf>
    <xf numFmtId="171" fontId="29" fillId="6" borderId="4" xfId="6" applyNumberFormat="1" applyFont="1" applyFill="1" applyBorder="1" applyAlignment="1">
      <alignment horizontal="left" vertical="center" indent="1"/>
    </xf>
    <xf numFmtId="171" fontId="29" fillId="6" borderId="43" xfId="6" applyNumberFormat="1" applyFont="1" applyFill="1" applyBorder="1" applyAlignment="1">
      <alignment horizontal="left" vertical="center" indent="1"/>
    </xf>
    <xf numFmtId="44" fontId="29" fillId="6" borderId="3" xfId="6" applyFont="1" applyFill="1" applyBorder="1" applyAlignment="1">
      <alignment horizontal="center" vertical="center"/>
    </xf>
    <xf numFmtId="44" fontId="29" fillId="6" borderId="1" xfId="6" applyFont="1" applyFill="1" applyBorder="1" applyAlignment="1">
      <alignment horizontal="center" vertical="center"/>
    </xf>
    <xf numFmtId="44" fontId="29" fillId="6" borderId="26" xfId="6" applyFont="1" applyFill="1" applyBorder="1" applyAlignment="1">
      <alignment horizontal="center" vertical="center"/>
    </xf>
    <xf numFmtId="44" fontId="29" fillId="6" borderId="3" xfId="6" applyFont="1" applyFill="1" applyBorder="1" applyAlignment="1">
      <alignment horizontal="center" vertical="center" wrapText="1"/>
    </xf>
    <xf numFmtId="171" fontId="29" fillId="0" borderId="42" xfId="6" applyNumberFormat="1" applyFont="1" applyFill="1" applyBorder="1" applyAlignment="1">
      <alignment horizontal="center" vertical="center" wrapText="1"/>
    </xf>
    <xf numFmtId="171" fontId="29" fillId="0" borderId="22" xfId="6" applyNumberFormat="1" applyFont="1" applyFill="1" applyBorder="1" applyAlignment="1">
      <alignment horizontal="center" vertical="center" wrapText="1"/>
    </xf>
    <xf numFmtId="171" fontId="29" fillId="0" borderId="1" xfId="6" applyNumberFormat="1" applyFont="1" applyFill="1" applyBorder="1" applyAlignment="1">
      <alignment horizontal="center" vertical="center" wrapText="1"/>
    </xf>
    <xf numFmtId="171" fontId="29" fillId="0" borderId="26" xfId="6" applyNumberFormat="1" applyFont="1" applyFill="1" applyBorder="1" applyAlignment="1">
      <alignment horizontal="center" vertical="center" wrapText="1"/>
    </xf>
    <xf numFmtId="171" fontId="29" fillId="6" borderId="35" xfId="6" applyNumberFormat="1" applyFont="1" applyFill="1" applyBorder="1" applyAlignment="1">
      <alignment horizontal="center" vertical="center" wrapText="1"/>
    </xf>
    <xf numFmtId="168" fontId="29" fillId="6" borderId="42" xfId="5" applyNumberFormat="1" applyFont="1" applyFill="1" applyBorder="1" applyAlignment="1">
      <alignment horizontal="center" vertical="center" wrapText="1"/>
    </xf>
    <xf numFmtId="168" fontId="29" fillId="6" borderId="4" xfId="5" applyNumberFormat="1" applyFont="1" applyFill="1" applyBorder="1" applyAlignment="1">
      <alignment horizontal="center" vertical="center" wrapText="1"/>
    </xf>
    <xf numFmtId="168" fontId="29" fillId="6" borderId="43" xfId="5" applyNumberFormat="1" applyFont="1" applyFill="1" applyBorder="1" applyAlignment="1">
      <alignment horizontal="center" vertical="center" wrapText="1"/>
    </xf>
    <xf numFmtId="0" fontId="29" fillId="0" borderId="42" xfId="0" applyFont="1" applyBorder="1" applyAlignment="1">
      <alignment horizontal="center" vertical="center" wrapText="1"/>
    </xf>
    <xf numFmtId="0" fontId="29" fillId="0" borderId="43" xfId="0" applyFont="1" applyBorder="1" applyAlignment="1">
      <alignment horizontal="center" vertical="center" wrapText="1"/>
    </xf>
    <xf numFmtId="168" fontId="29" fillId="0" borderId="42" xfId="5" applyNumberFormat="1" applyFont="1" applyFill="1" applyBorder="1" applyAlignment="1">
      <alignment horizontal="center" vertical="center" wrapText="1"/>
    </xf>
    <xf numFmtId="168" fontId="29" fillId="0" borderId="4" xfId="5" applyNumberFormat="1" applyFont="1" applyFill="1" applyBorder="1" applyAlignment="1">
      <alignment horizontal="center" vertical="center" wrapText="1"/>
    </xf>
    <xf numFmtId="168" fontId="29" fillId="0" borderId="43" xfId="5" applyNumberFormat="1" applyFont="1" applyFill="1" applyBorder="1" applyAlignment="1">
      <alignment horizontal="center" vertical="center" wrapText="1"/>
    </xf>
    <xf numFmtId="164" fontId="28" fillId="0" borderId="22" xfId="0" applyNumberFormat="1" applyFont="1" applyBorder="1" applyAlignment="1">
      <alignment horizontal="center" vertical="center"/>
    </xf>
    <xf numFmtId="0" fontId="29" fillId="0" borderId="1" xfId="0" applyFont="1" applyBorder="1" applyAlignment="1">
      <alignment horizontal="center" vertical="center"/>
    </xf>
    <xf numFmtId="0" fontId="29" fillId="0" borderId="26" xfId="0" applyFont="1" applyBorder="1" applyAlignment="1">
      <alignment horizontal="center" vertical="center"/>
    </xf>
    <xf numFmtId="164" fontId="28" fillId="0" borderId="42" xfId="0" applyNumberFormat="1" applyFont="1" applyBorder="1" applyAlignment="1">
      <alignment horizontal="center" vertical="center" wrapText="1"/>
    </xf>
    <xf numFmtId="164" fontId="28" fillId="0" borderId="4" xfId="0" applyNumberFormat="1" applyFont="1" applyBorder="1" applyAlignment="1">
      <alignment horizontal="center" vertical="center" wrapText="1"/>
    </xf>
    <xf numFmtId="164" fontId="28" fillId="0" borderId="43" xfId="0" applyNumberFormat="1" applyFont="1" applyBorder="1" applyAlignment="1">
      <alignment horizontal="center" vertical="center" wrapText="1"/>
    </xf>
    <xf numFmtId="49" fontId="29" fillId="0" borderId="42" xfId="0" applyNumberFormat="1" applyFont="1" applyBorder="1" applyAlignment="1">
      <alignment horizontal="center" vertical="center" wrapText="1"/>
    </xf>
    <xf numFmtId="49" fontId="29" fillId="0" borderId="4" xfId="0" applyNumberFormat="1" applyFont="1" applyBorder="1" applyAlignment="1">
      <alignment horizontal="center" vertical="center" wrapText="1"/>
    </xf>
    <xf numFmtId="49" fontId="29" fillId="0" borderId="43" xfId="0" applyNumberFormat="1" applyFont="1" applyBorder="1" applyAlignment="1">
      <alignment horizontal="center" vertical="center" wrapText="1"/>
    </xf>
    <xf numFmtId="17" fontId="29" fillId="0" borderId="42" xfId="8" applyNumberFormat="1" applyFont="1" applyFill="1" applyBorder="1" applyAlignment="1">
      <alignment horizontal="center" vertical="center" wrapText="1"/>
    </xf>
    <xf numFmtId="0" fontId="29" fillId="0" borderId="4" xfId="8" applyNumberFormat="1" applyFont="1" applyFill="1" applyBorder="1" applyAlignment="1">
      <alignment horizontal="center" vertical="center" wrapText="1"/>
    </xf>
    <xf numFmtId="0" fontId="29" fillId="0" borderId="43" xfId="8" applyNumberFormat="1" applyFont="1" applyFill="1" applyBorder="1" applyAlignment="1">
      <alignment horizontal="center" vertical="center" wrapText="1"/>
    </xf>
    <xf numFmtId="164" fontId="47" fillId="6" borderId="42" xfId="0" applyNumberFormat="1" applyFont="1" applyFill="1" applyBorder="1" applyAlignment="1">
      <alignment horizontal="center" vertical="center" wrapText="1"/>
    </xf>
    <xf numFmtId="164" fontId="47" fillId="6" borderId="4" xfId="0" applyNumberFormat="1" applyFont="1" applyFill="1" applyBorder="1" applyAlignment="1">
      <alignment horizontal="center" vertical="center" wrapText="1"/>
    </xf>
    <xf numFmtId="164" fontId="47" fillId="6" borderId="43" xfId="0" applyNumberFormat="1" applyFont="1" applyFill="1" applyBorder="1" applyAlignment="1">
      <alignment horizontal="center" vertical="center" wrapText="1"/>
    </xf>
    <xf numFmtId="14" fontId="29" fillId="0" borderId="42" xfId="8" applyNumberFormat="1" applyFont="1" applyFill="1" applyBorder="1" applyAlignment="1">
      <alignment horizontal="center" vertical="center" wrapText="1"/>
    </xf>
    <xf numFmtId="14" fontId="29" fillId="0" borderId="4" xfId="8" applyNumberFormat="1" applyFont="1" applyFill="1" applyBorder="1" applyAlignment="1">
      <alignment horizontal="center" vertical="center" wrapText="1"/>
    </xf>
    <xf numFmtId="14" fontId="29" fillId="0" borderId="43" xfId="8" applyNumberFormat="1" applyFont="1" applyFill="1" applyBorder="1" applyAlignment="1">
      <alignment horizontal="center" vertical="center" wrapText="1"/>
    </xf>
    <xf numFmtId="0" fontId="28" fillId="6" borderId="46" xfId="0" applyFont="1" applyFill="1" applyBorder="1" applyAlignment="1">
      <alignment horizontal="center" vertical="center" wrapText="1"/>
    </xf>
    <xf numFmtId="0" fontId="28" fillId="6" borderId="14" xfId="0" applyFont="1" applyFill="1" applyBorder="1" applyAlignment="1">
      <alignment horizontal="center" vertical="center" wrapText="1"/>
    </xf>
    <xf numFmtId="10" fontId="29" fillId="6" borderId="14" xfId="8" applyNumberFormat="1" applyFont="1" applyFill="1" applyBorder="1" applyAlignment="1">
      <alignment horizontal="center" vertical="center" wrapText="1"/>
    </xf>
    <xf numFmtId="10" fontId="29" fillId="6" borderId="28" xfId="8" applyNumberFormat="1" applyFont="1" applyFill="1" applyBorder="1" applyAlignment="1">
      <alignment horizontal="center" vertical="center" wrapText="1"/>
    </xf>
    <xf numFmtId="44" fontId="28" fillId="6" borderId="28" xfId="6" applyFont="1" applyFill="1" applyBorder="1" applyAlignment="1">
      <alignment horizontal="center" vertical="center" wrapText="1"/>
    </xf>
    <xf numFmtId="44" fontId="28" fillId="6" borderId="8" xfId="6" applyFont="1" applyFill="1" applyBorder="1" applyAlignment="1">
      <alignment horizontal="center" vertical="center" wrapText="1"/>
    </xf>
    <xf numFmtId="44" fontId="28" fillId="6" borderId="61" xfId="6" applyFont="1" applyFill="1" applyBorder="1" applyAlignment="1">
      <alignment horizontal="center" vertical="center" wrapText="1"/>
    </xf>
    <xf numFmtId="0" fontId="57" fillId="0" borderId="12" xfId="0" applyFont="1" applyBorder="1" applyAlignment="1">
      <alignment horizontal="center" vertical="center" textRotation="90" wrapText="1"/>
    </xf>
    <xf numFmtId="0" fontId="57" fillId="0" borderId="0" xfId="0" applyFont="1" applyBorder="1" applyAlignment="1">
      <alignment horizontal="center" vertical="center" textRotation="90" wrapText="1"/>
    </xf>
    <xf numFmtId="174" fontId="28" fillId="6" borderId="46" xfId="0" applyNumberFormat="1" applyFont="1" applyFill="1" applyBorder="1" applyAlignment="1">
      <alignment horizontal="left" vertical="center" wrapText="1"/>
    </xf>
    <xf numFmtId="174" fontId="28" fillId="6" borderId="14" xfId="0" applyNumberFormat="1" applyFont="1" applyFill="1" applyBorder="1" applyAlignment="1">
      <alignment horizontal="left" vertical="center"/>
    </xf>
    <xf numFmtId="174" fontId="28" fillId="6" borderId="28" xfId="0" applyNumberFormat="1" applyFont="1" applyFill="1" applyBorder="1" applyAlignment="1">
      <alignment horizontal="left" vertical="center"/>
    </xf>
    <xf numFmtId="164" fontId="29" fillId="6" borderId="22" xfId="0" applyNumberFormat="1" applyFont="1" applyFill="1" applyBorder="1" applyAlignment="1">
      <alignment horizontal="center" vertical="center" wrapText="1"/>
    </xf>
    <xf numFmtId="164" fontId="29" fillId="6" borderId="1" xfId="0" applyNumberFormat="1" applyFont="1" applyFill="1" applyBorder="1" applyAlignment="1">
      <alignment horizontal="center" vertical="center" wrapText="1"/>
    </xf>
    <xf numFmtId="164" fontId="29" fillId="6" borderId="22" xfId="0" applyNumberFormat="1" applyFont="1" applyFill="1" applyBorder="1" applyAlignment="1">
      <alignment horizontal="left" vertical="center" wrapText="1"/>
    </xf>
    <xf numFmtId="164" fontId="29" fillId="6" borderId="1" xfId="0" applyNumberFormat="1" applyFont="1" applyFill="1" applyBorder="1" applyAlignment="1">
      <alignment horizontal="left" vertical="center" wrapText="1"/>
    </xf>
    <xf numFmtId="14" fontId="29" fillId="6" borderId="42" xfId="8" applyNumberFormat="1" applyFont="1" applyFill="1" applyBorder="1" applyAlignment="1">
      <alignment horizontal="center" vertical="center" wrapText="1"/>
    </xf>
    <xf numFmtId="14" fontId="29" fillId="6" borderId="3" xfId="8" applyNumberFormat="1" applyFont="1" applyFill="1" applyBorder="1" applyAlignment="1">
      <alignment horizontal="center" vertical="center" wrapText="1"/>
    </xf>
    <xf numFmtId="0" fontId="47" fillId="6" borderId="22" xfId="0" applyFont="1" applyFill="1" applyBorder="1" applyAlignment="1">
      <alignment horizontal="center" vertical="center"/>
    </xf>
    <xf numFmtId="0" fontId="29" fillId="6" borderId="1" xfId="0" applyFont="1" applyFill="1" applyBorder="1" applyAlignment="1">
      <alignment horizontal="center" vertical="center"/>
    </xf>
    <xf numFmtId="0" fontId="29" fillId="6" borderId="26" xfId="0" applyFont="1" applyFill="1" applyBorder="1" applyAlignment="1">
      <alignment horizontal="center" vertical="center"/>
    </xf>
    <xf numFmtId="0" fontId="47" fillId="6" borderId="22" xfId="0" applyFont="1" applyFill="1" applyBorder="1" applyAlignment="1">
      <alignment horizontal="center" vertical="center" wrapText="1"/>
    </xf>
    <xf numFmtId="0" fontId="47" fillId="6" borderId="1" xfId="0" applyFont="1" applyFill="1" applyBorder="1" applyAlignment="1">
      <alignment horizontal="center" vertical="center" wrapText="1"/>
    </xf>
    <xf numFmtId="0" fontId="47" fillId="6" borderId="26" xfId="0" applyFont="1" applyFill="1" applyBorder="1" applyAlignment="1">
      <alignment horizontal="center" vertical="center" wrapText="1"/>
    </xf>
    <xf numFmtId="14" fontId="29" fillId="6" borderId="22" xfId="8" applyNumberFormat="1" applyFont="1" applyFill="1" applyBorder="1" applyAlignment="1">
      <alignment horizontal="center" vertical="center" wrapText="1"/>
    </xf>
    <xf numFmtId="14" fontId="29" fillId="6" borderId="1" xfId="8" applyNumberFormat="1" applyFont="1" applyFill="1" applyBorder="1" applyAlignment="1">
      <alignment horizontal="center" vertical="center" wrapText="1"/>
    </xf>
    <xf numFmtId="14" fontId="29" fillId="6" borderId="26" xfId="8" applyNumberFormat="1" applyFont="1" applyFill="1" applyBorder="1" applyAlignment="1">
      <alignment horizontal="center" vertical="center" wrapText="1"/>
    </xf>
    <xf numFmtId="174" fontId="28" fillId="6" borderId="46" xfId="0" applyNumberFormat="1" applyFont="1" applyFill="1" applyBorder="1" applyAlignment="1">
      <alignment horizontal="left" vertical="top" wrapText="1"/>
    </xf>
    <xf numFmtId="174" fontId="28" fillId="6" borderId="14" xfId="0" applyNumberFormat="1" applyFont="1" applyFill="1" applyBorder="1" applyAlignment="1">
      <alignment horizontal="left" vertical="top" wrapText="1"/>
    </xf>
    <xf numFmtId="174" fontId="28" fillId="6" borderId="28" xfId="0" applyNumberFormat="1" applyFont="1" applyFill="1" applyBorder="1" applyAlignment="1">
      <alignment horizontal="left" vertical="top" wrapText="1"/>
    </xf>
    <xf numFmtId="0" fontId="20" fillId="4" borderId="21" xfId="4" applyFont="1" applyFill="1" applyBorder="1" applyAlignment="1">
      <alignment horizontal="center" vertical="center"/>
    </xf>
    <xf numFmtId="0" fontId="20" fillId="4" borderId="22" xfId="4" applyFont="1" applyFill="1" applyBorder="1" applyAlignment="1">
      <alignment horizontal="center" vertical="center"/>
    </xf>
    <xf numFmtId="0" fontId="20" fillId="4" borderId="18" xfId="4" applyFont="1" applyFill="1" applyBorder="1" applyAlignment="1">
      <alignment horizontal="center" vertical="center"/>
    </xf>
    <xf numFmtId="0" fontId="18" fillId="4" borderId="1" xfId="4" applyFont="1" applyFill="1" applyBorder="1" applyAlignment="1">
      <alignment horizontal="center" vertical="center"/>
    </xf>
    <xf numFmtId="0" fontId="19" fillId="0" borderId="14" xfId="4" applyFont="1" applyBorder="1" applyAlignment="1">
      <alignment horizontal="center" vertical="center" wrapText="1"/>
    </xf>
    <xf numFmtId="0" fontId="19" fillId="0" borderId="15" xfId="4" applyFont="1" applyBorder="1" applyAlignment="1">
      <alignment horizontal="center" vertical="center" wrapText="1"/>
    </xf>
    <xf numFmtId="0" fontId="19" fillId="0" borderId="16" xfId="4" applyFont="1" applyBorder="1" applyAlignment="1">
      <alignment horizontal="center" vertical="center" wrapText="1"/>
    </xf>
    <xf numFmtId="0" fontId="19" fillId="0" borderId="14" xfId="4" applyFont="1" applyBorder="1" applyAlignment="1">
      <alignment horizontal="center"/>
    </xf>
    <xf numFmtId="0" fontId="19" fillId="0" borderId="15" xfId="4" applyFont="1" applyBorder="1" applyAlignment="1">
      <alignment horizontal="center"/>
    </xf>
    <xf numFmtId="0" fontId="19" fillId="0" borderId="16" xfId="4" applyFont="1" applyBorder="1" applyAlignment="1">
      <alignment horizontal="center"/>
    </xf>
    <xf numFmtId="0" fontId="19" fillId="0" borderId="1" xfId="4" applyFont="1" applyBorder="1" applyAlignment="1">
      <alignment horizontal="center" vertical="center"/>
    </xf>
    <xf numFmtId="0" fontId="19" fillId="0" borderId="26" xfId="4" applyFont="1" applyBorder="1" applyAlignment="1">
      <alignment horizontal="center"/>
    </xf>
    <xf numFmtId="0" fontId="19" fillId="0" borderId="0" xfId="4" applyFont="1" applyAlignment="1">
      <alignment horizontal="center"/>
    </xf>
    <xf numFmtId="0" fontId="18" fillId="4" borderId="22" xfId="4" applyFont="1" applyFill="1" applyBorder="1" applyAlignment="1">
      <alignment horizontal="center" vertical="center"/>
    </xf>
    <xf numFmtId="0" fontId="19" fillId="0" borderId="1" xfId="4" applyFont="1" applyBorder="1" applyAlignment="1">
      <alignment horizontal="center" vertical="center" wrapText="1"/>
    </xf>
  </cellXfs>
  <cellStyles count="9">
    <cellStyle name="BodyStyle" xfId="2"/>
    <cellStyle name="HeaderStyle" xfId="1"/>
    <cellStyle name="Millares" xfId="5" builtinId="3"/>
    <cellStyle name="Moneda" xfId="6" builtinId="4"/>
    <cellStyle name="Moneda [0]" xfId="7" builtinId="7"/>
    <cellStyle name="Normal" xfId="0" builtinId="0"/>
    <cellStyle name="Normal 2" xfId="4"/>
    <cellStyle name="Numeric" xfId="3"/>
    <cellStyle name="Porcentaje"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349251</xdr:colOff>
      <xdr:row>0</xdr:row>
      <xdr:rowOff>31750</xdr:rowOff>
    </xdr:from>
    <xdr:to>
      <xdr:col>2</xdr:col>
      <xdr:colOff>751418</xdr:colOff>
      <xdr:row>3</xdr:row>
      <xdr:rowOff>183645</xdr:rowOff>
    </xdr:to>
    <xdr:pic>
      <xdr:nvPicPr>
        <xdr:cNvPr id="2" name="Imagen 1">
          <a:extLst>
            <a:ext uri="{FF2B5EF4-FFF2-40B4-BE49-F238E27FC236}">
              <a16:creationId xmlns:a16="http://schemas.microsoft.com/office/drawing/2014/main" xmlns="" id="{BDA6D7F6-3F37-4BF6-A1C2-00F1C42050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251" y="31750"/>
          <a:ext cx="1502833" cy="1294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63"/>
  <sheetViews>
    <sheetView topLeftCell="A37" zoomScale="60" zoomScaleNormal="60" workbookViewId="0">
      <selection activeCell="C46" sqref="C46:H46"/>
    </sheetView>
  </sheetViews>
  <sheetFormatPr baseColWidth="10" defaultRowHeight="15" x14ac:dyDescent="0.25"/>
  <cols>
    <col min="1" max="1" width="24.5703125" customWidth="1"/>
    <col min="3" max="3" width="28.5703125" customWidth="1"/>
    <col min="4" max="4" width="21.5703125" customWidth="1"/>
    <col min="5" max="5" width="19.42578125" customWidth="1"/>
    <col min="6" max="6" width="27.5703125" customWidth="1"/>
    <col min="7" max="7" width="17.140625" customWidth="1"/>
    <col min="8" max="8" width="43.7109375" customWidth="1"/>
    <col min="9" max="9" width="23.28515625" customWidth="1"/>
    <col min="10" max="10" width="15.7109375" customWidth="1"/>
    <col min="11" max="11" width="17.7109375" customWidth="1"/>
    <col min="12" max="12" width="19.42578125" customWidth="1"/>
    <col min="13" max="13" width="25.42578125" customWidth="1"/>
    <col min="14" max="14" width="20.7109375" customWidth="1"/>
    <col min="17" max="17" width="16.7109375" customWidth="1"/>
    <col min="18" max="18" width="20.5703125" customWidth="1"/>
    <col min="19" max="19" width="18.7109375" customWidth="1"/>
    <col min="20" max="20" width="22.85546875" customWidth="1"/>
    <col min="21" max="21" width="22.140625" customWidth="1"/>
    <col min="22" max="22" width="25.5703125" customWidth="1"/>
    <col min="23" max="23" width="21.140625" customWidth="1"/>
    <col min="24" max="24" width="19.140625" customWidth="1"/>
    <col min="25" max="25" width="17.42578125" customWidth="1"/>
    <col min="26" max="26" width="16.5703125" customWidth="1"/>
    <col min="27" max="27" width="16.42578125" customWidth="1"/>
    <col min="28" max="28" width="28.7109375" customWidth="1"/>
    <col min="29" max="29" width="19.5703125" customWidth="1"/>
    <col min="30" max="30" width="21.140625" customWidth="1"/>
    <col min="31" max="31" width="21.7109375" customWidth="1"/>
    <col min="32" max="32" width="25.5703125" customWidth="1"/>
    <col min="33" max="33" width="22.28515625" customWidth="1"/>
    <col min="34" max="34" width="29.7109375" customWidth="1"/>
    <col min="35" max="35" width="18.7109375" customWidth="1"/>
    <col min="36" max="36" width="18.28515625" customWidth="1"/>
    <col min="37" max="37" width="22.28515625" customWidth="1"/>
  </cols>
  <sheetData>
    <row r="1" spans="1:51" ht="54.75" customHeight="1" x14ac:dyDescent="0.25">
      <c r="A1" s="510" t="s">
        <v>115</v>
      </c>
      <c r="B1" s="510"/>
      <c r="C1" s="510"/>
      <c r="D1" s="510"/>
      <c r="E1" s="510"/>
      <c r="F1" s="510"/>
      <c r="G1" s="510"/>
      <c r="H1" s="510"/>
      <c r="I1" s="510"/>
    </row>
    <row r="2" spans="1:51" ht="36.75" customHeight="1" x14ac:dyDescent="0.25">
      <c r="A2" s="510" t="s">
        <v>46</v>
      </c>
      <c r="B2" s="510"/>
      <c r="C2" s="510"/>
      <c r="D2" s="510"/>
      <c r="E2" s="510"/>
      <c r="F2" s="510"/>
      <c r="G2" s="510"/>
      <c r="H2" s="510"/>
      <c r="I2" s="510"/>
      <c r="J2" s="32"/>
      <c r="K2" s="32"/>
      <c r="L2" s="32"/>
      <c r="M2" s="32"/>
      <c r="N2" s="32"/>
      <c r="O2" s="30"/>
      <c r="P2" s="30"/>
      <c r="Q2" s="30"/>
      <c r="R2" s="32"/>
      <c r="S2" s="32"/>
      <c r="T2" s="32"/>
      <c r="U2" s="31"/>
      <c r="V2" s="31"/>
      <c r="W2" s="31"/>
      <c r="X2" s="31"/>
      <c r="Y2" s="32"/>
      <c r="Z2" s="32"/>
      <c r="AA2" s="32"/>
      <c r="AB2" s="33"/>
      <c r="AC2" s="33"/>
      <c r="AD2" s="33"/>
      <c r="AE2" s="33"/>
      <c r="AF2" s="33"/>
      <c r="AG2" s="33"/>
      <c r="AH2" s="34"/>
      <c r="AI2" s="34"/>
      <c r="AJ2" s="34"/>
      <c r="AK2" s="34"/>
      <c r="AL2" s="34"/>
      <c r="AM2" s="34"/>
      <c r="AN2" s="34"/>
      <c r="AO2" s="34"/>
      <c r="AP2" s="34"/>
      <c r="AQ2" s="34"/>
      <c r="AR2" s="30"/>
      <c r="AS2" s="30"/>
      <c r="AT2" s="30"/>
      <c r="AU2" s="30"/>
      <c r="AV2" s="30"/>
      <c r="AW2" s="32"/>
      <c r="AX2" s="29"/>
      <c r="AY2" s="29"/>
    </row>
    <row r="3" spans="1:51" ht="48" customHeight="1" x14ac:dyDescent="0.25">
      <c r="A3" s="38" t="s">
        <v>68</v>
      </c>
      <c r="B3" s="489" t="s">
        <v>78</v>
      </c>
      <c r="C3" s="490"/>
      <c r="D3" s="490"/>
      <c r="E3" s="490"/>
      <c r="F3" s="490"/>
      <c r="G3" s="490"/>
      <c r="H3" s="491"/>
      <c r="I3" s="36"/>
    </row>
    <row r="4" spans="1:51" ht="31.5" customHeight="1" x14ac:dyDescent="0.25">
      <c r="A4" s="38" t="s">
        <v>2</v>
      </c>
      <c r="B4" s="489" t="s">
        <v>79</v>
      </c>
      <c r="C4" s="490"/>
      <c r="D4" s="490"/>
      <c r="E4" s="490"/>
      <c r="F4" s="490"/>
      <c r="G4" s="490"/>
      <c r="H4" s="491"/>
      <c r="I4" s="36"/>
    </row>
    <row r="5" spans="1:51" ht="40.5" customHeight="1" x14ac:dyDescent="0.25">
      <c r="A5" s="38" t="s">
        <v>3</v>
      </c>
      <c r="B5" s="489" t="s">
        <v>80</v>
      </c>
      <c r="C5" s="490"/>
      <c r="D5" s="490"/>
      <c r="E5" s="490"/>
      <c r="F5" s="490"/>
      <c r="G5" s="490"/>
      <c r="H5" s="491"/>
      <c r="I5" s="36"/>
    </row>
    <row r="6" spans="1:51" ht="56.25" customHeight="1" x14ac:dyDescent="0.25">
      <c r="A6" s="38" t="s">
        <v>4</v>
      </c>
      <c r="B6" s="489" t="s">
        <v>81</v>
      </c>
      <c r="C6" s="490"/>
      <c r="D6" s="490"/>
      <c r="E6" s="490"/>
      <c r="F6" s="490"/>
      <c r="G6" s="490"/>
      <c r="H6" s="491"/>
      <c r="I6" s="36"/>
    </row>
    <row r="7" spans="1:51" ht="30" x14ac:dyDescent="0.25">
      <c r="A7" s="38" t="s">
        <v>5</v>
      </c>
      <c r="B7" s="489" t="s">
        <v>82</v>
      </c>
      <c r="C7" s="490"/>
      <c r="D7" s="490"/>
      <c r="E7" s="490"/>
      <c r="F7" s="490"/>
      <c r="G7" s="490"/>
      <c r="H7" s="491"/>
      <c r="I7" s="36"/>
    </row>
    <row r="8" spans="1:51" ht="30" x14ac:dyDescent="0.25">
      <c r="A8" s="38" t="s">
        <v>43</v>
      </c>
      <c r="B8" s="489" t="s">
        <v>83</v>
      </c>
      <c r="C8" s="490"/>
      <c r="D8" s="490"/>
      <c r="E8" s="490"/>
      <c r="F8" s="490"/>
      <c r="G8" s="490"/>
      <c r="H8" s="491"/>
      <c r="I8" s="36"/>
    </row>
    <row r="9" spans="1:51" ht="30" x14ac:dyDescent="0.25">
      <c r="A9" s="38" t="s">
        <v>45</v>
      </c>
      <c r="B9" s="489" t="s">
        <v>84</v>
      </c>
      <c r="C9" s="490"/>
      <c r="D9" s="490"/>
      <c r="E9" s="490"/>
      <c r="F9" s="490"/>
      <c r="G9" s="490"/>
      <c r="H9" s="491"/>
      <c r="I9" s="36"/>
    </row>
    <row r="10" spans="1:51" ht="30" x14ac:dyDescent="0.25">
      <c r="A10" s="38" t="s">
        <v>44</v>
      </c>
      <c r="B10" s="489" t="s">
        <v>85</v>
      </c>
      <c r="C10" s="490"/>
      <c r="D10" s="490"/>
      <c r="E10" s="490"/>
      <c r="F10" s="490"/>
      <c r="G10" s="490"/>
      <c r="H10" s="491"/>
      <c r="I10" s="36"/>
    </row>
    <row r="11" spans="1:51" ht="30" x14ac:dyDescent="0.25">
      <c r="A11" s="38" t="s">
        <v>6</v>
      </c>
      <c r="B11" s="489" t="s">
        <v>86</v>
      </c>
      <c r="C11" s="490"/>
      <c r="D11" s="490"/>
      <c r="E11" s="490"/>
      <c r="F11" s="490"/>
      <c r="G11" s="490"/>
      <c r="H11" s="491"/>
      <c r="I11" s="36"/>
    </row>
    <row r="12" spans="1:51" ht="58.5" customHeight="1" x14ac:dyDescent="0.25">
      <c r="A12" s="38" t="s">
        <v>87</v>
      </c>
      <c r="B12" s="489" t="s">
        <v>88</v>
      </c>
      <c r="C12" s="490"/>
      <c r="D12" s="490"/>
      <c r="E12" s="490"/>
      <c r="F12" s="490"/>
      <c r="G12" s="490"/>
      <c r="H12" s="491"/>
      <c r="I12" s="36"/>
    </row>
    <row r="13" spans="1:51" ht="30" x14ac:dyDescent="0.25">
      <c r="A13" s="38" t="s">
        <v>8</v>
      </c>
      <c r="B13" s="489" t="s">
        <v>89</v>
      </c>
      <c r="C13" s="490"/>
      <c r="D13" s="490"/>
      <c r="E13" s="490"/>
      <c r="F13" s="490"/>
      <c r="G13" s="490"/>
      <c r="H13" s="491"/>
      <c r="I13" s="36"/>
    </row>
    <row r="14" spans="1:51" ht="30" x14ac:dyDescent="0.25">
      <c r="A14" s="38" t="s">
        <v>9</v>
      </c>
      <c r="B14" s="489" t="s">
        <v>90</v>
      </c>
      <c r="C14" s="490"/>
      <c r="D14" s="490"/>
      <c r="E14" s="490"/>
      <c r="F14" s="490"/>
      <c r="G14" s="490"/>
      <c r="H14" s="491"/>
      <c r="I14" s="36"/>
    </row>
    <row r="15" spans="1:51" ht="30" x14ac:dyDescent="0.25">
      <c r="A15" s="38" t="s">
        <v>10</v>
      </c>
      <c r="B15" s="489" t="s">
        <v>91</v>
      </c>
      <c r="C15" s="490"/>
      <c r="D15" s="490"/>
      <c r="E15" s="490"/>
      <c r="F15" s="490"/>
      <c r="G15" s="490"/>
      <c r="H15" s="491"/>
      <c r="I15" s="36"/>
    </row>
    <row r="16" spans="1:51" ht="30" x14ac:dyDescent="0.25">
      <c r="A16" s="38" t="s">
        <v>11</v>
      </c>
      <c r="B16" s="489" t="s">
        <v>92</v>
      </c>
      <c r="C16" s="490"/>
      <c r="D16" s="490"/>
      <c r="E16" s="490"/>
      <c r="F16" s="490"/>
      <c r="G16" s="490"/>
      <c r="H16" s="491"/>
      <c r="I16" s="36"/>
    </row>
    <row r="17" spans="1:9" ht="45" x14ac:dyDescent="0.25">
      <c r="A17" s="38" t="s">
        <v>93</v>
      </c>
      <c r="B17" s="489" t="s">
        <v>94</v>
      </c>
      <c r="C17" s="490"/>
      <c r="D17" s="490"/>
      <c r="E17" s="490"/>
      <c r="F17" s="490"/>
      <c r="G17" s="490"/>
      <c r="H17" s="491"/>
      <c r="I17" s="36"/>
    </row>
    <row r="18" spans="1:9" ht="60" customHeight="1" x14ac:dyDescent="0.25">
      <c r="A18" s="38" t="s">
        <v>13</v>
      </c>
      <c r="B18" s="489" t="s">
        <v>95</v>
      </c>
      <c r="C18" s="490"/>
      <c r="D18" s="490"/>
      <c r="E18" s="490"/>
      <c r="F18" s="490"/>
      <c r="G18" s="490"/>
      <c r="H18" s="491"/>
      <c r="I18" s="36"/>
    </row>
    <row r="19" spans="1:9" ht="45.75" customHeight="1" x14ac:dyDescent="0.25">
      <c r="A19" s="38" t="s">
        <v>14</v>
      </c>
      <c r="B19" s="489" t="s">
        <v>96</v>
      </c>
      <c r="C19" s="490"/>
      <c r="D19" s="490"/>
      <c r="E19" s="490"/>
      <c r="F19" s="490"/>
      <c r="G19" s="490"/>
      <c r="H19" s="491"/>
      <c r="I19" s="36"/>
    </row>
    <row r="20" spans="1:9" ht="51.75" customHeight="1" x14ac:dyDescent="0.25">
      <c r="A20" s="38" t="s">
        <v>15</v>
      </c>
      <c r="B20" s="489" t="s">
        <v>97</v>
      </c>
      <c r="C20" s="490"/>
      <c r="D20" s="490"/>
      <c r="E20" s="490"/>
      <c r="F20" s="490"/>
      <c r="G20" s="490"/>
      <c r="H20" s="491"/>
      <c r="I20" s="36"/>
    </row>
    <row r="21" spans="1:9" ht="57.75" customHeight="1" x14ac:dyDescent="0.25">
      <c r="A21" s="38" t="s">
        <v>16</v>
      </c>
      <c r="B21" s="489" t="s">
        <v>98</v>
      </c>
      <c r="C21" s="490"/>
      <c r="D21" s="490"/>
      <c r="E21" s="490"/>
      <c r="F21" s="490"/>
      <c r="G21" s="490"/>
      <c r="H21" s="491"/>
      <c r="I21" s="36"/>
    </row>
    <row r="22" spans="1:9" x14ac:dyDescent="0.25">
      <c r="A22" s="496"/>
      <c r="B22" s="497"/>
      <c r="C22" s="497"/>
      <c r="D22" s="497"/>
      <c r="E22" s="497"/>
      <c r="F22" s="497"/>
      <c r="G22" s="497"/>
      <c r="H22" s="497"/>
      <c r="I22" s="498"/>
    </row>
    <row r="23" spans="1:9" ht="51" customHeight="1" x14ac:dyDescent="0.25">
      <c r="A23" s="510" t="s">
        <v>99</v>
      </c>
      <c r="B23" s="510"/>
      <c r="C23" s="510"/>
      <c r="D23" s="510"/>
      <c r="E23" s="510"/>
      <c r="F23" s="510"/>
      <c r="G23" s="510"/>
      <c r="H23" s="510"/>
      <c r="I23" s="510"/>
    </row>
    <row r="24" spans="1:9" ht="180" customHeight="1" x14ac:dyDescent="0.25">
      <c r="A24" s="493" t="s">
        <v>127</v>
      </c>
      <c r="B24" s="494"/>
      <c r="C24" s="494"/>
      <c r="D24" s="494"/>
      <c r="E24" s="494"/>
      <c r="F24" s="494"/>
      <c r="G24" s="494"/>
      <c r="H24" s="494"/>
      <c r="I24" s="495"/>
    </row>
    <row r="25" spans="1:9" ht="201" customHeight="1" x14ac:dyDescent="0.25">
      <c r="A25" s="39" t="s">
        <v>69</v>
      </c>
      <c r="B25" s="492" t="s">
        <v>100</v>
      </c>
      <c r="C25" s="492"/>
      <c r="D25" s="492"/>
      <c r="E25" s="492"/>
      <c r="F25" s="492"/>
      <c r="G25" s="492"/>
      <c r="H25" s="492"/>
      <c r="I25" s="492"/>
    </row>
    <row r="26" spans="1:9" ht="120.75" customHeight="1" x14ac:dyDescent="0.25">
      <c r="A26" s="39" t="s">
        <v>70</v>
      </c>
      <c r="B26" s="492" t="s">
        <v>125</v>
      </c>
      <c r="C26" s="492"/>
      <c r="D26" s="492"/>
      <c r="E26" s="492"/>
      <c r="F26" s="492"/>
      <c r="G26" s="492"/>
      <c r="H26" s="492"/>
      <c r="I26" s="492"/>
    </row>
    <row r="27" spans="1:9" ht="87" customHeight="1" x14ac:dyDescent="0.25">
      <c r="A27" s="39" t="s">
        <v>71</v>
      </c>
      <c r="B27" s="492" t="s">
        <v>101</v>
      </c>
      <c r="C27" s="492"/>
      <c r="D27" s="492"/>
      <c r="E27" s="492"/>
      <c r="F27" s="492"/>
      <c r="G27" s="492"/>
      <c r="H27" s="492"/>
      <c r="I27" s="492"/>
    </row>
    <row r="28" spans="1:9" ht="45.75" customHeight="1" x14ac:dyDescent="0.25">
      <c r="A28" s="39" t="s">
        <v>72</v>
      </c>
      <c r="B28" s="492" t="s">
        <v>128</v>
      </c>
      <c r="C28" s="492"/>
      <c r="D28" s="492"/>
      <c r="E28" s="492"/>
      <c r="F28" s="492"/>
      <c r="G28" s="492"/>
      <c r="H28" s="492"/>
      <c r="I28" s="492"/>
    </row>
    <row r="29" spans="1:9" x14ac:dyDescent="0.25">
      <c r="A29" s="499"/>
      <c r="B29" s="499"/>
      <c r="C29" s="499"/>
      <c r="D29" s="499"/>
      <c r="E29" s="499"/>
      <c r="F29" s="499"/>
      <c r="G29" s="499"/>
      <c r="H29" s="499"/>
      <c r="I29" s="499"/>
    </row>
    <row r="30" spans="1:9" ht="45" customHeight="1" x14ac:dyDescent="0.25">
      <c r="A30" s="504" t="s">
        <v>74</v>
      </c>
      <c r="B30" s="504"/>
      <c r="C30" s="504"/>
      <c r="D30" s="504"/>
      <c r="E30" s="504"/>
      <c r="F30" s="504"/>
      <c r="G30" s="504"/>
      <c r="H30" s="504"/>
      <c r="I30" s="504"/>
    </row>
    <row r="31" spans="1:9" ht="42" customHeight="1" x14ac:dyDescent="0.25">
      <c r="A31" s="505" t="s">
        <v>17</v>
      </c>
      <c r="B31" s="505"/>
      <c r="C31" s="486" t="s">
        <v>102</v>
      </c>
      <c r="D31" s="487"/>
      <c r="E31" s="487"/>
      <c r="F31" s="487"/>
      <c r="G31" s="487"/>
      <c r="H31" s="488"/>
      <c r="I31" s="35"/>
    </row>
    <row r="32" spans="1:9" ht="43.5" customHeight="1" x14ac:dyDescent="0.25">
      <c r="A32" s="505" t="s">
        <v>18</v>
      </c>
      <c r="B32" s="505"/>
      <c r="C32" s="486" t="s">
        <v>103</v>
      </c>
      <c r="D32" s="487"/>
      <c r="E32" s="487"/>
      <c r="F32" s="487"/>
      <c r="G32" s="487"/>
      <c r="H32" s="488"/>
      <c r="I32" s="35"/>
    </row>
    <row r="33" spans="1:9" ht="40.5" customHeight="1" x14ac:dyDescent="0.25">
      <c r="A33" s="505" t="s">
        <v>19</v>
      </c>
      <c r="B33" s="505"/>
      <c r="C33" s="486" t="s">
        <v>106</v>
      </c>
      <c r="D33" s="487"/>
      <c r="E33" s="487"/>
      <c r="F33" s="487"/>
      <c r="G33" s="487"/>
      <c r="H33" s="488"/>
      <c r="I33" s="35"/>
    </row>
    <row r="34" spans="1:9" ht="75.75" customHeight="1" x14ac:dyDescent="0.25">
      <c r="A34" s="503" t="s">
        <v>20</v>
      </c>
      <c r="B34" s="503"/>
      <c r="C34" s="489" t="s">
        <v>104</v>
      </c>
      <c r="D34" s="490"/>
      <c r="E34" s="490"/>
      <c r="F34" s="490"/>
      <c r="G34" s="490"/>
      <c r="H34" s="491"/>
      <c r="I34" s="35"/>
    </row>
    <row r="35" spans="1:9" ht="57.75" customHeight="1" x14ac:dyDescent="0.25">
      <c r="A35" s="503" t="s">
        <v>21</v>
      </c>
      <c r="B35" s="503"/>
      <c r="C35" s="486" t="s">
        <v>105</v>
      </c>
      <c r="D35" s="487"/>
      <c r="E35" s="487"/>
      <c r="F35" s="487"/>
      <c r="G35" s="487"/>
      <c r="H35" s="488"/>
      <c r="I35" s="35"/>
    </row>
    <row r="36" spans="1:9" ht="73.5" customHeight="1" x14ac:dyDescent="0.25">
      <c r="A36" s="503" t="s">
        <v>22</v>
      </c>
      <c r="B36" s="503"/>
      <c r="C36" s="486" t="s">
        <v>107</v>
      </c>
      <c r="D36" s="487"/>
      <c r="E36" s="487"/>
      <c r="F36" s="487"/>
      <c r="G36" s="487"/>
      <c r="H36" s="488"/>
      <c r="I36" s="35"/>
    </row>
    <row r="37" spans="1:9" ht="67.5" customHeight="1" x14ac:dyDescent="0.25">
      <c r="A37" s="503" t="s">
        <v>48</v>
      </c>
      <c r="B37" s="503"/>
      <c r="C37" s="486" t="s">
        <v>108</v>
      </c>
      <c r="D37" s="487"/>
      <c r="E37" s="487"/>
      <c r="F37" s="487"/>
      <c r="G37" s="487"/>
      <c r="H37" s="488"/>
      <c r="I37" s="35"/>
    </row>
    <row r="38" spans="1:9" ht="45.75" customHeight="1" x14ac:dyDescent="0.25">
      <c r="A38" s="503" t="s">
        <v>23</v>
      </c>
      <c r="B38" s="503"/>
      <c r="C38" s="486" t="s">
        <v>109</v>
      </c>
      <c r="D38" s="487"/>
      <c r="E38" s="487"/>
      <c r="F38" s="487"/>
      <c r="G38" s="487"/>
      <c r="H38" s="488"/>
      <c r="I38" s="35"/>
    </row>
    <row r="39" spans="1:9" ht="39.75" customHeight="1" x14ac:dyDescent="0.25">
      <c r="A39" s="503" t="s">
        <v>24</v>
      </c>
      <c r="B39" s="503"/>
      <c r="C39" s="486" t="s">
        <v>110</v>
      </c>
      <c r="D39" s="487"/>
      <c r="E39" s="487"/>
      <c r="F39" s="487"/>
      <c r="G39" s="487"/>
      <c r="H39" s="488"/>
      <c r="I39" s="35"/>
    </row>
    <row r="40" spans="1:9" ht="52.5" customHeight="1" x14ac:dyDescent="0.25">
      <c r="A40" s="511" t="s">
        <v>25</v>
      </c>
      <c r="B40" s="511"/>
      <c r="C40" s="486" t="s">
        <v>111</v>
      </c>
      <c r="D40" s="487"/>
      <c r="E40" s="487"/>
      <c r="F40" s="487"/>
      <c r="G40" s="487"/>
      <c r="H40" s="488"/>
      <c r="I40" s="35"/>
    </row>
    <row r="42" spans="1:9" ht="42.75" customHeight="1" x14ac:dyDescent="0.25">
      <c r="A42" s="512" t="s">
        <v>47</v>
      </c>
      <c r="B42" s="512"/>
      <c r="C42" s="512"/>
      <c r="D42" s="512"/>
      <c r="E42" s="512"/>
      <c r="F42" s="512"/>
      <c r="G42" s="512"/>
      <c r="H42" s="512"/>
    </row>
    <row r="43" spans="1:9" ht="53.25" customHeight="1" x14ac:dyDescent="0.25">
      <c r="A43" s="507" t="s">
        <v>26</v>
      </c>
      <c r="B43" s="507"/>
      <c r="C43" s="486" t="s">
        <v>132</v>
      </c>
      <c r="D43" s="487"/>
      <c r="E43" s="487"/>
      <c r="F43" s="487"/>
      <c r="G43" s="487"/>
      <c r="H43" s="488"/>
    </row>
    <row r="44" spans="1:9" ht="69" customHeight="1" x14ac:dyDescent="0.25">
      <c r="A44" s="507" t="s">
        <v>27</v>
      </c>
      <c r="B44" s="507"/>
      <c r="C44" s="489" t="s">
        <v>133</v>
      </c>
      <c r="D44" s="490"/>
      <c r="E44" s="490"/>
      <c r="F44" s="490"/>
      <c r="G44" s="490"/>
      <c r="H44" s="491"/>
    </row>
    <row r="45" spans="1:9" ht="56.25" customHeight="1" x14ac:dyDescent="0.25">
      <c r="A45" s="507" t="s">
        <v>28</v>
      </c>
      <c r="B45" s="507"/>
      <c r="C45" s="486" t="s">
        <v>112</v>
      </c>
      <c r="D45" s="487"/>
      <c r="E45" s="487"/>
      <c r="F45" s="487"/>
      <c r="G45" s="487"/>
      <c r="H45" s="488"/>
    </row>
    <row r="46" spans="1:9" ht="51.75" customHeight="1" x14ac:dyDescent="0.25">
      <c r="A46" s="507" t="s">
        <v>29</v>
      </c>
      <c r="B46" s="507"/>
      <c r="C46" s="486" t="s">
        <v>113</v>
      </c>
      <c r="D46" s="487"/>
      <c r="E46" s="487"/>
      <c r="F46" s="487"/>
      <c r="G46" s="487"/>
      <c r="H46" s="488"/>
    </row>
    <row r="47" spans="1:9" ht="48.75" customHeight="1" x14ac:dyDescent="0.25">
      <c r="A47" s="507" t="s">
        <v>30</v>
      </c>
      <c r="B47" s="507"/>
      <c r="C47" s="486" t="s">
        <v>114</v>
      </c>
      <c r="D47" s="487"/>
      <c r="E47" s="487"/>
      <c r="F47" s="487"/>
      <c r="G47" s="487"/>
      <c r="H47" s="488"/>
    </row>
    <row r="48" spans="1:9" x14ac:dyDescent="0.25">
      <c r="A48" s="509"/>
      <c r="B48" s="509"/>
      <c r="C48" s="509"/>
      <c r="D48" s="509"/>
      <c r="E48" s="509"/>
      <c r="F48" s="509"/>
      <c r="G48" s="509"/>
      <c r="H48" s="509"/>
    </row>
    <row r="49" spans="1:8" ht="34.5" customHeight="1" x14ac:dyDescent="0.25">
      <c r="A49" s="508" t="s">
        <v>1</v>
      </c>
      <c r="B49" s="508"/>
      <c r="C49" s="508"/>
      <c r="D49" s="508"/>
      <c r="E49" s="508"/>
      <c r="F49" s="508"/>
      <c r="G49" s="508"/>
      <c r="H49" s="508"/>
    </row>
    <row r="50" spans="1:8" ht="44.25" customHeight="1" x14ac:dyDescent="0.25">
      <c r="A50" s="507" t="s">
        <v>31</v>
      </c>
      <c r="B50" s="507"/>
      <c r="C50" s="486" t="s">
        <v>124</v>
      </c>
      <c r="D50" s="487"/>
      <c r="E50" s="487"/>
      <c r="F50" s="487"/>
      <c r="G50" s="487"/>
      <c r="H50" s="488"/>
    </row>
    <row r="51" spans="1:8" ht="90" customHeight="1" x14ac:dyDescent="0.25">
      <c r="A51" s="507" t="s">
        <v>32</v>
      </c>
      <c r="B51" s="507"/>
      <c r="C51" s="489" t="s">
        <v>129</v>
      </c>
      <c r="D51" s="487"/>
      <c r="E51" s="487"/>
      <c r="F51" s="487"/>
      <c r="G51" s="487"/>
      <c r="H51" s="488"/>
    </row>
    <row r="52" spans="1:8" ht="40.5" customHeight="1" x14ac:dyDescent="0.25">
      <c r="A52" s="507" t="s">
        <v>33</v>
      </c>
      <c r="B52" s="507"/>
      <c r="C52" s="486" t="s">
        <v>122</v>
      </c>
      <c r="D52" s="487"/>
      <c r="E52" s="487"/>
      <c r="F52" s="487"/>
      <c r="G52" s="487"/>
      <c r="H52" s="488"/>
    </row>
    <row r="53" spans="1:8" ht="32.25" customHeight="1" x14ac:dyDescent="0.25">
      <c r="A53" s="507" t="s">
        <v>34</v>
      </c>
      <c r="B53" s="507"/>
      <c r="C53" s="486" t="s">
        <v>123</v>
      </c>
      <c r="D53" s="487"/>
      <c r="E53" s="487"/>
      <c r="F53" s="487"/>
      <c r="G53" s="487"/>
      <c r="H53" s="488"/>
    </row>
    <row r="54" spans="1:8" ht="51.75" customHeight="1" x14ac:dyDescent="0.25">
      <c r="A54" s="506" t="s">
        <v>35</v>
      </c>
      <c r="B54" s="506"/>
      <c r="C54" s="486" t="s">
        <v>116</v>
      </c>
      <c r="D54" s="487"/>
      <c r="E54" s="487"/>
      <c r="F54" s="487"/>
      <c r="G54" s="487"/>
      <c r="H54" s="488"/>
    </row>
    <row r="55" spans="1:8" ht="65.25" customHeight="1" x14ac:dyDescent="0.25">
      <c r="A55" s="506" t="s">
        <v>36</v>
      </c>
      <c r="B55" s="506"/>
      <c r="C55" s="486" t="s">
        <v>117</v>
      </c>
      <c r="D55" s="487"/>
      <c r="E55" s="487"/>
      <c r="F55" s="487"/>
      <c r="G55" s="487"/>
      <c r="H55" s="488"/>
    </row>
    <row r="56" spans="1:8" ht="40.5" customHeight="1" x14ac:dyDescent="0.25">
      <c r="A56" s="506" t="s">
        <v>37</v>
      </c>
      <c r="B56" s="506"/>
      <c r="C56" s="486" t="s">
        <v>121</v>
      </c>
      <c r="D56" s="487"/>
      <c r="E56" s="487"/>
      <c r="F56" s="487"/>
      <c r="G56" s="487"/>
      <c r="H56" s="488"/>
    </row>
    <row r="57" spans="1:8" ht="60" customHeight="1" x14ac:dyDescent="0.25">
      <c r="A57" s="506" t="s">
        <v>38</v>
      </c>
      <c r="B57" s="506"/>
      <c r="C57" s="486" t="s">
        <v>126</v>
      </c>
      <c r="D57" s="487"/>
      <c r="E57" s="487"/>
      <c r="F57" s="487"/>
      <c r="G57" s="487"/>
      <c r="H57" s="488"/>
    </row>
    <row r="58" spans="1:8" ht="51.75" customHeight="1" x14ac:dyDescent="0.25">
      <c r="A58" s="506" t="s">
        <v>39</v>
      </c>
      <c r="B58" s="506"/>
      <c r="C58" s="486" t="s">
        <v>118</v>
      </c>
      <c r="D58" s="487"/>
      <c r="E58" s="487"/>
      <c r="F58" s="487"/>
      <c r="G58" s="487"/>
      <c r="H58" s="488"/>
    </row>
    <row r="59" spans="1:8" ht="54.75" customHeight="1" x14ac:dyDescent="0.25">
      <c r="A59" s="513" t="s">
        <v>40</v>
      </c>
      <c r="B59" s="513"/>
      <c r="C59" s="486" t="s">
        <v>130</v>
      </c>
      <c r="D59" s="487"/>
      <c r="E59" s="487"/>
      <c r="F59" s="487"/>
      <c r="G59" s="487"/>
      <c r="H59" s="488"/>
    </row>
    <row r="61" spans="1:8" s="35" customFormat="1" ht="182.25" customHeight="1" x14ac:dyDescent="0.25">
      <c r="A61" s="501" t="s">
        <v>120</v>
      </c>
      <c r="B61" s="502"/>
      <c r="C61" s="502"/>
      <c r="D61" s="502"/>
      <c r="E61" s="502"/>
      <c r="F61" s="502"/>
      <c r="G61" s="502"/>
      <c r="H61" s="502"/>
    </row>
    <row r="62" spans="1:8" s="35" customFormat="1" ht="64.5" customHeight="1" x14ac:dyDescent="0.25">
      <c r="A62" s="500" t="s">
        <v>75</v>
      </c>
      <c r="B62" s="500"/>
      <c r="C62" s="489" t="s">
        <v>131</v>
      </c>
      <c r="D62" s="490"/>
      <c r="E62" s="490"/>
      <c r="F62" s="490"/>
      <c r="G62" s="490"/>
      <c r="H62" s="491"/>
    </row>
    <row r="63" spans="1:8" s="35" customFormat="1" ht="69.75" customHeight="1" x14ac:dyDescent="0.25">
      <c r="A63" s="500" t="s">
        <v>76</v>
      </c>
      <c r="B63" s="500"/>
      <c r="C63" s="489" t="s">
        <v>119</v>
      </c>
      <c r="D63" s="490"/>
      <c r="E63" s="490"/>
      <c r="F63" s="490"/>
      <c r="G63" s="490"/>
      <c r="H63" s="491"/>
    </row>
  </sheetData>
  <mergeCells count="88">
    <mergeCell ref="A56:B56"/>
    <mergeCell ref="A57:B57"/>
    <mergeCell ref="A58:B58"/>
    <mergeCell ref="A59:B59"/>
    <mergeCell ref="A62:B62"/>
    <mergeCell ref="A1:I1"/>
    <mergeCell ref="A50:B50"/>
    <mergeCell ref="A51:B51"/>
    <mergeCell ref="A52:B52"/>
    <mergeCell ref="A53:B53"/>
    <mergeCell ref="A36:B36"/>
    <mergeCell ref="A37:B37"/>
    <mergeCell ref="A38:B38"/>
    <mergeCell ref="A39:B39"/>
    <mergeCell ref="A40:B40"/>
    <mergeCell ref="A42:H42"/>
    <mergeCell ref="A23:I23"/>
    <mergeCell ref="A2:I2"/>
    <mergeCell ref="C33:H33"/>
    <mergeCell ref="C35:H35"/>
    <mergeCell ref="C36:H36"/>
    <mergeCell ref="A44:B44"/>
    <mergeCell ref="A45:B45"/>
    <mergeCell ref="A46:B46"/>
    <mergeCell ref="A47:B47"/>
    <mergeCell ref="A49:H49"/>
    <mergeCell ref="C45:H45"/>
    <mergeCell ref="C46:H46"/>
    <mergeCell ref="C47:H47"/>
    <mergeCell ref="A48:H48"/>
    <mergeCell ref="C40:H40"/>
    <mergeCell ref="A63:B63"/>
    <mergeCell ref="A61:H61"/>
    <mergeCell ref="B28:I28"/>
    <mergeCell ref="A35:B35"/>
    <mergeCell ref="A30:I30"/>
    <mergeCell ref="A31:B31"/>
    <mergeCell ref="A32:B32"/>
    <mergeCell ref="A33:B33"/>
    <mergeCell ref="A34:B34"/>
    <mergeCell ref="C34:H34"/>
    <mergeCell ref="C31:H31"/>
    <mergeCell ref="C32:H32"/>
    <mergeCell ref="A54:B54"/>
    <mergeCell ref="A55:B55"/>
    <mergeCell ref="A43:B43"/>
    <mergeCell ref="B18:H18"/>
    <mergeCell ref="B19:H19"/>
    <mergeCell ref="C37:H37"/>
    <mergeCell ref="C38:H38"/>
    <mergeCell ref="C39:H39"/>
    <mergeCell ref="B25:I25"/>
    <mergeCell ref="B26:I26"/>
    <mergeCell ref="B27:I27"/>
    <mergeCell ref="B20:H20"/>
    <mergeCell ref="B21:H21"/>
    <mergeCell ref="A24:I24"/>
    <mergeCell ref="A22:I22"/>
    <mergeCell ref="A29:I29"/>
    <mergeCell ref="B13:H13"/>
    <mergeCell ref="B14:H14"/>
    <mergeCell ref="B15:H15"/>
    <mergeCell ref="B16:H16"/>
    <mergeCell ref="B17:H17"/>
    <mergeCell ref="B8:H8"/>
    <mergeCell ref="B9:H9"/>
    <mergeCell ref="B10:H10"/>
    <mergeCell ref="B11:H11"/>
    <mergeCell ref="B12:H12"/>
    <mergeCell ref="B3:H3"/>
    <mergeCell ref="B4:H4"/>
    <mergeCell ref="B5:H5"/>
    <mergeCell ref="B6:H6"/>
    <mergeCell ref="B7:H7"/>
    <mergeCell ref="C43:H43"/>
    <mergeCell ref="C54:H54"/>
    <mergeCell ref="C55:H55"/>
    <mergeCell ref="C56:H56"/>
    <mergeCell ref="C63:H63"/>
    <mergeCell ref="C44:H44"/>
    <mergeCell ref="C50:H50"/>
    <mergeCell ref="C51:H51"/>
    <mergeCell ref="C52:H52"/>
    <mergeCell ref="C53:H53"/>
    <mergeCell ref="C57:H57"/>
    <mergeCell ref="C58:H58"/>
    <mergeCell ref="C59:H59"/>
    <mergeCell ref="C62:H6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242"/>
  <sheetViews>
    <sheetView tabSelected="1" topLeftCell="T19" zoomScale="40" zoomScaleNormal="40" workbookViewId="0">
      <selection activeCell="AE7" sqref="AE7:AE8"/>
    </sheetView>
  </sheetViews>
  <sheetFormatPr baseColWidth="10" defaultColWidth="11.42578125" defaultRowHeight="18.75" x14ac:dyDescent="0.25"/>
  <cols>
    <col min="1" max="1" width="17.42578125" customWidth="1"/>
    <col min="2" max="2" width="16.5703125" customWidth="1"/>
    <col min="3" max="3" width="18" customWidth="1"/>
    <col min="4" max="4" width="20.28515625" customWidth="1"/>
    <col min="5" max="5" width="23.28515625" customWidth="1"/>
    <col min="6" max="6" width="21" customWidth="1"/>
    <col min="7" max="7" width="17.5703125" customWidth="1"/>
    <col min="8" max="8" width="21.7109375" customWidth="1"/>
    <col min="9" max="9" width="21.42578125" customWidth="1"/>
    <col min="10" max="10" width="19.7109375" customWidth="1"/>
    <col min="11" max="11" width="21.85546875" customWidth="1"/>
    <col min="12" max="12" width="17.28515625" customWidth="1"/>
    <col min="13" max="13" width="17.85546875" customWidth="1"/>
    <col min="14" max="14" width="23.28515625" style="2" customWidth="1"/>
    <col min="15" max="15" width="15.5703125" style="2" customWidth="1"/>
    <col min="16" max="16" width="17.7109375" style="2" customWidth="1"/>
    <col min="17" max="17" width="22" style="2" customWidth="1"/>
    <col min="18" max="18" width="19.140625" style="3" customWidth="1"/>
    <col min="19" max="19" width="25.5703125" style="4" customWidth="1"/>
    <col min="20" max="20" width="20.28515625" style="5" customWidth="1"/>
    <col min="21" max="21" width="23.28515625" style="6" customWidth="1"/>
    <col min="22" max="22" width="24.7109375" style="7" customWidth="1"/>
    <col min="23" max="23" width="28.85546875" style="8" customWidth="1"/>
    <col min="24" max="24" width="52.85546875" style="9" customWidth="1"/>
    <col min="25" max="25" width="21.42578125" style="9" customWidth="1"/>
    <col min="26" max="26" width="25.140625" style="10" customWidth="1"/>
    <col min="27" max="27" width="22.7109375" style="10" customWidth="1"/>
    <col min="28" max="28" width="92.140625" customWidth="1"/>
    <col min="29" max="29" width="53.140625" customWidth="1"/>
    <col min="30" max="30" width="18.140625" customWidth="1"/>
    <col min="31" max="31" width="20.42578125" style="11" customWidth="1"/>
    <col min="32" max="32" width="20.28515625" style="12" customWidth="1"/>
    <col min="33" max="33" width="25.7109375" style="13" customWidth="1"/>
    <col min="34" max="34" width="22.5703125" customWidth="1"/>
    <col min="35" max="35" width="24.140625" customWidth="1"/>
    <col min="36" max="36" width="22" hidden="1" customWidth="1"/>
    <col min="37" max="37" width="23" customWidth="1"/>
    <col min="38" max="39" width="23.42578125" customWidth="1"/>
    <col min="40" max="40" width="28.42578125" customWidth="1"/>
    <col min="41" max="41" width="25" customWidth="1"/>
    <col min="42" max="42" width="28.5703125" customWidth="1"/>
    <col min="43" max="43" width="25.7109375" customWidth="1"/>
    <col min="44" max="44" width="28.28515625" customWidth="1"/>
    <col min="45" max="45" width="63.85546875" customWidth="1"/>
    <col min="46" max="46" width="19.42578125" customWidth="1"/>
    <col min="47" max="47" width="18.85546875" customWidth="1"/>
    <col min="48" max="48" width="25.5703125" customWidth="1"/>
    <col min="49" max="49" width="50.42578125" customWidth="1"/>
    <col min="50" max="50" width="16" customWidth="1"/>
    <col min="51" max="51" width="27" customWidth="1"/>
  </cols>
  <sheetData>
    <row r="1" spans="1:51" ht="29.25" customHeight="1" x14ac:dyDescent="0.25">
      <c r="B1" s="722" t="s">
        <v>49</v>
      </c>
      <c r="C1" s="722"/>
      <c r="D1" s="719" t="s">
        <v>50</v>
      </c>
      <c r="E1" s="720"/>
      <c r="F1" s="720"/>
      <c r="G1" s="720"/>
      <c r="H1" s="720"/>
      <c r="I1" s="720"/>
      <c r="J1" s="720"/>
      <c r="K1" s="720"/>
      <c r="L1" s="720"/>
      <c r="M1" s="720"/>
      <c r="N1" s="720"/>
      <c r="O1" s="720"/>
      <c r="P1" s="720"/>
      <c r="Q1" s="720"/>
      <c r="R1" s="720"/>
      <c r="S1" s="720"/>
      <c r="T1" s="720"/>
      <c r="U1" s="720"/>
      <c r="V1" s="720"/>
      <c r="W1" s="720"/>
      <c r="X1" s="720"/>
      <c r="Y1" s="720"/>
      <c r="Z1" s="720"/>
      <c r="AA1" s="720"/>
      <c r="AB1" s="720"/>
      <c r="AC1" s="720"/>
      <c r="AD1" s="720"/>
      <c r="AE1" s="720"/>
      <c r="AF1" s="720"/>
      <c r="AG1" s="720"/>
      <c r="AH1" s="720"/>
      <c r="AI1" s="720"/>
      <c r="AJ1" s="720"/>
      <c r="AK1" s="720"/>
      <c r="AL1" s="720"/>
      <c r="AM1" s="720"/>
      <c r="AN1" s="720"/>
      <c r="AO1" s="720"/>
      <c r="AP1" s="720"/>
      <c r="AQ1" s="720"/>
      <c r="AR1" s="721"/>
      <c r="AS1" s="15" t="s">
        <v>56</v>
      </c>
    </row>
    <row r="2" spans="1:51" ht="30" customHeight="1" x14ac:dyDescent="0.25">
      <c r="B2" s="722"/>
      <c r="C2" s="722"/>
      <c r="D2" s="719" t="s">
        <v>51</v>
      </c>
      <c r="E2" s="720"/>
      <c r="F2" s="720"/>
      <c r="G2" s="720"/>
      <c r="H2" s="720"/>
      <c r="I2" s="720"/>
      <c r="J2" s="720"/>
      <c r="K2" s="720"/>
      <c r="L2" s="720"/>
      <c r="M2" s="720"/>
      <c r="N2" s="720"/>
      <c r="O2" s="720"/>
      <c r="P2" s="720"/>
      <c r="Q2" s="720"/>
      <c r="R2" s="720"/>
      <c r="S2" s="720"/>
      <c r="T2" s="720"/>
      <c r="U2" s="720"/>
      <c r="V2" s="720"/>
      <c r="W2" s="720"/>
      <c r="X2" s="720"/>
      <c r="Y2" s="720"/>
      <c r="Z2" s="720"/>
      <c r="AA2" s="720"/>
      <c r="AB2" s="720"/>
      <c r="AC2" s="720"/>
      <c r="AD2" s="720"/>
      <c r="AE2" s="720"/>
      <c r="AF2" s="720"/>
      <c r="AG2" s="720"/>
      <c r="AH2" s="720"/>
      <c r="AI2" s="720"/>
      <c r="AJ2" s="720"/>
      <c r="AK2" s="720"/>
      <c r="AL2" s="720"/>
      <c r="AM2" s="720"/>
      <c r="AN2" s="720"/>
      <c r="AO2" s="720"/>
      <c r="AP2" s="720"/>
      <c r="AQ2" s="720"/>
      <c r="AR2" s="721"/>
      <c r="AS2" s="15" t="s">
        <v>54</v>
      </c>
    </row>
    <row r="3" spans="1:51" ht="30.75" customHeight="1" x14ac:dyDescent="0.25">
      <c r="B3" s="722"/>
      <c r="C3" s="722"/>
      <c r="D3" s="719" t="s">
        <v>52</v>
      </c>
      <c r="E3" s="720"/>
      <c r="F3" s="720"/>
      <c r="G3" s="720"/>
      <c r="H3" s="720"/>
      <c r="I3" s="720"/>
      <c r="J3" s="720"/>
      <c r="K3" s="720"/>
      <c r="L3" s="720"/>
      <c r="M3" s="720"/>
      <c r="N3" s="720"/>
      <c r="O3" s="720"/>
      <c r="P3" s="720"/>
      <c r="Q3" s="720"/>
      <c r="R3" s="720"/>
      <c r="S3" s="720"/>
      <c r="T3" s="720"/>
      <c r="U3" s="720"/>
      <c r="V3" s="720"/>
      <c r="W3" s="720"/>
      <c r="X3" s="720"/>
      <c r="Y3" s="720"/>
      <c r="Z3" s="720"/>
      <c r="AA3" s="720"/>
      <c r="AB3" s="720"/>
      <c r="AC3" s="720"/>
      <c r="AD3" s="720"/>
      <c r="AE3" s="720"/>
      <c r="AF3" s="720"/>
      <c r="AG3" s="720"/>
      <c r="AH3" s="720"/>
      <c r="AI3" s="720"/>
      <c r="AJ3" s="720"/>
      <c r="AK3" s="720"/>
      <c r="AL3" s="720"/>
      <c r="AM3" s="720"/>
      <c r="AN3" s="720"/>
      <c r="AO3" s="720"/>
      <c r="AP3" s="720"/>
      <c r="AQ3" s="720"/>
      <c r="AR3" s="721"/>
      <c r="AS3" s="15" t="s">
        <v>57</v>
      </c>
    </row>
    <row r="4" spans="1:51" ht="24.75" customHeight="1" x14ac:dyDescent="0.25">
      <c r="B4" s="722"/>
      <c r="C4" s="722"/>
      <c r="D4" s="719" t="s">
        <v>53</v>
      </c>
      <c r="E4" s="720"/>
      <c r="F4" s="720"/>
      <c r="G4" s="720"/>
      <c r="H4" s="720"/>
      <c r="I4" s="720"/>
      <c r="J4" s="720"/>
      <c r="K4" s="720"/>
      <c r="L4" s="720"/>
      <c r="M4" s="720"/>
      <c r="N4" s="720"/>
      <c r="O4" s="720"/>
      <c r="P4" s="720"/>
      <c r="Q4" s="720"/>
      <c r="R4" s="720"/>
      <c r="S4" s="720"/>
      <c r="T4" s="720"/>
      <c r="U4" s="720"/>
      <c r="V4" s="720"/>
      <c r="W4" s="720"/>
      <c r="X4" s="720"/>
      <c r="Y4" s="720"/>
      <c r="Z4" s="720"/>
      <c r="AA4" s="720"/>
      <c r="AB4" s="720"/>
      <c r="AC4" s="720"/>
      <c r="AD4" s="720"/>
      <c r="AE4" s="720"/>
      <c r="AF4" s="720"/>
      <c r="AG4" s="720"/>
      <c r="AH4" s="720"/>
      <c r="AI4" s="720"/>
      <c r="AJ4" s="720"/>
      <c r="AK4" s="720"/>
      <c r="AL4" s="720"/>
      <c r="AM4" s="720"/>
      <c r="AN4" s="720"/>
      <c r="AO4" s="720"/>
      <c r="AP4" s="720"/>
      <c r="AQ4" s="720"/>
      <c r="AR4" s="721"/>
      <c r="AS4" s="15" t="s">
        <v>55</v>
      </c>
    </row>
    <row r="5" spans="1:51" ht="27" customHeight="1" x14ac:dyDescent="0.25">
      <c r="B5" s="718" t="s">
        <v>0</v>
      </c>
      <c r="C5" s="718"/>
      <c r="D5" s="514" t="s">
        <v>141</v>
      </c>
      <c r="E5" s="515"/>
      <c r="F5" s="515"/>
      <c r="G5" s="515"/>
      <c r="H5" s="515"/>
      <c r="I5" s="515"/>
      <c r="J5" s="515"/>
      <c r="K5" s="515"/>
      <c r="L5" s="515"/>
      <c r="M5" s="515"/>
      <c r="N5" s="515"/>
      <c r="O5" s="515"/>
      <c r="P5" s="515"/>
      <c r="Q5" s="515"/>
      <c r="R5" s="515"/>
      <c r="S5" s="515"/>
      <c r="T5" s="515"/>
      <c r="U5" s="515"/>
      <c r="V5" s="515"/>
      <c r="W5" s="515"/>
      <c r="X5" s="515"/>
      <c r="Y5" s="515"/>
      <c r="Z5" s="515"/>
      <c r="AA5" s="515"/>
      <c r="AB5" s="515"/>
      <c r="AC5" s="515"/>
      <c r="AD5" s="515"/>
      <c r="AE5" s="515"/>
      <c r="AF5" s="515"/>
      <c r="AG5" s="515"/>
      <c r="AH5" s="515"/>
      <c r="AI5" s="515"/>
      <c r="AJ5" s="515"/>
      <c r="AK5" s="515"/>
      <c r="AL5" s="515"/>
      <c r="AM5" s="515"/>
      <c r="AN5" s="515"/>
      <c r="AO5" s="515"/>
      <c r="AP5" s="515"/>
      <c r="AQ5" s="515"/>
      <c r="AR5" s="516"/>
      <c r="AS5" s="479"/>
    </row>
    <row r="6" spans="1:51" ht="30.75" customHeight="1" thickBot="1" x14ac:dyDescent="0.3">
      <c r="A6" s="735" t="s">
        <v>46</v>
      </c>
      <c r="B6" s="735"/>
      <c r="C6" s="735"/>
      <c r="D6" s="735"/>
      <c r="E6" s="735"/>
      <c r="F6" s="735"/>
      <c r="G6" s="735"/>
      <c r="H6" s="735"/>
      <c r="I6" s="735"/>
      <c r="J6" s="735"/>
      <c r="K6" s="735"/>
      <c r="L6" s="735"/>
      <c r="M6" s="735"/>
      <c r="N6" s="735"/>
      <c r="O6" s="735"/>
      <c r="P6" s="735"/>
      <c r="Q6" s="735"/>
      <c r="R6" s="735"/>
      <c r="S6" s="735"/>
      <c r="T6" s="735"/>
      <c r="U6" s="736" t="s">
        <v>73</v>
      </c>
      <c r="V6" s="736"/>
      <c r="W6" s="736"/>
      <c r="X6" s="737"/>
      <c r="Y6" s="740" t="s">
        <v>74</v>
      </c>
      <c r="Z6" s="741"/>
      <c r="AA6" s="741"/>
      <c r="AB6" s="741"/>
      <c r="AC6" s="741"/>
      <c r="AD6" s="741"/>
      <c r="AE6" s="741"/>
      <c r="AF6" s="741"/>
      <c r="AG6" s="741"/>
      <c r="AH6" s="742"/>
      <c r="AI6" s="738" t="s">
        <v>47</v>
      </c>
      <c r="AJ6" s="739"/>
      <c r="AK6" s="739"/>
      <c r="AL6" s="739"/>
      <c r="AM6" s="739"/>
      <c r="AN6" s="717" t="s">
        <v>1</v>
      </c>
      <c r="AO6" s="717"/>
      <c r="AP6" s="717"/>
      <c r="AQ6" s="717"/>
      <c r="AR6" s="717"/>
      <c r="AS6" s="717"/>
      <c r="AT6" s="717"/>
      <c r="AU6" s="717"/>
      <c r="AV6" s="717"/>
      <c r="AW6" s="717"/>
      <c r="AX6" s="732" t="s">
        <v>77</v>
      </c>
      <c r="AY6" s="732"/>
    </row>
    <row r="7" spans="1:51" s="1" customFormat="1" ht="96" customHeight="1" x14ac:dyDescent="0.2">
      <c r="A7" s="733" t="s">
        <v>68</v>
      </c>
      <c r="B7" s="714" t="s">
        <v>2</v>
      </c>
      <c r="C7" s="714" t="s">
        <v>3</v>
      </c>
      <c r="D7" s="714" t="s">
        <v>4</v>
      </c>
      <c r="E7" s="714" t="s">
        <v>5</v>
      </c>
      <c r="F7" s="714" t="s">
        <v>43</v>
      </c>
      <c r="G7" s="716" t="s">
        <v>45</v>
      </c>
      <c r="H7" s="716" t="s">
        <v>44</v>
      </c>
      <c r="I7" s="716" t="s">
        <v>6</v>
      </c>
      <c r="J7" s="714" t="s">
        <v>7</v>
      </c>
      <c r="K7" s="714" t="s">
        <v>8</v>
      </c>
      <c r="L7" s="714" t="s">
        <v>9</v>
      </c>
      <c r="M7" s="714" t="s">
        <v>10</v>
      </c>
      <c r="N7" s="714" t="s">
        <v>11</v>
      </c>
      <c r="O7" s="716" t="s">
        <v>12</v>
      </c>
      <c r="P7" s="716"/>
      <c r="Q7" s="751" t="s">
        <v>13</v>
      </c>
      <c r="R7" s="713" t="s">
        <v>14</v>
      </c>
      <c r="S7" s="713" t="s">
        <v>15</v>
      </c>
      <c r="T7" s="713" t="s">
        <v>16</v>
      </c>
      <c r="U7" s="715" t="s">
        <v>69</v>
      </c>
      <c r="V7" s="715" t="s">
        <v>70</v>
      </c>
      <c r="W7" s="715" t="s">
        <v>71</v>
      </c>
      <c r="X7" s="715" t="s">
        <v>72</v>
      </c>
      <c r="Y7" s="713" t="s">
        <v>17</v>
      </c>
      <c r="Z7" s="713" t="s">
        <v>18</v>
      </c>
      <c r="AA7" s="713" t="s">
        <v>19</v>
      </c>
      <c r="AB7" s="727" t="s">
        <v>20</v>
      </c>
      <c r="AC7" s="727" t="s">
        <v>21</v>
      </c>
      <c r="AD7" s="727" t="s">
        <v>22</v>
      </c>
      <c r="AE7" s="727" t="s">
        <v>48</v>
      </c>
      <c r="AF7" s="727" t="s">
        <v>23</v>
      </c>
      <c r="AG7" s="727" t="s">
        <v>24</v>
      </c>
      <c r="AH7" s="729" t="s">
        <v>25</v>
      </c>
      <c r="AI7" s="729" t="s">
        <v>26</v>
      </c>
      <c r="AJ7" s="729" t="s">
        <v>27</v>
      </c>
      <c r="AK7" s="729" t="s">
        <v>28</v>
      </c>
      <c r="AL7" s="729" t="s">
        <v>29</v>
      </c>
      <c r="AM7" s="729" t="s">
        <v>30</v>
      </c>
      <c r="AN7" s="729" t="s">
        <v>31</v>
      </c>
      <c r="AO7" s="729" t="s">
        <v>32</v>
      </c>
      <c r="AP7" s="729" t="s">
        <v>33</v>
      </c>
      <c r="AQ7" s="723" t="s">
        <v>34</v>
      </c>
      <c r="AR7" s="725" t="s">
        <v>35</v>
      </c>
      <c r="AS7" s="743" t="s">
        <v>36</v>
      </c>
      <c r="AT7" s="745" t="s">
        <v>37</v>
      </c>
      <c r="AU7" s="743" t="s">
        <v>38</v>
      </c>
      <c r="AV7" s="747" t="s">
        <v>39</v>
      </c>
      <c r="AW7" s="749" t="s">
        <v>40</v>
      </c>
      <c r="AX7" s="731" t="s">
        <v>75</v>
      </c>
      <c r="AY7" s="731" t="s">
        <v>76</v>
      </c>
    </row>
    <row r="8" spans="1:51" s="1" customFormat="1" ht="78.75" customHeight="1" thickBot="1" x14ac:dyDescent="0.25">
      <c r="A8" s="734"/>
      <c r="B8" s="500"/>
      <c r="C8" s="500"/>
      <c r="D8" s="500"/>
      <c r="E8" s="500"/>
      <c r="F8" s="500"/>
      <c r="G8" s="717"/>
      <c r="H8" s="717"/>
      <c r="I8" s="717"/>
      <c r="J8" s="500"/>
      <c r="K8" s="500"/>
      <c r="L8" s="500"/>
      <c r="M8" s="500"/>
      <c r="N8" s="500"/>
      <c r="O8" s="14" t="s">
        <v>41</v>
      </c>
      <c r="P8" s="14" t="s">
        <v>42</v>
      </c>
      <c r="Q8" s="716"/>
      <c r="R8" s="714"/>
      <c r="S8" s="714"/>
      <c r="T8" s="714"/>
      <c r="U8" s="715"/>
      <c r="V8" s="715"/>
      <c r="W8" s="715"/>
      <c r="X8" s="715"/>
      <c r="Y8" s="714"/>
      <c r="Z8" s="714"/>
      <c r="AA8" s="714"/>
      <c r="AB8" s="728"/>
      <c r="AC8" s="728"/>
      <c r="AD8" s="728"/>
      <c r="AE8" s="728"/>
      <c r="AF8" s="728"/>
      <c r="AG8" s="728"/>
      <c r="AH8" s="730"/>
      <c r="AI8" s="730"/>
      <c r="AJ8" s="730"/>
      <c r="AK8" s="730"/>
      <c r="AL8" s="730"/>
      <c r="AM8" s="730"/>
      <c r="AN8" s="730"/>
      <c r="AO8" s="730"/>
      <c r="AP8" s="730"/>
      <c r="AQ8" s="724"/>
      <c r="AR8" s="726"/>
      <c r="AS8" s="744"/>
      <c r="AT8" s="746"/>
      <c r="AU8" s="744"/>
      <c r="AV8" s="748"/>
      <c r="AW8" s="750"/>
      <c r="AX8" s="731"/>
      <c r="AY8" s="731"/>
    </row>
    <row r="9" spans="1:51" ht="47.25" customHeight="1" x14ac:dyDescent="0.3">
      <c r="A9" s="884" t="s">
        <v>951</v>
      </c>
      <c r="B9" s="754" t="s">
        <v>142</v>
      </c>
      <c r="C9" s="754" t="s">
        <v>143</v>
      </c>
      <c r="D9" s="563" t="s">
        <v>144</v>
      </c>
      <c r="E9" s="563" t="s">
        <v>151</v>
      </c>
      <c r="F9" s="563" t="s">
        <v>155</v>
      </c>
      <c r="G9" s="703"/>
      <c r="H9" s="703"/>
      <c r="I9" s="703"/>
      <c r="J9" s="701" t="s">
        <v>162</v>
      </c>
      <c r="K9" s="563" t="s">
        <v>172</v>
      </c>
      <c r="L9" s="563" t="s">
        <v>160</v>
      </c>
      <c r="M9" s="563" t="s">
        <v>173</v>
      </c>
      <c r="N9" s="542" t="s">
        <v>234</v>
      </c>
      <c r="O9" s="542"/>
      <c r="P9" s="542" t="s">
        <v>273</v>
      </c>
      <c r="Q9" s="654" t="s">
        <v>274</v>
      </c>
      <c r="R9" s="760">
        <v>3.0200000000000001E-2</v>
      </c>
      <c r="S9" s="760">
        <v>3.0200000000000001E-2</v>
      </c>
      <c r="T9" s="674" t="s">
        <v>297</v>
      </c>
      <c r="U9" s="517" t="s">
        <v>958</v>
      </c>
      <c r="V9" s="541" t="s">
        <v>974</v>
      </c>
      <c r="W9" s="518" t="s">
        <v>961</v>
      </c>
      <c r="X9" s="521" t="s">
        <v>959</v>
      </c>
      <c r="Y9" s="584" t="s">
        <v>307</v>
      </c>
      <c r="Z9" s="557">
        <v>2020130010065</v>
      </c>
      <c r="AA9" s="554" t="s">
        <v>332</v>
      </c>
      <c r="AB9" s="82" t="s">
        <v>358</v>
      </c>
      <c r="AC9" s="43" t="s">
        <v>359</v>
      </c>
      <c r="AD9" s="358">
        <v>1</v>
      </c>
      <c r="AE9" s="359">
        <v>0.2</v>
      </c>
      <c r="AF9" s="360" t="s">
        <v>360</v>
      </c>
      <c r="AG9" s="359" t="s">
        <v>361</v>
      </c>
      <c r="AH9" s="361">
        <f>20*9</f>
        <v>180</v>
      </c>
      <c r="AI9" s="362">
        <v>185133</v>
      </c>
      <c r="AJ9" s="363"/>
      <c r="AK9" s="767" t="s">
        <v>707</v>
      </c>
      <c r="AL9" s="545" t="s">
        <v>708</v>
      </c>
      <c r="AM9" s="801" t="s">
        <v>730</v>
      </c>
      <c r="AN9" s="804">
        <v>1200000000</v>
      </c>
      <c r="AO9" s="801" t="s">
        <v>731</v>
      </c>
      <c r="AP9" s="801" t="s">
        <v>734</v>
      </c>
      <c r="AQ9" s="801" t="s">
        <v>735</v>
      </c>
      <c r="AR9" s="215" t="s">
        <v>810</v>
      </c>
      <c r="AS9" s="230" t="s">
        <v>811</v>
      </c>
      <c r="AT9" s="230" t="s">
        <v>812</v>
      </c>
      <c r="AU9" s="364" t="s">
        <v>730</v>
      </c>
      <c r="AV9" s="360" t="s">
        <v>370</v>
      </c>
      <c r="AW9" s="316" t="s">
        <v>828</v>
      </c>
      <c r="AX9" s="363"/>
      <c r="AY9" s="363"/>
    </row>
    <row r="10" spans="1:51" ht="77.25" customHeight="1" x14ac:dyDescent="0.3">
      <c r="A10" s="885"/>
      <c r="B10" s="755"/>
      <c r="C10" s="755"/>
      <c r="D10" s="555"/>
      <c r="E10" s="555"/>
      <c r="F10" s="555"/>
      <c r="G10" s="704"/>
      <c r="H10" s="704"/>
      <c r="I10" s="704"/>
      <c r="J10" s="702"/>
      <c r="K10" s="555"/>
      <c r="L10" s="555"/>
      <c r="M10" s="555"/>
      <c r="N10" s="544"/>
      <c r="O10" s="544"/>
      <c r="P10" s="544"/>
      <c r="Q10" s="655"/>
      <c r="R10" s="761"/>
      <c r="S10" s="761"/>
      <c r="T10" s="675"/>
      <c r="U10" s="517"/>
      <c r="V10" s="541"/>
      <c r="W10" s="519"/>
      <c r="X10" s="522"/>
      <c r="Y10" s="585"/>
      <c r="Z10" s="558"/>
      <c r="AA10" s="555"/>
      <c r="AB10" s="84" t="s">
        <v>362</v>
      </c>
      <c r="AC10" s="44" t="s">
        <v>363</v>
      </c>
      <c r="AD10" s="44">
        <v>1</v>
      </c>
      <c r="AE10" s="365">
        <v>0.02</v>
      </c>
      <c r="AF10" s="366" t="s">
        <v>364</v>
      </c>
      <c r="AG10" s="80" t="s">
        <v>365</v>
      </c>
      <c r="AH10" s="367">
        <f>20*6</f>
        <v>120</v>
      </c>
      <c r="AI10" s="80" t="s">
        <v>391</v>
      </c>
      <c r="AJ10" s="363"/>
      <c r="AK10" s="768"/>
      <c r="AL10" s="544"/>
      <c r="AM10" s="802"/>
      <c r="AN10" s="805"/>
      <c r="AO10" s="802"/>
      <c r="AP10" s="802"/>
      <c r="AQ10" s="802"/>
      <c r="AR10" s="297" t="s">
        <v>810</v>
      </c>
      <c r="AS10" s="233" t="s">
        <v>811</v>
      </c>
      <c r="AT10" s="233" t="s">
        <v>812</v>
      </c>
      <c r="AU10" s="368" t="s">
        <v>730</v>
      </c>
      <c r="AV10" s="366" t="s">
        <v>370</v>
      </c>
      <c r="AW10" s="317" t="s">
        <v>821</v>
      </c>
      <c r="AX10" s="363"/>
      <c r="AY10" s="363"/>
    </row>
    <row r="11" spans="1:51" ht="84.75" customHeight="1" x14ac:dyDescent="0.3">
      <c r="A11" s="885"/>
      <c r="B11" s="755"/>
      <c r="C11" s="755"/>
      <c r="D11" s="555"/>
      <c r="E11" s="555"/>
      <c r="F11" s="555"/>
      <c r="G11" s="704"/>
      <c r="H11" s="704"/>
      <c r="I11" s="704"/>
      <c r="J11" s="702"/>
      <c r="K11" s="555"/>
      <c r="L11" s="555"/>
      <c r="M11" s="555"/>
      <c r="N11" s="544"/>
      <c r="O11" s="544"/>
      <c r="P11" s="544"/>
      <c r="Q11" s="655"/>
      <c r="R11" s="761"/>
      <c r="S11" s="761"/>
      <c r="T11" s="675"/>
      <c r="U11" s="517"/>
      <c r="V11" s="541"/>
      <c r="W11" s="519"/>
      <c r="X11" s="522"/>
      <c r="Y11" s="585"/>
      <c r="Z11" s="558"/>
      <c r="AA11" s="555"/>
      <c r="AB11" s="84" t="s">
        <v>366</v>
      </c>
      <c r="AC11" s="44" t="s">
        <v>367</v>
      </c>
      <c r="AD11" s="44">
        <v>1</v>
      </c>
      <c r="AE11" s="365">
        <v>0.02</v>
      </c>
      <c r="AF11" s="366" t="s">
        <v>365</v>
      </c>
      <c r="AG11" s="80" t="s">
        <v>361</v>
      </c>
      <c r="AH11" s="367">
        <f>20*3</f>
        <v>60</v>
      </c>
      <c r="AI11" s="80" t="s">
        <v>391</v>
      </c>
      <c r="AJ11" s="363"/>
      <c r="AK11" s="768"/>
      <c r="AL11" s="544"/>
      <c r="AM11" s="802"/>
      <c r="AN11" s="805"/>
      <c r="AO11" s="802"/>
      <c r="AP11" s="802"/>
      <c r="AQ11" s="802"/>
      <c r="AR11" s="297" t="s">
        <v>810</v>
      </c>
      <c r="AS11" s="233" t="s">
        <v>811</v>
      </c>
      <c r="AT11" s="233" t="s">
        <v>812</v>
      </c>
      <c r="AU11" s="368" t="s">
        <v>730</v>
      </c>
      <c r="AV11" s="366" t="s">
        <v>370</v>
      </c>
      <c r="AW11" s="317" t="s">
        <v>829</v>
      </c>
      <c r="AX11" s="363"/>
      <c r="AY11" s="363"/>
    </row>
    <row r="12" spans="1:51" ht="75.75" customHeight="1" x14ac:dyDescent="0.3">
      <c r="A12" s="885"/>
      <c r="B12" s="755"/>
      <c r="C12" s="755"/>
      <c r="D12" s="555"/>
      <c r="E12" s="555"/>
      <c r="F12" s="555"/>
      <c r="G12" s="704"/>
      <c r="H12" s="704"/>
      <c r="I12" s="704"/>
      <c r="J12" s="702"/>
      <c r="K12" s="555"/>
      <c r="L12" s="555"/>
      <c r="M12" s="555"/>
      <c r="N12" s="544"/>
      <c r="O12" s="544"/>
      <c r="P12" s="544"/>
      <c r="Q12" s="655"/>
      <c r="R12" s="761"/>
      <c r="S12" s="761"/>
      <c r="T12" s="675"/>
      <c r="U12" s="517"/>
      <c r="V12" s="541"/>
      <c r="W12" s="519"/>
      <c r="X12" s="522"/>
      <c r="Y12" s="585"/>
      <c r="Z12" s="558"/>
      <c r="AA12" s="555"/>
      <c r="AB12" s="84" t="s">
        <v>368</v>
      </c>
      <c r="AC12" s="44" t="s">
        <v>369</v>
      </c>
      <c r="AD12" s="44">
        <v>45378</v>
      </c>
      <c r="AE12" s="365">
        <v>0.2</v>
      </c>
      <c r="AF12" s="366" t="s">
        <v>370</v>
      </c>
      <c r="AG12" s="130" t="s">
        <v>364</v>
      </c>
      <c r="AH12" s="367">
        <f>5*20</f>
        <v>100</v>
      </c>
      <c r="AI12" s="130">
        <f>+H12</f>
        <v>0</v>
      </c>
      <c r="AJ12" s="363"/>
      <c r="AK12" s="768"/>
      <c r="AL12" s="544"/>
      <c r="AM12" s="802"/>
      <c r="AN12" s="805"/>
      <c r="AO12" s="802"/>
      <c r="AP12" s="802"/>
      <c r="AQ12" s="802"/>
      <c r="AR12" s="297" t="s">
        <v>810</v>
      </c>
      <c r="AS12" s="233" t="s">
        <v>813</v>
      </c>
      <c r="AT12" s="233" t="s">
        <v>812</v>
      </c>
      <c r="AU12" s="368" t="s">
        <v>814</v>
      </c>
      <c r="AV12" s="366" t="s">
        <v>370</v>
      </c>
      <c r="AW12" s="317" t="s">
        <v>830</v>
      </c>
      <c r="AX12" s="363"/>
      <c r="AY12" s="363"/>
    </row>
    <row r="13" spans="1:51" ht="76.5" customHeight="1" x14ac:dyDescent="0.3">
      <c r="A13" s="885"/>
      <c r="B13" s="755"/>
      <c r="C13" s="755"/>
      <c r="D13" s="555"/>
      <c r="E13" s="555"/>
      <c r="F13" s="555"/>
      <c r="G13" s="704"/>
      <c r="H13" s="704"/>
      <c r="I13" s="704"/>
      <c r="J13" s="702"/>
      <c r="K13" s="555"/>
      <c r="L13" s="555"/>
      <c r="M13" s="555"/>
      <c r="N13" s="544"/>
      <c r="O13" s="544"/>
      <c r="P13" s="544"/>
      <c r="Q13" s="655"/>
      <c r="R13" s="761"/>
      <c r="S13" s="761"/>
      <c r="T13" s="675"/>
      <c r="U13" s="517"/>
      <c r="V13" s="541"/>
      <c r="W13" s="519"/>
      <c r="X13" s="522"/>
      <c r="Y13" s="585"/>
      <c r="Z13" s="558"/>
      <c r="AA13" s="555"/>
      <c r="AB13" s="84" t="s">
        <v>371</v>
      </c>
      <c r="AC13" s="44" t="s">
        <v>372</v>
      </c>
      <c r="AD13" s="44">
        <v>184000</v>
      </c>
      <c r="AE13" s="365">
        <v>0.02</v>
      </c>
      <c r="AF13" s="366" t="s">
        <v>364</v>
      </c>
      <c r="AG13" s="130" t="s">
        <v>373</v>
      </c>
      <c r="AH13" s="367">
        <f>3*20</f>
        <v>60</v>
      </c>
      <c r="AI13" s="130">
        <v>184000</v>
      </c>
      <c r="AJ13" s="363"/>
      <c r="AK13" s="768"/>
      <c r="AL13" s="544"/>
      <c r="AM13" s="802"/>
      <c r="AN13" s="805"/>
      <c r="AO13" s="802"/>
      <c r="AP13" s="802"/>
      <c r="AQ13" s="802"/>
      <c r="AR13" s="297" t="s">
        <v>810</v>
      </c>
      <c r="AS13" s="233" t="s">
        <v>815</v>
      </c>
      <c r="AT13" s="233" t="s">
        <v>816</v>
      </c>
      <c r="AU13" s="368" t="s">
        <v>730</v>
      </c>
      <c r="AV13" s="366" t="s">
        <v>370</v>
      </c>
      <c r="AW13" s="317" t="s">
        <v>831</v>
      </c>
      <c r="AX13" s="363"/>
      <c r="AY13" s="363"/>
    </row>
    <row r="14" spans="1:51" ht="74.25" customHeight="1" x14ac:dyDescent="0.3">
      <c r="A14" s="885"/>
      <c r="B14" s="755"/>
      <c r="C14" s="755"/>
      <c r="D14" s="555"/>
      <c r="E14" s="555"/>
      <c r="F14" s="555"/>
      <c r="G14" s="704"/>
      <c r="H14" s="704"/>
      <c r="I14" s="704"/>
      <c r="J14" s="702"/>
      <c r="K14" s="555"/>
      <c r="L14" s="555"/>
      <c r="M14" s="555"/>
      <c r="N14" s="544"/>
      <c r="O14" s="544"/>
      <c r="P14" s="544"/>
      <c r="Q14" s="655"/>
      <c r="R14" s="761"/>
      <c r="S14" s="761"/>
      <c r="T14" s="675"/>
      <c r="U14" s="517"/>
      <c r="V14" s="541"/>
      <c r="W14" s="519"/>
      <c r="X14" s="522"/>
      <c r="Y14" s="585"/>
      <c r="Z14" s="558"/>
      <c r="AA14" s="555"/>
      <c r="AB14" s="84" t="s">
        <v>374</v>
      </c>
      <c r="AC14" s="44" t="s">
        <v>375</v>
      </c>
      <c r="AD14" s="44">
        <v>140701</v>
      </c>
      <c r="AE14" s="365">
        <v>0.2</v>
      </c>
      <c r="AF14" s="366" t="s">
        <v>370</v>
      </c>
      <c r="AG14" s="130" t="s">
        <v>376</v>
      </c>
      <c r="AH14" s="367">
        <f>20*11</f>
        <v>220</v>
      </c>
      <c r="AI14" s="130">
        <f>+H14</f>
        <v>0</v>
      </c>
      <c r="AJ14" s="363"/>
      <c r="AK14" s="768"/>
      <c r="AL14" s="544"/>
      <c r="AM14" s="803"/>
      <c r="AN14" s="806"/>
      <c r="AO14" s="803"/>
      <c r="AP14" s="802"/>
      <c r="AQ14" s="802"/>
      <c r="AR14" s="297" t="s">
        <v>810</v>
      </c>
      <c r="AS14" s="233" t="s">
        <v>817</v>
      </c>
      <c r="AT14" s="233" t="s">
        <v>818</v>
      </c>
      <c r="AU14" s="368" t="s">
        <v>730</v>
      </c>
      <c r="AV14" s="366" t="s">
        <v>370</v>
      </c>
      <c r="AW14" s="317" t="s">
        <v>832</v>
      </c>
      <c r="AX14" s="363"/>
      <c r="AY14" s="363"/>
    </row>
    <row r="15" spans="1:51" ht="56.25" customHeight="1" x14ac:dyDescent="0.3">
      <c r="A15" s="885"/>
      <c r="B15" s="755"/>
      <c r="C15" s="755"/>
      <c r="D15" s="555"/>
      <c r="E15" s="555"/>
      <c r="F15" s="555"/>
      <c r="G15" s="704"/>
      <c r="H15" s="704"/>
      <c r="I15" s="704"/>
      <c r="J15" s="702"/>
      <c r="K15" s="555"/>
      <c r="L15" s="555"/>
      <c r="M15" s="555"/>
      <c r="N15" s="544"/>
      <c r="O15" s="544"/>
      <c r="P15" s="544"/>
      <c r="Q15" s="655"/>
      <c r="R15" s="761"/>
      <c r="S15" s="761"/>
      <c r="T15" s="675"/>
      <c r="U15" s="517"/>
      <c r="V15" s="541"/>
      <c r="W15" s="519"/>
      <c r="X15" s="522"/>
      <c r="Y15" s="585"/>
      <c r="Z15" s="558"/>
      <c r="AA15" s="555"/>
      <c r="AB15" s="84" t="s">
        <v>377</v>
      </c>
      <c r="AC15" s="44" t="s">
        <v>378</v>
      </c>
      <c r="AD15" s="44">
        <v>4</v>
      </c>
      <c r="AE15" s="365">
        <v>0.1</v>
      </c>
      <c r="AF15" s="366" t="s">
        <v>370</v>
      </c>
      <c r="AG15" s="130" t="s">
        <v>376</v>
      </c>
      <c r="AH15" s="367">
        <f>20*12</f>
        <v>240</v>
      </c>
      <c r="AI15" s="80" t="s">
        <v>391</v>
      </c>
      <c r="AJ15" s="363"/>
      <c r="AK15" s="768"/>
      <c r="AL15" s="544"/>
      <c r="AM15" s="807" t="s">
        <v>732</v>
      </c>
      <c r="AN15" s="809">
        <v>76899939152</v>
      </c>
      <c r="AO15" s="812" t="s">
        <v>733</v>
      </c>
      <c r="AP15" s="802"/>
      <c r="AQ15" s="802"/>
      <c r="AR15" s="297" t="s">
        <v>810</v>
      </c>
      <c r="AS15" s="233" t="s">
        <v>811</v>
      </c>
      <c r="AT15" s="233" t="s">
        <v>812</v>
      </c>
      <c r="AU15" s="297" t="s">
        <v>730</v>
      </c>
      <c r="AV15" s="366" t="s">
        <v>370</v>
      </c>
      <c r="AW15" s="317" t="s">
        <v>826</v>
      </c>
      <c r="AX15" s="363"/>
      <c r="AY15" s="363"/>
    </row>
    <row r="16" spans="1:51" ht="88.5" customHeight="1" x14ac:dyDescent="0.3">
      <c r="A16" s="885"/>
      <c r="B16" s="755"/>
      <c r="C16" s="755"/>
      <c r="D16" s="555"/>
      <c r="E16" s="555"/>
      <c r="F16" s="555"/>
      <c r="G16" s="704"/>
      <c r="H16" s="704"/>
      <c r="I16" s="704"/>
      <c r="J16" s="702"/>
      <c r="K16" s="555"/>
      <c r="L16" s="555"/>
      <c r="M16" s="555"/>
      <c r="N16" s="544"/>
      <c r="O16" s="544"/>
      <c r="P16" s="544"/>
      <c r="Q16" s="655"/>
      <c r="R16" s="761"/>
      <c r="S16" s="761"/>
      <c r="T16" s="675"/>
      <c r="U16" s="517"/>
      <c r="V16" s="541"/>
      <c r="W16" s="519"/>
      <c r="X16" s="522"/>
      <c r="Y16" s="585"/>
      <c r="Z16" s="558"/>
      <c r="AA16" s="555"/>
      <c r="AB16" s="84" t="s">
        <v>379</v>
      </c>
      <c r="AC16" s="44" t="s">
        <v>363</v>
      </c>
      <c r="AD16" s="44">
        <v>1</v>
      </c>
      <c r="AE16" s="365">
        <v>0.02</v>
      </c>
      <c r="AF16" s="366" t="s">
        <v>365</v>
      </c>
      <c r="AG16" s="369" t="s">
        <v>361</v>
      </c>
      <c r="AH16" s="367">
        <f>3*20</f>
        <v>60</v>
      </c>
      <c r="AI16" s="80" t="s">
        <v>391</v>
      </c>
      <c r="AJ16" s="363"/>
      <c r="AK16" s="768"/>
      <c r="AL16" s="544"/>
      <c r="AM16" s="802"/>
      <c r="AN16" s="810"/>
      <c r="AO16" s="812"/>
      <c r="AP16" s="802"/>
      <c r="AQ16" s="802"/>
      <c r="AR16" s="297" t="s">
        <v>810</v>
      </c>
      <c r="AS16" s="233" t="s">
        <v>811</v>
      </c>
      <c r="AT16" s="233" t="s">
        <v>812</v>
      </c>
      <c r="AU16" s="368" t="s">
        <v>730</v>
      </c>
      <c r="AV16" s="366" t="s">
        <v>370</v>
      </c>
      <c r="AW16" s="317" t="s">
        <v>821</v>
      </c>
      <c r="AX16" s="363"/>
      <c r="AY16" s="363"/>
    </row>
    <row r="17" spans="1:51" ht="79.5" customHeight="1" x14ac:dyDescent="0.3">
      <c r="A17" s="885"/>
      <c r="B17" s="755"/>
      <c r="C17" s="755"/>
      <c r="D17" s="555"/>
      <c r="E17" s="555"/>
      <c r="F17" s="555"/>
      <c r="G17" s="704"/>
      <c r="H17" s="704"/>
      <c r="I17" s="704"/>
      <c r="J17" s="702"/>
      <c r="K17" s="555"/>
      <c r="L17" s="555"/>
      <c r="M17" s="555"/>
      <c r="N17" s="544"/>
      <c r="O17" s="544"/>
      <c r="P17" s="544"/>
      <c r="Q17" s="655"/>
      <c r="R17" s="761"/>
      <c r="S17" s="761"/>
      <c r="T17" s="675"/>
      <c r="U17" s="517"/>
      <c r="V17" s="541"/>
      <c r="W17" s="519"/>
      <c r="X17" s="522"/>
      <c r="Y17" s="585"/>
      <c r="Z17" s="558"/>
      <c r="AA17" s="555"/>
      <c r="AB17" s="84" t="s">
        <v>380</v>
      </c>
      <c r="AC17" s="44" t="s">
        <v>381</v>
      </c>
      <c r="AD17" s="44">
        <v>1</v>
      </c>
      <c r="AE17" s="365">
        <v>0.02</v>
      </c>
      <c r="AF17" s="366" t="s">
        <v>382</v>
      </c>
      <c r="AG17" s="369" t="s">
        <v>360</v>
      </c>
      <c r="AH17" s="367">
        <f>20*2</f>
        <v>40</v>
      </c>
      <c r="AI17" s="80" t="s">
        <v>391</v>
      </c>
      <c r="AJ17" s="363"/>
      <c r="AK17" s="768"/>
      <c r="AL17" s="544"/>
      <c r="AM17" s="802"/>
      <c r="AN17" s="810"/>
      <c r="AO17" s="812"/>
      <c r="AP17" s="802"/>
      <c r="AQ17" s="802"/>
      <c r="AR17" s="297" t="s">
        <v>810</v>
      </c>
      <c r="AS17" s="233" t="s">
        <v>811</v>
      </c>
      <c r="AT17" s="233" t="s">
        <v>812</v>
      </c>
      <c r="AU17" s="368" t="s">
        <v>730</v>
      </c>
      <c r="AV17" s="366" t="s">
        <v>370</v>
      </c>
      <c r="AW17" s="317" t="s">
        <v>821</v>
      </c>
      <c r="AX17" s="363"/>
      <c r="AY17" s="363"/>
    </row>
    <row r="18" spans="1:51" ht="64.5" customHeight="1" x14ac:dyDescent="0.3">
      <c r="A18" s="885"/>
      <c r="B18" s="755"/>
      <c r="C18" s="755"/>
      <c r="D18" s="555"/>
      <c r="E18" s="555"/>
      <c r="F18" s="555"/>
      <c r="G18" s="704"/>
      <c r="H18" s="704"/>
      <c r="I18" s="704"/>
      <c r="J18" s="702"/>
      <c r="K18" s="555"/>
      <c r="L18" s="555"/>
      <c r="M18" s="555"/>
      <c r="N18" s="544"/>
      <c r="O18" s="544"/>
      <c r="P18" s="544"/>
      <c r="Q18" s="655"/>
      <c r="R18" s="761"/>
      <c r="S18" s="761"/>
      <c r="T18" s="675"/>
      <c r="U18" s="517"/>
      <c r="V18" s="541"/>
      <c r="W18" s="519"/>
      <c r="X18" s="522"/>
      <c r="Y18" s="585"/>
      <c r="Z18" s="558"/>
      <c r="AA18" s="555"/>
      <c r="AB18" s="84" t="s">
        <v>383</v>
      </c>
      <c r="AC18" s="44" t="s">
        <v>384</v>
      </c>
      <c r="AD18" s="44">
        <v>3</v>
      </c>
      <c r="AE18" s="365">
        <v>0.08</v>
      </c>
      <c r="AF18" s="366" t="s">
        <v>360</v>
      </c>
      <c r="AG18" s="130" t="s">
        <v>376</v>
      </c>
      <c r="AH18" s="367">
        <f>8*20</f>
        <v>160</v>
      </c>
      <c r="AI18" s="130" t="s">
        <v>391</v>
      </c>
      <c r="AJ18" s="363"/>
      <c r="AK18" s="768"/>
      <c r="AL18" s="544"/>
      <c r="AM18" s="802"/>
      <c r="AN18" s="810"/>
      <c r="AO18" s="812"/>
      <c r="AP18" s="802"/>
      <c r="AQ18" s="802"/>
      <c r="AR18" s="297" t="s">
        <v>810</v>
      </c>
      <c r="AS18" s="233" t="s">
        <v>811</v>
      </c>
      <c r="AT18" s="233" t="s">
        <v>812</v>
      </c>
      <c r="AU18" s="368" t="s">
        <v>730</v>
      </c>
      <c r="AV18" s="366" t="s">
        <v>370</v>
      </c>
      <c r="AW18" s="317" t="s">
        <v>833</v>
      </c>
      <c r="AX18" s="363"/>
      <c r="AY18" s="363"/>
    </row>
    <row r="19" spans="1:51" ht="74.25" customHeight="1" x14ac:dyDescent="0.3">
      <c r="A19" s="885"/>
      <c r="B19" s="755"/>
      <c r="C19" s="755"/>
      <c r="D19" s="555"/>
      <c r="E19" s="555"/>
      <c r="F19" s="555"/>
      <c r="G19" s="704"/>
      <c r="H19" s="704"/>
      <c r="I19" s="704"/>
      <c r="J19" s="702"/>
      <c r="K19" s="555"/>
      <c r="L19" s="555"/>
      <c r="M19" s="555"/>
      <c r="N19" s="544"/>
      <c r="O19" s="544"/>
      <c r="P19" s="544"/>
      <c r="Q19" s="655"/>
      <c r="R19" s="761"/>
      <c r="S19" s="761"/>
      <c r="T19" s="675"/>
      <c r="U19" s="517"/>
      <c r="V19" s="541"/>
      <c r="W19" s="519"/>
      <c r="X19" s="522"/>
      <c r="Y19" s="585"/>
      <c r="Z19" s="558"/>
      <c r="AA19" s="555"/>
      <c r="AB19" s="84" t="s">
        <v>385</v>
      </c>
      <c r="AC19" s="44" t="s">
        <v>386</v>
      </c>
      <c r="AD19" s="44">
        <v>1</v>
      </c>
      <c r="AE19" s="365">
        <v>0.02</v>
      </c>
      <c r="AF19" s="366" t="s">
        <v>365</v>
      </c>
      <c r="AG19" s="130" t="s">
        <v>361</v>
      </c>
      <c r="AH19" s="367">
        <f>3*20</f>
        <v>60</v>
      </c>
      <c r="AI19" s="130" t="s">
        <v>391</v>
      </c>
      <c r="AJ19" s="363"/>
      <c r="AK19" s="768"/>
      <c r="AL19" s="544"/>
      <c r="AM19" s="802"/>
      <c r="AN19" s="810"/>
      <c r="AO19" s="812"/>
      <c r="AP19" s="802"/>
      <c r="AQ19" s="802"/>
      <c r="AR19" s="297" t="s">
        <v>810</v>
      </c>
      <c r="AS19" s="233" t="s">
        <v>811</v>
      </c>
      <c r="AT19" s="233" t="s">
        <v>812</v>
      </c>
      <c r="AU19" s="368" t="s">
        <v>730</v>
      </c>
      <c r="AV19" s="366" t="s">
        <v>370</v>
      </c>
      <c r="AW19" s="317" t="s">
        <v>821</v>
      </c>
      <c r="AX19" s="363"/>
      <c r="AY19" s="363"/>
    </row>
    <row r="20" spans="1:51" ht="65.25" customHeight="1" x14ac:dyDescent="0.3">
      <c r="A20" s="885"/>
      <c r="B20" s="755"/>
      <c r="C20" s="755"/>
      <c r="D20" s="555"/>
      <c r="E20" s="555"/>
      <c r="F20" s="555"/>
      <c r="G20" s="704"/>
      <c r="H20" s="704"/>
      <c r="I20" s="704"/>
      <c r="J20" s="702"/>
      <c r="K20" s="555"/>
      <c r="L20" s="555"/>
      <c r="M20" s="555"/>
      <c r="N20" s="544"/>
      <c r="O20" s="544"/>
      <c r="P20" s="544"/>
      <c r="Q20" s="655"/>
      <c r="R20" s="761"/>
      <c r="S20" s="761"/>
      <c r="T20" s="675"/>
      <c r="U20" s="517"/>
      <c r="V20" s="541"/>
      <c r="W20" s="519"/>
      <c r="X20" s="522"/>
      <c r="Y20" s="585"/>
      <c r="Z20" s="558"/>
      <c r="AA20" s="555"/>
      <c r="AB20" s="84" t="s">
        <v>387</v>
      </c>
      <c r="AC20" s="44" t="s">
        <v>388</v>
      </c>
      <c r="AD20" s="44">
        <v>1</v>
      </c>
      <c r="AE20" s="65">
        <v>0.02</v>
      </c>
      <c r="AF20" s="366" t="s">
        <v>382</v>
      </c>
      <c r="AG20" s="130" t="s">
        <v>360</v>
      </c>
      <c r="AH20" s="367">
        <f>20*2</f>
        <v>40</v>
      </c>
      <c r="AI20" s="130" t="s">
        <v>391</v>
      </c>
      <c r="AJ20" s="363"/>
      <c r="AK20" s="768"/>
      <c r="AL20" s="544"/>
      <c r="AM20" s="802"/>
      <c r="AN20" s="810"/>
      <c r="AO20" s="812"/>
      <c r="AP20" s="802"/>
      <c r="AQ20" s="802"/>
      <c r="AR20" s="297" t="s">
        <v>810</v>
      </c>
      <c r="AS20" s="233" t="s">
        <v>811</v>
      </c>
      <c r="AT20" s="233" t="s">
        <v>812</v>
      </c>
      <c r="AU20" s="368" t="s">
        <v>730</v>
      </c>
      <c r="AV20" s="366" t="s">
        <v>370</v>
      </c>
      <c r="AW20" s="317" t="s">
        <v>821</v>
      </c>
      <c r="AX20" s="363"/>
      <c r="AY20" s="363"/>
    </row>
    <row r="21" spans="1:51" ht="99.75" customHeight="1" thickBot="1" x14ac:dyDescent="0.35">
      <c r="A21" s="885"/>
      <c r="B21" s="755"/>
      <c r="C21" s="755"/>
      <c r="D21" s="555"/>
      <c r="E21" s="555"/>
      <c r="F21" s="555"/>
      <c r="G21" s="704"/>
      <c r="H21" s="704"/>
      <c r="I21" s="704"/>
      <c r="J21" s="702"/>
      <c r="K21" s="555"/>
      <c r="L21" s="555"/>
      <c r="M21" s="555"/>
      <c r="N21" s="544"/>
      <c r="O21" s="543"/>
      <c r="P21" s="543"/>
      <c r="Q21" s="656"/>
      <c r="R21" s="761"/>
      <c r="S21" s="761"/>
      <c r="T21" s="675"/>
      <c r="U21" s="517"/>
      <c r="V21" s="541"/>
      <c r="W21" s="519"/>
      <c r="X21" s="522"/>
      <c r="Y21" s="586"/>
      <c r="Z21" s="559"/>
      <c r="AA21" s="556"/>
      <c r="AB21" s="87" t="s">
        <v>389</v>
      </c>
      <c r="AC21" s="45" t="s">
        <v>390</v>
      </c>
      <c r="AD21" s="45">
        <v>3</v>
      </c>
      <c r="AE21" s="68">
        <v>0.08</v>
      </c>
      <c r="AF21" s="371" t="s">
        <v>360</v>
      </c>
      <c r="AG21" s="372" t="s">
        <v>376</v>
      </c>
      <c r="AH21" s="373">
        <f>8*20</f>
        <v>160</v>
      </c>
      <c r="AI21" s="372" t="s">
        <v>391</v>
      </c>
      <c r="AJ21" s="363"/>
      <c r="AK21" s="769"/>
      <c r="AL21" s="546"/>
      <c r="AM21" s="808"/>
      <c r="AN21" s="811"/>
      <c r="AO21" s="813"/>
      <c r="AP21" s="808"/>
      <c r="AQ21" s="808"/>
      <c r="AR21" s="298" t="s">
        <v>810</v>
      </c>
      <c r="AS21" s="236" t="s">
        <v>811</v>
      </c>
      <c r="AT21" s="236" t="s">
        <v>812</v>
      </c>
      <c r="AU21" s="374" t="s">
        <v>730</v>
      </c>
      <c r="AV21" s="371" t="s">
        <v>370</v>
      </c>
      <c r="AW21" s="318" t="s">
        <v>833</v>
      </c>
      <c r="AX21" s="363"/>
      <c r="AY21" s="363"/>
    </row>
    <row r="22" spans="1:51" ht="61.5" customHeight="1" x14ac:dyDescent="0.3">
      <c r="A22" s="885"/>
      <c r="B22" s="755"/>
      <c r="C22" s="755"/>
      <c r="D22" s="555"/>
      <c r="E22" s="555"/>
      <c r="F22" s="555"/>
      <c r="G22" s="704"/>
      <c r="H22" s="704"/>
      <c r="I22" s="704"/>
      <c r="J22" s="702"/>
      <c r="K22" s="555"/>
      <c r="L22" s="555"/>
      <c r="M22" s="555"/>
      <c r="N22" s="544"/>
      <c r="O22" s="542"/>
      <c r="P22" s="542" t="s">
        <v>273</v>
      </c>
      <c r="Q22" s="654" t="s">
        <v>275</v>
      </c>
      <c r="R22" s="761"/>
      <c r="S22" s="761"/>
      <c r="T22" s="675"/>
      <c r="U22" s="517"/>
      <c r="V22" s="541"/>
      <c r="W22" s="519"/>
      <c r="X22" s="522"/>
      <c r="Y22" s="584" t="s">
        <v>308</v>
      </c>
      <c r="Z22" s="560">
        <v>2020130010085</v>
      </c>
      <c r="AA22" s="554" t="s">
        <v>333</v>
      </c>
      <c r="AB22" s="82" t="s">
        <v>392</v>
      </c>
      <c r="AC22" s="43" t="s">
        <v>402</v>
      </c>
      <c r="AD22" s="43">
        <v>1</v>
      </c>
      <c r="AE22" s="200">
        <v>0.03</v>
      </c>
      <c r="AF22" s="360" t="s">
        <v>365</v>
      </c>
      <c r="AG22" s="362" t="s">
        <v>361</v>
      </c>
      <c r="AH22" s="361">
        <f>3*20</f>
        <v>60</v>
      </c>
      <c r="AI22" s="375" t="s">
        <v>391</v>
      </c>
      <c r="AJ22" s="363"/>
      <c r="AK22" s="770" t="s">
        <v>707</v>
      </c>
      <c r="AL22" s="770" t="s">
        <v>709</v>
      </c>
      <c r="AM22" s="826" t="s">
        <v>730</v>
      </c>
      <c r="AN22" s="816">
        <v>1000000000</v>
      </c>
      <c r="AO22" s="801" t="s">
        <v>731</v>
      </c>
      <c r="AP22" s="785" t="s">
        <v>736</v>
      </c>
      <c r="AQ22" s="785" t="s">
        <v>737</v>
      </c>
      <c r="AR22" s="229" t="s">
        <v>810</v>
      </c>
      <c r="AS22" s="230" t="s">
        <v>819</v>
      </c>
      <c r="AT22" s="231" t="s">
        <v>812</v>
      </c>
      <c r="AU22" s="231" t="s">
        <v>730</v>
      </c>
      <c r="AV22" s="230" t="s">
        <v>370</v>
      </c>
      <c r="AW22" s="316" t="s">
        <v>820</v>
      </c>
      <c r="AX22" s="363"/>
      <c r="AY22" s="363"/>
    </row>
    <row r="23" spans="1:51" ht="43.5" customHeight="1" x14ac:dyDescent="0.3">
      <c r="A23" s="885"/>
      <c r="B23" s="755"/>
      <c r="C23" s="755"/>
      <c r="D23" s="555"/>
      <c r="E23" s="555"/>
      <c r="F23" s="555"/>
      <c r="G23" s="704"/>
      <c r="H23" s="704"/>
      <c r="I23" s="704"/>
      <c r="J23" s="702"/>
      <c r="K23" s="555"/>
      <c r="L23" s="555"/>
      <c r="M23" s="555"/>
      <c r="N23" s="544"/>
      <c r="O23" s="544"/>
      <c r="P23" s="544"/>
      <c r="Q23" s="655"/>
      <c r="R23" s="761"/>
      <c r="S23" s="761"/>
      <c r="T23" s="675"/>
      <c r="U23" s="517"/>
      <c r="V23" s="541"/>
      <c r="W23" s="519"/>
      <c r="X23" s="522"/>
      <c r="Y23" s="585"/>
      <c r="Z23" s="561"/>
      <c r="AA23" s="555"/>
      <c r="AB23" s="84" t="s">
        <v>393</v>
      </c>
      <c r="AC23" s="44" t="s">
        <v>403</v>
      </c>
      <c r="AD23" s="44">
        <v>1</v>
      </c>
      <c r="AE23" s="65">
        <v>0.03</v>
      </c>
      <c r="AF23" s="366" t="s">
        <v>365</v>
      </c>
      <c r="AG23" s="130" t="s">
        <v>361</v>
      </c>
      <c r="AH23" s="367">
        <f>3*20</f>
        <v>60</v>
      </c>
      <c r="AI23" s="376" t="s">
        <v>391</v>
      </c>
      <c r="AJ23" s="363"/>
      <c r="AK23" s="771"/>
      <c r="AL23" s="771"/>
      <c r="AM23" s="827"/>
      <c r="AN23" s="817"/>
      <c r="AO23" s="802"/>
      <c r="AP23" s="786"/>
      <c r="AQ23" s="786"/>
      <c r="AR23" s="232" t="s">
        <v>810</v>
      </c>
      <c r="AS23" s="233" t="s">
        <v>819</v>
      </c>
      <c r="AT23" s="234" t="s">
        <v>812</v>
      </c>
      <c r="AU23" s="234" t="s">
        <v>730</v>
      </c>
      <c r="AV23" s="233" t="s">
        <v>370</v>
      </c>
      <c r="AW23" s="317" t="s">
        <v>821</v>
      </c>
      <c r="AX23" s="363"/>
      <c r="AY23" s="363"/>
    </row>
    <row r="24" spans="1:51" ht="63.75" customHeight="1" x14ac:dyDescent="0.3">
      <c r="A24" s="885"/>
      <c r="B24" s="755"/>
      <c r="C24" s="755"/>
      <c r="D24" s="555"/>
      <c r="E24" s="555"/>
      <c r="F24" s="555"/>
      <c r="G24" s="704"/>
      <c r="H24" s="704"/>
      <c r="I24" s="704"/>
      <c r="J24" s="702"/>
      <c r="K24" s="555"/>
      <c r="L24" s="555"/>
      <c r="M24" s="555"/>
      <c r="N24" s="544"/>
      <c r="O24" s="544"/>
      <c r="P24" s="544"/>
      <c r="Q24" s="655"/>
      <c r="R24" s="761"/>
      <c r="S24" s="761"/>
      <c r="T24" s="675"/>
      <c r="U24" s="517"/>
      <c r="V24" s="541"/>
      <c r="W24" s="519"/>
      <c r="X24" s="522"/>
      <c r="Y24" s="585"/>
      <c r="Z24" s="561"/>
      <c r="AA24" s="555"/>
      <c r="AB24" s="84" t="s">
        <v>394</v>
      </c>
      <c r="AC24" s="44" t="s">
        <v>404</v>
      </c>
      <c r="AD24" s="44">
        <v>35</v>
      </c>
      <c r="AE24" s="65">
        <v>0.1</v>
      </c>
      <c r="AF24" s="377" t="s">
        <v>360</v>
      </c>
      <c r="AG24" s="99" t="s">
        <v>376</v>
      </c>
      <c r="AH24" s="367">
        <f>8*20</f>
        <v>160</v>
      </c>
      <c r="AI24" s="99" t="s">
        <v>391</v>
      </c>
      <c r="AJ24" s="363"/>
      <c r="AK24" s="771"/>
      <c r="AL24" s="771"/>
      <c r="AM24" s="827"/>
      <c r="AN24" s="817"/>
      <c r="AO24" s="802"/>
      <c r="AP24" s="786"/>
      <c r="AQ24" s="786"/>
      <c r="AR24" s="232" t="s">
        <v>810</v>
      </c>
      <c r="AS24" s="234" t="s">
        <v>822</v>
      </c>
      <c r="AT24" s="234" t="s">
        <v>391</v>
      </c>
      <c r="AU24" s="234" t="s">
        <v>730</v>
      </c>
      <c r="AV24" s="233" t="s">
        <v>360</v>
      </c>
      <c r="AW24" s="319" t="s">
        <v>823</v>
      </c>
      <c r="AX24" s="363"/>
      <c r="AY24" s="363"/>
    </row>
    <row r="25" spans="1:51" ht="45.75" customHeight="1" x14ac:dyDescent="0.3">
      <c r="A25" s="885"/>
      <c r="B25" s="755"/>
      <c r="C25" s="755"/>
      <c r="D25" s="555"/>
      <c r="E25" s="555"/>
      <c r="F25" s="555"/>
      <c r="G25" s="704"/>
      <c r="H25" s="704"/>
      <c r="I25" s="704"/>
      <c r="J25" s="702"/>
      <c r="K25" s="555"/>
      <c r="L25" s="555"/>
      <c r="M25" s="555"/>
      <c r="N25" s="544"/>
      <c r="O25" s="544"/>
      <c r="P25" s="544"/>
      <c r="Q25" s="655"/>
      <c r="R25" s="761"/>
      <c r="S25" s="761"/>
      <c r="T25" s="675"/>
      <c r="U25" s="517"/>
      <c r="V25" s="541"/>
      <c r="W25" s="519"/>
      <c r="X25" s="522"/>
      <c r="Y25" s="585"/>
      <c r="Z25" s="561"/>
      <c r="AA25" s="555"/>
      <c r="AB25" s="84" t="s">
        <v>395</v>
      </c>
      <c r="AC25" s="44" t="s">
        <v>405</v>
      </c>
      <c r="AD25" s="44">
        <v>1200</v>
      </c>
      <c r="AE25" s="65">
        <v>0.3</v>
      </c>
      <c r="AF25" s="377" t="s">
        <v>382</v>
      </c>
      <c r="AG25" s="99" t="s">
        <v>376</v>
      </c>
      <c r="AH25" s="367">
        <f>9*20</f>
        <v>180</v>
      </c>
      <c r="AI25" s="99">
        <v>1200</v>
      </c>
      <c r="AJ25" s="363"/>
      <c r="AK25" s="771"/>
      <c r="AL25" s="771"/>
      <c r="AM25" s="827"/>
      <c r="AN25" s="817"/>
      <c r="AO25" s="802"/>
      <c r="AP25" s="786"/>
      <c r="AQ25" s="786"/>
      <c r="AR25" s="232" t="s">
        <v>391</v>
      </c>
      <c r="AS25" s="234" t="s">
        <v>824</v>
      </c>
      <c r="AT25" s="234" t="s">
        <v>391</v>
      </c>
      <c r="AU25" s="234" t="s">
        <v>730</v>
      </c>
      <c r="AV25" s="233" t="s">
        <v>453</v>
      </c>
      <c r="AW25" s="317" t="s">
        <v>825</v>
      </c>
      <c r="AX25" s="363"/>
      <c r="AY25" s="363"/>
    </row>
    <row r="26" spans="1:51" ht="54.75" customHeight="1" x14ac:dyDescent="0.3">
      <c r="A26" s="885"/>
      <c r="B26" s="755"/>
      <c r="C26" s="755"/>
      <c r="D26" s="555"/>
      <c r="E26" s="555"/>
      <c r="F26" s="555"/>
      <c r="G26" s="704"/>
      <c r="H26" s="704"/>
      <c r="I26" s="704"/>
      <c r="J26" s="702"/>
      <c r="K26" s="555"/>
      <c r="L26" s="555"/>
      <c r="M26" s="555"/>
      <c r="N26" s="544"/>
      <c r="O26" s="544"/>
      <c r="P26" s="544"/>
      <c r="Q26" s="655"/>
      <c r="R26" s="761"/>
      <c r="S26" s="761"/>
      <c r="T26" s="675"/>
      <c r="U26" s="517"/>
      <c r="V26" s="541"/>
      <c r="W26" s="519"/>
      <c r="X26" s="522"/>
      <c r="Y26" s="585"/>
      <c r="Z26" s="561"/>
      <c r="AA26" s="555"/>
      <c r="AB26" s="84" t="s">
        <v>396</v>
      </c>
      <c r="AC26" s="44" t="s">
        <v>406</v>
      </c>
      <c r="AD26" s="44">
        <v>3</v>
      </c>
      <c r="AE26" s="65">
        <v>0.15</v>
      </c>
      <c r="AF26" s="377" t="s">
        <v>370</v>
      </c>
      <c r="AG26" s="99" t="s">
        <v>376</v>
      </c>
      <c r="AH26" s="367">
        <f>20*11</f>
        <v>220</v>
      </c>
      <c r="AI26" s="99" t="s">
        <v>391</v>
      </c>
      <c r="AJ26" s="363"/>
      <c r="AK26" s="771"/>
      <c r="AL26" s="771"/>
      <c r="AM26" s="827"/>
      <c r="AN26" s="817"/>
      <c r="AO26" s="802"/>
      <c r="AP26" s="786"/>
      <c r="AQ26" s="786"/>
      <c r="AR26" s="232" t="s">
        <v>810</v>
      </c>
      <c r="AS26" s="233" t="s">
        <v>819</v>
      </c>
      <c r="AT26" s="234" t="s">
        <v>812</v>
      </c>
      <c r="AU26" s="234" t="s">
        <v>730</v>
      </c>
      <c r="AV26" s="233" t="s">
        <v>370</v>
      </c>
      <c r="AW26" s="317" t="s">
        <v>826</v>
      </c>
      <c r="AX26" s="363"/>
      <c r="AY26" s="363"/>
    </row>
    <row r="27" spans="1:51" ht="43.5" customHeight="1" x14ac:dyDescent="0.3">
      <c r="A27" s="885"/>
      <c r="B27" s="755"/>
      <c r="C27" s="755"/>
      <c r="D27" s="555"/>
      <c r="E27" s="555"/>
      <c r="F27" s="555"/>
      <c r="G27" s="704"/>
      <c r="H27" s="704"/>
      <c r="I27" s="704"/>
      <c r="J27" s="702"/>
      <c r="K27" s="555"/>
      <c r="L27" s="555"/>
      <c r="M27" s="555"/>
      <c r="N27" s="544"/>
      <c r="O27" s="544"/>
      <c r="P27" s="544"/>
      <c r="Q27" s="655"/>
      <c r="R27" s="761"/>
      <c r="S27" s="761"/>
      <c r="T27" s="675"/>
      <c r="U27" s="517"/>
      <c r="V27" s="541"/>
      <c r="W27" s="519"/>
      <c r="X27" s="522"/>
      <c r="Y27" s="585"/>
      <c r="Z27" s="561"/>
      <c r="AA27" s="555"/>
      <c r="AB27" s="84" t="s">
        <v>397</v>
      </c>
      <c r="AC27" s="44" t="s">
        <v>407</v>
      </c>
      <c r="AD27" s="44">
        <v>1</v>
      </c>
      <c r="AE27" s="65">
        <v>0.03</v>
      </c>
      <c r="AF27" s="378" t="s">
        <v>365</v>
      </c>
      <c r="AG27" s="376" t="s">
        <v>361</v>
      </c>
      <c r="AH27" s="367">
        <f>3*20</f>
        <v>60</v>
      </c>
      <c r="AI27" s="99" t="s">
        <v>391</v>
      </c>
      <c r="AJ27" s="363"/>
      <c r="AK27" s="771"/>
      <c r="AL27" s="771"/>
      <c r="AM27" s="827"/>
      <c r="AN27" s="817"/>
      <c r="AO27" s="802"/>
      <c r="AP27" s="786"/>
      <c r="AQ27" s="786"/>
      <c r="AR27" s="232" t="s">
        <v>810</v>
      </c>
      <c r="AS27" s="233" t="s">
        <v>819</v>
      </c>
      <c r="AT27" s="234" t="s">
        <v>812</v>
      </c>
      <c r="AU27" s="234" t="s">
        <v>730</v>
      </c>
      <c r="AV27" s="233" t="s">
        <v>370</v>
      </c>
      <c r="AW27" s="317" t="s">
        <v>821</v>
      </c>
      <c r="AX27" s="363"/>
      <c r="AY27" s="363"/>
    </row>
    <row r="28" spans="1:51" ht="84.75" customHeight="1" x14ac:dyDescent="0.3">
      <c r="A28" s="885"/>
      <c r="B28" s="755"/>
      <c r="C28" s="755"/>
      <c r="D28" s="555"/>
      <c r="E28" s="555"/>
      <c r="F28" s="555"/>
      <c r="G28" s="704"/>
      <c r="H28" s="704"/>
      <c r="I28" s="704"/>
      <c r="J28" s="702"/>
      <c r="K28" s="555"/>
      <c r="L28" s="555"/>
      <c r="M28" s="555"/>
      <c r="N28" s="544"/>
      <c r="O28" s="544"/>
      <c r="P28" s="544"/>
      <c r="Q28" s="655"/>
      <c r="R28" s="761"/>
      <c r="S28" s="761"/>
      <c r="T28" s="675"/>
      <c r="U28" s="517"/>
      <c r="V28" s="541"/>
      <c r="W28" s="519"/>
      <c r="X28" s="522"/>
      <c r="Y28" s="585"/>
      <c r="Z28" s="561"/>
      <c r="AA28" s="555"/>
      <c r="AB28" s="84" t="s">
        <v>398</v>
      </c>
      <c r="AC28" s="44" t="s">
        <v>406</v>
      </c>
      <c r="AD28" s="44">
        <v>3</v>
      </c>
      <c r="AE28" s="65">
        <v>0.15</v>
      </c>
      <c r="AF28" s="377" t="s">
        <v>370</v>
      </c>
      <c r="AG28" s="99" t="s">
        <v>376</v>
      </c>
      <c r="AH28" s="379">
        <f>11*20</f>
        <v>220</v>
      </c>
      <c r="AI28" s="99" t="s">
        <v>391</v>
      </c>
      <c r="AJ28" s="363"/>
      <c r="AK28" s="771"/>
      <c r="AL28" s="771"/>
      <c r="AM28" s="827"/>
      <c r="AN28" s="817"/>
      <c r="AO28" s="802"/>
      <c r="AP28" s="786"/>
      <c r="AQ28" s="786"/>
      <c r="AR28" s="232" t="s">
        <v>810</v>
      </c>
      <c r="AS28" s="233" t="s">
        <v>819</v>
      </c>
      <c r="AT28" s="234" t="s">
        <v>812</v>
      </c>
      <c r="AU28" s="234" t="s">
        <v>730</v>
      </c>
      <c r="AV28" s="233" t="s">
        <v>370</v>
      </c>
      <c r="AW28" s="317" t="s">
        <v>826</v>
      </c>
      <c r="AX28" s="363"/>
      <c r="AY28" s="363"/>
    </row>
    <row r="29" spans="1:51" ht="92.25" customHeight="1" x14ac:dyDescent="0.3">
      <c r="A29" s="885"/>
      <c r="B29" s="755"/>
      <c r="C29" s="755"/>
      <c r="D29" s="555"/>
      <c r="E29" s="555"/>
      <c r="F29" s="555"/>
      <c r="G29" s="704"/>
      <c r="H29" s="704"/>
      <c r="I29" s="704"/>
      <c r="J29" s="702"/>
      <c r="K29" s="555"/>
      <c r="L29" s="555"/>
      <c r="M29" s="555"/>
      <c r="N29" s="544"/>
      <c r="O29" s="544"/>
      <c r="P29" s="544"/>
      <c r="Q29" s="655"/>
      <c r="R29" s="761"/>
      <c r="S29" s="761"/>
      <c r="T29" s="675"/>
      <c r="U29" s="517"/>
      <c r="V29" s="541"/>
      <c r="W29" s="519"/>
      <c r="X29" s="522"/>
      <c r="Y29" s="585"/>
      <c r="Z29" s="561"/>
      <c r="AA29" s="555"/>
      <c r="AB29" s="84" t="s">
        <v>399</v>
      </c>
      <c r="AC29" s="42" t="s">
        <v>367</v>
      </c>
      <c r="AD29" s="44">
        <v>1</v>
      </c>
      <c r="AE29" s="65">
        <v>0.03</v>
      </c>
      <c r="AF29" s="378" t="s">
        <v>365</v>
      </c>
      <c r="AG29" s="376" t="s">
        <v>361</v>
      </c>
      <c r="AH29" s="367">
        <f>3*20</f>
        <v>60</v>
      </c>
      <c r="AI29" s="99" t="s">
        <v>391</v>
      </c>
      <c r="AJ29" s="363"/>
      <c r="AK29" s="771"/>
      <c r="AL29" s="771"/>
      <c r="AM29" s="827"/>
      <c r="AN29" s="817"/>
      <c r="AO29" s="802"/>
      <c r="AP29" s="786"/>
      <c r="AQ29" s="786"/>
      <c r="AR29" s="232" t="s">
        <v>810</v>
      </c>
      <c r="AS29" s="233" t="s">
        <v>819</v>
      </c>
      <c r="AT29" s="234" t="s">
        <v>812</v>
      </c>
      <c r="AU29" s="234" t="s">
        <v>730</v>
      </c>
      <c r="AV29" s="233" t="s">
        <v>370</v>
      </c>
      <c r="AW29" s="317" t="s">
        <v>821</v>
      </c>
      <c r="AX29" s="363"/>
      <c r="AY29" s="363"/>
    </row>
    <row r="30" spans="1:51" ht="83.25" customHeight="1" x14ac:dyDescent="0.3">
      <c r="A30" s="885"/>
      <c r="B30" s="755"/>
      <c r="C30" s="755"/>
      <c r="D30" s="555"/>
      <c r="E30" s="555"/>
      <c r="F30" s="555"/>
      <c r="G30" s="704"/>
      <c r="H30" s="704"/>
      <c r="I30" s="704"/>
      <c r="J30" s="702"/>
      <c r="K30" s="555"/>
      <c r="L30" s="555"/>
      <c r="M30" s="555"/>
      <c r="N30" s="544"/>
      <c r="O30" s="544"/>
      <c r="P30" s="544"/>
      <c r="Q30" s="655"/>
      <c r="R30" s="761"/>
      <c r="S30" s="761"/>
      <c r="T30" s="675"/>
      <c r="U30" s="517"/>
      <c r="V30" s="541"/>
      <c r="W30" s="519"/>
      <c r="X30" s="522"/>
      <c r="Y30" s="585"/>
      <c r="Z30" s="561"/>
      <c r="AA30" s="555"/>
      <c r="AB30" s="84" t="s">
        <v>400</v>
      </c>
      <c r="AC30" s="44" t="s">
        <v>408</v>
      </c>
      <c r="AD30" s="44">
        <v>3</v>
      </c>
      <c r="AE30" s="65">
        <v>0.15</v>
      </c>
      <c r="AF30" s="377" t="s">
        <v>370</v>
      </c>
      <c r="AG30" s="99" t="s">
        <v>376</v>
      </c>
      <c r="AH30" s="367">
        <f>11*20</f>
        <v>220</v>
      </c>
      <c r="AI30" s="99" t="s">
        <v>391</v>
      </c>
      <c r="AJ30" s="363"/>
      <c r="AK30" s="771"/>
      <c r="AL30" s="771"/>
      <c r="AM30" s="827"/>
      <c r="AN30" s="817"/>
      <c r="AO30" s="802"/>
      <c r="AP30" s="786"/>
      <c r="AQ30" s="786"/>
      <c r="AR30" s="232" t="s">
        <v>810</v>
      </c>
      <c r="AS30" s="233" t="s">
        <v>819</v>
      </c>
      <c r="AT30" s="234" t="s">
        <v>812</v>
      </c>
      <c r="AU30" s="234" t="s">
        <v>730</v>
      </c>
      <c r="AV30" s="233" t="s">
        <v>370</v>
      </c>
      <c r="AW30" s="317" t="s">
        <v>826</v>
      </c>
      <c r="AX30" s="363"/>
      <c r="AY30" s="363"/>
    </row>
    <row r="31" spans="1:51" ht="72" customHeight="1" thickBot="1" x14ac:dyDescent="0.35">
      <c r="A31" s="885"/>
      <c r="B31" s="755"/>
      <c r="C31" s="755"/>
      <c r="D31" s="555"/>
      <c r="E31" s="555"/>
      <c r="F31" s="555"/>
      <c r="G31" s="704"/>
      <c r="H31" s="704"/>
      <c r="I31" s="704"/>
      <c r="J31" s="702"/>
      <c r="K31" s="555"/>
      <c r="L31" s="555"/>
      <c r="M31" s="555"/>
      <c r="N31" s="544"/>
      <c r="O31" s="543"/>
      <c r="P31" s="543"/>
      <c r="Q31" s="656"/>
      <c r="R31" s="761"/>
      <c r="S31" s="761"/>
      <c r="T31" s="675"/>
      <c r="U31" s="517"/>
      <c r="V31" s="541"/>
      <c r="W31" s="519"/>
      <c r="X31" s="522"/>
      <c r="Y31" s="586"/>
      <c r="Z31" s="562"/>
      <c r="AA31" s="556"/>
      <c r="AB31" s="87" t="s">
        <v>401</v>
      </c>
      <c r="AC31" s="93" t="s">
        <v>409</v>
      </c>
      <c r="AD31" s="45">
        <v>1</v>
      </c>
      <c r="AE31" s="68">
        <v>0.03</v>
      </c>
      <c r="AF31" s="380" t="s">
        <v>360</v>
      </c>
      <c r="AG31" s="381" t="s">
        <v>376</v>
      </c>
      <c r="AH31" s="382">
        <f>8*20</f>
        <v>160</v>
      </c>
      <c r="AI31" s="100" t="s">
        <v>391</v>
      </c>
      <c r="AJ31" s="363"/>
      <c r="AK31" s="772"/>
      <c r="AL31" s="772"/>
      <c r="AM31" s="828"/>
      <c r="AN31" s="818"/>
      <c r="AO31" s="808"/>
      <c r="AP31" s="787"/>
      <c r="AQ31" s="787"/>
      <c r="AR31" s="235" t="s">
        <v>810</v>
      </c>
      <c r="AS31" s="236" t="s">
        <v>819</v>
      </c>
      <c r="AT31" s="237" t="s">
        <v>812</v>
      </c>
      <c r="AU31" s="237" t="s">
        <v>730</v>
      </c>
      <c r="AV31" s="236" t="s">
        <v>370</v>
      </c>
      <c r="AW31" s="320" t="s">
        <v>827</v>
      </c>
      <c r="AX31" s="363"/>
      <c r="AY31" s="363"/>
    </row>
    <row r="32" spans="1:51" ht="63" customHeight="1" x14ac:dyDescent="0.3">
      <c r="A32" s="885"/>
      <c r="B32" s="755"/>
      <c r="C32" s="755"/>
      <c r="D32" s="555"/>
      <c r="E32" s="555"/>
      <c r="F32" s="555"/>
      <c r="G32" s="704"/>
      <c r="H32" s="704"/>
      <c r="I32" s="704"/>
      <c r="J32" s="702"/>
      <c r="K32" s="555"/>
      <c r="L32" s="555"/>
      <c r="M32" s="555"/>
      <c r="N32" s="544"/>
      <c r="O32" s="542"/>
      <c r="P32" s="542" t="s">
        <v>273</v>
      </c>
      <c r="Q32" s="542" t="s">
        <v>276</v>
      </c>
      <c r="R32" s="761"/>
      <c r="S32" s="761"/>
      <c r="T32" s="675"/>
      <c r="U32" s="517"/>
      <c r="V32" s="541"/>
      <c r="W32" s="519"/>
      <c r="X32" s="522"/>
      <c r="Y32" s="757" t="s">
        <v>309</v>
      </c>
      <c r="Z32" s="560">
        <v>2020130010057</v>
      </c>
      <c r="AA32" s="554" t="s">
        <v>334</v>
      </c>
      <c r="AB32" s="293" t="s">
        <v>410</v>
      </c>
      <c r="AC32" s="383" t="s">
        <v>411</v>
      </c>
      <c r="AD32" s="384">
        <v>1</v>
      </c>
      <c r="AE32" s="385">
        <v>0.2</v>
      </c>
      <c r="AF32" s="241">
        <v>44958</v>
      </c>
      <c r="AG32" s="386">
        <v>45291</v>
      </c>
      <c r="AH32" s="208">
        <v>333</v>
      </c>
      <c r="AI32" s="551" t="s">
        <v>431</v>
      </c>
      <c r="AJ32" s="766"/>
      <c r="AK32" s="773" t="s">
        <v>710</v>
      </c>
      <c r="AL32" s="773" t="s">
        <v>711</v>
      </c>
      <c r="AM32" s="215" t="s">
        <v>730</v>
      </c>
      <c r="AN32" s="216">
        <v>67797791725</v>
      </c>
      <c r="AO32" s="215" t="s">
        <v>738</v>
      </c>
      <c r="AP32" s="825" t="s">
        <v>739</v>
      </c>
      <c r="AQ32" s="829" t="s">
        <v>740</v>
      </c>
      <c r="AR32" s="238" t="s">
        <v>834</v>
      </c>
      <c r="AS32" s="239" t="s">
        <v>835</v>
      </c>
      <c r="AT32" s="240" t="s">
        <v>836</v>
      </c>
      <c r="AU32" s="238" t="s">
        <v>730</v>
      </c>
      <c r="AV32" s="241">
        <v>44958</v>
      </c>
      <c r="AW32" s="387"/>
      <c r="AX32" s="363"/>
      <c r="AY32" s="363"/>
    </row>
    <row r="33" spans="1:51" ht="18.75" customHeight="1" x14ac:dyDescent="0.3">
      <c r="A33" s="885"/>
      <c r="B33" s="755"/>
      <c r="C33" s="755"/>
      <c r="D33" s="555"/>
      <c r="E33" s="555"/>
      <c r="F33" s="555"/>
      <c r="G33" s="704"/>
      <c r="H33" s="704"/>
      <c r="I33" s="704"/>
      <c r="J33" s="702"/>
      <c r="K33" s="555"/>
      <c r="L33" s="555"/>
      <c r="M33" s="555"/>
      <c r="N33" s="544"/>
      <c r="O33" s="544"/>
      <c r="P33" s="544"/>
      <c r="Q33" s="544"/>
      <c r="R33" s="761"/>
      <c r="S33" s="761"/>
      <c r="T33" s="675"/>
      <c r="U33" s="517"/>
      <c r="V33" s="541"/>
      <c r="W33" s="519"/>
      <c r="X33" s="522"/>
      <c r="Y33" s="758"/>
      <c r="Z33" s="561"/>
      <c r="AA33" s="555"/>
      <c r="AB33" s="144" t="s">
        <v>412</v>
      </c>
      <c r="AC33" s="388" t="s">
        <v>413</v>
      </c>
      <c r="AD33" s="389">
        <v>1</v>
      </c>
      <c r="AE33" s="311">
        <v>0.2</v>
      </c>
      <c r="AF33" s="390">
        <v>44958</v>
      </c>
      <c r="AG33" s="391">
        <v>45291</v>
      </c>
      <c r="AH33" s="209">
        <v>333</v>
      </c>
      <c r="AI33" s="552"/>
      <c r="AJ33" s="766"/>
      <c r="AK33" s="774"/>
      <c r="AL33" s="774"/>
      <c r="AM33" s="807" t="s">
        <v>741</v>
      </c>
      <c r="AN33" s="809">
        <v>3192296644</v>
      </c>
      <c r="AO33" s="807" t="s">
        <v>742</v>
      </c>
      <c r="AP33" s="812"/>
      <c r="AQ33" s="830"/>
      <c r="AR33" s="210" t="s">
        <v>834</v>
      </c>
      <c r="AS33" s="242" t="s">
        <v>837</v>
      </c>
      <c r="AT33" s="243" t="s">
        <v>836</v>
      </c>
      <c r="AU33" s="210" t="s">
        <v>730</v>
      </c>
      <c r="AV33" s="244">
        <v>44958</v>
      </c>
      <c r="AW33" s="387"/>
      <c r="AX33" s="363"/>
      <c r="AY33" s="363"/>
    </row>
    <row r="34" spans="1:51" ht="18.75" customHeight="1" x14ac:dyDescent="0.3">
      <c r="A34" s="885"/>
      <c r="B34" s="755"/>
      <c r="C34" s="755"/>
      <c r="D34" s="555"/>
      <c r="E34" s="555"/>
      <c r="F34" s="555"/>
      <c r="G34" s="704"/>
      <c r="H34" s="704"/>
      <c r="I34" s="704"/>
      <c r="J34" s="702"/>
      <c r="K34" s="555"/>
      <c r="L34" s="555"/>
      <c r="M34" s="555"/>
      <c r="N34" s="544"/>
      <c r="O34" s="544"/>
      <c r="P34" s="544"/>
      <c r="Q34" s="544"/>
      <c r="R34" s="761"/>
      <c r="S34" s="761"/>
      <c r="T34" s="675"/>
      <c r="U34" s="517"/>
      <c r="V34" s="541"/>
      <c r="W34" s="519"/>
      <c r="X34" s="522"/>
      <c r="Y34" s="758"/>
      <c r="Z34" s="561"/>
      <c r="AA34" s="555"/>
      <c r="AB34" s="144" t="s">
        <v>414</v>
      </c>
      <c r="AC34" s="144" t="s">
        <v>415</v>
      </c>
      <c r="AD34" s="119">
        <v>1</v>
      </c>
      <c r="AE34" s="311">
        <v>0.2</v>
      </c>
      <c r="AF34" s="390">
        <v>44927</v>
      </c>
      <c r="AG34" s="391">
        <v>45291</v>
      </c>
      <c r="AH34" s="209">
        <v>364</v>
      </c>
      <c r="AI34" s="552"/>
      <c r="AJ34" s="766"/>
      <c r="AK34" s="774"/>
      <c r="AL34" s="774"/>
      <c r="AM34" s="802"/>
      <c r="AN34" s="810"/>
      <c r="AO34" s="802"/>
      <c r="AP34" s="812"/>
      <c r="AQ34" s="830"/>
      <c r="AR34" s="210" t="s">
        <v>838</v>
      </c>
      <c r="AS34" s="245" t="s">
        <v>661</v>
      </c>
      <c r="AT34" s="245" t="s">
        <v>661</v>
      </c>
      <c r="AU34" s="245" t="s">
        <v>661</v>
      </c>
      <c r="AV34" s="246" t="s">
        <v>661</v>
      </c>
      <c r="AW34" s="387"/>
      <c r="AX34" s="363"/>
      <c r="AY34" s="363"/>
    </row>
    <row r="35" spans="1:51" ht="18.75" customHeight="1" x14ac:dyDescent="0.3">
      <c r="A35" s="885"/>
      <c r="B35" s="755"/>
      <c r="C35" s="755"/>
      <c r="D35" s="555"/>
      <c r="E35" s="555"/>
      <c r="F35" s="555"/>
      <c r="G35" s="704"/>
      <c r="H35" s="704"/>
      <c r="I35" s="704"/>
      <c r="J35" s="702"/>
      <c r="K35" s="555"/>
      <c r="L35" s="555"/>
      <c r="M35" s="555"/>
      <c r="N35" s="544"/>
      <c r="O35" s="544"/>
      <c r="P35" s="544"/>
      <c r="Q35" s="544"/>
      <c r="R35" s="761"/>
      <c r="S35" s="761"/>
      <c r="T35" s="675"/>
      <c r="U35" s="517"/>
      <c r="V35" s="541"/>
      <c r="W35" s="519"/>
      <c r="X35" s="522"/>
      <c r="Y35" s="758"/>
      <c r="Z35" s="561"/>
      <c r="AA35" s="555"/>
      <c r="AB35" s="144" t="s">
        <v>416</v>
      </c>
      <c r="AC35" s="144" t="s">
        <v>417</v>
      </c>
      <c r="AD35" s="119">
        <v>81</v>
      </c>
      <c r="AE35" s="311">
        <v>0.2</v>
      </c>
      <c r="AF35" s="390">
        <v>44958</v>
      </c>
      <c r="AG35" s="391">
        <v>45291</v>
      </c>
      <c r="AH35" s="209">
        <v>333</v>
      </c>
      <c r="AI35" s="552"/>
      <c r="AJ35" s="766"/>
      <c r="AK35" s="774"/>
      <c r="AL35" s="774"/>
      <c r="AM35" s="803"/>
      <c r="AN35" s="832"/>
      <c r="AO35" s="803"/>
      <c r="AP35" s="812"/>
      <c r="AQ35" s="830"/>
      <c r="AR35" s="210" t="s">
        <v>838</v>
      </c>
      <c r="AS35" s="245" t="s">
        <v>661</v>
      </c>
      <c r="AT35" s="245" t="s">
        <v>661</v>
      </c>
      <c r="AU35" s="245" t="s">
        <v>661</v>
      </c>
      <c r="AV35" s="246" t="s">
        <v>661</v>
      </c>
      <c r="AW35" s="387"/>
      <c r="AX35" s="363"/>
      <c r="AY35" s="363"/>
    </row>
    <row r="36" spans="1:51" ht="18.75" customHeight="1" x14ac:dyDescent="0.3">
      <c r="A36" s="885"/>
      <c r="B36" s="755"/>
      <c r="C36" s="755"/>
      <c r="D36" s="555"/>
      <c r="E36" s="555"/>
      <c r="F36" s="555"/>
      <c r="G36" s="704"/>
      <c r="H36" s="704"/>
      <c r="I36" s="704"/>
      <c r="J36" s="702"/>
      <c r="K36" s="555"/>
      <c r="L36" s="555"/>
      <c r="M36" s="555"/>
      <c r="N36" s="544"/>
      <c r="O36" s="544"/>
      <c r="P36" s="544"/>
      <c r="Q36" s="544"/>
      <c r="R36" s="761"/>
      <c r="S36" s="761"/>
      <c r="T36" s="675"/>
      <c r="U36" s="517"/>
      <c r="V36" s="541"/>
      <c r="W36" s="519"/>
      <c r="X36" s="522"/>
      <c r="Y36" s="758"/>
      <c r="Z36" s="561"/>
      <c r="AA36" s="555"/>
      <c r="AB36" s="144" t="s">
        <v>418</v>
      </c>
      <c r="AC36" s="144" t="s">
        <v>419</v>
      </c>
      <c r="AD36" s="119">
        <v>1</v>
      </c>
      <c r="AE36" s="392">
        <v>0.05</v>
      </c>
      <c r="AF36" s="390">
        <v>44958</v>
      </c>
      <c r="AG36" s="391">
        <v>45291</v>
      </c>
      <c r="AH36" s="209">
        <v>333</v>
      </c>
      <c r="AI36" s="552"/>
      <c r="AJ36" s="766"/>
      <c r="AK36" s="774"/>
      <c r="AL36" s="774"/>
      <c r="AM36" s="807" t="s">
        <v>743</v>
      </c>
      <c r="AN36" s="809">
        <v>10436072410</v>
      </c>
      <c r="AO36" s="807" t="s">
        <v>744</v>
      </c>
      <c r="AP36" s="812"/>
      <c r="AQ36" s="830"/>
      <c r="AR36" s="210" t="s">
        <v>834</v>
      </c>
      <c r="AS36" s="242" t="s">
        <v>839</v>
      </c>
      <c r="AT36" s="243" t="s">
        <v>836</v>
      </c>
      <c r="AU36" s="210" t="s">
        <v>730</v>
      </c>
      <c r="AV36" s="244">
        <v>44958</v>
      </c>
      <c r="AW36" s="387"/>
      <c r="AX36" s="363"/>
      <c r="AY36" s="363"/>
    </row>
    <row r="37" spans="1:51" ht="47.25" customHeight="1" x14ac:dyDescent="0.3">
      <c r="A37" s="885"/>
      <c r="B37" s="755"/>
      <c r="C37" s="755"/>
      <c r="D37" s="555"/>
      <c r="E37" s="555"/>
      <c r="F37" s="555"/>
      <c r="G37" s="704"/>
      <c r="H37" s="704"/>
      <c r="I37" s="704"/>
      <c r="J37" s="702"/>
      <c r="K37" s="555"/>
      <c r="L37" s="555"/>
      <c r="M37" s="555"/>
      <c r="N37" s="544"/>
      <c r="O37" s="544"/>
      <c r="P37" s="544"/>
      <c r="Q37" s="544"/>
      <c r="R37" s="761"/>
      <c r="S37" s="761"/>
      <c r="T37" s="675"/>
      <c r="U37" s="517"/>
      <c r="V37" s="541"/>
      <c r="W37" s="519"/>
      <c r="X37" s="522"/>
      <c r="Y37" s="758"/>
      <c r="Z37" s="561"/>
      <c r="AA37" s="555"/>
      <c r="AB37" s="144" t="s">
        <v>420</v>
      </c>
      <c r="AC37" s="144" t="s">
        <v>421</v>
      </c>
      <c r="AD37" s="119">
        <v>4</v>
      </c>
      <c r="AE37" s="392">
        <v>0.05</v>
      </c>
      <c r="AF37" s="390">
        <v>44927</v>
      </c>
      <c r="AG37" s="391">
        <v>45291</v>
      </c>
      <c r="AH37" s="209">
        <v>364</v>
      </c>
      <c r="AI37" s="552"/>
      <c r="AJ37" s="766"/>
      <c r="AK37" s="774"/>
      <c r="AL37" s="774"/>
      <c r="AM37" s="803"/>
      <c r="AN37" s="832"/>
      <c r="AO37" s="803"/>
      <c r="AP37" s="812"/>
      <c r="AQ37" s="830"/>
      <c r="AR37" s="210" t="s">
        <v>834</v>
      </c>
      <c r="AS37" s="242" t="s">
        <v>840</v>
      </c>
      <c r="AT37" s="243" t="s">
        <v>836</v>
      </c>
      <c r="AU37" s="210" t="s">
        <v>730</v>
      </c>
      <c r="AV37" s="244">
        <v>44927</v>
      </c>
      <c r="AW37" s="387"/>
      <c r="AX37" s="363"/>
      <c r="AY37" s="363"/>
    </row>
    <row r="38" spans="1:51" ht="18.75" customHeight="1" x14ac:dyDescent="0.3">
      <c r="A38" s="885"/>
      <c r="B38" s="755"/>
      <c r="C38" s="755"/>
      <c r="D38" s="555"/>
      <c r="E38" s="555"/>
      <c r="F38" s="555"/>
      <c r="G38" s="704"/>
      <c r="H38" s="704"/>
      <c r="I38" s="704"/>
      <c r="J38" s="702"/>
      <c r="K38" s="555"/>
      <c r="L38" s="555"/>
      <c r="M38" s="555"/>
      <c r="N38" s="544"/>
      <c r="O38" s="544"/>
      <c r="P38" s="544"/>
      <c r="Q38" s="544"/>
      <c r="R38" s="761"/>
      <c r="S38" s="761"/>
      <c r="T38" s="675"/>
      <c r="U38" s="517"/>
      <c r="V38" s="541"/>
      <c r="W38" s="519"/>
      <c r="X38" s="522"/>
      <c r="Y38" s="758"/>
      <c r="Z38" s="561"/>
      <c r="AA38" s="555"/>
      <c r="AB38" s="144" t="s">
        <v>422</v>
      </c>
      <c r="AC38" s="144" t="s">
        <v>417</v>
      </c>
      <c r="AD38" s="119" t="s">
        <v>154</v>
      </c>
      <c r="AE38" s="392">
        <v>0.01</v>
      </c>
      <c r="AF38" s="390" t="s">
        <v>154</v>
      </c>
      <c r="AG38" s="391" t="s">
        <v>154</v>
      </c>
      <c r="AH38" s="209" t="s">
        <v>154</v>
      </c>
      <c r="AI38" s="552"/>
      <c r="AJ38" s="766"/>
      <c r="AK38" s="774"/>
      <c r="AL38" s="774"/>
      <c r="AM38" s="807" t="s">
        <v>745</v>
      </c>
      <c r="AN38" s="809">
        <v>948413934</v>
      </c>
      <c r="AO38" s="807" t="s">
        <v>746</v>
      </c>
      <c r="AP38" s="812"/>
      <c r="AQ38" s="830"/>
      <c r="AR38" s="210" t="s">
        <v>838</v>
      </c>
      <c r="AS38" s="245" t="s">
        <v>661</v>
      </c>
      <c r="AT38" s="245" t="s">
        <v>661</v>
      </c>
      <c r="AU38" s="245" t="s">
        <v>661</v>
      </c>
      <c r="AV38" s="246" t="s">
        <v>661</v>
      </c>
      <c r="AW38" s="387"/>
      <c r="AX38" s="363"/>
      <c r="AY38" s="363"/>
    </row>
    <row r="39" spans="1:51" ht="18.75" customHeight="1" x14ac:dyDescent="0.3">
      <c r="A39" s="885"/>
      <c r="B39" s="755"/>
      <c r="C39" s="755"/>
      <c r="D39" s="555"/>
      <c r="E39" s="555"/>
      <c r="F39" s="555"/>
      <c r="G39" s="704"/>
      <c r="H39" s="704"/>
      <c r="I39" s="704"/>
      <c r="J39" s="702"/>
      <c r="K39" s="555"/>
      <c r="L39" s="555"/>
      <c r="M39" s="555"/>
      <c r="N39" s="544"/>
      <c r="O39" s="544"/>
      <c r="P39" s="544"/>
      <c r="Q39" s="544"/>
      <c r="R39" s="761"/>
      <c r="S39" s="761"/>
      <c r="T39" s="675"/>
      <c r="U39" s="517"/>
      <c r="V39" s="541"/>
      <c r="W39" s="519"/>
      <c r="X39" s="522"/>
      <c r="Y39" s="758"/>
      <c r="Z39" s="561"/>
      <c r="AA39" s="555"/>
      <c r="AB39" s="144" t="s">
        <v>423</v>
      </c>
      <c r="AC39" s="144" t="s">
        <v>417</v>
      </c>
      <c r="AD39" s="119" t="s">
        <v>154</v>
      </c>
      <c r="AE39" s="392">
        <v>0.01</v>
      </c>
      <c r="AF39" s="390" t="s">
        <v>154</v>
      </c>
      <c r="AG39" s="391" t="s">
        <v>154</v>
      </c>
      <c r="AH39" s="209" t="s">
        <v>154</v>
      </c>
      <c r="AI39" s="552"/>
      <c r="AJ39" s="766"/>
      <c r="AK39" s="774"/>
      <c r="AL39" s="774"/>
      <c r="AM39" s="802"/>
      <c r="AN39" s="810"/>
      <c r="AO39" s="802"/>
      <c r="AP39" s="812"/>
      <c r="AQ39" s="830"/>
      <c r="AR39" s="210" t="s">
        <v>838</v>
      </c>
      <c r="AS39" s="245" t="s">
        <v>661</v>
      </c>
      <c r="AT39" s="245" t="s">
        <v>661</v>
      </c>
      <c r="AU39" s="245" t="s">
        <v>661</v>
      </c>
      <c r="AV39" s="246" t="s">
        <v>661</v>
      </c>
      <c r="AW39" s="387"/>
      <c r="AX39" s="363"/>
      <c r="AY39" s="363"/>
    </row>
    <row r="40" spans="1:51" ht="18.75" customHeight="1" x14ac:dyDescent="0.3">
      <c r="A40" s="885"/>
      <c r="B40" s="755"/>
      <c r="C40" s="755"/>
      <c r="D40" s="555"/>
      <c r="E40" s="555"/>
      <c r="F40" s="555"/>
      <c r="G40" s="704"/>
      <c r="H40" s="704"/>
      <c r="I40" s="704"/>
      <c r="J40" s="702"/>
      <c r="K40" s="555"/>
      <c r="L40" s="555"/>
      <c r="M40" s="555"/>
      <c r="N40" s="544"/>
      <c r="O40" s="544"/>
      <c r="P40" s="544"/>
      <c r="Q40" s="544"/>
      <c r="R40" s="761"/>
      <c r="S40" s="761"/>
      <c r="T40" s="675"/>
      <c r="U40" s="517"/>
      <c r="V40" s="541"/>
      <c r="W40" s="519"/>
      <c r="X40" s="522"/>
      <c r="Y40" s="758"/>
      <c r="Z40" s="561"/>
      <c r="AA40" s="555"/>
      <c r="AB40" s="144" t="s">
        <v>424</v>
      </c>
      <c r="AC40" s="144" t="s">
        <v>425</v>
      </c>
      <c r="AD40" s="119">
        <v>6</v>
      </c>
      <c r="AE40" s="392">
        <v>0.05</v>
      </c>
      <c r="AF40" s="390">
        <v>44943</v>
      </c>
      <c r="AG40" s="391">
        <v>45291</v>
      </c>
      <c r="AH40" s="209">
        <v>348</v>
      </c>
      <c r="AI40" s="552"/>
      <c r="AJ40" s="766"/>
      <c r="AK40" s="774"/>
      <c r="AL40" s="774"/>
      <c r="AM40" s="802"/>
      <c r="AN40" s="810"/>
      <c r="AO40" s="802"/>
      <c r="AP40" s="812"/>
      <c r="AQ40" s="830"/>
      <c r="AR40" s="210" t="s">
        <v>834</v>
      </c>
      <c r="AS40" s="242" t="s">
        <v>841</v>
      </c>
      <c r="AT40" s="243" t="s">
        <v>836</v>
      </c>
      <c r="AU40" s="210" t="s">
        <v>842</v>
      </c>
      <c r="AV40" s="244">
        <v>44943</v>
      </c>
      <c r="AW40" s="387"/>
      <c r="AX40" s="363"/>
      <c r="AY40" s="363"/>
    </row>
    <row r="41" spans="1:51" ht="18.75" customHeight="1" x14ac:dyDescent="0.3">
      <c r="A41" s="885"/>
      <c r="B41" s="755"/>
      <c r="C41" s="755"/>
      <c r="D41" s="555"/>
      <c r="E41" s="555"/>
      <c r="F41" s="555"/>
      <c r="G41" s="704"/>
      <c r="H41" s="704"/>
      <c r="I41" s="704"/>
      <c r="J41" s="702"/>
      <c r="K41" s="555"/>
      <c r="L41" s="555"/>
      <c r="M41" s="555"/>
      <c r="N41" s="544"/>
      <c r="O41" s="544"/>
      <c r="P41" s="544"/>
      <c r="Q41" s="544"/>
      <c r="R41" s="761"/>
      <c r="S41" s="761"/>
      <c r="T41" s="675"/>
      <c r="U41" s="517"/>
      <c r="V41" s="541"/>
      <c r="W41" s="519"/>
      <c r="X41" s="522"/>
      <c r="Y41" s="758"/>
      <c r="Z41" s="561"/>
      <c r="AA41" s="555"/>
      <c r="AB41" s="144" t="s">
        <v>426</v>
      </c>
      <c r="AC41" s="144" t="s">
        <v>417</v>
      </c>
      <c r="AD41" s="119" t="s">
        <v>154</v>
      </c>
      <c r="AE41" s="311">
        <v>0.01</v>
      </c>
      <c r="AF41" s="390" t="s">
        <v>154</v>
      </c>
      <c r="AG41" s="391" t="s">
        <v>154</v>
      </c>
      <c r="AH41" s="209" t="s">
        <v>154</v>
      </c>
      <c r="AI41" s="552"/>
      <c r="AJ41" s="766"/>
      <c r="AK41" s="774"/>
      <c r="AL41" s="774"/>
      <c r="AM41" s="802"/>
      <c r="AN41" s="810"/>
      <c r="AO41" s="802"/>
      <c r="AP41" s="812"/>
      <c r="AQ41" s="830"/>
      <c r="AR41" s="210" t="s">
        <v>838</v>
      </c>
      <c r="AS41" s="245" t="s">
        <v>661</v>
      </c>
      <c r="AT41" s="245" t="s">
        <v>661</v>
      </c>
      <c r="AU41" s="245" t="s">
        <v>661</v>
      </c>
      <c r="AV41" s="246" t="s">
        <v>661</v>
      </c>
      <c r="AW41" s="387"/>
      <c r="AX41" s="363"/>
      <c r="AY41" s="363"/>
    </row>
    <row r="42" spans="1:51" ht="18.75" customHeight="1" x14ac:dyDescent="0.3">
      <c r="A42" s="885"/>
      <c r="B42" s="755"/>
      <c r="C42" s="755"/>
      <c r="D42" s="555"/>
      <c r="E42" s="555"/>
      <c r="F42" s="555"/>
      <c r="G42" s="704"/>
      <c r="H42" s="704"/>
      <c r="I42" s="704"/>
      <c r="J42" s="702"/>
      <c r="K42" s="555"/>
      <c r="L42" s="555"/>
      <c r="M42" s="555"/>
      <c r="N42" s="544"/>
      <c r="O42" s="544"/>
      <c r="P42" s="544"/>
      <c r="Q42" s="544"/>
      <c r="R42" s="761"/>
      <c r="S42" s="761"/>
      <c r="T42" s="675"/>
      <c r="U42" s="517"/>
      <c r="V42" s="541"/>
      <c r="W42" s="519"/>
      <c r="X42" s="522"/>
      <c r="Y42" s="758"/>
      <c r="Z42" s="561"/>
      <c r="AA42" s="555"/>
      <c r="AB42" s="144" t="s">
        <v>427</v>
      </c>
      <c r="AC42" s="144" t="s">
        <v>428</v>
      </c>
      <c r="AD42" s="119">
        <v>45</v>
      </c>
      <c r="AE42" s="311">
        <v>0.2</v>
      </c>
      <c r="AF42" s="390">
        <v>44956</v>
      </c>
      <c r="AG42" s="391">
        <v>45291</v>
      </c>
      <c r="AH42" s="209">
        <v>335</v>
      </c>
      <c r="AI42" s="552"/>
      <c r="AJ42" s="766"/>
      <c r="AK42" s="774"/>
      <c r="AL42" s="774"/>
      <c r="AM42" s="802"/>
      <c r="AN42" s="810"/>
      <c r="AO42" s="802"/>
      <c r="AP42" s="812"/>
      <c r="AQ42" s="830"/>
      <c r="AR42" s="210" t="s">
        <v>834</v>
      </c>
      <c r="AS42" s="242" t="s">
        <v>843</v>
      </c>
      <c r="AT42" s="243" t="s">
        <v>836</v>
      </c>
      <c r="AU42" s="210" t="s">
        <v>842</v>
      </c>
      <c r="AV42" s="244">
        <v>44956</v>
      </c>
      <c r="AW42" s="387"/>
      <c r="AX42" s="363"/>
      <c r="AY42" s="363"/>
    </row>
    <row r="43" spans="1:51" ht="47.25" customHeight="1" thickBot="1" x14ac:dyDescent="0.35">
      <c r="A43" s="885"/>
      <c r="B43" s="755"/>
      <c r="C43" s="755"/>
      <c r="D43" s="555"/>
      <c r="E43" s="555"/>
      <c r="F43" s="555"/>
      <c r="G43" s="704"/>
      <c r="H43" s="704"/>
      <c r="I43" s="704"/>
      <c r="J43" s="702"/>
      <c r="K43" s="555"/>
      <c r="L43" s="555"/>
      <c r="M43" s="555"/>
      <c r="N43" s="544"/>
      <c r="O43" s="543"/>
      <c r="P43" s="543"/>
      <c r="Q43" s="543"/>
      <c r="R43" s="761"/>
      <c r="S43" s="761"/>
      <c r="T43" s="675"/>
      <c r="U43" s="517"/>
      <c r="V43" s="541"/>
      <c r="W43" s="519"/>
      <c r="X43" s="522"/>
      <c r="Y43" s="759"/>
      <c r="Z43" s="562"/>
      <c r="AA43" s="556"/>
      <c r="AB43" s="145" t="s">
        <v>429</v>
      </c>
      <c r="AC43" s="145" t="s">
        <v>430</v>
      </c>
      <c r="AD43" s="149">
        <v>1</v>
      </c>
      <c r="AE43" s="393">
        <v>0.02</v>
      </c>
      <c r="AF43" s="394">
        <v>44958</v>
      </c>
      <c r="AG43" s="315">
        <v>45291</v>
      </c>
      <c r="AH43" s="395">
        <v>333</v>
      </c>
      <c r="AI43" s="553"/>
      <c r="AJ43" s="766"/>
      <c r="AK43" s="775"/>
      <c r="AL43" s="775"/>
      <c r="AM43" s="808"/>
      <c r="AN43" s="810"/>
      <c r="AO43" s="808"/>
      <c r="AP43" s="813"/>
      <c r="AQ43" s="831"/>
      <c r="AR43" s="247" t="s">
        <v>834</v>
      </c>
      <c r="AS43" s="248" t="s">
        <v>844</v>
      </c>
      <c r="AT43" s="249" t="s">
        <v>836</v>
      </c>
      <c r="AU43" s="247" t="s">
        <v>730</v>
      </c>
      <c r="AV43" s="250">
        <v>44958</v>
      </c>
      <c r="AW43" s="387"/>
      <c r="AX43" s="363"/>
      <c r="AY43" s="363"/>
    </row>
    <row r="44" spans="1:51" ht="92.25" customHeight="1" x14ac:dyDescent="0.3">
      <c r="A44" s="885"/>
      <c r="B44" s="755"/>
      <c r="C44" s="755"/>
      <c r="D44" s="555"/>
      <c r="E44" s="555"/>
      <c r="F44" s="555"/>
      <c r="G44" s="704"/>
      <c r="H44" s="704"/>
      <c r="I44" s="704"/>
      <c r="J44" s="702"/>
      <c r="K44" s="555"/>
      <c r="L44" s="555"/>
      <c r="M44" s="555"/>
      <c r="N44" s="544"/>
      <c r="O44" s="542"/>
      <c r="P44" s="542" t="s">
        <v>273</v>
      </c>
      <c r="Q44" s="542" t="s">
        <v>276</v>
      </c>
      <c r="R44" s="761"/>
      <c r="S44" s="761"/>
      <c r="T44" s="675"/>
      <c r="U44" s="517"/>
      <c r="V44" s="541"/>
      <c r="W44" s="519"/>
      <c r="X44" s="522"/>
      <c r="Y44" s="584" t="s">
        <v>310</v>
      </c>
      <c r="Z44" s="560">
        <v>2020130010052</v>
      </c>
      <c r="AA44" s="554" t="s">
        <v>335</v>
      </c>
      <c r="AB44" s="118" t="s">
        <v>432</v>
      </c>
      <c r="AC44" s="396" t="s">
        <v>433</v>
      </c>
      <c r="AD44" s="396">
        <v>12</v>
      </c>
      <c r="AE44" s="359">
        <v>0.6</v>
      </c>
      <c r="AF44" s="189">
        <v>44927</v>
      </c>
      <c r="AG44" s="397">
        <v>45261</v>
      </c>
      <c r="AH44" s="398">
        <v>334</v>
      </c>
      <c r="AI44" s="399">
        <v>5908</v>
      </c>
      <c r="AJ44" s="363"/>
      <c r="AK44" s="776" t="s">
        <v>712</v>
      </c>
      <c r="AL44" s="776" t="s">
        <v>713</v>
      </c>
      <c r="AM44" s="776" t="s">
        <v>730</v>
      </c>
      <c r="AN44" s="815">
        <v>5667993941</v>
      </c>
      <c r="AO44" s="776" t="s">
        <v>738</v>
      </c>
      <c r="AP44" s="801" t="s">
        <v>747</v>
      </c>
      <c r="AQ44" s="801" t="s">
        <v>748</v>
      </c>
      <c r="AR44" s="251" t="s">
        <v>845</v>
      </c>
      <c r="AS44" s="89" t="s">
        <v>661</v>
      </c>
      <c r="AT44" s="106" t="s">
        <v>661</v>
      </c>
      <c r="AU44" s="106" t="s">
        <v>661</v>
      </c>
      <c r="AV44" s="252" t="s">
        <v>661</v>
      </c>
      <c r="AW44" s="387"/>
      <c r="AX44" s="363"/>
      <c r="AY44" s="363"/>
    </row>
    <row r="45" spans="1:51" ht="40.5" customHeight="1" x14ac:dyDescent="0.3">
      <c r="A45" s="885"/>
      <c r="B45" s="755"/>
      <c r="C45" s="755"/>
      <c r="D45" s="555"/>
      <c r="E45" s="555"/>
      <c r="F45" s="555"/>
      <c r="G45" s="704"/>
      <c r="H45" s="704"/>
      <c r="I45" s="704"/>
      <c r="J45" s="702"/>
      <c r="K45" s="555"/>
      <c r="L45" s="555"/>
      <c r="M45" s="555"/>
      <c r="N45" s="544"/>
      <c r="O45" s="544"/>
      <c r="P45" s="544"/>
      <c r="Q45" s="544"/>
      <c r="R45" s="761"/>
      <c r="S45" s="761"/>
      <c r="T45" s="675"/>
      <c r="U45" s="517"/>
      <c r="V45" s="541"/>
      <c r="W45" s="519"/>
      <c r="X45" s="522"/>
      <c r="Y45" s="585"/>
      <c r="Z45" s="561"/>
      <c r="AA45" s="555"/>
      <c r="AB45" s="119" t="s">
        <v>434</v>
      </c>
      <c r="AC45" s="400" t="s">
        <v>435</v>
      </c>
      <c r="AD45" s="400">
        <v>3</v>
      </c>
      <c r="AE45" s="365">
        <v>0.1</v>
      </c>
      <c r="AF45" s="401">
        <v>44927</v>
      </c>
      <c r="AG45" s="402">
        <v>45261</v>
      </c>
      <c r="AH45" s="403">
        <v>334</v>
      </c>
      <c r="AI45" s="148">
        <v>340</v>
      </c>
      <c r="AJ45" s="363"/>
      <c r="AK45" s="777"/>
      <c r="AL45" s="777"/>
      <c r="AM45" s="777"/>
      <c r="AN45" s="815"/>
      <c r="AO45" s="777"/>
      <c r="AP45" s="802"/>
      <c r="AQ45" s="802"/>
      <c r="AR45" s="42" t="s">
        <v>810</v>
      </c>
      <c r="AS45" s="42" t="s">
        <v>846</v>
      </c>
      <c r="AT45" s="253" t="s">
        <v>847</v>
      </c>
      <c r="AU45" s="254">
        <f>+AL45</f>
        <v>0</v>
      </c>
      <c r="AV45" s="255" t="str">
        <f>+AB45</f>
        <v xml:space="preserve">Dotacion de Docentes y Administrativos </v>
      </c>
      <c r="AW45" s="387"/>
      <c r="AX45" s="363"/>
      <c r="AY45" s="363"/>
    </row>
    <row r="46" spans="1:51" ht="42" customHeight="1" x14ac:dyDescent="0.3">
      <c r="A46" s="885"/>
      <c r="B46" s="755"/>
      <c r="C46" s="755"/>
      <c r="D46" s="555"/>
      <c r="E46" s="555"/>
      <c r="F46" s="555"/>
      <c r="G46" s="704"/>
      <c r="H46" s="704"/>
      <c r="I46" s="704"/>
      <c r="J46" s="702"/>
      <c r="K46" s="555"/>
      <c r="L46" s="555"/>
      <c r="M46" s="555"/>
      <c r="N46" s="544"/>
      <c r="O46" s="544"/>
      <c r="P46" s="544"/>
      <c r="Q46" s="544"/>
      <c r="R46" s="761"/>
      <c r="S46" s="761"/>
      <c r="T46" s="675"/>
      <c r="U46" s="517"/>
      <c r="V46" s="541"/>
      <c r="W46" s="519"/>
      <c r="X46" s="522"/>
      <c r="Y46" s="585"/>
      <c r="Z46" s="561"/>
      <c r="AA46" s="555"/>
      <c r="AB46" s="119" t="s">
        <v>436</v>
      </c>
      <c r="AC46" s="400" t="s">
        <v>437</v>
      </c>
      <c r="AD46" s="400">
        <v>10</v>
      </c>
      <c r="AE46" s="365">
        <v>0.05</v>
      </c>
      <c r="AF46" s="404">
        <v>44927</v>
      </c>
      <c r="AG46" s="402">
        <v>45261</v>
      </c>
      <c r="AH46" s="403">
        <v>334</v>
      </c>
      <c r="AI46" s="370">
        <v>30</v>
      </c>
      <c r="AJ46" s="363"/>
      <c r="AK46" s="777"/>
      <c r="AL46" s="777"/>
      <c r="AM46" s="814"/>
      <c r="AN46" s="815"/>
      <c r="AO46" s="814"/>
      <c r="AP46" s="802"/>
      <c r="AQ46" s="802"/>
      <c r="AR46" s="42" t="s">
        <v>845</v>
      </c>
      <c r="AS46" s="42" t="s">
        <v>661</v>
      </c>
      <c r="AT46" s="108" t="s">
        <v>661</v>
      </c>
      <c r="AU46" s="108" t="s">
        <v>661</v>
      </c>
      <c r="AV46" s="256" t="s">
        <v>661</v>
      </c>
      <c r="AW46" s="387"/>
      <c r="AX46" s="363"/>
      <c r="AY46" s="363"/>
    </row>
    <row r="47" spans="1:51" ht="88.5" customHeight="1" x14ac:dyDescent="0.3">
      <c r="A47" s="885"/>
      <c r="B47" s="755"/>
      <c r="C47" s="755"/>
      <c r="D47" s="555"/>
      <c r="E47" s="555"/>
      <c r="F47" s="555"/>
      <c r="G47" s="704"/>
      <c r="H47" s="704"/>
      <c r="I47" s="704"/>
      <c r="J47" s="702"/>
      <c r="K47" s="555"/>
      <c r="L47" s="555"/>
      <c r="M47" s="555"/>
      <c r="N47" s="544"/>
      <c r="O47" s="544"/>
      <c r="P47" s="544"/>
      <c r="Q47" s="544"/>
      <c r="R47" s="761"/>
      <c r="S47" s="761"/>
      <c r="T47" s="675"/>
      <c r="U47" s="517"/>
      <c r="V47" s="541"/>
      <c r="W47" s="519"/>
      <c r="X47" s="522"/>
      <c r="Y47" s="585"/>
      <c r="Z47" s="561"/>
      <c r="AA47" s="555"/>
      <c r="AB47" s="119" t="s">
        <v>438</v>
      </c>
      <c r="AC47" s="400" t="s">
        <v>439</v>
      </c>
      <c r="AD47" s="400">
        <v>3</v>
      </c>
      <c r="AE47" s="365">
        <v>0.05</v>
      </c>
      <c r="AF47" s="405">
        <v>44927</v>
      </c>
      <c r="AG47" s="402">
        <v>45261</v>
      </c>
      <c r="AH47" s="403">
        <v>334</v>
      </c>
      <c r="AI47" s="228">
        <v>100</v>
      </c>
      <c r="AJ47" s="363"/>
      <c r="AK47" s="777"/>
      <c r="AL47" s="777"/>
      <c r="AM47" s="822" t="s">
        <v>732</v>
      </c>
      <c r="AN47" s="823">
        <v>441753371446</v>
      </c>
      <c r="AO47" s="822" t="s">
        <v>733</v>
      </c>
      <c r="AP47" s="802"/>
      <c r="AQ47" s="802"/>
      <c r="AR47" s="42" t="s">
        <v>845</v>
      </c>
      <c r="AS47" s="42" t="s">
        <v>661</v>
      </c>
      <c r="AT47" s="108" t="s">
        <v>661</v>
      </c>
      <c r="AU47" s="108" t="s">
        <v>661</v>
      </c>
      <c r="AV47" s="256" t="s">
        <v>661</v>
      </c>
      <c r="AW47" s="387"/>
      <c r="AX47" s="363"/>
      <c r="AY47" s="363"/>
    </row>
    <row r="48" spans="1:51" ht="58.5" customHeight="1" x14ac:dyDescent="0.3">
      <c r="A48" s="885"/>
      <c r="B48" s="755"/>
      <c r="C48" s="755"/>
      <c r="D48" s="555"/>
      <c r="E48" s="555"/>
      <c r="F48" s="555"/>
      <c r="G48" s="704"/>
      <c r="H48" s="704"/>
      <c r="I48" s="704"/>
      <c r="J48" s="702"/>
      <c r="K48" s="555"/>
      <c r="L48" s="555"/>
      <c r="M48" s="555"/>
      <c r="N48" s="544"/>
      <c r="O48" s="544"/>
      <c r="P48" s="544"/>
      <c r="Q48" s="544"/>
      <c r="R48" s="761"/>
      <c r="S48" s="761"/>
      <c r="T48" s="675"/>
      <c r="U48" s="517"/>
      <c r="V48" s="541"/>
      <c r="W48" s="519"/>
      <c r="X48" s="522"/>
      <c r="Y48" s="585"/>
      <c r="Z48" s="561"/>
      <c r="AA48" s="555"/>
      <c r="AB48" s="119" t="s">
        <v>440</v>
      </c>
      <c r="AC48" s="400" t="s">
        <v>441</v>
      </c>
      <c r="AD48" s="400">
        <v>15</v>
      </c>
      <c r="AE48" s="365">
        <v>0.1</v>
      </c>
      <c r="AF48" s="401">
        <v>44958</v>
      </c>
      <c r="AG48" s="402">
        <v>45261</v>
      </c>
      <c r="AH48" s="403">
        <v>303</v>
      </c>
      <c r="AI48" s="148">
        <v>771</v>
      </c>
      <c r="AJ48" s="363"/>
      <c r="AK48" s="777"/>
      <c r="AL48" s="777"/>
      <c r="AM48" s="777"/>
      <c r="AN48" s="823"/>
      <c r="AO48" s="777"/>
      <c r="AP48" s="802"/>
      <c r="AQ48" s="802"/>
      <c r="AR48" s="42" t="s">
        <v>810</v>
      </c>
      <c r="AS48" s="42" t="s">
        <v>848</v>
      </c>
      <c r="AT48" s="108" t="s">
        <v>849</v>
      </c>
      <c r="AU48" s="108" t="s">
        <v>730</v>
      </c>
      <c r="AV48" s="257" t="str">
        <f>+AB48</f>
        <v>Realizar Servicios Ocupacionales a los funcionarios administrativos de la planta</v>
      </c>
      <c r="AW48" s="387"/>
      <c r="AX48" s="363"/>
      <c r="AY48" s="363"/>
    </row>
    <row r="49" spans="1:51" ht="66.75" customHeight="1" thickBot="1" x14ac:dyDescent="0.35">
      <c r="A49" s="885"/>
      <c r="B49" s="755"/>
      <c r="C49" s="755"/>
      <c r="D49" s="555"/>
      <c r="E49" s="555"/>
      <c r="F49" s="555"/>
      <c r="G49" s="704"/>
      <c r="H49" s="704"/>
      <c r="I49" s="704"/>
      <c r="J49" s="702"/>
      <c r="K49" s="564"/>
      <c r="L49" s="564"/>
      <c r="M49" s="564"/>
      <c r="N49" s="543"/>
      <c r="O49" s="543"/>
      <c r="P49" s="543"/>
      <c r="Q49" s="543"/>
      <c r="R49" s="762"/>
      <c r="S49" s="762"/>
      <c r="T49" s="676"/>
      <c r="U49" s="517"/>
      <c r="V49" s="541"/>
      <c r="W49" s="519"/>
      <c r="X49" s="522"/>
      <c r="Y49" s="586"/>
      <c r="Z49" s="562"/>
      <c r="AA49" s="556"/>
      <c r="AB49" s="149" t="s">
        <v>442</v>
      </c>
      <c r="AC49" s="406" t="s">
        <v>443</v>
      </c>
      <c r="AD49" s="406">
        <v>1</v>
      </c>
      <c r="AE49" s="407">
        <v>0.1</v>
      </c>
      <c r="AF49" s="408">
        <v>44958</v>
      </c>
      <c r="AG49" s="409">
        <v>45261</v>
      </c>
      <c r="AH49" s="403">
        <v>303</v>
      </c>
      <c r="AI49" s="160">
        <v>70</v>
      </c>
      <c r="AJ49" s="363"/>
      <c r="AK49" s="778"/>
      <c r="AL49" s="778"/>
      <c r="AM49" s="778"/>
      <c r="AN49" s="824"/>
      <c r="AO49" s="778"/>
      <c r="AP49" s="808"/>
      <c r="AQ49" s="808"/>
      <c r="AR49" s="93" t="s">
        <v>810</v>
      </c>
      <c r="AS49" s="93" t="s">
        <v>850</v>
      </c>
      <c r="AT49" s="112" t="s">
        <v>851</v>
      </c>
      <c r="AU49" s="112" t="s">
        <v>852</v>
      </c>
      <c r="AV49" s="258" t="str">
        <f>+AV48</f>
        <v>Realizar Servicios Ocupacionales a los funcionarios administrativos de la planta</v>
      </c>
      <c r="AW49" s="387"/>
      <c r="AX49" s="363"/>
      <c r="AY49" s="363"/>
    </row>
    <row r="50" spans="1:51" ht="78" customHeight="1" x14ac:dyDescent="0.3">
      <c r="A50" s="885"/>
      <c r="B50" s="755"/>
      <c r="C50" s="755"/>
      <c r="D50" s="555"/>
      <c r="E50" s="555"/>
      <c r="F50" s="555"/>
      <c r="G50" s="704"/>
      <c r="H50" s="704"/>
      <c r="I50" s="704"/>
      <c r="J50" s="702"/>
      <c r="K50" s="542" t="s">
        <v>174</v>
      </c>
      <c r="L50" s="542" t="s">
        <v>175</v>
      </c>
      <c r="M50" s="542" t="s">
        <v>176</v>
      </c>
      <c r="N50" s="542" t="s">
        <v>975</v>
      </c>
      <c r="O50" s="542"/>
      <c r="P50" s="542" t="s">
        <v>273</v>
      </c>
      <c r="Q50" s="542" t="s">
        <v>277</v>
      </c>
      <c r="R50" s="542">
        <v>1200</v>
      </c>
      <c r="S50" s="677">
        <v>400</v>
      </c>
      <c r="T50" s="657">
        <v>854</v>
      </c>
      <c r="U50" s="517"/>
      <c r="V50" s="541"/>
      <c r="W50" s="519"/>
      <c r="X50" s="522"/>
      <c r="Y50" s="584" t="s">
        <v>311</v>
      </c>
      <c r="Z50" s="581" t="s">
        <v>336</v>
      </c>
      <c r="AA50" s="554" t="s">
        <v>337</v>
      </c>
      <c r="AB50" s="82" t="s">
        <v>444</v>
      </c>
      <c r="AC50" s="43" t="s">
        <v>445</v>
      </c>
      <c r="AD50" s="43">
        <v>400</v>
      </c>
      <c r="AE50" s="200">
        <v>0.3</v>
      </c>
      <c r="AF50" s="410" t="s">
        <v>453</v>
      </c>
      <c r="AG50" s="98" t="s">
        <v>376</v>
      </c>
      <c r="AH50" s="46">
        <v>200</v>
      </c>
      <c r="AI50" s="98">
        <v>400</v>
      </c>
      <c r="AJ50" s="363"/>
      <c r="AK50" s="779" t="s">
        <v>707</v>
      </c>
      <c r="AL50" s="779" t="s">
        <v>709</v>
      </c>
      <c r="AM50" s="782" t="s">
        <v>730</v>
      </c>
      <c r="AN50" s="816">
        <v>1000000000</v>
      </c>
      <c r="AO50" s="782" t="s">
        <v>731</v>
      </c>
      <c r="AP50" s="785" t="s">
        <v>749</v>
      </c>
      <c r="AQ50" s="785" t="s">
        <v>750</v>
      </c>
      <c r="AR50" s="231" t="s">
        <v>391</v>
      </c>
      <c r="AS50" s="231" t="s">
        <v>824</v>
      </c>
      <c r="AT50" s="231" t="s">
        <v>391</v>
      </c>
      <c r="AU50" s="231" t="s">
        <v>730</v>
      </c>
      <c r="AV50" s="230" t="s">
        <v>370</v>
      </c>
      <c r="AW50" s="321" t="s">
        <v>853</v>
      </c>
      <c r="AX50" s="363"/>
      <c r="AY50" s="363"/>
    </row>
    <row r="51" spans="1:51" ht="72.75" customHeight="1" x14ac:dyDescent="0.3">
      <c r="A51" s="885"/>
      <c r="B51" s="755"/>
      <c r="C51" s="755"/>
      <c r="D51" s="555"/>
      <c r="E51" s="555"/>
      <c r="F51" s="555"/>
      <c r="G51" s="704"/>
      <c r="H51" s="704"/>
      <c r="I51" s="704"/>
      <c r="J51" s="702"/>
      <c r="K51" s="544"/>
      <c r="L51" s="544"/>
      <c r="M51" s="544"/>
      <c r="N51" s="544"/>
      <c r="O51" s="544"/>
      <c r="P51" s="544"/>
      <c r="Q51" s="544"/>
      <c r="R51" s="544"/>
      <c r="S51" s="678"/>
      <c r="T51" s="665"/>
      <c r="U51" s="517"/>
      <c r="V51" s="541"/>
      <c r="W51" s="519"/>
      <c r="X51" s="522"/>
      <c r="Y51" s="585"/>
      <c r="Z51" s="582"/>
      <c r="AA51" s="555"/>
      <c r="AB51" s="84" t="s">
        <v>446</v>
      </c>
      <c r="AC51" s="44" t="s">
        <v>404</v>
      </c>
      <c r="AD51" s="44">
        <v>16</v>
      </c>
      <c r="AE51" s="65">
        <v>0.1</v>
      </c>
      <c r="AF51" s="377" t="s">
        <v>360</v>
      </c>
      <c r="AG51" s="99" t="s">
        <v>376</v>
      </c>
      <c r="AH51" s="46">
        <v>160</v>
      </c>
      <c r="AI51" s="99" t="s">
        <v>391</v>
      </c>
      <c r="AJ51" s="363"/>
      <c r="AK51" s="780"/>
      <c r="AL51" s="780"/>
      <c r="AM51" s="783"/>
      <c r="AN51" s="817"/>
      <c r="AO51" s="783"/>
      <c r="AP51" s="786"/>
      <c r="AQ51" s="786"/>
      <c r="AR51" s="234" t="s">
        <v>810</v>
      </c>
      <c r="AS51" s="233" t="s">
        <v>854</v>
      </c>
      <c r="AT51" s="234" t="s">
        <v>812</v>
      </c>
      <c r="AU51" s="234" t="s">
        <v>730</v>
      </c>
      <c r="AV51" s="233" t="s">
        <v>370</v>
      </c>
      <c r="AW51" s="319" t="s">
        <v>823</v>
      </c>
      <c r="AX51" s="363"/>
      <c r="AY51" s="363"/>
    </row>
    <row r="52" spans="1:51" ht="57.75" customHeight="1" x14ac:dyDescent="0.3">
      <c r="A52" s="885"/>
      <c r="B52" s="755"/>
      <c r="C52" s="755"/>
      <c r="D52" s="555"/>
      <c r="E52" s="555"/>
      <c r="F52" s="555"/>
      <c r="G52" s="704"/>
      <c r="H52" s="704"/>
      <c r="I52" s="704"/>
      <c r="J52" s="702"/>
      <c r="K52" s="544"/>
      <c r="L52" s="544"/>
      <c r="M52" s="544"/>
      <c r="N52" s="544"/>
      <c r="O52" s="544"/>
      <c r="P52" s="544"/>
      <c r="Q52" s="544"/>
      <c r="R52" s="544"/>
      <c r="S52" s="678"/>
      <c r="T52" s="665"/>
      <c r="U52" s="517"/>
      <c r="V52" s="541"/>
      <c r="W52" s="519"/>
      <c r="X52" s="522"/>
      <c r="Y52" s="585"/>
      <c r="Z52" s="582"/>
      <c r="AA52" s="555"/>
      <c r="AB52" s="84" t="s">
        <v>447</v>
      </c>
      <c r="AC52" s="42" t="s">
        <v>390</v>
      </c>
      <c r="AD52" s="44">
        <v>3</v>
      </c>
      <c r="AE52" s="65">
        <v>0.06</v>
      </c>
      <c r="AF52" s="377" t="s">
        <v>360</v>
      </c>
      <c r="AG52" s="99" t="s">
        <v>376</v>
      </c>
      <c r="AH52" s="46">
        <v>160</v>
      </c>
      <c r="AI52" s="99" t="s">
        <v>391</v>
      </c>
      <c r="AJ52" s="363"/>
      <c r="AK52" s="780"/>
      <c r="AL52" s="780"/>
      <c r="AM52" s="783"/>
      <c r="AN52" s="817"/>
      <c r="AO52" s="783"/>
      <c r="AP52" s="786"/>
      <c r="AQ52" s="786"/>
      <c r="AR52" s="234" t="s">
        <v>810</v>
      </c>
      <c r="AS52" s="233" t="s">
        <v>854</v>
      </c>
      <c r="AT52" s="234" t="s">
        <v>812</v>
      </c>
      <c r="AU52" s="234" t="s">
        <v>730</v>
      </c>
      <c r="AV52" s="233" t="s">
        <v>370</v>
      </c>
      <c r="AW52" s="317" t="s">
        <v>833</v>
      </c>
      <c r="AX52" s="363"/>
      <c r="AY52" s="363"/>
    </row>
    <row r="53" spans="1:51" ht="44.25" customHeight="1" x14ac:dyDescent="0.3">
      <c r="A53" s="885"/>
      <c r="B53" s="755"/>
      <c r="C53" s="755"/>
      <c r="D53" s="555"/>
      <c r="E53" s="555"/>
      <c r="F53" s="555"/>
      <c r="G53" s="704"/>
      <c r="H53" s="704"/>
      <c r="I53" s="704"/>
      <c r="J53" s="702"/>
      <c r="K53" s="544"/>
      <c r="L53" s="544"/>
      <c r="M53" s="544"/>
      <c r="N53" s="544"/>
      <c r="O53" s="544"/>
      <c r="P53" s="544"/>
      <c r="Q53" s="544"/>
      <c r="R53" s="544"/>
      <c r="S53" s="678"/>
      <c r="T53" s="665"/>
      <c r="U53" s="517"/>
      <c r="V53" s="541"/>
      <c r="W53" s="519"/>
      <c r="X53" s="522"/>
      <c r="Y53" s="585"/>
      <c r="Z53" s="582"/>
      <c r="AA53" s="555"/>
      <c r="AB53" s="84" t="s">
        <v>448</v>
      </c>
      <c r="AC53" s="44" t="s">
        <v>367</v>
      </c>
      <c r="AD53" s="44">
        <v>1</v>
      </c>
      <c r="AE53" s="65">
        <v>7.0000000000000007E-2</v>
      </c>
      <c r="AF53" s="411" t="s">
        <v>365</v>
      </c>
      <c r="AG53" s="44" t="s">
        <v>361</v>
      </c>
      <c r="AH53" s="46">
        <v>60</v>
      </c>
      <c r="AI53" s="99" t="s">
        <v>391</v>
      </c>
      <c r="AJ53" s="363"/>
      <c r="AK53" s="780"/>
      <c r="AL53" s="780"/>
      <c r="AM53" s="783"/>
      <c r="AN53" s="817"/>
      <c r="AO53" s="783"/>
      <c r="AP53" s="786"/>
      <c r="AQ53" s="786"/>
      <c r="AR53" s="234" t="s">
        <v>810</v>
      </c>
      <c r="AS53" s="233" t="s">
        <v>854</v>
      </c>
      <c r="AT53" s="234" t="s">
        <v>812</v>
      </c>
      <c r="AU53" s="234" t="s">
        <v>730</v>
      </c>
      <c r="AV53" s="233" t="s">
        <v>370</v>
      </c>
      <c r="AW53" s="317" t="s">
        <v>821</v>
      </c>
      <c r="AX53" s="363"/>
      <c r="AY53" s="363"/>
    </row>
    <row r="54" spans="1:51" ht="56.25" customHeight="1" x14ac:dyDescent="0.3">
      <c r="A54" s="885"/>
      <c r="B54" s="755"/>
      <c r="C54" s="755"/>
      <c r="D54" s="555"/>
      <c r="E54" s="555"/>
      <c r="F54" s="555"/>
      <c r="G54" s="704"/>
      <c r="H54" s="704"/>
      <c r="I54" s="704"/>
      <c r="J54" s="702"/>
      <c r="K54" s="544"/>
      <c r="L54" s="544"/>
      <c r="M54" s="544"/>
      <c r="N54" s="544"/>
      <c r="O54" s="544"/>
      <c r="P54" s="544"/>
      <c r="Q54" s="544"/>
      <c r="R54" s="544"/>
      <c r="S54" s="678"/>
      <c r="T54" s="665"/>
      <c r="U54" s="517"/>
      <c r="V54" s="541"/>
      <c r="W54" s="519"/>
      <c r="X54" s="522"/>
      <c r="Y54" s="585"/>
      <c r="Z54" s="582"/>
      <c r="AA54" s="555"/>
      <c r="AB54" s="84" t="s">
        <v>449</v>
      </c>
      <c r="AC54" s="44" t="s">
        <v>450</v>
      </c>
      <c r="AD54" s="44">
        <v>1900</v>
      </c>
      <c r="AE54" s="65">
        <v>0.3</v>
      </c>
      <c r="AF54" s="412" t="s">
        <v>453</v>
      </c>
      <c r="AG54" s="44" t="s">
        <v>376</v>
      </c>
      <c r="AH54" s="46">
        <v>200</v>
      </c>
      <c r="AI54" s="44">
        <v>1900</v>
      </c>
      <c r="AJ54" s="363"/>
      <c r="AK54" s="780"/>
      <c r="AL54" s="780"/>
      <c r="AM54" s="783"/>
      <c r="AN54" s="817"/>
      <c r="AO54" s="783"/>
      <c r="AP54" s="786"/>
      <c r="AQ54" s="786"/>
      <c r="AR54" s="234" t="s">
        <v>391</v>
      </c>
      <c r="AS54" s="234" t="s">
        <v>855</v>
      </c>
      <c r="AT54" s="234" t="s">
        <v>391</v>
      </c>
      <c r="AU54" s="234" t="s">
        <v>391</v>
      </c>
      <c r="AV54" s="233" t="s">
        <v>391</v>
      </c>
      <c r="AW54" s="319" t="s">
        <v>856</v>
      </c>
      <c r="AX54" s="363"/>
      <c r="AY54" s="363"/>
    </row>
    <row r="55" spans="1:51" ht="61.5" customHeight="1" x14ac:dyDescent="0.3">
      <c r="A55" s="885"/>
      <c r="B55" s="755"/>
      <c r="C55" s="755"/>
      <c r="D55" s="555"/>
      <c r="E55" s="555"/>
      <c r="F55" s="555"/>
      <c r="G55" s="704"/>
      <c r="H55" s="704"/>
      <c r="I55" s="704"/>
      <c r="J55" s="702"/>
      <c r="K55" s="544"/>
      <c r="L55" s="544"/>
      <c r="M55" s="544"/>
      <c r="N55" s="544"/>
      <c r="O55" s="544"/>
      <c r="P55" s="544"/>
      <c r="Q55" s="544"/>
      <c r="R55" s="544"/>
      <c r="S55" s="678"/>
      <c r="T55" s="665"/>
      <c r="U55" s="517"/>
      <c r="V55" s="541"/>
      <c r="W55" s="519"/>
      <c r="X55" s="522"/>
      <c r="Y55" s="585"/>
      <c r="Z55" s="582"/>
      <c r="AA55" s="555"/>
      <c r="AB55" s="84" t="s">
        <v>451</v>
      </c>
      <c r="AC55" s="44" t="s">
        <v>404</v>
      </c>
      <c r="AD55" s="44">
        <v>13</v>
      </c>
      <c r="AE55" s="65">
        <v>0.1</v>
      </c>
      <c r="AF55" s="377" t="s">
        <v>360</v>
      </c>
      <c r="AG55" s="99" t="s">
        <v>376</v>
      </c>
      <c r="AH55" s="46">
        <v>160</v>
      </c>
      <c r="AI55" s="80" t="s">
        <v>391</v>
      </c>
      <c r="AJ55" s="363"/>
      <c r="AK55" s="780"/>
      <c r="AL55" s="780"/>
      <c r="AM55" s="783"/>
      <c r="AN55" s="817"/>
      <c r="AO55" s="783"/>
      <c r="AP55" s="786"/>
      <c r="AQ55" s="786"/>
      <c r="AR55" s="234" t="s">
        <v>810</v>
      </c>
      <c r="AS55" s="233" t="s">
        <v>854</v>
      </c>
      <c r="AT55" s="234" t="s">
        <v>812</v>
      </c>
      <c r="AU55" s="234" t="s">
        <v>730</v>
      </c>
      <c r="AV55" s="233" t="s">
        <v>370</v>
      </c>
      <c r="AW55" s="319" t="s">
        <v>823</v>
      </c>
      <c r="AX55" s="363"/>
      <c r="AY55" s="363"/>
    </row>
    <row r="56" spans="1:51" ht="51" customHeight="1" thickBot="1" x14ac:dyDescent="0.35">
      <c r="A56" s="885"/>
      <c r="B56" s="755"/>
      <c r="C56" s="755"/>
      <c r="D56" s="555"/>
      <c r="E56" s="555"/>
      <c r="F56" s="555"/>
      <c r="G56" s="704"/>
      <c r="H56" s="704"/>
      <c r="I56" s="704"/>
      <c r="J56" s="702"/>
      <c r="K56" s="543"/>
      <c r="L56" s="543"/>
      <c r="M56" s="543"/>
      <c r="N56" s="543"/>
      <c r="O56" s="543"/>
      <c r="P56" s="543"/>
      <c r="Q56" s="543"/>
      <c r="R56" s="543"/>
      <c r="S56" s="679"/>
      <c r="T56" s="658"/>
      <c r="U56" s="517"/>
      <c r="V56" s="541"/>
      <c r="W56" s="519"/>
      <c r="X56" s="522"/>
      <c r="Y56" s="586"/>
      <c r="Z56" s="583"/>
      <c r="AA56" s="556"/>
      <c r="AB56" s="87" t="s">
        <v>452</v>
      </c>
      <c r="AC56" s="45" t="s">
        <v>408</v>
      </c>
      <c r="AD56" s="45">
        <v>3</v>
      </c>
      <c r="AE56" s="68">
        <v>7.0000000000000007E-2</v>
      </c>
      <c r="AF56" s="413" t="s">
        <v>360</v>
      </c>
      <c r="AG56" s="45" t="s">
        <v>376</v>
      </c>
      <c r="AH56" s="46">
        <v>160</v>
      </c>
      <c r="AI56" s="131" t="s">
        <v>391</v>
      </c>
      <c r="AJ56" s="363"/>
      <c r="AK56" s="781"/>
      <c r="AL56" s="781"/>
      <c r="AM56" s="784"/>
      <c r="AN56" s="818"/>
      <c r="AO56" s="784"/>
      <c r="AP56" s="787"/>
      <c r="AQ56" s="787"/>
      <c r="AR56" s="237" t="s">
        <v>810</v>
      </c>
      <c r="AS56" s="236" t="s">
        <v>854</v>
      </c>
      <c r="AT56" s="237" t="s">
        <v>812</v>
      </c>
      <c r="AU56" s="237" t="s">
        <v>730</v>
      </c>
      <c r="AV56" s="236" t="s">
        <v>370</v>
      </c>
      <c r="AW56" s="318" t="s">
        <v>826</v>
      </c>
      <c r="AX56" s="363"/>
      <c r="AY56" s="363"/>
    </row>
    <row r="57" spans="1:51" ht="97.5" customHeight="1" x14ac:dyDescent="0.3">
      <c r="A57" s="885"/>
      <c r="B57" s="755"/>
      <c r="C57" s="755"/>
      <c r="D57" s="555"/>
      <c r="E57" s="555"/>
      <c r="F57" s="555"/>
      <c r="G57" s="704"/>
      <c r="H57" s="704"/>
      <c r="I57" s="704"/>
      <c r="J57" s="702"/>
      <c r="K57" s="542" t="s">
        <v>177</v>
      </c>
      <c r="L57" s="542" t="s">
        <v>175</v>
      </c>
      <c r="M57" s="542">
        <v>0</v>
      </c>
      <c r="N57" s="542" t="s">
        <v>235</v>
      </c>
      <c r="O57" s="542"/>
      <c r="P57" s="542" t="s">
        <v>273</v>
      </c>
      <c r="Q57" s="542" t="s">
        <v>278</v>
      </c>
      <c r="R57" s="542">
        <v>45</v>
      </c>
      <c r="S57" s="680">
        <v>45</v>
      </c>
      <c r="T57" s="657">
        <v>36</v>
      </c>
      <c r="U57" s="517"/>
      <c r="V57" s="541"/>
      <c r="W57" s="519"/>
      <c r="X57" s="522"/>
      <c r="Y57" s="584" t="s">
        <v>312</v>
      </c>
      <c r="Z57" s="560">
        <v>2020130010117</v>
      </c>
      <c r="AA57" s="554" t="s">
        <v>338</v>
      </c>
      <c r="AB57" s="82" t="s">
        <v>454</v>
      </c>
      <c r="AC57" s="43" t="s">
        <v>363</v>
      </c>
      <c r="AD57" s="43">
        <v>1</v>
      </c>
      <c r="AE57" s="200">
        <v>0.02</v>
      </c>
      <c r="AF57" s="414" t="s">
        <v>365</v>
      </c>
      <c r="AG57" s="415" t="s">
        <v>361</v>
      </c>
      <c r="AH57" s="46">
        <v>60</v>
      </c>
      <c r="AI57" s="129" t="s">
        <v>391</v>
      </c>
      <c r="AJ57" s="363"/>
      <c r="AK57" s="782" t="s">
        <v>707</v>
      </c>
      <c r="AL57" s="782" t="s">
        <v>714</v>
      </c>
      <c r="AM57" s="785" t="s">
        <v>730</v>
      </c>
      <c r="AN57" s="816">
        <v>100000000</v>
      </c>
      <c r="AO57" s="782" t="s">
        <v>731</v>
      </c>
      <c r="AP57" s="785" t="s">
        <v>753</v>
      </c>
      <c r="AQ57" s="785" t="s">
        <v>754</v>
      </c>
      <c r="AR57" s="259" t="s">
        <v>810</v>
      </c>
      <c r="AS57" s="259" t="s">
        <v>857</v>
      </c>
      <c r="AT57" s="231" t="s">
        <v>812</v>
      </c>
      <c r="AU57" s="231" t="s">
        <v>858</v>
      </c>
      <c r="AV57" s="230" t="s">
        <v>370</v>
      </c>
      <c r="AW57" s="316" t="s">
        <v>821</v>
      </c>
      <c r="AX57" s="363"/>
      <c r="AY57" s="363"/>
    </row>
    <row r="58" spans="1:51" ht="54.75" customHeight="1" x14ac:dyDescent="0.3">
      <c r="A58" s="885"/>
      <c r="B58" s="755"/>
      <c r="C58" s="755"/>
      <c r="D58" s="555"/>
      <c r="E58" s="555"/>
      <c r="F58" s="555"/>
      <c r="G58" s="704"/>
      <c r="H58" s="704"/>
      <c r="I58" s="704"/>
      <c r="J58" s="702"/>
      <c r="K58" s="544"/>
      <c r="L58" s="544"/>
      <c r="M58" s="544"/>
      <c r="N58" s="544"/>
      <c r="O58" s="544"/>
      <c r="P58" s="544"/>
      <c r="Q58" s="544"/>
      <c r="R58" s="544"/>
      <c r="S58" s="572"/>
      <c r="T58" s="665"/>
      <c r="U58" s="517"/>
      <c r="V58" s="541"/>
      <c r="W58" s="519"/>
      <c r="X58" s="522"/>
      <c r="Y58" s="585"/>
      <c r="Z58" s="561"/>
      <c r="AA58" s="555"/>
      <c r="AB58" s="84" t="s">
        <v>455</v>
      </c>
      <c r="AC58" s="44" t="s">
        <v>465</v>
      </c>
      <c r="AD58" s="44">
        <v>6</v>
      </c>
      <c r="AE58" s="65">
        <v>0.25</v>
      </c>
      <c r="AF58" s="416" t="s">
        <v>370</v>
      </c>
      <c r="AG58" s="143" t="s">
        <v>361</v>
      </c>
      <c r="AH58" s="46">
        <v>240</v>
      </c>
      <c r="AI58" s="44">
        <v>75254</v>
      </c>
      <c r="AJ58" s="363"/>
      <c r="AK58" s="783"/>
      <c r="AL58" s="783"/>
      <c r="AM58" s="786"/>
      <c r="AN58" s="817"/>
      <c r="AO58" s="783"/>
      <c r="AP58" s="786"/>
      <c r="AQ58" s="786"/>
      <c r="AR58" s="260" t="s">
        <v>810</v>
      </c>
      <c r="AS58" s="260" t="s">
        <v>859</v>
      </c>
      <c r="AT58" s="234" t="s">
        <v>812</v>
      </c>
      <c r="AU58" s="234" t="s">
        <v>858</v>
      </c>
      <c r="AV58" s="233" t="s">
        <v>370</v>
      </c>
      <c r="AW58" s="317" t="s">
        <v>860</v>
      </c>
      <c r="AX58" s="363"/>
      <c r="AY58" s="363"/>
    </row>
    <row r="59" spans="1:51" ht="91.5" customHeight="1" x14ac:dyDescent="0.3">
      <c r="A59" s="885"/>
      <c r="B59" s="755"/>
      <c r="C59" s="755"/>
      <c r="D59" s="555"/>
      <c r="E59" s="555"/>
      <c r="F59" s="555"/>
      <c r="G59" s="704"/>
      <c r="H59" s="704"/>
      <c r="I59" s="704"/>
      <c r="J59" s="702"/>
      <c r="K59" s="544"/>
      <c r="L59" s="544"/>
      <c r="M59" s="544"/>
      <c r="N59" s="544"/>
      <c r="O59" s="544"/>
      <c r="P59" s="544"/>
      <c r="Q59" s="544"/>
      <c r="R59" s="544"/>
      <c r="S59" s="572"/>
      <c r="T59" s="665"/>
      <c r="U59" s="517"/>
      <c r="V59" s="541"/>
      <c r="W59" s="519"/>
      <c r="X59" s="522"/>
      <c r="Y59" s="585"/>
      <c r="Z59" s="561"/>
      <c r="AA59" s="555"/>
      <c r="AB59" s="84" t="s">
        <v>456</v>
      </c>
      <c r="AC59" s="44" t="s">
        <v>404</v>
      </c>
      <c r="AD59" s="44">
        <v>15</v>
      </c>
      <c r="AE59" s="65">
        <v>0.1</v>
      </c>
      <c r="AF59" s="416" t="s">
        <v>360</v>
      </c>
      <c r="AG59" s="143" t="s">
        <v>376</v>
      </c>
      <c r="AH59" s="46">
        <v>160</v>
      </c>
      <c r="AI59" s="80" t="s">
        <v>391</v>
      </c>
      <c r="AJ59" s="363"/>
      <c r="AK59" s="783"/>
      <c r="AL59" s="783"/>
      <c r="AM59" s="786"/>
      <c r="AN59" s="817"/>
      <c r="AO59" s="783"/>
      <c r="AP59" s="786"/>
      <c r="AQ59" s="786"/>
      <c r="AR59" s="260" t="s">
        <v>810</v>
      </c>
      <c r="AS59" s="261" t="s">
        <v>861</v>
      </c>
      <c r="AT59" s="78" t="s">
        <v>862</v>
      </c>
      <c r="AU59" s="234" t="s">
        <v>751</v>
      </c>
      <c r="AV59" s="233" t="s">
        <v>360</v>
      </c>
      <c r="AW59" s="317" t="s">
        <v>823</v>
      </c>
      <c r="AX59" s="363"/>
      <c r="AY59" s="363"/>
    </row>
    <row r="60" spans="1:51" ht="61.5" customHeight="1" x14ac:dyDescent="0.3">
      <c r="A60" s="885"/>
      <c r="B60" s="755"/>
      <c r="C60" s="755"/>
      <c r="D60" s="555"/>
      <c r="E60" s="555"/>
      <c r="F60" s="555"/>
      <c r="G60" s="704"/>
      <c r="H60" s="704"/>
      <c r="I60" s="704"/>
      <c r="J60" s="702"/>
      <c r="K60" s="544"/>
      <c r="L60" s="544"/>
      <c r="M60" s="544"/>
      <c r="N60" s="544"/>
      <c r="O60" s="544"/>
      <c r="P60" s="544"/>
      <c r="Q60" s="544"/>
      <c r="R60" s="544"/>
      <c r="S60" s="572"/>
      <c r="T60" s="665"/>
      <c r="U60" s="517"/>
      <c r="V60" s="541"/>
      <c r="W60" s="519"/>
      <c r="X60" s="522"/>
      <c r="Y60" s="585"/>
      <c r="Z60" s="561"/>
      <c r="AA60" s="555"/>
      <c r="AB60" s="84" t="s">
        <v>457</v>
      </c>
      <c r="AC60" s="44" t="s">
        <v>408</v>
      </c>
      <c r="AD60" s="44">
        <v>3</v>
      </c>
      <c r="AE60" s="65">
        <v>0.25</v>
      </c>
      <c r="AF60" s="416" t="s">
        <v>370</v>
      </c>
      <c r="AG60" s="143" t="s">
        <v>376</v>
      </c>
      <c r="AH60" s="46">
        <v>220</v>
      </c>
      <c r="AI60" s="80" t="s">
        <v>391</v>
      </c>
      <c r="AJ60" s="363"/>
      <c r="AK60" s="783"/>
      <c r="AL60" s="783"/>
      <c r="AM60" s="786"/>
      <c r="AN60" s="817"/>
      <c r="AO60" s="783"/>
      <c r="AP60" s="786"/>
      <c r="AQ60" s="786"/>
      <c r="AR60" s="260" t="s">
        <v>810</v>
      </c>
      <c r="AS60" s="260" t="s">
        <v>857</v>
      </c>
      <c r="AT60" s="234" t="s">
        <v>812</v>
      </c>
      <c r="AU60" s="234" t="s">
        <v>858</v>
      </c>
      <c r="AV60" s="233" t="s">
        <v>370</v>
      </c>
      <c r="AW60" s="317" t="s">
        <v>826</v>
      </c>
      <c r="AX60" s="363"/>
      <c r="AY60" s="363"/>
    </row>
    <row r="61" spans="1:51" ht="57.75" customHeight="1" x14ac:dyDescent="0.3">
      <c r="A61" s="885"/>
      <c r="B61" s="755"/>
      <c r="C61" s="755"/>
      <c r="D61" s="555"/>
      <c r="E61" s="555"/>
      <c r="F61" s="555"/>
      <c r="G61" s="704"/>
      <c r="H61" s="704"/>
      <c r="I61" s="704"/>
      <c r="J61" s="702"/>
      <c r="K61" s="544"/>
      <c r="L61" s="544"/>
      <c r="M61" s="544"/>
      <c r="N61" s="544"/>
      <c r="O61" s="544"/>
      <c r="P61" s="544"/>
      <c r="Q61" s="544"/>
      <c r="R61" s="544"/>
      <c r="S61" s="572"/>
      <c r="T61" s="665"/>
      <c r="U61" s="517"/>
      <c r="V61" s="541"/>
      <c r="W61" s="519"/>
      <c r="X61" s="522"/>
      <c r="Y61" s="585"/>
      <c r="Z61" s="561"/>
      <c r="AA61" s="555"/>
      <c r="AB61" s="122" t="s">
        <v>458</v>
      </c>
      <c r="AC61" s="44" t="s">
        <v>407</v>
      </c>
      <c r="AD61" s="44">
        <v>1</v>
      </c>
      <c r="AE61" s="65">
        <v>0.02</v>
      </c>
      <c r="AF61" s="416" t="s">
        <v>373</v>
      </c>
      <c r="AG61" s="143" t="s">
        <v>361</v>
      </c>
      <c r="AH61" s="46">
        <v>140</v>
      </c>
      <c r="AI61" s="80" t="s">
        <v>391</v>
      </c>
      <c r="AJ61" s="363"/>
      <c r="AK61" s="783"/>
      <c r="AL61" s="783"/>
      <c r="AM61" s="786"/>
      <c r="AN61" s="817"/>
      <c r="AO61" s="783"/>
      <c r="AP61" s="786"/>
      <c r="AQ61" s="786"/>
      <c r="AR61" s="260" t="s">
        <v>810</v>
      </c>
      <c r="AS61" s="260" t="s">
        <v>857</v>
      </c>
      <c r="AT61" s="234" t="s">
        <v>812</v>
      </c>
      <c r="AU61" s="234" t="s">
        <v>751</v>
      </c>
      <c r="AV61" s="233" t="s">
        <v>370</v>
      </c>
      <c r="AW61" s="317" t="s">
        <v>821</v>
      </c>
      <c r="AX61" s="363"/>
      <c r="AY61" s="363"/>
    </row>
    <row r="62" spans="1:51" ht="56.25" customHeight="1" x14ac:dyDescent="0.3">
      <c r="A62" s="885"/>
      <c r="B62" s="755"/>
      <c r="C62" s="755"/>
      <c r="D62" s="555"/>
      <c r="E62" s="555"/>
      <c r="F62" s="555"/>
      <c r="G62" s="704"/>
      <c r="H62" s="704"/>
      <c r="I62" s="704"/>
      <c r="J62" s="702"/>
      <c r="K62" s="544"/>
      <c r="L62" s="544"/>
      <c r="M62" s="544"/>
      <c r="N62" s="544"/>
      <c r="O62" s="544"/>
      <c r="P62" s="544"/>
      <c r="Q62" s="544"/>
      <c r="R62" s="544"/>
      <c r="S62" s="572"/>
      <c r="T62" s="665"/>
      <c r="U62" s="517"/>
      <c r="V62" s="541"/>
      <c r="W62" s="519"/>
      <c r="X62" s="522"/>
      <c r="Y62" s="585"/>
      <c r="Z62" s="561"/>
      <c r="AA62" s="555"/>
      <c r="AB62" s="122" t="s">
        <v>459</v>
      </c>
      <c r="AC62" s="44" t="s">
        <v>407</v>
      </c>
      <c r="AD62" s="44">
        <v>1</v>
      </c>
      <c r="AE62" s="65">
        <v>0.02</v>
      </c>
      <c r="AF62" s="416" t="s">
        <v>373</v>
      </c>
      <c r="AG62" s="143" t="s">
        <v>361</v>
      </c>
      <c r="AH62" s="46">
        <v>140</v>
      </c>
      <c r="AI62" s="80" t="s">
        <v>391</v>
      </c>
      <c r="AJ62" s="363"/>
      <c r="AK62" s="783"/>
      <c r="AL62" s="783"/>
      <c r="AM62" s="786"/>
      <c r="AN62" s="817"/>
      <c r="AO62" s="783"/>
      <c r="AP62" s="786"/>
      <c r="AQ62" s="786"/>
      <c r="AR62" s="260" t="s">
        <v>810</v>
      </c>
      <c r="AS62" s="260" t="s">
        <v>857</v>
      </c>
      <c r="AT62" s="234" t="s">
        <v>812</v>
      </c>
      <c r="AU62" s="234" t="s">
        <v>751</v>
      </c>
      <c r="AV62" s="233" t="s">
        <v>370</v>
      </c>
      <c r="AW62" s="317" t="s">
        <v>821</v>
      </c>
      <c r="AX62" s="363"/>
      <c r="AY62" s="363"/>
    </row>
    <row r="63" spans="1:51" ht="60" customHeight="1" x14ac:dyDescent="0.3">
      <c r="A63" s="885"/>
      <c r="B63" s="755"/>
      <c r="C63" s="755"/>
      <c r="D63" s="555"/>
      <c r="E63" s="555"/>
      <c r="F63" s="555"/>
      <c r="G63" s="704"/>
      <c r="H63" s="704"/>
      <c r="I63" s="704"/>
      <c r="J63" s="702"/>
      <c r="K63" s="544"/>
      <c r="L63" s="544"/>
      <c r="M63" s="544"/>
      <c r="N63" s="544"/>
      <c r="O63" s="544"/>
      <c r="P63" s="544"/>
      <c r="Q63" s="544"/>
      <c r="R63" s="544"/>
      <c r="S63" s="572"/>
      <c r="T63" s="665"/>
      <c r="U63" s="517"/>
      <c r="V63" s="541"/>
      <c r="W63" s="519"/>
      <c r="X63" s="522"/>
      <c r="Y63" s="585"/>
      <c r="Z63" s="561"/>
      <c r="AA63" s="555"/>
      <c r="AB63" s="122" t="s">
        <v>460</v>
      </c>
      <c r="AC63" s="44" t="s">
        <v>407</v>
      </c>
      <c r="AD63" s="44">
        <v>1</v>
      </c>
      <c r="AE63" s="65">
        <v>0.02</v>
      </c>
      <c r="AF63" s="416" t="s">
        <v>373</v>
      </c>
      <c r="AG63" s="143" t="s">
        <v>361</v>
      </c>
      <c r="AH63" s="46">
        <v>140</v>
      </c>
      <c r="AI63" s="80" t="s">
        <v>391</v>
      </c>
      <c r="AJ63" s="363"/>
      <c r="AK63" s="783"/>
      <c r="AL63" s="783"/>
      <c r="AM63" s="833" t="s">
        <v>751</v>
      </c>
      <c r="AN63" s="817">
        <v>2979563994</v>
      </c>
      <c r="AO63" s="786" t="s">
        <v>752</v>
      </c>
      <c r="AP63" s="786"/>
      <c r="AQ63" s="786"/>
      <c r="AR63" s="260" t="s">
        <v>810</v>
      </c>
      <c r="AS63" s="260" t="s">
        <v>857</v>
      </c>
      <c r="AT63" s="234" t="s">
        <v>812</v>
      </c>
      <c r="AU63" s="234" t="s">
        <v>751</v>
      </c>
      <c r="AV63" s="233" t="s">
        <v>370</v>
      </c>
      <c r="AW63" s="317" t="s">
        <v>821</v>
      </c>
      <c r="AX63" s="363"/>
      <c r="AY63" s="363"/>
    </row>
    <row r="64" spans="1:51" ht="98.25" customHeight="1" x14ac:dyDescent="0.3">
      <c r="A64" s="885"/>
      <c r="B64" s="755"/>
      <c r="C64" s="755"/>
      <c r="D64" s="555"/>
      <c r="E64" s="555"/>
      <c r="F64" s="555"/>
      <c r="G64" s="704"/>
      <c r="H64" s="704"/>
      <c r="I64" s="704"/>
      <c r="J64" s="702"/>
      <c r="K64" s="544"/>
      <c r="L64" s="544"/>
      <c r="M64" s="544"/>
      <c r="N64" s="544"/>
      <c r="O64" s="544"/>
      <c r="P64" s="544"/>
      <c r="Q64" s="544"/>
      <c r="R64" s="544"/>
      <c r="S64" s="572"/>
      <c r="T64" s="665"/>
      <c r="U64" s="517"/>
      <c r="V64" s="541"/>
      <c r="W64" s="519"/>
      <c r="X64" s="522"/>
      <c r="Y64" s="585"/>
      <c r="Z64" s="561"/>
      <c r="AA64" s="555"/>
      <c r="AB64" s="84" t="s">
        <v>461</v>
      </c>
      <c r="AC64" s="44" t="s">
        <v>466</v>
      </c>
      <c r="AD64" s="44">
        <v>3</v>
      </c>
      <c r="AE64" s="65">
        <v>0.1</v>
      </c>
      <c r="AF64" s="416" t="s">
        <v>373</v>
      </c>
      <c r="AG64" s="143" t="s">
        <v>361</v>
      </c>
      <c r="AH64" s="46">
        <v>140</v>
      </c>
      <c r="AI64" s="80" t="s">
        <v>391</v>
      </c>
      <c r="AJ64" s="363"/>
      <c r="AK64" s="783"/>
      <c r="AL64" s="783"/>
      <c r="AM64" s="783"/>
      <c r="AN64" s="817"/>
      <c r="AO64" s="786"/>
      <c r="AP64" s="786"/>
      <c r="AQ64" s="786"/>
      <c r="AR64" s="260" t="s">
        <v>810</v>
      </c>
      <c r="AS64" s="260" t="s">
        <v>857</v>
      </c>
      <c r="AT64" s="234" t="s">
        <v>812</v>
      </c>
      <c r="AU64" s="234" t="s">
        <v>751</v>
      </c>
      <c r="AV64" s="233" t="s">
        <v>370</v>
      </c>
      <c r="AW64" s="317" t="s">
        <v>826</v>
      </c>
      <c r="AX64" s="363"/>
      <c r="AY64" s="363"/>
    </row>
    <row r="65" spans="1:51" ht="44.25" customHeight="1" x14ac:dyDescent="0.3">
      <c r="A65" s="885"/>
      <c r="B65" s="755"/>
      <c r="C65" s="755"/>
      <c r="D65" s="555"/>
      <c r="E65" s="555"/>
      <c r="F65" s="555"/>
      <c r="G65" s="704"/>
      <c r="H65" s="704"/>
      <c r="I65" s="704"/>
      <c r="J65" s="702"/>
      <c r="K65" s="544"/>
      <c r="L65" s="544"/>
      <c r="M65" s="544"/>
      <c r="N65" s="544"/>
      <c r="O65" s="544"/>
      <c r="P65" s="544"/>
      <c r="Q65" s="544"/>
      <c r="R65" s="544"/>
      <c r="S65" s="572"/>
      <c r="T65" s="665"/>
      <c r="U65" s="517"/>
      <c r="V65" s="541"/>
      <c r="W65" s="519"/>
      <c r="X65" s="522"/>
      <c r="Y65" s="585"/>
      <c r="Z65" s="561"/>
      <c r="AA65" s="555"/>
      <c r="AB65" s="84" t="s">
        <v>462</v>
      </c>
      <c r="AC65" s="44" t="s">
        <v>467</v>
      </c>
      <c r="AD65" s="44">
        <v>75254</v>
      </c>
      <c r="AE65" s="65">
        <v>0.1</v>
      </c>
      <c r="AF65" s="417" t="s">
        <v>370</v>
      </c>
      <c r="AG65" s="367" t="s">
        <v>376</v>
      </c>
      <c r="AH65" s="46">
        <v>220</v>
      </c>
      <c r="AI65" s="44">
        <v>75254</v>
      </c>
      <c r="AJ65" s="363"/>
      <c r="AK65" s="783"/>
      <c r="AL65" s="783"/>
      <c r="AM65" s="783"/>
      <c r="AN65" s="817"/>
      <c r="AO65" s="786"/>
      <c r="AP65" s="786"/>
      <c r="AQ65" s="786"/>
      <c r="AR65" s="260" t="s">
        <v>810</v>
      </c>
      <c r="AS65" s="260" t="s">
        <v>857</v>
      </c>
      <c r="AT65" s="234" t="s">
        <v>812</v>
      </c>
      <c r="AU65" s="234" t="s">
        <v>751</v>
      </c>
      <c r="AV65" s="233" t="s">
        <v>370</v>
      </c>
      <c r="AW65" s="317" t="s">
        <v>832</v>
      </c>
      <c r="AX65" s="363"/>
      <c r="AY65" s="363"/>
    </row>
    <row r="66" spans="1:51" ht="65.25" customHeight="1" x14ac:dyDescent="0.3">
      <c r="A66" s="885"/>
      <c r="B66" s="755"/>
      <c r="C66" s="755"/>
      <c r="D66" s="555"/>
      <c r="E66" s="555"/>
      <c r="F66" s="555"/>
      <c r="G66" s="704"/>
      <c r="H66" s="704"/>
      <c r="I66" s="704"/>
      <c r="J66" s="702"/>
      <c r="K66" s="544"/>
      <c r="L66" s="544"/>
      <c r="M66" s="544"/>
      <c r="N66" s="544"/>
      <c r="O66" s="544"/>
      <c r="P66" s="544"/>
      <c r="Q66" s="544"/>
      <c r="R66" s="544"/>
      <c r="S66" s="572"/>
      <c r="T66" s="665"/>
      <c r="U66" s="517"/>
      <c r="V66" s="541"/>
      <c r="W66" s="519"/>
      <c r="X66" s="522"/>
      <c r="Y66" s="585"/>
      <c r="Z66" s="561"/>
      <c r="AA66" s="555"/>
      <c r="AB66" s="84" t="s">
        <v>463</v>
      </c>
      <c r="AC66" s="44" t="s">
        <v>468</v>
      </c>
      <c r="AD66" s="44">
        <v>1</v>
      </c>
      <c r="AE66" s="65">
        <v>0.02</v>
      </c>
      <c r="AF66" s="416" t="s">
        <v>365</v>
      </c>
      <c r="AG66" s="143" t="s">
        <v>361</v>
      </c>
      <c r="AH66" s="46">
        <v>60</v>
      </c>
      <c r="AI66" s="80" t="s">
        <v>391</v>
      </c>
      <c r="AJ66" s="363"/>
      <c r="AK66" s="783"/>
      <c r="AL66" s="783"/>
      <c r="AM66" s="783"/>
      <c r="AN66" s="817"/>
      <c r="AO66" s="786"/>
      <c r="AP66" s="786"/>
      <c r="AQ66" s="786"/>
      <c r="AR66" s="260" t="s">
        <v>810</v>
      </c>
      <c r="AS66" s="260" t="s">
        <v>857</v>
      </c>
      <c r="AT66" s="234" t="s">
        <v>812</v>
      </c>
      <c r="AU66" s="234" t="s">
        <v>751</v>
      </c>
      <c r="AV66" s="233" t="s">
        <v>370</v>
      </c>
      <c r="AW66" s="317" t="s">
        <v>821</v>
      </c>
      <c r="AX66" s="363"/>
      <c r="AY66" s="363"/>
    </row>
    <row r="67" spans="1:51" ht="72.75" customHeight="1" thickBot="1" x14ac:dyDescent="0.35">
      <c r="A67" s="885"/>
      <c r="B67" s="755"/>
      <c r="C67" s="755"/>
      <c r="D67" s="555"/>
      <c r="E67" s="555"/>
      <c r="F67" s="555"/>
      <c r="G67" s="704"/>
      <c r="H67" s="704"/>
      <c r="I67" s="704"/>
      <c r="J67" s="702"/>
      <c r="K67" s="543"/>
      <c r="L67" s="543"/>
      <c r="M67" s="543"/>
      <c r="N67" s="543"/>
      <c r="O67" s="543"/>
      <c r="P67" s="543"/>
      <c r="Q67" s="543"/>
      <c r="R67" s="543"/>
      <c r="S67" s="681"/>
      <c r="T67" s="658"/>
      <c r="U67" s="517"/>
      <c r="V67" s="541"/>
      <c r="W67" s="519"/>
      <c r="X67" s="522"/>
      <c r="Y67" s="586"/>
      <c r="Z67" s="562"/>
      <c r="AA67" s="556"/>
      <c r="AB67" s="87" t="s">
        <v>464</v>
      </c>
      <c r="AC67" s="45" t="s">
        <v>469</v>
      </c>
      <c r="AD67" s="45">
        <v>2</v>
      </c>
      <c r="AE67" s="68">
        <v>0.1</v>
      </c>
      <c r="AF67" s="418" t="s">
        <v>360</v>
      </c>
      <c r="AG67" s="419" t="s">
        <v>376</v>
      </c>
      <c r="AH67" s="46">
        <v>160</v>
      </c>
      <c r="AI67" s="131" t="s">
        <v>391</v>
      </c>
      <c r="AJ67" s="363"/>
      <c r="AK67" s="784"/>
      <c r="AL67" s="784"/>
      <c r="AM67" s="784"/>
      <c r="AN67" s="818"/>
      <c r="AO67" s="787"/>
      <c r="AP67" s="787"/>
      <c r="AQ67" s="787"/>
      <c r="AR67" s="262" t="s">
        <v>810</v>
      </c>
      <c r="AS67" s="262" t="s">
        <v>857</v>
      </c>
      <c r="AT67" s="237" t="s">
        <v>812</v>
      </c>
      <c r="AU67" s="237" t="s">
        <v>751</v>
      </c>
      <c r="AV67" s="236" t="s">
        <v>370</v>
      </c>
      <c r="AW67" s="318" t="s">
        <v>826</v>
      </c>
      <c r="AX67" s="363"/>
      <c r="AY67" s="363"/>
    </row>
    <row r="68" spans="1:51" ht="54.75" customHeight="1" x14ac:dyDescent="0.3">
      <c r="A68" s="885"/>
      <c r="B68" s="755"/>
      <c r="C68" s="755"/>
      <c r="D68" s="555"/>
      <c r="E68" s="555"/>
      <c r="F68" s="555"/>
      <c r="G68" s="704"/>
      <c r="H68" s="704"/>
      <c r="I68" s="704"/>
      <c r="J68" s="702"/>
      <c r="K68" s="542" t="s">
        <v>178</v>
      </c>
      <c r="L68" s="542" t="s">
        <v>179</v>
      </c>
      <c r="M68" s="542" t="s">
        <v>952</v>
      </c>
      <c r="N68" s="542" t="s">
        <v>236</v>
      </c>
      <c r="O68" s="542"/>
      <c r="P68" s="542" t="s">
        <v>273</v>
      </c>
      <c r="Q68" s="654" t="s">
        <v>276</v>
      </c>
      <c r="R68" s="763">
        <v>100000</v>
      </c>
      <c r="S68" s="763">
        <v>100000</v>
      </c>
      <c r="T68" s="671">
        <v>359756</v>
      </c>
      <c r="U68" s="517"/>
      <c r="V68" s="541"/>
      <c r="W68" s="519"/>
      <c r="X68" s="522"/>
      <c r="Y68" s="584" t="s">
        <v>313</v>
      </c>
      <c r="Z68" s="560">
        <v>2020130010082</v>
      </c>
      <c r="AA68" s="554" t="s">
        <v>339</v>
      </c>
      <c r="AB68" s="82" t="s">
        <v>470</v>
      </c>
      <c r="AC68" s="420" t="s">
        <v>471</v>
      </c>
      <c r="AD68" s="420">
        <v>1</v>
      </c>
      <c r="AE68" s="310">
        <v>0.03</v>
      </c>
      <c r="AF68" s="421" t="s">
        <v>373</v>
      </c>
      <c r="AG68" s="422" t="s">
        <v>361</v>
      </c>
      <c r="AH68" s="361">
        <f>20*6</f>
        <v>120</v>
      </c>
      <c r="AI68" s="127" t="s">
        <v>391</v>
      </c>
      <c r="AJ68" s="363"/>
      <c r="AK68" s="785" t="s">
        <v>707</v>
      </c>
      <c r="AL68" s="782" t="s">
        <v>715</v>
      </c>
      <c r="AM68" s="782" t="s">
        <v>730</v>
      </c>
      <c r="AN68" s="816">
        <v>4000000000</v>
      </c>
      <c r="AO68" s="782" t="s">
        <v>731</v>
      </c>
      <c r="AP68" s="785" t="s">
        <v>755</v>
      </c>
      <c r="AQ68" s="785" t="s">
        <v>756</v>
      </c>
      <c r="AR68" s="259" t="s">
        <v>810</v>
      </c>
      <c r="AS68" s="259" t="s">
        <v>863</v>
      </c>
      <c r="AT68" s="129" t="s">
        <v>812</v>
      </c>
      <c r="AU68" s="129" t="s">
        <v>730</v>
      </c>
      <c r="AV68" s="230" t="s">
        <v>370</v>
      </c>
      <c r="AW68" s="316" t="s">
        <v>821</v>
      </c>
      <c r="AX68" s="363"/>
      <c r="AY68" s="363"/>
    </row>
    <row r="69" spans="1:51" ht="57.75" customHeight="1" x14ac:dyDescent="0.3">
      <c r="A69" s="885"/>
      <c r="B69" s="755"/>
      <c r="C69" s="755"/>
      <c r="D69" s="555"/>
      <c r="E69" s="555"/>
      <c r="F69" s="555"/>
      <c r="G69" s="704"/>
      <c r="H69" s="704"/>
      <c r="I69" s="704"/>
      <c r="J69" s="702"/>
      <c r="K69" s="544"/>
      <c r="L69" s="544"/>
      <c r="M69" s="544"/>
      <c r="N69" s="544"/>
      <c r="O69" s="544"/>
      <c r="P69" s="544"/>
      <c r="Q69" s="655"/>
      <c r="R69" s="764"/>
      <c r="S69" s="764"/>
      <c r="T69" s="672"/>
      <c r="U69" s="517"/>
      <c r="V69" s="541"/>
      <c r="W69" s="519"/>
      <c r="X69" s="522"/>
      <c r="Y69" s="585"/>
      <c r="Z69" s="561"/>
      <c r="AA69" s="555"/>
      <c r="AB69" s="84" t="s">
        <v>472</v>
      </c>
      <c r="AC69" s="423" t="s">
        <v>467</v>
      </c>
      <c r="AD69" s="423">
        <v>4739</v>
      </c>
      <c r="AE69" s="311">
        <v>0.15</v>
      </c>
      <c r="AF69" s="424" t="s">
        <v>382</v>
      </c>
      <c r="AG69" s="425" t="s">
        <v>376</v>
      </c>
      <c r="AH69" s="367">
        <f>9*20</f>
        <v>180</v>
      </c>
      <c r="AI69" s="130">
        <f>+H69</f>
        <v>0</v>
      </c>
      <c r="AJ69" s="363"/>
      <c r="AK69" s="786"/>
      <c r="AL69" s="783"/>
      <c r="AM69" s="783"/>
      <c r="AN69" s="817"/>
      <c r="AO69" s="783"/>
      <c r="AP69" s="786"/>
      <c r="AQ69" s="786"/>
      <c r="AR69" s="260" t="s">
        <v>810</v>
      </c>
      <c r="AS69" s="260" t="s">
        <v>864</v>
      </c>
      <c r="AT69" s="80" t="s">
        <v>862</v>
      </c>
      <c r="AU69" s="80" t="s">
        <v>730</v>
      </c>
      <c r="AV69" s="233" t="s">
        <v>370</v>
      </c>
      <c r="AW69" s="317" t="s">
        <v>865</v>
      </c>
      <c r="AX69" s="363"/>
      <c r="AY69" s="363"/>
    </row>
    <row r="70" spans="1:51" ht="57.75" customHeight="1" x14ac:dyDescent="0.3">
      <c r="A70" s="885"/>
      <c r="B70" s="755"/>
      <c r="C70" s="755"/>
      <c r="D70" s="555"/>
      <c r="E70" s="555"/>
      <c r="F70" s="555"/>
      <c r="G70" s="704"/>
      <c r="H70" s="704"/>
      <c r="I70" s="704"/>
      <c r="J70" s="702"/>
      <c r="K70" s="544"/>
      <c r="L70" s="544"/>
      <c r="M70" s="544"/>
      <c r="N70" s="544"/>
      <c r="O70" s="544"/>
      <c r="P70" s="544"/>
      <c r="Q70" s="655"/>
      <c r="R70" s="764"/>
      <c r="S70" s="764"/>
      <c r="T70" s="672"/>
      <c r="U70" s="517"/>
      <c r="V70" s="541"/>
      <c r="W70" s="519"/>
      <c r="X70" s="522"/>
      <c r="Y70" s="585"/>
      <c r="Z70" s="561"/>
      <c r="AA70" s="555"/>
      <c r="AB70" s="84" t="s">
        <v>473</v>
      </c>
      <c r="AC70" s="423" t="s">
        <v>467</v>
      </c>
      <c r="AD70" s="423">
        <f>15044-AD69</f>
        <v>10305</v>
      </c>
      <c r="AE70" s="311">
        <v>0.15</v>
      </c>
      <c r="AF70" s="424" t="s">
        <v>382</v>
      </c>
      <c r="AG70" s="425" t="s">
        <v>376</v>
      </c>
      <c r="AH70" s="367">
        <f>9*20</f>
        <v>180</v>
      </c>
      <c r="AI70" s="130">
        <f>+H70</f>
        <v>0</v>
      </c>
      <c r="AJ70" s="363"/>
      <c r="AK70" s="786"/>
      <c r="AL70" s="783"/>
      <c r="AM70" s="783"/>
      <c r="AN70" s="817"/>
      <c r="AO70" s="783"/>
      <c r="AP70" s="786"/>
      <c r="AQ70" s="786"/>
      <c r="AR70" s="263" t="s">
        <v>391</v>
      </c>
      <c r="AS70" s="263" t="s">
        <v>866</v>
      </c>
      <c r="AT70" s="212" t="s">
        <v>391</v>
      </c>
      <c r="AU70" s="212" t="s">
        <v>391</v>
      </c>
      <c r="AV70" s="264" t="s">
        <v>391</v>
      </c>
      <c r="AW70" s="322" t="s">
        <v>867</v>
      </c>
      <c r="AX70" s="363"/>
      <c r="AY70" s="363"/>
    </row>
    <row r="71" spans="1:51" ht="60" customHeight="1" x14ac:dyDescent="0.3">
      <c r="A71" s="885"/>
      <c r="B71" s="755"/>
      <c r="C71" s="755"/>
      <c r="D71" s="555"/>
      <c r="E71" s="555"/>
      <c r="F71" s="555"/>
      <c r="G71" s="704"/>
      <c r="H71" s="704"/>
      <c r="I71" s="704"/>
      <c r="J71" s="702"/>
      <c r="K71" s="544"/>
      <c r="L71" s="544"/>
      <c r="M71" s="544"/>
      <c r="N71" s="544"/>
      <c r="O71" s="544"/>
      <c r="P71" s="544"/>
      <c r="Q71" s="655"/>
      <c r="R71" s="764"/>
      <c r="S71" s="764"/>
      <c r="T71" s="672"/>
      <c r="U71" s="517"/>
      <c r="V71" s="541"/>
      <c r="W71" s="519"/>
      <c r="X71" s="522"/>
      <c r="Y71" s="585"/>
      <c r="Z71" s="561"/>
      <c r="AA71" s="555"/>
      <c r="AB71" s="84" t="s">
        <v>474</v>
      </c>
      <c r="AC71" s="423" t="s">
        <v>475</v>
      </c>
      <c r="AD71" s="423">
        <v>1</v>
      </c>
      <c r="AE71" s="311">
        <v>0.15</v>
      </c>
      <c r="AF71" s="424" t="s">
        <v>370</v>
      </c>
      <c r="AG71" s="425" t="s">
        <v>376</v>
      </c>
      <c r="AH71" s="367">
        <f>11*20</f>
        <v>220</v>
      </c>
      <c r="AI71" s="80" t="s">
        <v>391</v>
      </c>
      <c r="AJ71" s="363"/>
      <c r="AK71" s="786"/>
      <c r="AL71" s="783"/>
      <c r="AM71" s="783"/>
      <c r="AN71" s="817"/>
      <c r="AO71" s="783"/>
      <c r="AP71" s="786"/>
      <c r="AQ71" s="786"/>
      <c r="AR71" s="260" t="s">
        <v>810</v>
      </c>
      <c r="AS71" s="260" t="s">
        <v>863</v>
      </c>
      <c r="AT71" s="80" t="s">
        <v>812</v>
      </c>
      <c r="AU71" s="80" t="s">
        <v>730</v>
      </c>
      <c r="AV71" s="233" t="s">
        <v>370</v>
      </c>
      <c r="AW71" s="317" t="s">
        <v>826</v>
      </c>
      <c r="AX71" s="363"/>
      <c r="AY71" s="363"/>
    </row>
    <row r="72" spans="1:51" ht="61.5" customHeight="1" x14ac:dyDescent="0.3">
      <c r="A72" s="885"/>
      <c r="B72" s="755"/>
      <c r="C72" s="755"/>
      <c r="D72" s="555"/>
      <c r="E72" s="555"/>
      <c r="F72" s="555"/>
      <c r="G72" s="704"/>
      <c r="H72" s="704"/>
      <c r="I72" s="704"/>
      <c r="J72" s="702"/>
      <c r="K72" s="544"/>
      <c r="L72" s="544"/>
      <c r="M72" s="544"/>
      <c r="N72" s="544"/>
      <c r="O72" s="544"/>
      <c r="P72" s="544"/>
      <c r="Q72" s="655"/>
      <c r="R72" s="764"/>
      <c r="S72" s="764"/>
      <c r="T72" s="672"/>
      <c r="U72" s="517"/>
      <c r="V72" s="541"/>
      <c r="W72" s="519"/>
      <c r="X72" s="522"/>
      <c r="Y72" s="585"/>
      <c r="Z72" s="561"/>
      <c r="AA72" s="555"/>
      <c r="AB72" s="84" t="s">
        <v>476</v>
      </c>
      <c r="AC72" s="423" t="s">
        <v>407</v>
      </c>
      <c r="AD72" s="423">
        <v>1</v>
      </c>
      <c r="AE72" s="311">
        <v>0.03</v>
      </c>
      <c r="AF72" s="426" t="s">
        <v>365</v>
      </c>
      <c r="AG72" s="427" t="s">
        <v>361</v>
      </c>
      <c r="AH72" s="367">
        <f>20*3</f>
        <v>60</v>
      </c>
      <c r="AI72" s="80" t="s">
        <v>391</v>
      </c>
      <c r="AJ72" s="363"/>
      <c r="AK72" s="786"/>
      <c r="AL72" s="783"/>
      <c r="AM72" s="783"/>
      <c r="AN72" s="817"/>
      <c r="AO72" s="783"/>
      <c r="AP72" s="786"/>
      <c r="AQ72" s="786"/>
      <c r="AR72" s="260" t="s">
        <v>810</v>
      </c>
      <c r="AS72" s="260" t="s">
        <v>863</v>
      </c>
      <c r="AT72" s="80" t="s">
        <v>812</v>
      </c>
      <c r="AU72" s="80" t="s">
        <v>730</v>
      </c>
      <c r="AV72" s="233" t="s">
        <v>370</v>
      </c>
      <c r="AW72" s="317" t="s">
        <v>821</v>
      </c>
      <c r="AX72" s="363"/>
      <c r="AY72" s="363"/>
    </row>
    <row r="73" spans="1:51" ht="58.5" customHeight="1" x14ac:dyDescent="0.3">
      <c r="A73" s="885"/>
      <c r="B73" s="755"/>
      <c r="C73" s="755"/>
      <c r="D73" s="555"/>
      <c r="E73" s="555"/>
      <c r="F73" s="555"/>
      <c r="G73" s="704"/>
      <c r="H73" s="704"/>
      <c r="I73" s="704"/>
      <c r="J73" s="702"/>
      <c r="K73" s="544"/>
      <c r="L73" s="544"/>
      <c r="M73" s="544"/>
      <c r="N73" s="544"/>
      <c r="O73" s="544"/>
      <c r="P73" s="544"/>
      <c r="Q73" s="655"/>
      <c r="R73" s="764"/>
      <c r="S73" s="764"/>
      <c r="T73" s="672"/>
      <c r="U73" s="517"/>
      <c r="V73" s="541"/>
      <c r="W73" s="519"/>
      <c r="X73" s="522"/>
      <c r="Y73" s="585"/>
      <c r="Z73" s="561"/>
      <c r="AA73" s="555"/>
      <c r="AB73" s="122" t="s">
        <v>477</v>
      </c>
      <c r="AC73" s="423" t="s">
        <v>407</v>
      </c>
      <c r="AD73" s="423">
        <v>1</v>
      </c>
      <c r="AE73" s="311">
        <v>0.03</v>
      </c>
      <c r="AF73" s="426" t="s">
        <v>365</v>
      </c>
      <c r="AG73" s="427" t="s">
        <v>361</v>
      </c>
      <c r="AH73" s="367">
        <f>20*3</f>
        <v>60</v>
      </c>
      <c r="AI73" s="80" t="s">
        <v>391</v>
      </c>
      <c r="AJ73" s="363"/>
      <c r="AK73" s="786"/>
      <c r="AL73" s="783"/>
      <c r="AM73" s="783"/>
      <c r="AN73" s="817"/>
      <c r="AO73" s="783"/>
      <c r="AP73" s="786"/>
      <c r="AQ73" s="786"/>
      <c r="AR73" s="260" t="s">
        <v>810</v>
      </c>
      <c r="AS73" s="260" t="s">
        <v>863</v>
      </c>
      <c r="AT73" s="80" t="s">
        <v>812</v>
      </c>
      <c r="AU73" s="80" t="s">
        <v>730</v>
      </c>
      <c r="AV73" s="233" t="s">
        <v>370</v>
      </c>
      <c r="AW73" s="317" t="s">
        <v>821</v>
      </c>
      <c r="AX73" s="363"/>
      <c r="AY73" s="363"/>
    </row>
    <row r="74" spans="1:51" ht="54" customHeight="1" x14ac:dyDescent="0.3">
      <c r="A74" s="885"/>
      <c r="B74" s="755"/>
      <c r="C74" s="755"/>
      <c r="D74" s="555"/>
      <c r="E74" s="555"/>
      <c r="F74" s="555"/>
      <c r="G74" s="704"/>
      <c r="H74" s="704"/>
      <c r="I74" s="704"/>
      <c r="J74" s="702"/>
      <c r="K74" s="544"/>
      <c r="L74" s="544"/>
      <c r="M74" s="544"/>
      <c r="N74" s="544"/>
      <c r="O74" s="544"/>
      <c r="P74" s="544"/>
      <c r="Q74" s="655"/>
      <c r="R74" s="764"/>
      <c r="S74" s="764"/>
      <c r="T74" s="672"/>
      <c r="U74" s="517"/>
      <c r="V74" s="541"/>
      <c r="W74" s="519"/>
      <c r="X74" s="522"/>
      <c r="Y74" s="585"/>
      <c r="Z74" s="561"/>
      <c r="AA74" s="555"/>
      <c r="AB74" s="122" t="s">
        <v>478</v>
      </c>
      <c r="AC74" s="423" t="s">
        <v>407</v>
      </c>
      <c r="AD74" s="423">
        <v>1</v>
      </c>
      <c r="AE74" s="311">
        <v>0.03</v>
      </c>
      <c r="AF74" s="426" t="s">
        <v>365</v>
      </c>
      <c r="AG74" s="427" t="s">
        <v>361</v>
      </c>
      <c r="AH74" s="367">
        <f>20*3</f>
        <v>60</v>
      </c>
      <c r="AI74" s="80" t="s">
        <v>391</v>
      </c>
      <c r="AJ74" s="363"/>
      <c r="AK74" s="786"/>
      <c r="AL74" s="783"/>
      <c r="AM74" s="783"/>
      <c r="AN74" s="817"/>
      <c r="AO74" s="783"/>
      <c r="AP74" s="786"/>
      <c r="AQ74" s="786"/>
      <c r="AR74" s="260" t="s">
        <v>810</v>
      </c>
      <c r="AS74" s="260" t="s">
        <v>863</v>
      </c>
      <c r="AT74" s="80" t="s">
        <v>812</v>
      </c>
      <c r="AU74" s="80" t="s">
        <v>730</v>
      </c>
      <c r="AV74" s="233" t="s">
        <v>370</v>
      </c>
      <c r="AW74" s="317" t="s">
        <v>821</v>
      </c>
      <c r="AX74" s="363"/>
      <c r="AY74" s="363"/>
    </row>
    <row r="75" spans="1:51" ht="99" customHeight="1" x14ac:dyDescent="0.3">
      <c r="A75" s="885"/>
      <c r="B75" s="755"/>
      <c r="C75" s="755"/>
      <c r="D75" s="555"/>
      <c r="E75" s="555"/>
      <c r="F75" s="555"/>
      <c r="G75" s="704"/>
      <c r="H75" s="704"/>
      <c r="I75" s="704"/>
      <c r="J75" s="702"/>
      <c r="K75" s="544"/>
      <c r="L75" s="544"/>
      <c r="M75" s="544"/>
      <c r="N75" s="544"/>
      <c r="O75" s="544"/>
      <c r="P75" s="544"/>
      <c r="Q75" s="655"/>
      <c r="R75" s="764"/>
      <c r="S75" s="764"/>
      <c r="T75" s="672"/>
      <c r="U75" s="517"/>
      <c r="V75" s="541"/>
      <c r="W75" s="519"/>
      <c r="X75" s="522"/>
      <c r="Y75" s="585"/>
      <c r="Z75" s="561"/>
      <c r="AA75" s="555"/>
      <c r="AB75" s="84" t="s">
        <v>479</v>
      </c>
      <c r="AC75" s="423" t="s">
        <v>466</v>
      </c>
      <c r="AD75" s="423">
        <v>3</v>
      </c>
      <c r="AE75" s="311">
        <v>0.1</v>
      </c>
      <c r="AF75" s="424" t="s">
        <v>360</v>
      </c>
      <c r="AG75" s="425" t="s">
        <v>376</v>
      </c>
      <c r="AH75" s="367">
        <f>8*20</f>
        <v>160</v>
      </c>
      <c r="AI75" s="80" t="s">
        <v>391</v>
      </c>
      <c r="AJ75" s="363"/>
      <c r="AK75" s="786"/>
      <c r="AL75" s="783"/>
      <c r="AM75" s="783"/>
      <c r="AN75" s="817"/>
      <c r="AO75" s="783"/>
      <c r="AP75" s="786"/>
      <c r="AQ75" s="786"/>
      <c r="AR75" s="260" t="s">
        <v>810</v>
      </c>
      <c r="AS75" s="260" t="s">
        <v>863</v>
      </c>
      <c r="AT75" s="80" t="s">
        <v>812</v>
      </c>
      <c r="AU75" s="80" t="s">
        <v>730</v>
      </c>
      <c r="AV75" s="233" t="s">
        <v>370</v>
      </c>
      <c r="AW75" s="317" t="s">
        <v>826</v>
      </c>
      <c r="AX75" s="363"/>
      <c r="AY75" s="363"/>
    </row>
    <row r="76" spans="1:51" ht="42" customHeight="1" x14ac:dyDescent="0.3">
      <c r="A76" s="885"/>
      <c r="B76" s="755"/>
      <c r="C76" s="755"/>
      <c r="D76" s="555"/>
      <c r="E76" s="555"/>
      <c r="F76" s="555"/>
      <c r="G76" s="704"/>
      <c r="H76" s="704"/>
      <c r="I76" s="704"/>
      <c r="J76" s="702"/>
      <c r="K76" s="544"/>
      <c r="L76" s="544"/>
      <c r="M76" s="544"/>
      <c r="N76" s="544"/>
      <c r="O76" s="544"/>
      <c r="P76" s="544"/>
      <c r="Q76" s="655"/>
      <c r="R76" s="764"/>
      <c r="S76" s="764"/>
      <c r="T76" s="672"/>
      <c r="U76" s="517"/>
      <c r="V76" s="541"/>
      <c r="W76" s="519"/>
      <c r="X76" s="522"/>
      <c r="Y76" s="585"/>
      <c r="Z76" s="561"/>
      <c r="AA76" s="555"/>
      <c r="AB76" s="84" t="s">
        <v>480</v>
      </c>
      <c r="AC76" s="423" t="s">
        <v>467</v>
      </c>
      <c r="AD76" s="423">
        <f>+AD70+AD69</f>
        <v>15044</v>
      </c>
      <c r="AE76" s="311">
        <v>0.1</v>
      </c>
      <c r="AF76" s="424" t="s">
        <v>360</v>
      </c>
      <c r="AG76" s="425" t="s">
        <v>376</v>
      </c>
      <c r="AH76" s="367">
        <f>8*20</f>
        <v>160</v>
      </c>
      <c r="AI76" s="44">
        <f>+H76</f>
        <v>0</v>
      </c>
      <c r="AJ76" s="363"/>
      <c r="AK76" s="786"/>
      <c r="AL76" s="783"/>
      <c r="AM76" s="783"/>
      <c r="AN76" s="817"/>
      <c r="AO76" s="783"/>
      <c r="AP76" s="786"/>
      <c r="AQ76" s="786"/>
      <c r="AR76" s="260" t="s">
        <v>810</v>
      </c>
      <c r="AS76" s="260" t="s">
        <v>863</v>
      </c>
      <c r="AT76" s="80" t="s">
        <v>812</v>
      </c>
      <c r="AU76" s="80" t="s">
        <v>730</v>
      </c>
      <c r="AV76" s="233" t="s">
        <v>370</v>
      </c>
      <c r="AW76" s="317" t="s">
        <v>868</v>
      </c>
      <c r="AX76" s="363"/>
      <c r="AY76" s="363"/>
    </row>
    <row r="77" spans="1:51" ht="43.5" customHeight="1" x14ac:dyDescent="0.3">
      <c r="A77" s="885"/>
      <c r="B77" s="755"/>
      <c r="C77" s="755"/>
      <c r="D77" s="555"/>
      <c r="E77" s="555"/>
      <c r="F77" s="555"/>
      <c r="G77" s="704"/>
      <c r="H77" s="704"/>
      <c r="I77" s="704"/>
      <c r="J77" s="702"/>
      <c r="K77" s="544"/>
      <c r="L77" s="544"/>
      <c r="M77" s="544"/>
      <c r="N77" s="544"/>
      <c r="O77" s="544"/>
      <c r="P77" s="544"/>
      <c r="Q77" s="655"/>
      <c r="R77" s="764"/>
      <c r="S77" s="764"/>
      <c r="T77" s="672"/>
      <c r="U77" s="517"/>
      <c r="V77" s="541"/>
      <c r="W77" s="519"/>
      <c r="X77" s="522"/>
      <c r="Y77" s="585"/>
      <c r="Z77" s="561"/>
      <c r="AA77" s="555"/>
      <c r="AB77" s="84" t="s">
        <v>481</v>
      </c>
      <c r="AC77" s="423" t="s">
        <v>482</v>
      </c>
      <c r="AD77" s="423">
        <v>1</v>
      </c>
      <c r="AE77" s="311">
        <v>0.03</v>
      </c>
      <c r="AF77" s="428" t="s">
        <v>365</v>
      </c>
      <c r="AG77" s="212" t="s">
        <v>361</v>
      </c>
      <c r="AH77" s="367">
        <f>20*3</f>
        <v>60</v>
      </c>
      <c r="AI77" s="80" t="s">
        <v>391</v>
      </c>
      <c r="AJ77" s="363"/>
      <c r="AK77" s="786"/>
      <c r="AL77" s="783"/>
      <c r="AM77" s="783"/>
      <c r="AN77" s="817"/>
      <c r="AO77" s="783"/>
      <c r="AP77" s="786"/>
      <c r="AQ77" s="786"/>
      <c r="AR77" s="260" t="s">
        <v>810</v>
      </c>
      <c r="AS77" s="260" t="s">
        <v>863</v>
      </c>
      <c r="AT77" s="80" t="s">
        <v>812</v>
      </c>
      <c r="AU77" s="80" t="s">
        <v>730</v>
      </c>
      <c r="AV77" s="233" t="s">
        <v>370</v>
      </c>
      <c r="AW77" s="317" t="s">
        <v>821</v>
      </c>
      <c r="AX77" s="363"/>
      <c r="AY77" s="363"/>
    </row>
    <row r="78" spans="1:51" ht="73.5" customHeight="1" x14ac:dyDescent="0.3">
      <c r="A78" s="885"/>
      <c r="B78" s="755"/>
      <c r="C78" s="755"/>
      <c r="D78" s="555"/>
      <c r="E78" s="555"/>
      <c r="F78" s="555"/>
      <c r="G78" s="704"/>
      <c r="H78" s="704"/>
      <c r="I78" s="704"/>
      <c r="J78" s="702"/>
      <c r="K78" s="544"/>
      <c r="L78" s="544"/>
      <c r="M78" s="544"/>
      <c r="N78" s="544"/>
      <c r="O78" s="544"/>
      <c r="P78" s="544"/>
      <c r="Q78" s="655"/>
      <c r="R78" s="764"/>
      <c r="S78" s="764"/>
      <c r="T78" s="672"/>
      <c r="U78" s="517"/>
      <c r="V78" s="541"/>
      <c r="W78" s="519"/>
      <c r="X78" s="522"/>
      <c r="Y78" s="585"/>
      <c r="Z78" s="561"/>
      <c r="AA78" s="555"/>
      <c r="AB78" s="84" t="s">
        <v>483</v>
      </c>
      <c r="AC78" s="423" t="s">
        <v>484</v>
      </c>
      <c r="AD78" s="423">
        <v>3</v>
      </c>
      <c r="AE78" s="311">
        <v>0.1</v>
      </c>
      <c r="AF78" s="424" t="s">
        <v>365</v>
      </c>
      <c r="AG78" s="425" t="s">
        <v>361</v>
      </c>
      <c r="AH78" s="367">
        <f>20*3</f>
        <v>60</v>
      </c>
      <c r="AI78" s="80" t="s">
        <v>391</v>
      </c>
      <c r="AJ78" s="363"/>
      <c r="AK78" s="786"/>
      <c r="AL78" s="783"/>
      <c r="AM78" s="783"/>
      <c r="AN78" s="817"/>
      <c r="AO78" s="783"/>
      <c r="AP78" s="786"/>
      <c r="AQ78" s="786"/>
      <c r="AR78" s="260" t="s">
        <v>810</v>
      </c>
      <c r="AS78" s="260" t="s">
        <v>863</v>
      </c>
      <c r="AT78" s="80" t="s">
        <v>812</v>
      </c>
      <c r="AU78" s="80" t="s">
        <v>730</v>
      </c>
      <c r="AV78" s="233" t="s">
        <v>370</v>
      </c>
      <c r="AW78" s="317" t="s">
        <v>868</v>
      </c>
      <c r="AX78" s="363"/>
      <c r="AY78" s="363"/>
    </row>
    <row r="79" spans="1:51" ht="60" customHeight="1" thickBot="1" x14ac:dyDescent="0.35">
      <c r="A79" s="885"/>
      <c r="B79" s="755"/>
      <c r="C79" s="755"/>
      <c r="D79" s="555"/>
      <c r="E79" s="555"/>
      <c r="F79" s="555"/>
      <c r="G79" s="704"/>
      <c r="H79" s="704"/>
      <c r="I79" s="704"/>
      <c r="J79" s="702"/>
      <c r="K79" s="544"/>
      <c r="L79" s="544"/>
      <c r="M79" s="544"/>
      <c r="N79" s="544"/>
      <c r="O79" s="543"/>
      <c r="P79" s="543"/>
      <c r="Q79" s="655"/>
      <c r="R79" s="764"/>
      <c r="S79" s="764"/>
      <c r="T79" s="672"/>
      <c r="U79" s="517"/>
      <c r="V79" s="541"/>
      <c r="W79" s="519"/>
      <c r="X79" s="522"/>
      <c r="Y79" s="586"/>
      <c r="Z79" s="562"/>
      <c r="AA79" s="556"/>
      <c r="AB79" s="429" t="s">
        <v>485</v>
      </c>
      <c r="AC79" s="430" t="s">
        <v>486</v>
      </c>
      <c r="AD79" s="430">
        <v>3</v>
      </c>
      <c r="AE79" s="393">
        <v>0.1</v>
      </c>
      <c r="AF79" s="431" t="s">
        <v>360</v>
      </c>
      <c r="AG79" s="432" t="s">
        <v>361</v>
      </c>
      <c r="AH79" s="373">
        <f>8*20</f>
        <v>160</v>
      </c>
      <c r="AI79" s="131" t="s">
        <v>391</v>
      </c>
      <c r="AJ79" s="363"/>
      <c r="AK79" s="787"/>
      <c r="AL79" s="784"/>
      <c r="AM79" s="784"/>
      <c r="AN79" s="818"/>
      <c r="AO79" s="784"/>
      <c r="AP79" s="787"/>
      <c r="AQ79" s="787"/>
      <c r="AR79" s="262" t="s">
        <v>810</v>
      </c>
      <c r="AS79" s="262" t="s">
        <v>863</v>
      </c>
      <c r="AT79" s="131" t="s">
        <v>812</v>
      </c>
      <c r="AU79" s="131" t="s">
        <v>730</v>
      </c>
      <c r="AV79" s="236" t="s">
        <v>370</v>
      </c>
      <c r="AW79" s="318" t="s">
        <v>869</v>
      </c>
      <c r="AX79" s="363"/>
      <c r="AY79" s="363"/>
    </row>
    <row r="80" spans="1:51" ht="45.75" customHeight="1" x14ac:dyDescent="0.3">
      <c r="A80" s="885"/>
      <c r="B80" s="755"/>
      <c r="C80" s="755"/>
      <c r="D80" s="555"/>
      <c r="E80" s="555"/>
      <c r="F80" s="555"/>
      <c r="G80" s="704"/>
      <c r="H80" s="704"/>
      <c r="I80" s="704"/>
      <c r="J80" s="702"/>
      <c r="K80" s="544"/>
      <c r="L80" s="544"/>
      <c r="M80" s="544"/>
      <c r="N80" s="544"/>
      <c r="O80" s="542"/>
      <c r="P80" s="542" t="s">
        <v>273</v>
      </c>
      <c r="Q80" s="655"/>
      <c r="R80" s="764"/>
      <c r="S80" s="764"/>
      <c r="T80" s="672"/>
      <c r="U80" s="517"/>
      <c r="V80" s="541"/>
      <c r="W80" s="519"/>
      <c r="X80" s="522"/>
      <c r="Y80" s="584" t="s">
        <v>314</v>
      </c>
      <c r="Z80" s="560">
        <v>2020130010195</v>
      </c>
      <c r="AA80" s="554" t="s">
        <v>340</v>
      </c>
      <c r="AB80" s="433" t="s">
        <v>490</v>
      </c>
      <c r="AC80" s="43" t="s">
        <v>487</v>
      </c>
      <c r="AD80" s="43">
        <v>1</v>
      </c>
      <c r="AE80" s="200">
        <v>0.05</v>
      </c>
      <c r="AF80" s="414" t="s">
        <v>373</v>
      </c>
      <c r="AG80" s="415" t="s">
        <v>361</v>
      </c>
      <c r="AH80" s="361">
        <f>6*20</f>
        <v>120</v>
      </c>
      <c r="AI80" s="129" t="s">
        <v>391</v>
      </c>
      <c r="AJ80" s="363"/>
      <c r="AK80" s="782" t="s">
        <v>707</v>
      </c>
      <c r="AL80" s="782" t="s">
        <v>716</v>
      </c>
      <c r="AM80" s="129" t="s">
        <v>730</v>
      </c>
      <c r="AN80" s="222">
        <v>36557279364</v>
      </c>
      <c r="AO80" s="223" t="s">
        <v>738</v>
      </c>
      <c r="AP80" s="785" t="s">
        <v>771</v>
      </c>
      <c r="AQ80" s="785" t="s">
        <v>772</v>
      </c>
      <c r="AR80" s="259" t="s">
        <v>810</v>
      </c>
      <c r="AS80" s="259" t="s">
        <v>870</v>
      </c>
      <c r="AT80" s="129" t="s">
        <v>812</v>
      </c>
      <c r="AU80" s="129" t="s">
        <v>730</v>
      </c>
      <c r="AV80" s="230" t="s">
        <v>370</v>
      </c>
      <c r="AW80" s="316" t="s">
        <v>821</v>
      </c>
      <c r="AX80" s="363"/>
      <c r="AY80" s="363"/>
    </row>
    <row r="81" spans="1:51" ht="40.5" customHeight="1" x14ac:dyDescent="0.3">
      <c r="A81" s="885"/>
      <c r="B81" s="755"/>
      <c r="C81" s="755"/>
      <c r="D81" s="555"/>
      <c r="E81" s="555"/>
      <c r="F81" s="555"/>
      <c r="G81" s="704"/>
      <c r="H81" s="704"/>
      <c r="I81" s="704"/>
      <c r="J81" s="702"/>
      <c r="K81" s="544"/>
      <c r="L81" s="544"/>
      <c r="M81" s="544"/>
      <c r="N81" s="544"/>
      <c r="O81" s="544"/>
      <c r="P81" s="544"/>
      <c r="Q81" s="655"/>
      <c r="R81" s="764"/>
      <c r="S81" s="764"/>
      <c r="T81" s="672"/>
      <c r="U81" s="517"/>
      <c r="V81" s="541"/>
      <c r="W81" s="519"/>
      <c r="X81" s="522"/>
      <c r="Y81" s="585"/>
      <c r="Z81" s="561"/>
      <c r="AA81" s="555"/>
      <c r="AB81" s="433" t="s">
        <v>491</v>
      </c>
      <c r="AC81" s="44" t="s">
        <v>467</v>
      </c>
      <c r="AD81" s="44">
        <v>100000</v>
      </c>
      <c r="AE81" s="65">
        <v>0.4</v>
      </c>
      <c r="AF81" s="416" t="s">
        <v>453</v>
      </c>
      <c r="AG81" s="143" t="s">
        <v>361</v>
      </c>
      <c r="AH81" s="367">
        <v>200</v>
      </c>
      <c r="AI81" s="367">
        <f>+H81</f>
        <v>0</v>
      </c>
      <c r="AJ81" s="363"/>
      <c r="AK81" s="783"/>
      <c r="AL81" s="783"/>
      <c r="AM81" s="80" t="s">
        <v>757</v>
      </c>
      <c r="AN81" s="224">
        <v>3776440296</v>
      </c>
      <c r="AO81" s="80" t="s">
        <v>758</v>
      </c>
      <c r="AP81" s="786"/>
      <c r="AQ81" s="786"/>
      <c r="AR81" s="260" t="s">
        <v>810</v>
      </c>
      <c r="AS81" s="260" t="s">
        <v>871</v>
      </c>
      <c r="AT81" s="80" t="s">
        <v>872</v>
      </c>
      <c r="AU81" s="80" t="s">
        <v>873</v>
      </c>
      <c r="AV81" s="233" t="s">
        <v>370</v>
      </c>
      <c r="AW81" s="317" t="s">
        <v>874</v>
      </c>
      <c r="AX81" s="363"/>
      <c r="AY81" s="363"/>
    </row>
    <row r="82" spans="1:51" ht="54.75" customHeight="1" x14ac:dyDescent="0.3">
      <c r="A82" s="885"/>
      <c r="B82" s="755"/>
      <c r="C82" s="755"/>
      <c r="D82" s="555"/>
      <c r="E82" s="555"/>
      <c r="F82" s="555"/>
      <c r="G82" s="704"/>
      <c r="H82" s="704"/>
      <c r="I82" s="704"/>
      <c r="J82" s="702"/>
      <c r="K82" s="544"/>
      <c r="L82" s="544"/>
      <c r="M82" s="544"/>
      <c r="N82" s="544"/>
      <c r="O82" s="544"/>
      <c r="P82" s="544"/>
      <c r="Q82" s="655"/>
      <c r="R82" s="764"/>
      <c r="S82" s="764"/>
      <c r="T82" s="672"/>
      <c r="U82" s="517"/>
      <c r="V82" s="541"/>
      <c r="W82" s="519"/>
      <c r="X82" s="522"/>
      <c r="Y82" s="585"/>
      <c r="Z82" s="561"/>
      <c r="AA82" s="555"/>
      <c r="AB82" s="433" t="s">
        <v>492</v>
      </c>
      <c r="AC82" s="44" t="s">
        <v>402</v>
      </c>
      <c r="AD82" s="44">
        <v>1</v>
      </c>
      <c r="AE82" s="65">
        <v>0.05</v>
      </c>
      <c r="AF82" s="416" t="s">
        <v>373</v>
      </c>
      <c r="AG82" s="143" t="s">
        <v>361</v>
      </c>
      <c r="AH82" s="367">
        <f>6*20</f>
        <v>120</v>
      </c>
      <c r="AI82" s="143" t="s">
        <v>391</v>
      </c>
      <c r="AJ82" s="363"/>
      <c r="AK82" s="783"/>
      <c r="AL82" s="783"/>
      <c r="AM82" s="80" t="s">
        <v>759</v>
      </c>
      <c r="AN82" s="219">
        <v>1624178456</v>
      </c>
      <c r="AO82" s="225" t="s">
        <v>760</v>
      </c>
      <c r="AP82" s="786"/>
      <c r="AQ82" s="786"/>
      <c r="AR82" s="260" t="s">
        <v>810</v>
      </c>
      <c r="AS82" s="260" t="s">
        <v>870</v>
      </c>
      <c r="AT82" s="80" t="s">
        <v>812</v>
      </c>
      <c r="AU82" s="80" t="s">
        <v>730</v>
      </c>
      <c r="AV82" s="233" t="s">
        <v>370</v>
      </c>
      <c r="AW82" s="317" t="s">
        <v>821</v>
      </c>
      <c r="AX82" s="363"/>
      <c r="AY82" s="363"/>
    </row>
    <row r="83" spans="1:51" ht="40.5" customHeight="1" x14ac:dyDescent="0.3">
      <c r="A83" s="885"/>
      <c r="B83" s="755"/>
      <c r="C83" s="755"/>
      <c r="D83" s="555"/>
      <c r="E83" s="555"/>
      <c r="F83" s="555"/>
      <c r="G83" s="704"/>
      <c r="H83" s="704"/>
      <c r="I83" s="704"/>
      <c r="J83" s="702"/>
      <c r="K83" s="544"/>
      <c r="L83" s="544"/>
      <c r="M83" s="544"/>
      <c r="N83" s="544"/>
      <c r="O83" s="544"/>
      <c r="P83" s="544"/>
      <c r="Q83" s="655"/>
      <c r="R83" s="764"/>
      <c r="S83" s="764"/>
      <c r="T83" s="672"/>
      <c r="U83" s="517"/>
      <c r="V83" s="541"/>
      <c r="W83" s="519"/>
      <c r="X83" s="522"/>
      <c r="Y83" s="585"/>
      <c r="Z83" s="561"/>
      <c r="AA83" s="555"/>
      <c r="AB83" s="433" t="s">
        <v>493</v>
      </c>
      <c r="AC83" s="44" t="s">
        <v>488</v>
      </c>
      <c r="AD83" s="44">
        <v>1</v>
      </c>
      <c r="AE83" s="65">
        <v>0.05</v>
      </c>
      <c r="AF83" s="416" t="s">
        <v>373</v>
      </c>
      <c r="AG83" s="143" t="s">
        <v>361</v>
      </c>
      <c r="AH83" s="367">
        <f>6*20</f>
        <v>120</v>
      </c>
      <c r="AI83" s="80" t="s">
        <v>391</v>
      </c>
      <c r="AJ83" s="363"/>
      <c r="AK83" s="783"/>
      <c r="AL83" s="783"/>
      <c r="AM83" s="80" t="s">
        <v>761</v>
      </c>
      <c r="AN83" s="224">
        <v>6593082715</v>
      </c>
      <c r="AO83" s="80" t="s">
        <v>762</v>
      </c>
      <c r="AP83" s="786"/>
      <c r="AQ83" s="786"/>
      <c r="AR83" s="260" t="s">
        <v>810</v>
      </c>
      <c r="AS83" s="260" t="s">
        <v>870</v>
      </c>
      <c r="AT83" s="80" t="s">
        <v>812</v>
      </c>
      <c r="AU83" s="80" t="s">
        <v>730</v>
      </c>
      <c r="AV83" s="233" t="s">
        <v>370</v>
      </c>
      <c r="AW83" s="317" t="s">
        <v>821</v>
      </c>
      <c r="AX83" s="363"/>
      <c r="AY83" s="363"/>
    </row>
    <row r="84" spans="1:51" ht="38.25" customHeight="1" x14ac:dyDescent="0.3">
      <c r="A84" s="885"/>
      <c r="B84" s="755"/>
      <c r="C84" s="755"/>
      <c r="D84" s="555"/>
      <c r="E84" s="555"/>
      <c r="F84" s="555"/>
      <c r="G84" s="704"/>
      <c r="H84" s="704"/>
      <c r="I84" s="704"/>
      <c r="J84" s="702"/>
      <c r="K84" s="544"/>
      <c r="L84" s="544"/>
      <c r="M84" s="544"/>
      <c r="N84" s="544"/>
      <c r="O84" s="544"/>
      <c r="P84" s="544"/>
      <c r="Q84" s="655"/>
      <c r="R84" s="764"/>
      <c r="S84" s="764"/>
      <c r="T84" s="672"/>
      <c r="U84" s="517"/>
      <c r="V84" s="541"/>
      <c r="W84" s="519"/>
      <c r="X84" s="522"/>
      <c r="Y84" s="585"/>
      <c r="Z84" s="561"/>
      <c r="AA84" s="555"/>
      <c r="AB84" s="433" t="s">
        <v>494</v>
      </c>
      <c r="AC84" s="44" t="s">
        <v>489</v>
      </c>
      <c r="AD84" s="44" t="s">
        <v>499</v>
      </c>
      <c r="AE84" s="65">
        <v>0</v>
      </c>
      <c r="AF84" s="416" t="s">
        <v>499</v>
      </c>
      <c r="AG84" s="143" t="s">
        <v>499</v>
      </c>
      <c r="AH84" s="367" t="s">
        <v>499</v>
      </c>
      <c r="AI84" s="80" t="s">
        <v>499</v>
      </c>
      <c r="AJ84" s="363"/>
      <c r="AK84" s="783"/>
      <c r="AL84" s="783"/>
      <c r="AM84" s="80" t="s">
        <v>763</v>
      </c>
      <c r="AN84" s="219">
        <v>4037821100</v>
      </c>
      <c r="AO84" s="80" t="s">
        <v>764</v>
      </c>
      <c r="AP84" s="786"/>
      <c r="AQ84" s="786"/>
      <c r="AR84" s="260" t="s">
        <v>391</v>
      </c>
      <c r="AS84" s="260" t="s">
        <v>866</v>
      </c>
      <c r="AT84" s="80" t="s">
        <v>391</v>
      </c>
      <c r="AU84" s="80" t="s">
        <v>391</v>
      </c>
      <c r="AV84" s="233" t="s">
        <v>391</v>
      </c>
      <c r="AW84" s="319" t="s">
        <v>875</v>
      </c>
      <c r="AX84" s="363"/>
      <c r="AY84" s="363"/>
    </row>
    <row r="85" spans="1:51" ht="42" customHeight="1" x14ac:dyDescent="0.3">
      <c r="A85" s="885"/>
      <c r="B85" s="755"/>
      <c r="C85" s="755"/>
      <c r="D85" s="555"/>
      <c r="E85" s="555"/>
      <c r="F85" s="555"/>
      <c r="G85" s="704"/>
      <c r="H85" s="704"/>
      <c r="I85" s="704"/>
      <c r="J85" s="702"/>
      <c r="K85" s="544"/>
      <c r="L85" s="544"/>
      <c r="M85" s="544"/>
      <c r="N85" s="544"/>
      <c r="O85" s="544"/>
      <c r="P85" s="544"/>
      <c r="Q85" s="655"/>
      <c r="R85" s="764"/>
      <c r="S85" s="764"/>
      <c r="T85" s="672"/>
      <c r="U85" s="517"/>
      <c r="V85" s="541"/>
      <c r="W85" s="519"/>
      <c r="X85" s="522"/>
      <c r="Y85" s="585"/>
      <c r="Z85" s="561"/>
      <c r="AA85" s="555"/>
      <c r="AB85" s="433" t="s">
        <v>495</v>
      </c>
      <c r="AC85" s="44" t="s">
        <v>408</v>
      </c>
      <c r="AD85" s="44">
        <v>4</v>
      </c>
      <c r="AE85" s="65">
        <v>0.15</v>
      </c>
      <c r="AF85" s="416" t="s">
        <v>370</v>
      </c>
      <c r="AG85" s="143" t="s">
        <v>361</v>
      </c>
      <c r="AH85" s="367">
        <f>12*20</f>
        <v>240</v>
      </c>
      <c r="AI85" s="80" t="s">
        <v>391</v>
      </c>
      <c r="AJ85" s="363"/>
      <c r="AK85" s="783"/>
      <c r="AL85" s="783"/>
      <c r="AM85" s="80" t="s">
        <v>765</v>
      </c>
      <c r="AN85" s="219">
        <v>500000000</v>
      </c>
      <c r="AO85" s="80" t="s">
        <v>766</v>
      </c>
      <c r="AP85" s="786"/>
      <c r="AQ85" s="786"/>
      <c r="AR85" s="260" t="s">
        <v>810</v>
      </c>
      <c r="AS85" s="260" t="s">
        <v>876</v>
      </c>
      <c r="AT85" s="233" t="s">
        <v>818</v>
      </c>
      <c r="AU85" s="80" t="s">
        <v>730</v>
      </c>
      <c r="AV85" s="233" t="s">
        <v>370</v>
      </c>
      <c r="AW85" s="317" t="s">
        <v>877</v>
      </c>
      <c r="AX85" s="363"/>
      <c r="AY85" s="363"/>
    </row>
    <row r="86" spans="1:51" ht="54.75" customHeight="1" x14ac:dyDescent="0.3">
      <c r="A86" s="885"/>
      <c r="B86" s="755"/>
      <c r="C86" s="755"/>
      <c r="D86" s="555"/>
      <c r="E86" s="555"/>
      <c r="F86" s="555"/>
      <c r="G86" s="704"/>
      <c r="H86" s="704"/>
      <c r="I86" s="704"/>
      <c r="J86" s="702"/>
      <c r="K86" s="544"/>
      <c r="L86" s="544"/>
      <c r="M86" s="544"/>
      <c r="N86" s="544"/>
      <c r="O86" s="544"/>
      <c r="P86" s="544"/>
      <c r="Q86" s="655"/>
      <c r="R86" s="764"/>
      <c r="S86" s="764"/>
      <c r="T86" s="672"/>
      <c r="U86" s="517"/>
      <c r="V86" s="541"/>
      <c r="W86" s="519"/>
      <c r="X86" s="522"/>
      <c r="Y86" s="585"/>
      <c r="Z86" s="561"/>
      <c r="AA86" s="555"/>
      <c r="AB86" s="433" t="s">
        <v>496</v>
      </c>
      <c r="AC86" s="42" t="s">
        <v>409</v>
      </c>
      <c r="AD86" s="44">
        <v>2</v>
      </c>
      <c r="AE86" s="65">
        <v>0.1</v>
      </c>
      <c r="AF86" s="416" t="s">
        <v>382</v>
      </c>
      <c r="AG86" s="143" t="s">
        <v>376</v>
      </c>
      <c r="AH86" s="367">
        <f>9*20</f>
        <v>180</v>
      </c>
      <c r="AI86" s="80" t="s">
        <v>391</v>
      </c>
      <c r="AJ86" s="363"/>
      <c r="AK86" s="783"/>
      <c r="AL86" s="783"/>
      <c r="AM86" s="80" t="s">
        <v>767</v>
      </c>
      <c r="AN86" s="219">
        <v>283685347</v>
      </c>
      <c r="AO86" s="80" t="s">
        <v>768</v>
      </c>
      <c r="AP86" s="786"/>
      <c r="AQ86" s="786"/>
      <c r="AR86" s="260" t="s">
        <v>810</v>
      </c>
      <c r="AS86" s="260" t="s">
        <v>870</v>
      </c>
      <c r="AT86" s="80" t="s">
        <v>812</v>
      </c>
      <c r="AU86" s="80" t="s">
        <v>730</v>
      </c>
      <c r="AV86" s="233" t="s">
        <v>370</v>
      </c>
      <c r="AW86" s="317" t="s">
        <v>878</v>
      </c>
      <c r="AX86" s="363"/>
      <c r="AY86" s="363"/>
    </row>
    <row r="87" spans="1:51" ht="36.75" customHeight="1" x14ac:dyDescent="0.3">
      <c r="A87" s="885"/>
      <c r="B87" s="755"/>
      <c r="C87" s="755"/>
      <c r="D87" s="555"/>
      <c r="E87" s="555"/>
      <c r="F87" s="555"/>
      <c r="G87" s="704"/>
      <c r="H87" s="704"/>
      <c r="I87" s="704"/>
      <c r="J87" s="702"/>
      <c r="K87" s="544"/>
      <c r="L87" s="544"/>
      <c r="M87" s="544"/>
      <c r="N87" s="544"/>
      <c r="O87" s="544"/>
      <c r="P87" s="544"/>
      <c r="Q87" s="655"/>
      <c r="R87" s="764"/>
      <c r="S87" s="764"/>
      <c r="T87" s="672"/>
      <c r="U87" s="517"/>
      <c r="V87" s="541"/>
      <c r="W87" s="519"/>
      <c r="X87" s="522"/>
      <c r="Y87" s="585"/>
      <c r="Z87" s="561"/>
      <c r="AA87" s="555"/>
      <c r="AB87" s="433" t="s">
        <v>497</v>
      </c>
      <c r="AC87" s="44" t="s">
        <v>482</v>
      </c>
      <c r="AD87" s="44">
        <v>1</v>
      </c>
      <c r="AE87" s="65">
        <v>0.05</v>
      </c>
      <c r="AF87" s="434" t="s">
        <v>365</v>
      </c>
      <c r="AG87" s="143" t="s">
        <v>361</v>
      </c>
      <c r="AH87" s="367">
        <f>3*20</f>
        <v>60</v>
      </c>
      <c r="AI87" s="80" t="s">
        <v>391</v>
      </c>
      <c r="AJ87" s="363"/>
      <c r="AK87" s="783"/>
      <c r="AL87" s="783"/>
      <c r="AM87" s="80" t="s">
        <v>769</v>
      </c>
      <c r="AN87" s="219">
        <v>5177908510</v>
      </c>
      <c r="AO87" s="80" t="s">
        <v>770</v>
      </c>
      <c r="AP87" s="786"/>
      <c r="AQ87" s="786"/>
      <c r="AR87" s="260" t="s">
        <v>810</v>
      </c>
      <c r="AS87" s="260" t="s">
        <v>870</v>
      </c>
      <c r="AT87" s="80" t="s">
        <v>812</v>
      </c>
      <c r="AU87" s="80" t="s">
        <v>730</v>
      </c>
      <c r="AV87" s="233" t="s">
        <v>370</v>
      </c>
      <c r="AW87" s="317" t="s">
        <v>821</v>
      </c>
      <c r="AX87" s="363"/>
      <c r="AY87" s="363"/>
    </row>
    <row r="88" spans="1:51" ht="42" customHeight="1" thickBot="1" x14ac:dyDescent="0.35">
      <c r="A88" s="885"/>
      <c r="B88" s="755"/>
      <c r="C88" s="755"/>
      <c r="D88" s="555"/>
      <c r="E88" s="555"/>
      <c r="F88" s="555"/>
      <c r="G88" s="704"/>
      <c r="H88" s="704"/>
      <c r="I88" s="704"/>
      <c r="J88" s="702"/>
      <c r="K88" s="543"/>
      <c r="L88" s="543"/>
      <c r="M88" s="543"/>
      <c r="N88" s="543"/>
      <c r="O88" s="543"/>
      <c r="P88" s="543"/>
      <c r="Q88" s="656"/>
      <c r="R88" s="765"/>
      <c r="S88" s="765"/>
      <c r="T88" s="673"/>
      <c r="U88" s="517"/>
      <c r="V88" s="541"/>
      <c r="W88" s="519"/>
      <c r="X88" s="522"/>
      <c r="Y88" s="586"/>
      <c r="Z88" s="562"/>
      <c r="AA88" s="556"/>
      <c r="AB88" s="433" t="s">
        <v>498</v>
      </c>
      <c r="AC88" s="66" t="s">
        <v>486</v>
      </c>
      <c r="AD88" s="45">
        <v>3</v>
      </c>
      <c r="AE88" s="68">
        <v>0.15</v>
      </c>
      <c r="AF88" s="435" t="s">
        <v>360</v>
      </c>
      <c r="AG88" s="419" t="s">
        <v>376</v>
      </c>
      <c r="AH88" s="373">
        <f>8*20</f>
        <v>160</v>
      </c>
      <c r="AI88" s="131" t="s">
        <v>391</v>
      </c>
      <c r="AJ88" s="363"/>
      <c r="AK88" s="784"/>
      <c r="AL88" s="784"/>
      <c r="AM88" s="131"/>
      <c r="AN88" s="226"/>
      <c r="AO88" s="131"/>
      <c r="AP88" s="787"/>
      <c r="AQ88" s="787"/>
      <c r="AR88" s="262" t="s">
        <v>810</v>
      </c>
      <c r="AS88" s="262" t="s">
        <v>870</v>
      </c>
      <c r="AT88" s="131" t="s">
        <v>812</v>
      </c>
      <c r="AU88" s="131" t="s">
        <v>730</v>
      </c>
      <c r="AV88" s="236" t="s">
        <v>370</v>
      </c>
      <c r="AW88" s="318" t="s">
        <v>879</v>
      </c>
      <c r="AX88" s="363"/>
      <c r="AY88" s="363"/>
    </row>
    <row r="89" spans="1:51" ht="54.75" customHeight="1" x14ac:dyDescent="0.3">
      <c r="A89" s="885"/>
      <c r="B89" s="755"/>
      <c r="C89" s="755"/>
      <c r="D89" s="555"/>
      <c r="E89" s="555"/>
      <c r="F89" s="555"/>
      <c r="G89" s="704"/>
      <c r="H89" s="704"/>
      <c r="I89" s="704"/>
      <c r="J89" s="702"/>
      <c r="K89" s="542" t="s">
        <v>237</v>
      </c>
      <c r="L89" s="542" t="s">
        <v>179</v>
      </c>
      <c r="M89" s="542" t="s">
        <v>238</v>
      </c>
      <c r="N89" s="542" t="s">
        <v>239</v>
      </c>
      <c r="O89" s="542"/>
      <c r="P89" s="542" t="s">
        <v>273</v>
      </c>
      <c r="Q89" s="542" t="s">
        <v>279</v>
      </c>
      <c r="R89" s="666">
        <v>40</v>
      </c>
      <c r="S89" s="666">
        <v>13</v>
      </c>
      <c r="T89" s="645">
        <v>60</v>
      </c>
      <c r="U89" s="517"/>
      <c r="V89" s="541"/>
      <c r="W89" s="519"/>
      <c r="X89" s="522"/>
      <c r="Y89" s="584" t="s">
        <v>315</v>
      </c>
      <c r="Z89" s="560">
        <v>2020130010094</v>
      </c>
      <c r="AA89" s="554" t="s">
        <v>341</v>
      </c>
      <c r="AB89" s="242" t="s">
        <v>508</v>
      </c>
      <c r="AC89" s="433" t="s">
        <v>500</v>
      </c>
      <c r="AD89" s="43" t="s">
        <v>521</v>
      </c>
      <c r="AE89" s="299">
        <v>0.08</v>
      </c>
      <c r="AF89" s="47">
        <v>44986</v>
      </c>
      <c r="AG89" s="47">
        <v>45291</v>
      </c>
      <c r="AH89" s="52">
        <v>305</v>
      </c>
      <c r="AI89" s="53">
        <v>10864</v>
      </c>
      <c r="AJ89" s="363"/>
      <c r="AK89" s="788" t="s">
        <v>710</v>
      </c>
      <c r="AL89" s="788" t="s">
        <v>717</v>
      </c>
      <c r="AM89" s="834" t="s">
        <v>730</v>
      </c>
      <c r="AN89" s="834">
        <v>8109712187</v>
      </c>
      <c r="AO89" s="834" t="s">
        <v>738</v>
      </c>
      <c r="AP89" s="834" t="s">
        <v>773</v>
      </c>
      <c r="AQ89" s="834" t="s">
        <v>774</v>
      </c>
      <c r="AR89" s="265" t="s">
        <v>810</v>
      </c>
      <c r="AS89" s="266" t="s">
        <v>880</v>
      </c>
      <c r="AT89" s="106" t="s">
        <v>881</v>
      </c>
      <c r="AU89" s="106" t="s">
        <v>730</v>
      </c>
      <c r="AV89" s="267">
        <v>44986</v>
      </c>
      <c r="AW89" s="323"/>
      <c r="AX89" s="363"/>
      <c r="AY89" s="363"/>
    </row>
    <row r="90" spans="1:51" ht="54.75" customHeight="1" x14ac:dyDescent="0.3">
      <c r="A90" s="885"/>
      <c r="B90" s="755"/>
      <c r="C90" s="755"/>
      <c r="D90" s="555"/>
      <c r="E90" s="555"/>
      <c r="F90" s="555"/>
      <c r="G90" s="704"/>
      <c r="H90" s="704"/>
      <c r="I90" s="704"/>
      <c r="J90" s="702"/>
      <c r="K90" s="544"/>
      <c r="L90" s="544"/>
      <c r="M90" s="544"/>
      <c r="N90" s="544"/>
      <c r="O90" s="544"/>
      <c r="P90" s="544"/>
      <c r="Q90" s="544"/>
      <c r="R90" s="667"/>
      <c r="S90" s="667"/>
      <c r="T90" s="653"/>
      <c r="U90" s="517"/>
      <c r="V90" s="541"/>
      <c r="W90" s="519"/>
      <c r="X90" s="522"/>
      <c r="Y90" s="585"/>
      <c r="Z90" s="561"/>
      <c r="AA90" s="555"/>
      <c r="AB90" s="242" t="s">
        <v>509</v>
      </c>
      <c r="AC90" s="433" t="s">
        <v>501</v>
      </c>
      <c r="AD90" s="44" t="s">
        <v>300</v>
      </c>
      <c r="AE90" s="300">
        <v>0.08</v>
      </c>
      <c r="AF90" s="48">
        <v>44986</v>
      </c>
      <c r="AG90" s="48">
        <v>45291</v>
      </c>
      <c r="AH90" s="54">
        <v>305</v>
      </c>
      <c r="AI90" s="55">
        <v>9504</v>
      </c>
      <c r="AJ90" s="363"/>
      <c r="AK90" s="789"/>
      <c r="AL90" s="789"/>
      <c r="AM90" s="820"/>
      <c r="AN90" s="820"/>
      <c r="AO90" s="820"/>
      <c r="AP90" s="820"/>
      <c r="AQ90" s="820"/>
      <c r="AR90" s="268" t="s">
        <v>810</v>
      </c>
      <c r="AS90" s="269" t="s">
        <v>882</v>
      </c>
      <c r="AT90" s="108" t="s">
        <v>881</v>
      </c>
      <c r="AU90" s="108" t="s">
        <v>730</v>
      </c>
      <c r="AV90" s="49">
        <v>44986</v>
      </c>
      <c r="AW90" s="324"/>
      <c r="AX90" s="363"/>
      <c r="AY90" s="363"/>
    </row>
    <row r="91" spans="1:51" ht="51" customHeight="1" x14ac:dyDescent="0.3">
      <c r="A91" s="885"/>
      <c r="B91" s="755"/>
      <c r="C91" s="755"/>
      <c r="D91" s="555"/>
      <c r="E91" s="555"/>
      <c r="F91" s="555"/>
      <c r="G91" s="704"/>
      <c r="H91" s="704"/>
      <c r="I91" s="704"/>
      <c r="J91" s="702"/>
      <c r="K91" s="543"/>
      <c r="L91" s="543"/>
      <c r="M91" s="543"/>
      <c r="N91" s="543"/>
      <c r="O91" s="544"/>
      <c r="P91" s="544"/>
      <c r="Q91" s="544"/>
      <c r="R91" s="668"/>
      <c r="S91" s="668"/>
      <c r="T91" s="646"/>
      <c r="U91" s="517"/>
      <c r="V91" s="541"/>
      <c r="W91" s="519"/>
      <c r="X91" s="522"/>
      <c r="Y91" s="585"/>
      <c r="Z91" s="561"/>
      <c r="AA91" s="555"/>
      <c r="AB91" s="433" t="s">
        <v>510</v>
      </c>
      <c r="AC91" s="433" t="s">
        <v>501</v>
      </c>
      <c r="AD91" s="44" t="s">
        <v>300</v>
      </c>
      <c r="AE91" s="300">
        <v>0.08</v>
      </c>
      <c r="AF91" s="48">
        <v>44986</v>
      </c>
      <c r="AG91" s="48">
        <v>45291</v>
      </c>
      <c r="AH91" s="54">
        <v>305</v>
      </c>
      <c r="AI91" s="55">
        <v>3014</v>
      </c>
      <c r="AJ91" s="363"/>
      <c r="AK91" s="789"/>
      <c r="AL91" s="789"/>
      <c r="AM91" s="835"/>
      <c r="AN91" s="835"/>
      <c r="AO91" s="835"/>
      <c r="AP91" s="835"/>
      <c r="AQ91" s="835"/>
      <c r="AR91" s="270" t="s">
        <v>810</v>
      </c>
      <c r="AS91" s="271" t="s">
        <v>883</v>
      </c>
      <c r="AT91" s="272" t="s">
        <v>881</v>
      </c>
      <c r="AU91" s="272" t="s">
        <v>730</v>
      </c>
      <c r="AV91" s="273">
        <v>44986</v>
      </c>
      <c r="AW91" s="325"/>
      <c r="AX91" s="363"/>
      <c r="AY91" s="363"/>
    </row>
    <row r="92" spans="1:51" ht="39" customHeight="1" x14ac:dyDescent="0.3">
      <c r="A92" s="885"/>
      <c r="B92" s="755"/>
      <c r="C92" s="755"/>
      <c r="D92" s="555"/>
      <c r="E92" s="555"/>
      <c r="F92" s="555"/>
      <c r="G92" s="704"/>
      <c r="H92" s="704"/>
      <c r="I92" s="704"/>
      <c r="J92" s="702"/>
      <c r="K92" s="669" t="s">
        <v>953</v>
      </c>
      <c r="L92" s="542" t="s">
        <v>179</v>
      </c>
      <c r="M92" s="669">
        <v>0</v>
      </c>
      <c r="N92" s="669" t="s">
        <v>954</v>
      </c>
      <c r="O92" s="544"/>
      <c r="P92" s="544"/>
      <c r="Q92" s="544"/>
      <c r="R92" s="666">
        <v>3</v>
      </c>
      <c r="S92" s="666">
        <v>1</v>
      </c>
      <c r="T92" s="645">
        <v>2</v>
      </c>
      <c r="U92" s="517"/>
      <c r="V92" s="541"/>
      <c r="W92" s="519"/>
      <c r="X92" s="522"/>
      <c r="Y92" s="585"/>
      <c r="Z92" s="561"/>
      <c r="AA92" s="555"/>
      <c r="AB92" s="437" t="s">
        <v>511</v>
      </c>
      <c r="AC92" s="433" t="s">
        <v>502</v>
      </c>
      <c r="AD92" s="44" t="s">
        <v>521</v>
      </c>
      <c r="AE92" s="300">
        <v>0.08</v>
      </c>
      <c r="AF92" s="48">
        <v>45017</v>
      </c>
      <c r="AG92" s="48">
        <v>45291</v>
      </c>
      <c r="AH92" s="54">
        <v>274</v>
      </c>
      <c r="AI92" s="55">
        <v>1200</v>
      </c>
      <c r="AJ92" s="363"/>
      <c r="AK92" s="789"/>
      <c r="AL92" s="789"/>
      <c r="AM92" s="819" t="s">
        <v>741</v>
      </c>
      <c r="AN92" s="819">
        <v>2603792879</v>
      </c>
      <c r="AO92" s="819" t="s">
        <v>742</v>
      </c>
      <c r="AP92" s="819" t="s">
        <v>773</v>
      </c>
      <c r="AQ92" s="819" t="s">
        <v>774</v>
      </c>
      <c r="AR92" s="108" t="s">
        <v>810</v>
      </c>
      <c r="AS92" s="274" t="s">
        <v>884</v>
      </c>
      <c r="AT92" s="108" t="s">
        <v>885</v>
      </c>
      <c r="AU92" s="108" t="s">
        <v>842</v>
      </c>
      <c r="AV92" s="49">
        <v>45017</v>
      </c>
      <c r="AW92" s="324"/>
      <c r="AX92" s="363"/>
      <c r="AY92" s="363"/>
    </row>
    <row r="93" spans="1:51" ht="43.5" customHeight="1" x14ac:dyDescent="0.3">
      <c r="A93" s="885"/>
      <c r="B93" s="755"/>
      <c r="C93" s="755"/>
      <c r="D93" s="555"/>
      <c r="E93" s="555"/>
      <c r="F93" s="555"/>
      <c r="G93" s="704"/>
      <c r="H93" s="704"/>
      <c r="I93" s="704"/>
      <c r="J93" s="702"/>
      <c r="K93" s="693"/>
      <c r="L93" s="544"/>
      <c r="M93" s="693"/>
      <c r="N93" s="693"/>
      <c r="O93" s="544"/>
      <c r="P93" s="544"/>
      <c r="Q93" s="544"/>
      <c r="R93" s="667"/>
      <c r="S93" s="667"/>
      <c r="T93" s="653"/>
      <c r="U93" s="517"/>
      <c r="V93" s="541"/>
      <c r="W93" s="519"/>
      <c r="X93" s="522"/>
      <c r="Y93" s="585"/>
      <c r="Z93" s="561"/>
      <c r="AA93" s="555"/>
      <c r="AB93" s="437" t="s">
        <v>512</v>
      </c>
      <c r="AC93" s="433" t="s">
        <v>503</v>
      </c>
      <c r="AD93" s="44" t="s">
        <v>522</v>
      </c>
      <c r="AE93" s="300">
        <v>0.11</v>
      </c>
      <c r="AF93" s="48">
        <v>44927</v>
      </c>
      <c r="AG93" s="48">
        <v>45291</v>
      </c>
      <c r="AH93" s="54">
        <v>364</v>
      </c>
      <c r="AI93" s="55">
        <v>33250</v>
      </c>
      <c r="AJ93" s="363"/>
      <c r="AK93" s="789"/>
      <c r="AL93" s="789"/>
      <c r="AM93" s="820"/>
      <c r="AN93" s="820"/>
      <c r="AO93" s="820"/>
      <c r="AP93" s="820"/>
      <c r="AQ93" s="820"/>
      <c r="AR93" s="275" t="s">
        <v>810</v>
      </c>
      <c r="AS93" s="274" t="s">
        <v>886</v>
      </c>
      <c r="AT93" s="108" t="s">
        <v>881</v>
      </c>
      <c r="AU93" s="275" t="s">
        <v>887</v>
      </c>
      <c r="AV93" s="276">
        <v>45078</v>
      </c>
      <c r="AW93" s="324"/>
      <c r="AX93" s="363"/>
      <c r="AY93" s="363"/>
    </row>
    <row r="94" spans="1:51" ht="45.75" customHeight="1" x14ac:dyDescent="0.3">
      <c r="A94" s="885"/>
      <c r="B94" s="755"/>
      <c r="C94" s="755"/>
      <c r="D94" s="555"/>
      <c r="E94" s="555"/>
      <c r="F94" s="555"/>
      <c r="G94" s="704"/>
      <c r="H94" s="704"/>
      <c r="I94" s="704"/>
      <c r="J94" s="702"/>
      <c r="K94" s="670"/>
      <c r="L94" s="543"/>
      <c r="M94" s="670"/>
      <c r="N94" s="670"/>
      <c r="O94" s="544"/>
      <c r="P94" s="544"/>
      <c r="Q94" s="544"/>
      <c r="R94" s="668"/>
      <c r="S94" s="668"/>
      <c r="T94" s="646"/>
      <c r="U94" s="517"/>
      <c r="V94" s="541"/>
      <c r="W94" s="519"/>
      <c r="X94" s="522"/>
      <c r="Y94" s="585"/>
      <c r="Z94" s="561"/>
      <c r="AA94" s="555"/>
      <c r="AB94" s="437" t="s">
        <v>513</v>
      </c>
      <c r="AC94" s="433" t="s">
        <v>504</v>
      </c>
      <c r="AD94" s="44" t="s">
        <v>522</v>
      </c>
      <c r="AE94" s="300">
        <v>0.11</v>
      </c>
      <c r="AF94" s="48">
        <v>44927</v>
      </c>
      <c r="AG94" s="48">
        <v>45291</v>
      </c>
      <c r="AH94" s="54">
        <v>364</v>
      </c>
      <c r="AI94" s="55">
        <v>850</v>
      </c>
      <c r="AJ94" s="363"/>
      <c r="AK94" s="789"/>
      <c r="AL94" s="789"/>
      <c r="AM94" s="820"/>
      <c r="AN94" s="820"/>
      <c r="AO94" s="820"/>
      <c r="AP94" s="820"/>
      <c r="AQ94" s="820"/>
      <c r="AR94" s="108" t="s">
        <v>810</v>
      </c>
      <c r="AS94" s="274" t="s">
        <v>888</v>
      </c>
      <c r="AT94" s="108" t="s">
        <v>881</v>
      </c>
      <c r="AU94" s="108" t="s">
        <v>887</v>
      </c>
      <c r="AV94" s="49">
        <v>45078</v>
      </c>
      <c r="AW94" s="324"/>
      <c r="AX94" s="363"/>
      <c r="AY94" s="363"/>
    </row>
    <row r="95" spans="1:51" ht="42" customHeight="1" x14ac:dyDescent="0.3">
      <c r="A95" s="885"/>
      <c r="B95" s="755"/>
      <c r="C95" s="755"/>
      <c r="D95" s="555"/>
      <c r="E95" s="555"/>
      <c r="F95" s="555"/>
      <c r="G95" s="704"/>
      <c r="H95" s="704"/>
      <c r="I95" s="704"/>
      <c r="J95" s="702"/>
      <c r="K95" s="542" t="s">
        <v>180</v>
      </c>
      <c r="L95" s="542" t="s">
        <v>179</v>
      </c>
      <c r="M95" s="542" t="s">
        <v>181</v>
      </c>
      <c r="N95" s="542" t="s">
        <v>240</v>
      </c>
      <c r="O95" s="544"/>
      <c r="P95" s="544"/>
      <c r="Q95" s="544"/>
      <c r="R95" s="666">
        <v>46</v>
      </c>
      <c r="S95" s="666">
        <v>13</v>
      </c>
      <c r="T95" s="645">
        <v>3</v>
      </c>
      <c r="U95" s="517"/>
      <c r="V95" s="541"/>
      <c r="W95" s="519"/>
      <c r="X95" s="522"/>
      <c r="Y95" s="585"/>
      <c r="Z95" s="561"/>
      <c r="AA95" s="555"/>
      <c r="AB95" s="433" t="s">
        <v>514</v>
      </c>
      <c r="AC95" s="433" t="s">
        <v>503</v>
      </c>
      <c r="AD95" s="44" t="s">
        <v>523</v>
      </c>
      <c r="AE95" s="300">
        <v>0.11</v>
      </c>
      <c r="AF95" s="49">
        <v>44927</v>
      </c>
      <c r="AG95" s="48">
        <v>45291</v>
      </c>
      <c r="AH95" s="54">
        <v>364</v>
      </c>
      <c r="AI95" s="55">
        <v>7930</v>
      </c>
      <c r="AJ95" s="363"/>
      <c r="AK95" s="789"/>
      <c r="AL95" s="789"/>
      <c r="AM95" s="820"/>
      <c r="AN95" s="820"/>
      <c r="AO95" s="820"/>
      <c r="AP95" s="820"/>
      <c r="AQ95" s="820"/>
      <c r="AR95" s="108" t="s">
        <v>810</v>
      </c>
      <c r="AS95" s="274" t="s">
        <v>889</v>
      </c>
      <c r="AT95" s="108" t="s">
        <v>890</v>
      </c>
      <c r="AU95" s="108" t="s">
        <v>842</v>
      </c>
      <c r="AV95" s="49">
        <v>44986</v>
      </c>
      <c r="AW95" s="324"/>
      <c r="AX95" s="363"/>
      <c r="AY95" s="363"/>
    </row>
    <row r="96" spans="1:51" ht="38.25" customHeight="1" x14ac:dyDescent="0.3">
      <c r="A96" s="885"/>
      <c r="B96" s="755"/>
      <c r="C96" s="755"/>
      <c r="D96" s="555"/>
      <c r="E96" s="555"/>
      <c r="F96" s="555"/>
      <c r="G96" s="704"/>
      <c r="H96" s="704"/>
      <c r="I96" s="704"/>
      <c r="J96" s="702"/>
      <c r="K96" s="544"/>
      <c r="L96" s="544"/>
      <c r="M96" s="544"/>
      <c r="N96" s="544"/>
      <c r="O96" s="544"/>
      <c r="P96" s="544"/>
      <c r="Q96" s="544"/>
      <c r="R96" s="667"/>
      <c r="S96" s="667"/>
      <c r="T96" s="653"/>
      <c r="U96" s="517"/>
      <c r="V96" s="541"/>
      <c r="W96" s="519"/>
      <c r="X96" s="522"/>
      <c r="Y96" s="585"/>
      <c r="Z96" s="561"/>
      <c r="AA96" s="555"/>
      <c r="AB96" s="433" t="s">
        <v>515</v>
      </c>
      <c r="AC96" s="433" t="s">
        <v>505</v>
      </c>
      <c r="AD96" s="44">
        <v>1</v>
      </c>
      <c r="AE96" s="300">
        <v>0.06</v>
      </c>
      <c r="AF96" s="49">
        <v>44986</v>
      </c>
      <c r="AG96" s="48">
        <v>45291</v>
      </c>
      <c r="AH96" s="54">
        <v>305</v>
      </c>
      <c r="AI96" s="55">
        <v>21257</v>
      </c>
      <c r="AJ96" s="363"/>
      <c r="AK96" s="789"/>
      <c r="AL96" s="789"/>
      <c r="AM96" s="820"/>
      <c r="AN96" s="820"/>
      <c r="AO96" s="820"/>
      <c r="AP96" s="820"/>
      <c r="AQ96" s="820"/>
      <c r="AR96" s="108" t="s">
        <v>810</v>
      </c>
      <c r="AS96" s="274" t="s">
        <v>891</v>
      </c>
      <c r="AT96" s="108" t="s">
        <v>646</v>
      </c>
      <c r="AU96" s="108" t="s">
        <v>842</v>
      </c>
      <c r="AV96" s="49">
        <v>45047</v>
      </c>
      <c r="AW96" s="324"/>
      <c r="AX96" s="363"/>
      <c r="AY96" s="363"/>
    </row>
    <row r="97" spans="1:51" ht="40.5" customHeight="1" x14ac:dyDescent="0.3">
      <c r="A97" s="885"/>
      <c r="B97" s="755"/>
      <c r="C97" s="755"/>
      <c r="D97" s="555"/>
      <c r="E97" s="555"/>
      <c r="F97" s="555"/>
      <c r="G97" s="704"/>
      <c r="H97" s="704"/>
      <c r="I97" s="704"/>
      <c r="J97" s="702"/>
      <c r="K97" s="544"/>
      <c r="L97" s="544"/>
      <c r="M97" s="544"/>
      <c r="N97" s="544"/>
      <c r="O97" s="544"/>
      <c r="P97" s="544"/>
      <c r="Q97" s="544"/>
      <c r="R97" s="667"/>
      <c r="S97" s="667"/>
      <c r="T97" s="653"/>
      <c r="U97" s="517"/>
      <c r="V97" s="541"/>
      <c r="W97" s="519"/>
      <c r="X97" s="522"/>
      <c r="Y97" s="585"/>
      <c r="Z97" s="561"/>
      <c r="AA97" s="555"/>
      <c r="AB97" s="433" t="s">
        <v>516</v>
      </c>
      <c r="AC97" s="433" t="s">
        <v>505</v>
      </c>
      <c r="AD97" s="44">
        <v>3</v>
      </c>
      <c r="AE97" s="300">
        <v>0.06</v>
      </c>
      <c r="AF97" s="49">
        <v>44986</v>
      </c>
      <c r="AG97" s="48">
        <v>45291</v>
      </c>
      <c r="AH97" s="54">
        <v>305</v>
      </c>
      <c r="AI97" s="55">
        <v>21257</v>
      </c>
      <c r="AJ97" s="363"/>
      <c r="AK97" s="789"/>
      <c r="AL97" s="789"/>
      <c r="AM97" s="820"/>
      <c r="AN97" s="820"/>
      <c r="AO97" s="820"/>
      <c r="AP97" s="820"/>
      <c r="AQ97" s="820"/>
      <c r="AR97" s="108" t="s">
        <v>845</v>
      </c>
      <c r="AS97" s="148" t="s">
        <v>661</v>
      </c>
      <c r="AT97" s="108" t="s">
        <v>661</v>
      </c>
      <c r="AU97" s="108" t="s">
        <v>661</v>
      </c>
      <c r="AV97" s="49" t="s">
        <v>661</v>
      </c>
      <c r="AW97" s="324"/>
      <c r="AX97" s="363"/>
      <c r="AY97" s="363"/>
    </row>
    <row r="98" spans="1:51" ht="40.5" customHeight="1" x14ac:dyDescent="0.3">
      <c r="A98" s="885"/>
      <c r="B98" s="755"/>
      <c r="C98" s="755"/>
      <c r="D98" s="555"/>
      <c r="E98" s="555"/>
      <c r="F98" s="555"/>
      <c r="G98" s="704"/>
      <c r="H98" s="704"/>
      <c r="I98" s="704"/>
      <c r="J98" s="702"/>
      <c r="K98" s="544"/>
      <c r="L98" s="544"/>
      <c r="M98" s="544"/>
      <c r="N98" s="544"/>
      <c r="O98" s="544"/>
      <c r="P98" s="544"/>
      <c r="Q98" s="544"/>
      <c r="R98" s="667"/>
      <c r="S98" s="667"/>
      <c r="T98" s="653"/>
      <c r="U98" s="517"/>
      <c r="V98" s="541"/>
      <c r="W98" s="519"/>
      <c r="X98" s="522"/>
      <c r="Y98" s="585"/>
      <c r="Z98" s="561"/>
      <c r="AA98" s="555"/>
      <c r="AB98" s="433" t="s">
        <v>517</v>
      </c>
      <c r="AC98" s="433" t="s">
        <v>505</v>
      </c>
      <c r="AD98" s="44">
        <v>5</v>
      </c>
      <c r="AE98" s="300">
        <v>0.06</v>
      </c>
      <c r="AF98" s="49">
        <v>44986</v>
      </c>
      <c r="AG98" s="48">
        <v>45291</v>
      </c>
      <c r="AH98" s="54">
        <v>305</v>
      </c>
      <c r="AI98" s="55">
        <v>21257</v>
      </c>
      <c r="AJ98" s="363"/>
      <c r="AK98" s="789"/>
      <c r="AL98" s="789"/>
      <c r="AM98" s="820"/>
      <c r="AN98" s="820"/>
      <c r="AO98" s="820"/>
      <c r="AP98" s="820"/>
      <c r="AQ98" s="820"/>
      <c r="AR98" s="108" t="s">
        <v>845</v>
      </c>
      <c r="AS98" s="148" t="s">
        <v>661</v>
      </c>
      <c r="AT98" s="108" t="s">
        <v>661</v>
      </c>
      <c r="AU98" s="108" t="s">
        <v>661</v>
      </c>
      <c r="AV98" s="49" t="s">
        <v>661</v>
      </c>
      <c r="AW98" s="324"/>
      <c r="AX98" s="363"/>
      <c r="AY98" s="363"/>
    </row>
    <row r="99" spans="1:51" ht="99" customHeight="1" x14ac:dyDescent="0.3">
      <c r="A99" s="885"/>
      <c r="B99" s="755"/>
      <c r="C99" s="755"/>
      <c r="D99" s="555"/>
      <c r="E99" s="555"/>
      <c r="F99" s="555"/>
      <c r="G99" s="704"/>
      <c r="H99" s="704"/>
      <c r="I99" s="704"/>
      <c r="J99" s="702"/>
      <c r="K99" s="544"/>
      <c r="L99" s="544"/>
      <c r="M99" s="544"/>
      <c r="N99" s="544"/>
      <c r="O99" s="544"/>
      <c r="P99" s="544"/>
      <c r="Q99" s="544"/>
      <c r="R99" s="667"/>
      <c r="S99" s="667"/>
      <c r="T99" s="653"/>
      <c r="U99" s="517"/>
      <c r="V99" s="541"/>
      <c r="W99" s="519"/>
      <c r="X99" s="522"/>
      <c r="Y99" s="585"/>
      <c r="Z99" s="561"/>
      <c r="AA99" s="555"/>
      <c r="AB99" s="437" t="s">
        <v>518</v>
      </c>
      <c r="AC99" s="433" t="s">
        <v>505</v>
      </c>
      <c r="AD99" s="44">
        <v>5</v>
      </c>
      <c r="AE99" s="300">
        <v>0.06</v>
      </c>
      <c r="AF99" s="49">
        <v>44986</v>
      </c>
      <c r="AG99" s="48">
        <v>45291</v>
      </c>
      <c r="AH99" s="54">
        <v>305</v>
      </c>
      <c r="AI99" s="55">
        <v>21257</v>
      </c>
      <c r="AJ99" s="363"/>
      <c r="AK99" s="789"/>
      <c r="AL99" s="789"/>
      <c r="AM99" s="820"/>
      <c r="AN99" s="820"/>
      <c r="AO99" s="820"/>
      <c r="AP99" s="820"/>
      <c r="AQ99" s="820"/>
      <c r="AR99" s="108" t="s">
        <v>845</v>
      </c>
      <c r="AS99" s="148" t="s">
        <v>661</v>
      </c>
      <c r="AT99" s="108" t="s">
        <v>661</v>
      </c>
      <c r="AU99" s="108" t="s">
        <v>661</v>
      </c>
      <c r="AV99" s="49" t="s">
        <v>661</v>
      </c>
      <c r="AW99" s="324"/>
      <c r="AX99" s="363"/>
      <c r="AY99" s="363"/>
    </row>
    <row r="100" spans="1:51" ht="56.25" customHeight="1" x14ac:dyDescent="0.3">
      <c r="A100" s="885"/>
      <c r="B100" s="755"/>
      <c r="C100" s="755"/>
      <c r="D100" s="555"/>
      <c r="E100" s="555"/>
      <c r="F100" s="555"/>
      <c r="G100" s="704"/>
      <c r="H100" s="704"/>
      <c r="I100" s="704"/>
      <c r="J100" s="702"/>
      <c r="K100" s="544"/>
      <c r="L100" s="544"/>
      <c r="M100" s="544"/>
      <c r="N100" s="544"/>
      <c r="O100" s="544"/>
      <c r="P100" s="544"/>
      <c r="Q100" s="544"/>
      <c r="R100" s="667"/>
      <c r="S100" s="667"/>
      <c r="T100" s="653"/>
      <c r="U100" s="517"/>
      <c r="V100" s="541"/>
      <c r="W100" s="519"/>
      <c r="X100" s="522"/>
      <c r="Y100" s="585"/>
      <c r="Z100" s="561"/>
      <c r="AA100" s="555"/>
      <c r="AB100" s="437" t="s">
        <v>519</v>
      </c>
      <c r="AC100" s="433" t="s">
        <v>506</v>
      </c>
      <c r="AD100" s="44">
        <v>5</v>
      </c>
      <c r="AE100" s="300">
        <v>0.06</v>
      </c>
      <c r="AF100" s="49">
        <v>44986</v>
      </c>
      <c r="AG100" s="48">
        <v>45291</v>
      </c>
      <c r="AH100" s="54">
        <v>305</v>
      </c>
      <c r="AI100" s="55">
        <v>21257</v>
      </c>
      <c r="AJ100" s="363"/>
      <c r="AK100" s="789"/>
      <c r="AL100" s="789"/>
      <c r="AM100" s="820"/>
      <c r="AN100" s="820"/>
      <c r="AO100" s="820"/>
      <c r="AP100" s="820"/>
      <c r="AQ100" s="820"/>
      <c r="AR100" s="108" t="s">
        <v>845</v>
      </c>
      <c r="AS100" s="148" t="s">
        <v>661</v>
      </c>
      <c r="AT100" s="108" t="s">
        <v>661</v>
      </c>
      <c r="AU100" s="108" t="s">
        <v>661</v>
      </c>
      <c r="AV100" s="49" t="s">
        <v>661</v>
      </c>
      <c r="AW100" s="324"/>
      <c r="AX100" s="363"/>
      <c r="AY100" s="363"/>
    </row>
    <row r="101" spans="1:51" ht="63.75" customHeight="1" thickBot="1" x14ac:dyDescent="0.35">
      <c r="A101" s="885"/>
      <c r="B101" s="755"/>
      <c r="C101" s="755"/>
      <c r="D101" s="555"/>
      <c r="E101" s="564"/>
      <c r="F101" s="555"/>
      <c r="G101" s="709"/>
      <c r="H101" s="709"/>
      <c r="I101" s="709"/>
      <c r="J101" s="708"/>
      <c r="K101" s="543"/>
      <c r="L101" s="543"/>
      <c r="M101" s="543"/>
      <c r="N101" s="543"/>
      <c r="O101" s="543"/>
      <c r="P101" s="543"/>
      <c r="Q101" s="543"/>
      <c r="R101" s="668"/>
      <c r="S101" s="668"/>
      <c r="T101" s="646"/>
      <c r="U101" s="517"/>
      <c r="V101" s="541"/>
      <c r="W101" s="519"/>
      <c r="X101" s="522"/>
      <c r="Y101" s="586"/>
      <c r="Z101" s="562"/>
      <c r="AA101" s="556"/>
      <c r="AB101" s="437" t="s">
        <v>520</v>
      </c>
      <c r="AC101" s="433" t="s">
        <v>507</v>
      </c>
      <c r="AD101" s="45">
        <v>2</v>
      </c>
      <c r="AE101" s="301">
        <v>0.05</v>
      </c>
      <c r="AF101" s="50">
        <v>44986</v>
      </c>
      <c r="AG101" s="51">
        <v>45291</v>
      </c>
      <c r="AH101" s="56">
        <v>305</v>
      </c>
      <c r="AI101" s="57">
        <v>3221</v>
      </c>
      <c r="AJ101" s="363"/>
      <c r="AK101" s="790"/>
      <c r="AL101" s="790"/>
      <c r="AM101" s="821"/>
      <c r="AN101" s="821"/>
      <c r="AO101" s="821"/>
      <c r="AP101" s="821"/>
      <c r="AQ101" s="821"/>
      <c r="AR101" s="131" t="s">
        <v>845</v>
      </c>
      <c r="AS101" s="160" t="s">
        <v>661</v>
      </c>
      <c r="AT101" s="112" t="s">
        <v>661</v>
      </c>
      <c r="AU101" s="112" t="s">
        <v>661</v>
      </c>
      <c r="AV101" s="50" t="s">
        <v>661</v>
      </c>
      <c r="AW101" s="326"/>
      <c r="AX101" s="363"/>
      <c r="AY101" s="363"/>
    </row>
    <row r="102" spans="1:51" ht="88.5" customHeight="1" x14ac:dyDescent="0.3">
      <c r="A102" s="885"/>
      <c r="B102" s="755"/>
      <c r="C102" s="755"/>
      <c r="D102" s="555"/>
      <c r="E102" s="125"/>
      <c r="F102" s="555"/>
      <c r="G102" s="703"/>
      <c r="H102" s="703"/>
      <c r="I102" s="703"/>
      <c r="J102" s="705" t="s">
        <v>163</v>
      </c>
      <c r="K102" s="542" t="s">
        <v>182</v>
      </c>
      <c r="L102" s="542" t="s">
        <v>183</v>
      </c>
      <c r="M102" s="688" t="s">
        <v>184</v>
      </c>
      <c r="N102" s="542" t="s">
        <v>241</v>
      </c>
      <c r="O102" s="542"/>
      <c r="P102" s="542" t="s">
        <v>273</v>
      </c>
      <c r="Q102" s="542" t="s">
        <v>274</v>
      </c>
      <c r="R102" s="688">
        <v>0.78759999999999997</v>
      </c>
      <c r="S102" s="659">
        <v>0.78759999999999997</v>
      </c>
      <c r="T102" s="662">
        <v>0.70809999999999995</v>
      </c>
      <c r="U102" s="517"/>
      <c r="V102" s="541"/>
      <c r="W102" s="519"/>
      <c r="X102" s="522"/>
      <c r="Y102" s="584" t="s">
        <v>316</v>
      </c>
      <c r="Z102" s="560">
        <v>2020130010256</v>
      </c>
      <c r="AA102" s="554" t="s">
        <v>342</v>
      </c>
      <c r="AB102" s="117" t="s">
        <v>524</v>
      </c>
      <c r="AC102" s="43" t="s">
        <v>363</v>
      </c>
      <c r="AD102" s="43">
        <v>1</v>
      </c>
      <c r="AE102" s="359">
        <v>0.1</v>
      </c>
      <c r="AF102" s="439" t="s">
        <v>365</v>
      </c>
      <c r="AG102" s="277" t="s">
        <v>361</v>
      </c>
      <c r="AH102" s="440">
        <f>20*3</f>
        <v>60</v>
      </c>
      <c r="AI102" s="440">
        <v>13785</v>
      </c>
      <c r="AJ102" s="363"/>
      <c r="AK102" s="782" t="s">
        <v>707</v>
      </c>
      <c r="AL102" s="782" t="s">
        <v>718</v>
      </c>
      <c r="AM102" s="782" t="s">
        <v>730</v>
      </c>
      <c r="AN102" s="816">
        <v>170000000</v>
      </c>
      <c r="AO102" s="785" t="s">
        <v>738</v>
      </c>
      <c r="AP102" s="785" t="s">
        <v>775</v>
      </c>
      <c r="AQ102" s="785" t="s">
        <v>776</v>
      </c>
      <c r="AR102" s="277" t="s">
        <v>810</v>
      </c>
      <c r="AS102" s="259" t="s">
        <v>892</v>
      </c>
      <c r="AT102" s="129" t="s">
        <v>812</v>
      </c>
      <c r="AU102" s="129" t="s">
        <v>730</v>
      </c>
      <c r="AV102" s="230" t="s">
        <v>370</v>
      </c>
      <c r="AW102" s="316" t="s">
        <v>821</v>
      </c>
      <c r="AX102" s="363"/>
      <c r="AY102" s="363"/>
    </row>
    <row r="103" spans="1:51" ht="86.25" customHeight="1" x14ac:dyDescent="0.3">
      <c r="A103" s="885"/>
      <c r="B103" s="755"/>
      <c r="C103" s="755"/>
      <c r="D103" s="555"/>
      <c r="E103" s="441"/>
      <c r="F103" s="555"/>
      <c r="G103" s="704"/>
      <c r="H103" s="704"/>
      <c r="I103" s="704"/>
      <c r="J103" s="706"/>
      <c r="K103" s="544"/>
      <c r="L103" s="544"/>
      <c r="M103" s="689"/>
      <c r="N103" s="544"/>
      <c r="O103" s="544"/>
      <c r="P103" s="544"/>
      <c r="Q103" s="544"/>
      <c r="R103" s="689"/>
      <c r="S103" s="660"/>
      <c r="T103" s="663"/>
      <c r="U103" s="517"/>
      <c r="V103" s="541"/>
      <c r="W103" s="519"/>
      <c r="X103" s="522"/>
      <c r="Y103" s="585"/>
      <c r="Z103" s="561"/>
      <c r="AA103" s="555"/>
      <c r="AB103" s="60" t="s">
        <v>525</v>
      </c>
      <c r="AC103" s="44" t="s">
        <v>471</v>
      </c>
      <c r="AD103" s="44">
        <v>1</v>
      </c>
      <c r="AE103" s="365">
        <v>0.1</v>
      </c>
      <c r="AF103" s="442" t="s">
        <v>365</v>
      </c>
      <c r="AG103" s="278" t="s">
        <v>361</v>
      </c>
      <c r="AH103" s="79">
        <f>20*3</f>
        <v>60</v>
      </c>
      <c r="AI103" s="80" t="s">
        <v>391</v>
      </c>
      <c r="AJ103" s="363"/>
      <c r="AK103" s="783"/>
      <c r="AL103" s="783"/>
      <c r="AM103" s="783"/>
      <c r="AN103" s="817"/>
      <c r="AO103" s="786"/>
      <c r="AP103" s="786"/>
      <c r="AQ103" s="786"/>
      <c r="AR103" s="278" t="s">
        <v>810</v>
      </c>
      <c r="AS103" s="260" t="s">
        <v>892</v>
      </c>
      <c r="AT103" s="80" t="s">
        <v>812</v>
      </c>
      <c r="AU103" s="80" t="s">
        <v>730</v>
      </c>
      <c r="AV103" s="233" t="s">
        <v>370</v>
      </c>
      <c r="AW103" s="317" t="s">
        <v>821</v>
      </c>
      <c r="AX103" s="363"/>
      <c r="AY103" s="363"/>
    </row>
    <row r="104" spans="1:51" ht="63" customHeight="1" x14ac:dyDescent="0.3">
      <c r="A104" s="885"/>
      <c r="B104" s="755"/>
      <c r="C104" s="755"/>
      <c r="D104" s="555"/>
      <c r="E104" s="441"/>
      <c r="F104" s="555"/>
      <c r="G104" s="704"/>
      <c r="H104" s="704"/>
      <c r="I104" s="704"/>
      <c r="J104" s="706"/>
      <c r="K104" s="544"/>
      <c r="L104" s="544"/>
      <c r="M104" s="689"/>
      <c r="N104" s="544"/>
      <c r="O104" s="544"/>
      <c r="P104" s="544"/>
      <c r="Q104" s="544"/>
      <c r="R104" s="689"/>
      <c r="S104" s="660"/>
      <c r="T104" s="663"/>
      <c r="U104" s="517"/>
      <c r="V104" s="541"/>
      <c r="W104" s="519"/>
      <c r="X104" s="522"/>
      <c r="Y104" s="585"/>
      <c r="Z104" s="561"/>
      <c r="AA104" s="555"/>
      <c r="AB104" s="60" t="s">
        <v>526</v>
      </c>
      <c r="AC104" s="44" t="s">
        <v>475</v>
      </c>
      <c r="AD104" s="44">
        <v>1</v>
      </c>
      <c r="AE104" s="365">
        <v>0.35</v>
      </c>
      <c r="AF104" s="443" t="s">
        <v>370</v>
      </c>
      <c r="AG104" s="444" t="s">
        <v>361</v>
      </c>
      <c r="AH104" s="79">
        <f>12*20</f>
        <v>240</v>
      </c>
      <c r="AI104" s="80" t="s">
        <v>391</v>
      </c>
      <c r="AJ104" s="363"/>
      <c r="AK104" s="783"/>
      <c r="AL104" s="783"/>
      <c r="AM104" s="783"/>
      <c r="AN104" s="817"/>
      <c r="AO104" s="786"/>
      <c r="AP104" s="786"/>
      <c r="AQ104" s="786"/>
      <c r="AR104" s="278" t="s">
        <v>810</v>
      </c>
      <c r="AS104" s="260" t="s">
        <v>892</v>
      </c>
      <c r="AT104" s="80" t="s">
        <v>812</v>
      </c>
      <c r="AU104" s="80" t="s">
        <v>730</v>
      </c>
      <c r="AV104" s="233" t="s">
        <v>370</v>
      </c>
      <c r="AW104" s="317" t="s">
        <v>893</v>
      </c>
      <c r="AX104" s="363"/>
      <c r="AY104" s="363"/>
    </row>
    <row r="105" spans="1:51" ht="57.75" customHeight="1" x14ac:dyDescent="0.3">
      <c r="A105" s="885"/>
      <c r="B105" s="755"/>
      <c r="C105" s="755"/>
      <c r="D105" s="555"/>
      <c r="E105" s="441"/>
      <c r="F105" s="555"/>
      <c r="G105" s="704"/>
      <c r="H105" s="704"/>
      <c r="I105" s="704"/>
      <c r="J105" s="706"/>
      <c r="K105" s="544"/>
      <c r="L105" s="544"/>
      <c r="M105" s="689"/>
      <c r="N105" s="544"/>
      <c r="O105" s="544"/>
      <c r="P105" s="544"/>
      <c r="Q105" s="544"/>
      <c r="R105" s="689"/>
      <c r="S105" s="660"/>
      <c r="T105" s="663"/>
      <c r="U105" s="517"/>
      <c r="V105" s="541"/>
      <c r="W105" s="519"/>
      <c r="X105" s="522"/>
      <c r="Y105" s="585"/>
      <c r="Z105" s="561"/>
      <c r="AA105" s="555"/>
      <c r="AB105" s="60" t="s">
        <v>527</v>
      </c>
      <c r="AC105" s="44" t="s">
        <v>408</v>
      </c>
      <c r="AD105" s="44">
        <v>4</v>
      </c>
      <c r="AE105" s="365">
        <v>0.3</v>
      </c>
      <c r="AF105" s="443" t="s">
        <v>370</v>
      </c>
      <c r="AG105" s="444" t="s">
        <v>376</v>
      </c>
      <c r="AH105" s="79">
        <f>11*20</f>
        <v>220</v>
      </c>
      <c r="AI105" s="80" t="s">
        <v>391</v>
      </c>
      <c r="AJ105" s="363"/>
      <c r="AK105" s="783"/>
      <c r="AL105" s="783"/>
      <c r="AM105" s="783"/>
      <c r="AN105" s="817"/>
      <c r="AO105" s="786"/>
      <c r="AP105" s="786"/>
      <c r="AQ105" s="786"/>
      <c r="AR105" s="278" t="s">
        <v>810</v>
      </c>
      <c r="AS105" s="260" t="s">
        <v>892</v>
      </c>
      <c r="AT105" s="80" t="s">
        <v>812</v>
      </c>
      <c r="AU105" s="80" t="s">
        <v>730</v>
      </c>
      <c r="AV105" s="233" t="s">
        <v>370</v>
      </c>
      <c r="AW105" s="317" t="s">
        <v>894</v>
      </c>
      <c r="AX105" s="363"/>
      <c r="AY105" s="363"/>
    </row>
    <row r="106" spans="1:51" ht="81" customHeight="1" x14ac:dyDescent="0.3">
      <c r="A106" s="885"/>
      <c r="B106" s="755"/>
      <c r="C106" s="755"/>
      <c r="D106" s="555"/>
      <c r="E106" s="441"/>
      <c r="F106" s="555"/>
      <c r="G106" s="704"/>
      <c r="H106" s="704"/>
      <c r="I106" s="704"/>
      <c r="J106" s="706"/>
      <c r="K106" s="544"/>
      <c r="L106" s="544"/>
      <c r="M106" s="689"/>
      <c r="N106" s="544"/>
      <c r="O106" s="544"/>
      <c r="P106" s="544"/>
      <c r="Q106" s="544"/>
      <c r="R106" s="689"/>
      <c r="S106" s="660"/>
      <c r="T106" s="663"/>
      <c r="U106" s="517"/>
      <c r="V106" s="541"/>
      <c r="W106" s="519"/>
      <c r="X106" s="522"/>
      <c r="Y106" s="585"/>
      <c r="Z106" s="561"/>
      <c r="AA106" s="555"/>
      <c r="AB106" s="102" t="s">
        <v>528</v>
      </c>
      <c r="AC106" s="44" t="s">
        <v>407</v>
      </c>
      <c r="AD106" s="44">
        <v>1</v>
      </c>
      <c r="AE106" s="365">
        <v>0.05</v>
      </c>
      <c r="AF106" s="442" t="s">
        <v>373</v>
      </c>
      <c r="AG106" s="278" t="s">
        <v>376</v>
      </c>
      <c r="AH106" s="79">
        <f>6*20</f>
        <v>120</v>
      </c>
      <c r="AI106" s="80" t="s">
        <v>391</v>
      </c>
      <c r="AJ106" s="363"/>
      <c r="AK106" s="783"/>
      <c r="AL106" s="783"/>
      <c r="AM106" s="783"/>
      <c r="AN106" s="817"/>
      <c r="AO106" s="786"/>
      <c r="AP106" s="786"/>
      <c r="AQ106" s="786"/>
      <c r="AR106" s="278" t="s">
        <v>810</v>
      </c>
      <c r="AS106" s="260" t="s">
        <v>892</v>
      </c>
      <c r="AT106" s="80" t="s">
        <v>812</v>
      </c>
      <c r="AU106" s="80" t="s">
        <v>730</v>
      </c>
      <c r="AV106" s="233" t="s">
        <v>370</v>
      </c>
      <c r="AW106" s="317" t="s">
        <v>821</v>
      </c>
      <c r="AX106" s="363"/>
      <c r="AY106" s="363"/>
    </row>
    <row r="107" spans="1:51" ht="84.75" customHeight="1" x14ac:dyDescent="0.3">
      <c r="A107" s="885"/>
      <c r="B107" s="755"/>
      <c r="C107" s="755"/>
      <c r="D107" s="555"/>
      <c r="E107" s="441"/>
      <c r="F107" s="555"/>
      <c r="G107" s="704"/>
      <c r="H107" s="704"/>
      <c r="I107" s="704"/>
      <c r="J107" s="706"/>
      <c r="K107" s="544"/>
      <c r="L107" s="544"/>
      <c r="M107" s="689"/>
      <c r="N107" s="544"/>
      <c r="O107" s="544"/>
      <c r="P107" s="544"/>
      <c r="Q107" s="544"/>
      <c r="R107" s="689"/>
      <c r="S107" s="660"/>
      <c r="T107" s="663"/>
      <c r="U107" s="517"/>
      <c r="V107" s="541"/>
      <c r="W107" s="519"/>
      <c r="X107" s="522"/>
      <c r="Y107" s="585"/>
      <c r="Z107" s="561"/>
      <c r="AA107" s="555"/>
      <c r="AB107" s="102" t="s">
        <v>529</v>
      </c>
      <c r="AC107" s="44" t="s">
        <v>407</v>
      </c>
      <c r="AD107" s="44">
        <v>1</v>
      </c>
      <c r="AE107" s="365">
        <v>0.05</v>
      </c>
      <c r="AF107" s="442" t="s">
        <v>373</v>
      </c>
      <c r="AG107" s="278" t="s">
        <v>376</v>
      </c>
      <c r="AH107" s="79">
        <f>20*6</f>
        <v>120</v>
      </c>
      <c r="AI107" s="80" t="s">
        <v>391</v>
      </c>
      <c r="AJ107" s="363"/>
      <c r="AK107" s="783"/>
      <c r="AL107" s="783"/>
      <c r="AM107" s="783"/>
      <c r="AN107" s="817"/>
      <c r="AO107" s="786"/>
      <c r="AP107" s="786"/>
      <c r="AQ107" s="786"/>
      <c r="AR107" s="278" t="s">
        <v>810</v>
      </c>
      <c r="AS107" s="260" t="s">
        <v>892</v>
      </c>
      <c r="AT107" s="80" t="s">
        <v>812</v>
      </c>
      <c r="AU107" s="80" t="s">
        <v>730</v>
      </c>
      <c r="AV107" s="233" t="s">
        <v>370</v>
      </c>
      <c r="AW107" s="317" t="s">
        <v>821</v>
      </c>
      <c r="AX107" s="363"/>
      <c r="AY107" s="363"/>
    </row>
    <row r="108" spans="1:51" ht="96" customHeight="1" thickBot="1" x14ac:dyDescent="0.35">
      <c r="A108" s="885"/>
      <c r="B108" s="755"/>
      <c r="C108" s="755"/>
      <c r="D108" s="555"/>
      <c r="E108" s="441"/>
      <c r="F108" s="555"/>
      <c r="G108" s="704"/>
      <c r="H108" s="704"/>
      <c r="I108" s="704"/>
      <c r="J108" s="706"/>
      <c r="K108" s="543"/>
      <c r="L108" s="543"/>
      <c r="M108" s="690"/>
      <c r="N108" s="543"/>
      <c r="O108" s="543"/>
      <c r="P108" s="543"/>
      <c r="Q108" s="543"/>
      <c r="R108" s="690"/>
      <c r="S108" s="661"/>
      <c r="T108" s="664"/>
      <c r="U108" s="517"/>
      <c r="V108" s="541"/>
      <c r="W108" s="519"/>
      <c r="X108" s="522"/>
      <c r="Y108" s="586"/>
      <c r="Z108" s="562"/>
      <c r="AA108" s="556"/>
      <c r="AB108" s="104" t="s">
        <v>530</v>
      </c>
      <c r="AC108" s="45" t="s">
        <v>407</v>
      </c>
      <c r="AD108" s="45">
        <v>1</v>
      </c>
      <c r="AE108" s="407">
        <v>0.05</v>
      </c>
      <c r="AF108" s="445" t="s">
        <v>373</v>
      </c>
      <c r="AG108" s="279" t="s">
        <v>376</v>
      </c>
      <c r="AH108" s="81">
        <f>20*6</f>
        <v>120</v>
      </c>
      <c r="AI108" s="131" t="s">
        <v>391</v>
      </c>
      <c r="AJ108" s="363"/>
      <c r="AK108" s="784"/>
      <c r="AL108" s="784"/>
      <c r="AM108" s="784"/>
      <c r="AN108" s="818"/>
      <c r="AO108" s="787"/>
      <c r="AP108" s="787"/>
      <c r="AQ108" s="787"/>
      <c r="AR108" s="279" t="s">
        <v>810</v>
      </c>
      <c r="AS108" s="262" t="s">
        <v>892</v>
      </c>
      <c r="AT108" s="131" t="s">
        <v>812</v>
      </c>
      <c r="AU108" s="131" t="s">
        <v>730</v>
      </c>
      <c r="AV108" s="236" t="s">
        <v>370</v>
      </c>
      <c r="AW108" s="318" t="s">
        <v>821</v>
      </c>
      <c r="AX108" s="363"/>
      <c r="AY108" s="363"/>
    </row>
    <row r="109" spans="1:51" ht="70.5" customHeight="1" x14ac:dyDescent="0.3">
      <c r="A109" s="885"/>
      <c r="B109" s="755"/>
      <c r="C109" s="755"/>
      <c r="D109" s="555"/>
      <c r="E109" s="441"/>
      <c r="F109" s="555"/>
      <c r="G109" s="704"/>
      <c r="H109" s="704"/>
      <c r="I109" s="704"/>
      <c r="J109" s="706"/>
      <c r="K109" s="542" t="s">
        <v>185</v>
      </c>
      <c r="L109" s="542" t="s">
        <v>186</v>
      </c>
      <c r="M109" s="542">
        <v>0</v>
      </c>
      <c r="N109" s="542" t="s">
        <v>242</v>
      </c>
      <c r="O109" s="542"/>
      <c r="P109" s="542" t="s">
        <v>273</v>
      </c>
      <c r="Q109" s="542" t="s">
        <v>280</v>
      </c>
      <c r="R109" s="542">
        <v>1</v>
      </c>
      <c r="S109" s="542" t="s">
        <v>499</v>
      </c>
      <c r="T109" s="657">
        <v>1</v>
      </c>
      <c r="U109" s="517"/>
      <c r="V109" s="541"/>
      <c r="W109" s="519"/>
      <c r="X109" s="522"/>
      <c r="Y109" s="584" t="s">
        <v>317</v>
      </c>
      <c r="Z109" s="571">
        <v>2020130010270</v>
      </c>
      <c r="AA109" s="545" t="s">
        <v>343</v>
      </c>
      <c r="AB109" s="82" t="s">
        <v>531</v>
      </c>
      <c r="AC109" s="43" t="s">
        <v>363</v>
      </c>
      <c r="AD109" s="43">
        <v>1</v>
      </c>
      <c r="AE109" s="200">
        <v>0.08</v>
      </c>
      <c r="AF109" s="439" t="s">
        <v>365</v>
      </c>
      <c r="AG109" s="277" t="s">
        <v>361</v>
      </c>
      <c r="AH109" s="440">
        <f>20*3</f>
        <v>60</v>
      </c>
      <c r="AI109" s="129" t="s">
        <v>391</v>
      </c>
      <c r="AJ109" s="363"/>
      <c r="AK109" s="782" t="s">
        <v>707</v>
      </c>
      <c r="AL109" s="782" t="s">
        <v>718</v>
      </c>
      <c r="AM109" s="804" t="s">
        <v>730</v>
      </c>
      <c r="AN109" s="816">
        <v>315511202</v>
      </c>
      <c r="AO109" s="837" t="s">
        <v>738</v>
      </c>
      <c r="AP109" s="782" t="s">
        <v>777</v>
      </c>
      <c r="AQ109" s="782" t="s">
        <v>778</v>
      </c>
      <c r="AR109" s="277" t="s">
        <v>810</v>
      </c>
      <c r="AS109" s="259" t="s">
        <v>895</v>
      </c>
      <c r="AT109" s="129" t="s">
        <v>812</v>
      </c>
      <c r="AU109" s="129" t="s">
        <v>730</v>
      </c>
      <c r="AV109" s="230" t="s">
        <v>370</v>
      </c>
      <c r="AW109" s="316" t="s">
        <v>821</v>
      </c>
      <c r="AX109" s="363"/>
      <c r="AY109" s="363"/>
    </row>
    <row r="110" spans="1:51" ht="88.5" customHeight="1" x14ac:dyDescent="0.3">
      <c r="A110" s="885"/>
      <c r="B110" s="755"/>
      <c r="C110" s="755"/>
      <c r="D110" s="555"/>
      <c r="E110" s="441"/>
      <c r="F110" s="555"/>
      <c r="G110" s="704"/>
      <c r="H110" s="704"/>
      <c r="I110" s="704"/>
      <c r="J110" s="706"/>
      <c r="K110" s="544"/>
      <c r="L110" s="544"/>
      <c r="M110" s="544"/>
      <c r="N110" s="544"/>
      <c r="O110" s="544"/>
      <c r="P110" s="544"/>
      <c r="Q110" s="544"/>
      <c r="R110" s="544"/>
      <c r="S110" s="544"/>
      <c r="T110" s="665"/>
      <c r="U110" s="517"/>
      <c r="V110" s="541"/>
      <c r="W110" s="519"/>
      <c r="X110" s="522"/>
      <c r="Y110" s="585"/>
      <c r="Z110" s="572"/>
      <c r="AA110" s="544"/>
      <c r="AB110" s="84" t="s">
        <v>532</v>
      </c>
      <c r="AC110" s="44" t="s">
        <v>381</v>
      </c>
      <c r="AD110" s="44">
        <v>1</v>
      </c>
      <c r="AE110" s="65">
        <v>0.08</v>
      </c>
      <c r="AF110" s="442" t="s">
        <v>365</v>
      </c>
      <c r="AG110" s="278" t="s">
        <v>361</v>
      </c>
      <c r="AH110" s="79">
        <f>20*3</f>
        <v>60</v>
      </c>
      <c r="AI110" s="80" t="s">
        <v>391</v>
      </c>
      <c r="AJ110" s="363"/>
      <c r="AK110" s="783"/>
      <c r="AL110" s="783"/>
      <c r="AM110" s="805"/>
      <c r="AN110" s="817"/>
      <c r="AO110" s="838"/>
      <c r="AP110" s="783"/>
      <c r="AQ110" s="783"/>
      <c r="AR110" s="278" t="s">
        <v>810</v>
      </c>
      <c r="AS110" s="260" t="s">
        <v>895</v>
      </c>
      <c r="AT110" s="80" t="s">
        <v>812</v>
      </c>
      <c r="AU110" s="80" t="s">
        <v>730</v>
      </c>
      <c r="AV110" s="233" t="s">
        <v>370</v>
      </c>
      <c r="AW110" s="317" t="s">
        <v>821</v>
      </c>
      <c r="AX110" s="363"/>
      <c r="AY110" s="363"/>
    </row>
    <row r="111" spans="1:51" ht="78" customHeight="1" x14ac:dyDescent="0.3">
      <c r="A111" s="885"/>
      <c r="B111" s="755"/>
      <c r="C111" s="755"/>
      <c r="D111" s="555"/>
      <c r="E111" s="441"/>
      <c r="F111" s="555"/>
      <c r="G111" s="704"/>
      <c r="H111" s="704"/>
      <c r="I111" s="704"/>
      <c r="J111" s="706"/>
      <c r="K111" s="543"/>
      <c r="L111" s="543"/>
      <c r="M111" s="543"/>
      <c r="N111" s="543"/>
      <c r="O111" s="543"/>
      <c r="P111" s="543"/>
      <c r="Q111" s="543"/>
      <c r="R111" s="543"/>
      <c r="S111" s="543"/>
      <c r="T111" s="658"/>
      <c r="U111" s="517"/>
      <c r="V111" s="541"/>
      <c r="W111" s="519"/>
      <c r="X111" s="522"/>
      <c r="Y111" s="585"/>
      <c r="Z111" s="572"/>
      <c r="AA111" s="544"/>
      <c r="AB111" s="122" t="s">
        <v>533</v>
      </c>
      <c r="AC111" s="44" t="s">
        <v>407</v>
      </c>
      <c r="AD111" s="44">
        <v>1</v>
      </c>
      <c r="AE111" s="65">
        <v>0.06</v>
      </c>
      <c r="AF111" s="411" t="s">
        <v>453</v>
      </c>
      <c r="AG111" s="44" t="s">
        <v>376</v>
      </c>
      <c r="AH111" s="79">
        <f>10*20</f>
        <v>200</v>
      </c>
      <c r="AI111" s="99" t="s">
        <v>391</v>
      </c>
      <c r="AJ111" s="363"/>
      <c r="AK111" s="783"/>
      <c r="AL111" s="783"/>
      <c r="AM111" s="805"/>
      <c r="AN111" s="817"/>
      <c r="AO111" s="838"/>
      <c r="AP111" s="783"/>
      <c r="AQ111" s="783"/>
      <c r="AR111" s="278" t="s">
        <v>810</v>
      </c>
      <c r="AS111" s="260" t="s">
        <v>895</v>
      </c>
      <c r="AT111" s="80" t="s">
        <v>812</v>
      </c>
      <c r="AU111" s="80" t="s">
        <v>730</v>
      </c>
      <c r="AV111" s="233" t="s">
        <v>370</v>
      </c>
      <c r="AW111" s="317" t="s">
        <v>896</v>
      </c>
      <c r="AX111" s="363"/>
      <c r="AY111" s="363"/>
    </row>
    <row r="112" spans="1:51" ht="106.5" customHeight="1" x14ac:dyDescent="0.3">
      <c r="A112" s="885"/>
      <c r="B112" s="755"/>
      <c r="C112" s="755"/>
      <c r="D112" s="555"/>
      <c r="E112" s="441"/>
      <c r="F112" s="555"/>
      <c r="G112" s="704"/>
      <c r="H112" s="704"/>
      <c r="I112" s="704"/>
      <c r="J112" s="706"/>
      <c r="K112" s="654" t="s">
        <v>187</v>
      </c>
      <c r="L112" s="654" t="s">
        <v>175</v>
      </c>
      <c r="M112" s="654">
        <v>0</v>
      </c>
      <c r="N112" s="654" t="s">
        <v>243</v>
      </c>
      <c r="O112" s="654"/>
      <c r="P112" s="654" t="s">
        <v>273</v>
      </c>
      <c r="Q112" s="542" t="s">
        <v>278</v>
      </c>
      <c r="R112" s="666">
        <v>80</v>
      </c>
      <c r="S112" s="542">
        <v>20</v>
      </c>
      <c r="T112" s="657">
        <v>60</v>
      </c>
      <c r="U112" s="517"/>
      <c r="V112" s="541"/>
      <c r="W112" s="519"/>
      <c r="X112" s="522"/>
      <c r="Y112" s="585"/>
      <c r="Z112" s="572"/>
      <c r="AA112" s="544"/>
      <c r="AB112" s="122" t="s">
        <v>534</v>
      </c>
      <c r="AC112" s="44" t="s">
        <v>407</v>
      </c>
      <c r="AD112" s="44">
        <v>1</v>
      </c>
      <c r="AE112" s="65">
        <v>0.06</v>
      </c>
      <c r="AF112" s="443" t="s">
        <v>453</v>
      </c>
      <c r="AG112" s="444" t="s">
        <v>376</v>
      </c>
      <c r="AH112" s="79">
        <f>10*20</f>
        <v>200</v>
      </c>
      <c r="AI112" s="80" t="s">
        <v>391</v>
      </c>
      <c r="AJ112" s="363"/>
      <c r="AK112" s="783"/>
      <c r="AL112" s="783"/>
      <c r="AM112" s="805"/>
      <c r="AN112" s="817"/>
      <c r="AO112" s="838"/>
      <c r="AP112" s="783"/>
      <c r="AQ112" s="783"/>
      <c r="AR112" s="278" t="s">
        <v>810</v>
      </c>
      <c r="AS112" s="260" t="s">
        <v>895</v>
      </c>
      <c r="AT112" s="80" t="s">
        <v>812</v>
      </c>
      <c r="AU112" s="80" t="s">
        <v>730</v>
      </c>
      <c r="AV112" s="233" t="s">
        <v>370</v>
      </c>
      <c r="AW112" s="317" t="s">
        <v>896</v>
      </c>
      <c r="AX112" s="363"/>
      <c r="AY112" s="363"/>
    </row>
    <row r="113" spans="1:51" ht="88.5" customHeight="1" x14ac:dyDescent="0.3">
      <c r="A113" s="885"/>
      <c r="B113" s="755"/>
      <c r="C113" s="755"/>
      <c r="D113" s="555"/>
      <c r="E113" s="441"/>
      <c r="F113" s="555"/>
      <c r="G113" s="704"/>
      <c r="H113" s="704"/>
      <c r="I113" s="704"/>
      <c r="J113" s="706"/>
      <c r="K113" s="655"/>
      <c r="L113" s="655"/>
      <c r="M113" s="655"/>
      <c r="N113" s="655"/>
      <c r="O113" s="655"/>
      <c r="P113" s="655"/>
      <c r="Q113" s="544"/>
      <c r="R113" s="667"/>
      <c r="S113" s="544"/>
      <c r="T113" s="665"/>
      <c r="U113" s="517"/>
      <c r="V113" s="541"/>
      <c r="W113" s="519"/>
      <c r="X113" s="522"/>
      <c r="Y113" s="585"/>
      <c r="Z113" s="572"/>
      <c r="AA113" s="544"/>
      <c r="AB113" s="122" t="s">
        <v>535</v>
      </c>
      <c r="AC113" s="44" t="s">
        <v>407</v>
      </c>
      <c r="AD113" s="44">
        <v>1</v>
      </c>
      <c r="AE113" s="65">
        <v>0.06</v>
      </c>
      <c r="AF113" s="442" t="s">
        <v>453</v>
      </c>
      <c r="AG113" s="278" t="s">
        <v>376</v>
      </c>
      <c r="AH113" s="79">
        <f>10*20</f>
        <v>200</v>
      </c>
      <c r="AI113" s="80" t="s">
        <v>391</v>
      </c>
      <c r="AJ113" s="363"/>
      <c r="AK113" s="783"/>
      <c r="AL113" s="783"/>
      <c r="AM113" s="805"/>
      <c r="AN113" s="817"/>
      <c r="AO113" s="838"/>
      <c r="AP113" s="783"/>
      <c r="AQ113" s="783"/>
      <c r="AR113" s="278" t="s">
        <v>810</v>
      </c>
      <c r="AS113" s="260" t="s">
        <v>895</v>
      </c>
      <c r="AT113" s="80" t="s">
        <v>812</v>
      </c>
      <c r="AU113" s="80" t="s">
        <v>730</v>
      </c>
      <c r="AV113" s="233" t="s">
        <v>370</v>
      </c>
      <c r="AW113" s="317" t="s">
        <v>896</v>
      </c>
      <c r="AX113" s="363"/>
      <c r="AY113" s="363"/>
    </row>
    <row r="114" spans="1:51" ht="42" customHeight="1" x14ac:dyDescent="0.3">
      <c r="A114" s="885"/>
      <c r="B114" s="755"/>
      <c r="C114" s="755"/>
      <c r="D114" s="555"/>
      <c r="E114" s="441"/>
      <c r="F114" s="555"/>
      <c r="G114" s="704"/>
      <c r="H114" s="704"/>
      <c r="I114" s="704"/>
      <c r="J114" s="706"/>
      <c r="K114" s="655"/>
      <c r="L114" s="655"/>
      <c r="M114" s="655"/>
      <c r="N114" s="655"/>
      <c r="O114" s="655"/>
      <c r="P114" s="655"/>
      <c r="Q114" s="544"/>
      <c r="R114" s="667"/>
      <c r="S114" s="544"/>
      <c r="T114" s="665"/>
      <c r="U114" s="517"/>
      <c r="V114" s="541"/>
      <c r="W114" s="519"/>
      <c r="X114" s="522"/>
      <c r="Y114" s="585"/>
      <c r="Z114" s="572"/>
      <c r="AA114" s="544"/>
      <c r="AB114" s="84" t="s">
        <v>536</v>
      </c>
      <c r="AC114" s="44" t="s">
        <v>402</v>
      </c>
      <c r="AD114" s="44">
        <v>1</v>
      </c>
      <c r="AE114" s="65">
        <v>0.08</v>
      </c>
      <c r="AF114" s="446" t="s">
        <v>365</v>
      </c>
      <c r="AG114" s="447" t="s">
        <v>376</v>
      </c>
      <c r="AH114" s="79">
        <f>20*3</f>
        <v>60</v>
      </c>
      <c r="AI114" s="80" t="s">
        <v>391</v>
      </c>
      <c r="AJ114" s="363"/>
      <c r="AK114" s="783"/>
      <c r="AL114" s="783"/>
      <c r="AM114" s="805"/>
      <c r="AN114" s="817"/>
      <c r="AO114" s="838"/>
      <c r="AP114" s="783"/>
      <c r="AQ114" s="783"/>
      <c r="AR114" s="278" t="s">
        <v>810</v>
      </c>
      <c r="AS114" s="260" t="s">
        <v>895</v>
      </c>
      <c r="AT114" s="80" t="s">
        <v>812</v>
      </c>
      <c r="AU114" s="80" t="s">
        <v>730</v>
      </c>
      <c r="AV114" s="233" t="s">
        <v>370</v>
      </c>
      <c r="AW114" s="317" t="s">
        <v>821</v>
      </c>
      <c r="AX114" s="363"/>
      <c r="AY114" s="363"/>
    </row>
    <row r="115" spans="1:51" ht="51" customHeight="1" x14ac:dyDescent="0.3">
      <c r="A115" s="885"/>
      <c r="B115" s="755"/>
      <c r="C115" s="755"/>
      <c r="D115" s="555"/>
      <c r="E115" s="441"/>
      <c r="F115" s="555"/>
      <c r="G115" s="704"/>
      <c r="H115" s="704"/>
      <c r="I115" s="704"/>
      <c r="J115" s="706"/>
      <c r="K115" s="655"/>
      <c r="L115" s="655"/>
      <c r="M115" s="655"/>
      <c r="N115" s="655"/>
      <c r="O115" s="655"/>
      <c r="P115" s="655"/>
      <c r="Q115" s="544"/>
      <c r="R115" s="667"/>
      <c r="S115" s="544"/>
      <c r="T115" s="665"/>
      <c r="U115" s="517"/>
      <c r="V115" s="541"/>
      <c r="W115" s="519"/>
      <c r="X115" s="522"/>
      <c r="Y115" s="585"/>
      <c r="Z115" s="572"/>
      <c r="AA115" s="544"/>
      <c r="AB115" s="84" t="s">
        <v>537</v>
      </c>
      <c r="AC115" s="44" t="s">
        <v>407</v>
      </c>
      <c r="AD115" s="44">
        <v>2</v>
      </c>
      <c r="AE115" s="65">
        <v>0.08</v>
      </c>
      <c r="AF115" s="442" t="s">
        <v>365</v>
      </c>
      <c r="AG115" s="278" t="s">
        <v>376</v>
      </c>
      <c r="AH115" s="79">
        <f>20*3</f>
        <v>60</v>
      </c>
      <c r="AI115" s="80" t="s">
        <v>391</v>
      </c>
      <c r="AJ115" s="363"/>
      <c r="AK115" s="783"/>
      <c r="AL115" s="783"/>
      <c r="AM115" s="805"/>
      <c r="AN115" s="817"/>
      <c r="AO115" s="838"/>
      <c r="AP115" s="783"/>
      <c r="AQ115" s="783"/>
      <c r="AR115" s="278" t="s">
        <v>810</v>
      </c>
      <c r="AS115" s="260" t="s">
        <v>895</v>
      </c>
      <c r="AT115" s="80" t="s">
        <v>812</v>
      </c>
      <c r="AU115" s="80" t="s">
        <v>730</v>
      </c>
      <c r="AV115" s="233" t="s">
        <v>370</v>
      </c>
      <c r="AW115" s="317" t="s">
        <v>821</v>
      </c>
      <c r="AX115" s="363"/>
      <c r="AY115" s="363"/>
    </row>
    <row r="116" spans="1:51" ht="45.75" customHeight="1" x14ac:dyDescent="0.3">
      <c r="A116" s="885"/>
      <c r="B116" s="755"/>
      <c r="C116" s="755"/>
      <c r="D116" s="555"/>
      <c r="E116" s="441"/>
      <c r="F116" s="555"/>
      <c r="G116" s="704"/>
      <c r="H116" s="704"/>
      <c r="I116" s="704"/>
      <c r="J116" s="706"/>
      <c r="K116" s="655"/>
      <c r="L116" s="655"/>
      <c r="M116" s="655"/>
      <c r="N116" s="655"/>
      <c r="O116" s="655"/>
      <c r="P116" s="655"/>
      <c r="Q116" s="544"/>
      <c r="R116" s="667"/>
      <c r="S116" s="544"/>
      <c r="T116" s="665"/>
      <c r="U116" s="517"/>
      <c r="V116" s="541"/>
      <c r="W116" s="519"/>
      <c r="X116" s="522"/>
      <c r="Y116" s="585"/>
      <c r="Z116" s="572"/>
      <c r="AA116" s="544"/>
      <c r="AB116" s="84" t="s">
        <v>538</v>
      </c>
      <c r="AC116" s="44" t="s">
        <v>404</v>
      </c>
      <c r="AD116" s="44">
        <v>20</v>
      </c>
      <c r="AE116" s="65">
        <v>0.2</v>
      </c>
      <c r="AF116" s="442" t="s">
        <v>360</v>
      </c>
      <c r="AG116" s="278" t="s">
        <v>376</v>
      </c>
      <c r="AH116" s="79">
        <f>8*20</f>
        <v>160</v>
      </c>
      <c r="AI116" s="44" t="s">
        <v>391</v>
      </c>
      <c r="AJ116" s="363"/>
      <c r="AK116" s="783"/>
      <c r="AL116" s="783"/>
      <c r="AM116" s="805"/>
      <c r="AN116" s="817"/>
      <c r="AO116" s="838"/>
      <c r="AP116" s="783"/>
      <c r="AQ116" s="783"/>
      <c r="AR116" s="278" t="s">
        <v>810</v>
      </c>
      <c r="AS116" s="260" t="s">
        <v>897</v>
      </c>
      <c r="AT116" s="227" t="s">
        <v>816</v>
      </c>
      <c r="AU116" s="80" t="s">
        <v>730</v>
      </c>
      <c r="AV116" s="233" t="s">
        <v>360</v>
      </c>
      <c r="AW116" s="317" t="s">
        <v>898</v>
      </c>
      <c r="AX116" s="363"/>
      <c r="AY116" s="363"/>
    </row>
    <row r="117" spans="1:51" ht="79.5" customHeight="1" thickBot="1" x14ac:dyDescent="0.35">
      <c r="A117" s="885"/>
      <c r="B117" s="755"/>
      <c r="C117" s="755"/>
      <c r="D117" s="555"/>
      <c r="E117" s="441"/>
      <c r="F117" s="555"/>
      <c r="G117" s="704"/>
      <c r="H117" s="704"/>
      <c r="I117" s="704"/>
      <c r="J117" s="706"/>
      <c r="K117" s="656"/>
      <c r="L117" s="656"/>
      <c r="M117" s="656"/>
      <c r="N117" s="656"/>
      <c r="O117" s="656"/>
      <c r="P117" s="656"/>
      <c r="Q117" s="543"/>
      <c r="R117" s="668"/>
      <c r="S117" s="543"/>
      <c r="T117" s="658"/>
      <c r="U117" s="517"/>
      <c r="V117" s="541"/>
      <c r="W117" s="519"/>
      <c r="X117" s="522"/>
      <c r="Y117" s="586"/>
      <c r="Z117" s="573"/>
      <c r="AA117" s="546"/>
      <c r="AB117" s="87" t="s">
        <v>539</v>
      </c>
      <c r="AC117" s="45" t="s">
        <v>408</v>
      </c>
      <c r="AD117" s="45">
        <v>3</v>
      </c>
      <c r="AE117" s="68">
        <v>0.3</v>
      </c>
      <c r="AF117" s="445" t="s">
        <v>370</v>
      </c>
      <c r="AG117" s="279" t="s">
        <v>376</v>
      </c>
      <c r="AH117" s="81">
        <f>11*20</f>
        <v>220</v>
      </c>
      <c r="AI117" s="131" t="s">
        <v>391</v>
      </c>
      <c r="AJ117" s="363"/>
      <c r="AK117" s="784"/>
      <c r="AL117" s="784"/>
      <c r="AM117" s="836"/>
      <c r="AN117" s="818"/>
      <c r="AO117" s="839"/>
      <c r="AP117" s="784"/>
      <c r="AQ117" s="784"/>
      <c r="AR117" s="279" t="s">
        <v>810</v>
      </c>
      <c r="AS117" s="262" t="s">
        <v>895</v>
      </c>
      <c r="AT117" s="131" t="s">
        <v>812</v>
      </c>
      <c r="AU117" s="131" t="s">
        <v>730</v>
      </c>
      <c r="AV117" s="236" t="s">
        <v>370</v>
      </c>
      <c r="AW117" s="318" t="s">
        <v>894</v>
      </c>
      <c r="AX117" s="363"/>
      <c r="AY117" s="363"/>
    </row>
    <row r="118" spans="1:51" ht="81" customHeight="1" x14ac:dyDescent="0.3">
      <c r="A118" s="885"/>
      <c r="B118" s="755"/>
      <c r="C118" s="755"/>
      <c r="D118" s="555"/>
      <c r="E118" s="441"/>
      <c r="F118" s="555"/>
      <c r="G118" s="704"/>
      <c r="H118" s="704"/>
      <c r="I118" s="704"/>
      <c r="J118" s="706"/>
      <c r="K118" s="654" t="s">
        <v>188</v>
      </c>
      <c r="L118" s="654" t="s">
        <v>160</v>
      </c>
      <c r="M118" s="654">
        <v>0</v>
      </c>
      <c r="N118" s="654" t="s">
        <v>244</v>
      </c>
      <c r="O118" s="654"/>
      <c r="P118" s="654" t="s">
        <v>273</v>
      </c>
      <c r="Q118" s="654" t="s">
        <v>276</v>
      </c>
      <c r="R118" s="682">
        <v>0.8</v>
      </c>
      <c r="S118" s="682">
        <v>0.8</v>
      </c>
      <c r="T118" s="685">
        <v>0.64</v>
      </c>
      <c r="U118" s="517"/>
      <c r="V118" s="541"/>
      <c r="W118" s="519"/>
      <c r="X118" s="522"/>
      <c r="Y118" s="584" t="s">
        <v>318</v>
      </c>
      <c r="Z118" s="560">
        <v>2021130010036</v>
      </c>
      <c r="AA118" s="554" t="s">
        <v>344</v>
      </c>
      <c r="AB118" s="58" t="s">
        <v>540</v>
      </c>
      <c r="AC118" s="59" t="s">
        <v>482</v>
      </c>
      <c r="AD118" s="59">
        <v>1</v>
      </c>
      <c r="AE118" s="62">
        <v>0.1</v>
      </c>
      <c r="AF118" s="69" t="s">
        <v>373</v>
      </c>
      <c r="AG118" s="70" t="s">
        <v>361</v>
      </c>
      <c r="AH118" s="77">
        <f>20*6</f>
        <v>120</v>
      </c>
      <c r="AI118" s="78" t="s">
        <v>391</v>
      </c>
      <c r="AJ118" s="363"/>
      <c r="AK118" s="783" t="s">
        <v>707</v>
      </c>
      <c r="AL118" s="783" t="s">
        <v>718</v>
      </c>
      <c r="AM118" s="838" t="s">
        <v>730</v>
      </c>
      <c r="AN118" s="840">
        <v>138824928</v>
      </c>
      <c r="AO118" s="842" t="s">
        <v>738</v>
      </c>
      <c r="AP118" s="845" t="s">
        <v>779</v>
      </c>
      <c r="AQ118" s="783" t="s">
        <v>780</v>
      </c>
      <c r="AR118" s="280" t="s">
        <v>810</v>
      </c>
      <c r="AS118" s="261" t="s">
        <v>899</v>
      </c>
      <c r="AT118" s="78" t="s">
        <v>812</v>
      </c>
      <c r="AU118" s="78" t="s">
        <v>730</v>
      </c>
      <c r="AV118" s="281" t="s">
        <v>370</v>
      </c>
      <c r="AW118" s="327" t="s">
        <v>821</v>
      </c>
      <c r="AX118" s="363"/>
      <c r="AY118" s="363"/>
    </row>
    <row r="119" spans="1:51" ht="106.5" customHeight="1" x14ac:dyDescent="0.3">
      <c r="A119" s="885"/>
      <c r="B119" s="755"/>
      <c r="C119" s="755"/>
      <c r="D119" s="555"/>
      <c r="E119" s="441"/>
      <c r="F119" s="555"/>
      <c r="G119" s="704"/>
      <c r="H119" s="704"/>
      <c r="I119" s="704"/>
      <c r="J119" s="706"/>
      <c r="K119" s="655"/>
      <c r="L119" s="655"/>
      <c r="M119" s="655"/>
      <c r="N119" s="655"/>
      <c r="O119" s="655"/>
      <c r="P119" s="655"/>
      <c r="Q119" s="655"/>
      <c r="R119" s="683"/>
      <c r="S119" s="683"/>
      <c r="T119" s="686"/>
      <c r="U119" s="517"/>
      <c r="V119" s="541"/>
      <c r="W119" s="519"/>
      <c r="X119" s="522"/>
      <c r="Y119" s="585"/>
      <c r="Z119" s="561"/>
      <c r="AA119" s="555"/>
      <c r="AB119" s="60" t="s">
        <v>541</v>
      </c>
      <c r="AC119" s="44" t="s">
        <v>484</v>
      </c>
      <c r="AD119" s="63">
        <v>3</v>
      </c>
      <c r="AE119" s="64">
        <v>0.2</v>
      </c>
      <c r="AF119" s="71" t="s">
        <v>360</v>
      </c>
      <c r="AG119" s="72" t="s">
        <v>376</v>
      </c>
      <c r="AH119" s="79">
        <f>8*20</f>
        <v>160</v>
      </c>
      <c r="AI119" s="80" t="s">
        <v>391</v>
      </c>
      <c r="AJ119" s="363"/>
      <c r="AK119" s="783"/>
      <c r="AL119" s="783"/>
      <c r="AM119" s="838"/>
      <c r="AN119" s="840"/>
      <c r="AO119" s="843"/>
      <c r="AP119" s="786"/>
      <c r="AQ119" s="783"/>
      <c r="AR119" s="278" t="s">
        <v>810</v>
      </c>
      <c r="AS119" s="260" t="s">
        <v>899</v>
      </c>
      <c r="AT119" s="80" t="s">
        <v>812</v>
      </c>
      <c r="AU119" s="80" t="s">
        <v>730</v>
      </c>
      <c r="AV119" s="233" t="s">
        <v>370</v>
      </c>
      <c r="AW119" s="317" t="s">
        <v>894</v>
      </c>
      <c r="AX119" s="363"/>
      <c r="AY119" s="363"/>
    </row>
    <row r="120" spans="1:51" ht="66.75" customHeight="1" x14ac:dyDescent="0.3">
      <c r="A120" s="885"/>
      <c r="B120" s="755"/>
      <c r="C120" s="755"/>
      <c r="D120" s="555"/>
      <c r="E120" s="441"/>
      <c r="F120" s="555"/>
      <c r="G120" s="704"/>
      <c r="H120" s="704"/>
      <c r="I120" s="704"/>
      <c r="J120" s="706"/>
      <c r="K120" s="655"/>
      <c r="L120" s="655"/>
      <c r="M120" s="655"/>
      <c r="N120" s="655"/>
      <c r="O120" s="655"/>
      <c r="P120" s="655"/>
      <c r="Q120" s="655"/>
      <c r="R120" s="683"/>
      <c r="S120" s="683"/>
      <c r="T120" s="686"/>
      <c r="U120" s="517"/>
      <c r="V120" s="541"/>
      <c r="W120" s="519"/>
      <c r="X120" s="522"/>
      <c r="Y120" s="585"/>
      <c r="Z120" s="561"/>
      <c r="AA120" s="555"/>
      <c r="AB120" s="60" t="s">
        <v>542</v>
      </c>
      <c r="AC120" s="44" t="s">
        <v>469</v>
      </c>
      <c r="AD120" s="44">
        <v>1</v>
      </c>
      <c r="AE120" s="65">
        <v>0.1</v>
      </c>
      <c r="AF120" s="71" t="s">
        <v>373</v>
      </c>
      <c r="AG120" s="72" t="s">
        <v>365</v>
      </c>
      <c r="AH120" s="79">
        <f>4*20</f>
        <v>80</v>
      </c>
      <c r="AI120" s="79">
        <v>300</v>
      </c>
      <c r="AJ120" s="363"/>
      <c r="AK120" s="783"/>
      <c r="AL120" s="783"/>
      <c r="AM120" s="838"/>
      <c r="AN120" s="840"/>
      <c r="AO120" s="843"/>
      <c r="AP120" s="786"/>
      <c r="AQ120" s="783"/>
      <c r="AR120" s="278" t="s">
        <v>810</v>
      </c>
      <c r="AS120" s="260" t="s">
        <v>899</v>
      </c>
      <c r="AT120" s="80" t="s">
        <v>812</v>
      </c>
      <c r="AU120" s="80" t="s">
        <v>730</v>
      </c>
      <c r="AV120" s="233" t="s">
        <v>370</v>
      </c>
      <c r="AW120" s="317" t="s">
        <v>894</v>
      </c>
      <c r="AX120" s="363"/>
      <c r="AY120" s="363"/>
    </row>
    <row r="121" spans="1:51" ht="61.5" customHeight="1" x14ac:dyDescent="0.3">
      <c r="A121" s="885"/>
      <c r="B121" s="755"/>
      <c r="C121" s="755"/>
      <c r="D121" s="555"/>
      <c r="E121" s="441"/>
      <c r="F121" s="555"/>
      <c r="G121" s="704"/>
      <c r="H121" s="704"/>
      <c r="I121" s="704"/>
      <c r="J121" s="706"/>
      <c r="K121" s="655"/>
      <c r="L121" s="655"/>
      <c r="M121" s="655"/>
      <c r="N121" s="655"/>
      <c r="O121" s="655"/>
      <c r="P121" s="655"/>
      <c r="Q121" s="655"/>
      <c r="R121" s="683"/>
      <c r="S121" s="683"/>
      <c r="T121" s="686"/>
      <c r="U121" s="517"/>
      <c r="V121" s="541"/>
      <c r="W121" s="519"/>
      <c r="X121" s="522"/>
      <c r="Y121" s="585"/>
      <c r="Z121" s="561"/>
      <c r="AA121" s="555"/>
      <c r="AB121" s="60" t="s">
        <v>543</v>
      </c>
      <c r="AC121" s="44" t="s">
        <v>468</v>
      </c>
      <c r="AD121" s="44">
        <v>1</v>
      </c>
      <c r="AE121" s="65">
        <v>0.1</v>
      </c>
      <c r="AF121" s="71" t="s">
        <v>370</v>
      </c>
      <c r="AG121" s="72" t="s">
        <v>382</v>
      </c>
      <c r="AH121" s="79">
        <f>20*3</f>
        <v>60</v>
      </c>
      <c r="AI121" s="80" t="s">
        <v>391</v>
      </c>
      <c r="AJ121" s="363"/>
      <c r="AK121" s="783"/>
      <c r="AL121" s="783"/>
      <c r="AM121" s="838"/>
      <c r="AN121" s="840"/>
      <c r="AO121" s="843"/>
      <c r="AP121" s="786"/>
      <c r="AQ121" s="783"/>
      <c r="AR121" s="278" t="s">
        <v>810</v>
      </c>
      <c r="AS121" s="260" t="s">
        <v>899</v>
      </c>
      <c r="AT121" s="80" t="s">
        <v>812</v>
      </c>
      <c r="AU121" s="80" t="s">
        <v>730</v>
      </c>
      <c r="AV121" s="233" t="s">
        <v>370</v>
      </c>
      <c r="AW121" s="317" t="s">
        <v>821</v>
      </c>
      <c r="AX121" s="363"/>
      <c r="AY121" s="363"/>
    </row>
    <row r="122" spans="1:51" ht="60" customHeight="1" x14ac:dyDescent="0.3">
      <c r="A122" s="885"/>
      <c r="B122" s="755"/>
      <c r="C122" s="755"/>
      <c r="D122" s="555"/>
      <c r="E122" s="441"/>
      <c r="F122" s="555"/>
      <c r="G122" s="704"/>
      <c r="H122" s="704"/>
      <c r="I122" s="704"/>
      <c r="J122" s="706"/>
      <c r="K122" s="655"/>
      <c r="L122" s="655"/>
      <c r="M122" s="655"/>
      <c r="N122" s="655"/>
      <c r="O122" s="655"/>
      <c r="P122" s="655"/>
      <c r="Q122" s="655"/>
      <c r="R122" s="683"/>
      <c r="S122" s="683"/>
      <c r="T122" s="686"/>
      <c r="U122" s="517"/>
      <c r="V122" s="541"/>
      <c r="W122" s="519"/>
      <c r="X122" s="522"/>
      <c r="Y122" s="585"/>
      <c r="Z122" s="561"/>
      <c r="AA122" s="555"/>
      <c r="AB122" s="60" t="s">
        <v>544</v>
      </c>
      <c r="AC122" s="44" t="s">
        <v>545</v>
      </c>
      <c r="AD122" s="44">
        <v>1</v>
      </c>
      <c r="AE122" s="65">
        <v>0.1</v>
      </c>
      <c r="AF122" s="71" t="s">
        <v>370</v>
      </c>
      <c r="AG122" s="72" t="s">
        <v>382</v>
      </c>
      <c r="AH122" s="79">
        <f>20*3</f>
        <v>60</v>
      </c>
      <c r="AI122" s="80" t="s">
        <v>391</v>
      </c>
      <c r="AJ122" s="363"/>
      <c r="AK122" s="783"/>
      <c r="AL122" s="783"/>
      <c r="AM122" s="838"/>
      <c r="AN122" s="840"/>
      <c r="AO122" s="843"/>
      <c r="AP122" s="786"/>
      <c r="AQ122" s="783"/>
      <c r="AR122" s="278" t="s">
        <v>810</v>
      </c>
      <c r="AS122" s="260" t="s">
        <v>899</v>
      </c>
      <c r="AT122" s="80" t="s">
        <v>812</v>
      </c>
      <c r="AU122" s="80" t="s">
        <v>730</v>
      </c>
      <c r="AV122" s="233" t="s">
        <v>370</v>
      </c>
      <c r="AW122" s="317" t="s">
        <v>821</v>
      </c>
      <c r="AX122" s="363"/>
      <c r="AY122" s="363"/>
    </row>
    <row r="123" spans="1:51" ht="52.5" customHeight="1" x14ac:dyDescent="0.3">
      <c r="A123" s="885"/>
      <c r="B123" s="755"/>
      <c r="C123" s="755"/>
      <c r="D123" s="555"/>
      <c r="E123" s="441"/>
      <c r="F123" s="555"/>
      <c r="G123" s="704"/>
      <c r="H123" s="704"/>
      <c r="I123" s="704"/>
      <c r="J123" s="706"/>
      <c r="K123" s="655"/>
      <c r="L123" s="655"/>
      <c r="M123" s="655"/>
      <c r="N123" s="655"/>
      <c r="O123" s="655"/>
      <c r="P123" s="655"/>
      <c r="Q123" s="655"/>
      <c r="R123" s="683"/>
      <c r="S123" s="683"/>
      <c r="T123" s="686"/>
      <c r="U123" s="517"/>
      <c r="V123" s="541"/>
      <c r="W123" s="519"/>
      <c r="X123" s="522"/>
      <c r="Y123" s="585"/>
      <c r="Z123" s="561"/>
      <c r="AA123" s="555"/>
      <c r="AB123" s="60" t="s">
        <v>546</v>
      </c>
      <c r="AC123" s="44" t="s">
        <v>469</v>
      </c>
      <c r="AD123" s="66">
        <v>1</v>
      </c>
      <c r="AE123" s="67">
        <v>0.2</v>
      </c>
      <c r="AF123" s="73" t="s">
        <v>453</v>
      </c>
      <c r="AG123" s="74" t="s">
        <v>376</v>
      </c>
      <c r="AH123" s="79">
        <f>10*20</f>
        <v>200</v>
      </c>
      <c r="AI123" s="80" t="s">
        <v>391</v>
      </c>
      <c r="AJ123" s="363"/>
      <c r="AK123" s="783"/>
      <c r="AL123" s="783"/>
      <c r="AM123" s="838"/>
      <c r="AN123" s="840"/>
      <c r="AO123" s="843"/>
      <c r="AP123" s="786"/>
      <c r="AQ123" s="783"/>
      <c r="AR123" s="278" t="s">
        <v>810</v>
      </c>
      <c r="AS123" s="260" t="s">
        <v>899</v>
      </c>
      <c r="AT123" s="80" t="s">
        <v>812</v>
      </c>
      <c r="AU123" s="80" t="s">
        <v>730</v>
      </c>
      <c r="AV123" s="233" t="s">
        <v>370</v>
      </c>
      <c r="AW123" s="317" t="s">
        <v>900</v>
      </c>
      <c r="AX123" s="363"/>
      <c r="AY123" s="363"/>
    </row>
    <row r="124" spans="1:51" ht="66.75" customHeight="1" thickBot="1" x14ac:dyDescent="0.35">
      <c r="A124" s="885"/>
      <c r="B124" s="755"/>
      <c r="C124" s="755"/>
      <c r="D124" s="555"/>
      <c r="E124" s="441"/>
      <c r="F124" s="555"/>
      <c r="G124" s="704"/>
      <c r="H124" s="704"/>
      <c r="I124" s="704"/>
      <c r="J124" s="706"/>
      <c r="K124" s="656"/>
      <c r="L124" s="656"/>
      <c r="M124" s="656"/>
      <c r="N124" s="656"/>
      <c r="O124" s="656"/>
      <c r="P124" s="656"/>
      <c r="Q124" s="656"/>
      <c r="R124" s="684"/>
      <c r="S124" s="684"/>
      <c r="T124" s="687"/>
      <c r="U124" s="517"/>
      <c r="V124" s="541"/>
      <c r="W124" s="520"/>
      <c r="X124" s="523"/>
      <c r="Y124" s="586"/>
      <c r="Z124" s="562"/>
      <c r="AA124" s="556"/>
      <c r="AB124" s="61" t="s">
        <v>547</v>
      </c>
      <c r="AC124" s="45" t="s">
        <v>548</v>
      </c>
      <c r="AD124" s="45">
        <v>3</v>
      </c>
      <c r="AE124" s="68">
        <v>0.2</v>
      </c>
      <c r="AF124" s="75" t="s">
        <v>360</v>
      </c>
      <c r="AG124" s="76" t="s">
        <v>376</v>
      </c>
      <c r="AH124" s="81">
        <f>8*20</f>
        <v>160</v>
      </c>
      <c r="AI124" s="81">
        <v>140</v>
      </c>
      <c r="AJ124" s="363"/>
      <c r="AK124" s="784"/>
      <c r="AL124" s="784"/>
      <c r="AM124" s="839"/>
      <c r="AN124" s="841"/>
      <c r="AO124" s="844"/>
      <c r="AP124" s="787"/>
      <c r="AQ124" s="784"/>
      <c r="AR124" s="279" t="s">
        <v>810</v>
      </c>
      <c r="AS124" s="262" t="s">
        <v>899</v>
      </c>
      <c r="AT124" s="131" t="s">
        <v>812</v>
      </c>
      <c r="AU124" s="131" t="s">
        <v>730</v>
      </c>
      <c r="AV124" s="236" t="s">
        <v>370</v>
      </c>
      <c r="AW124" s="318" t="s">
        <v>894</v>
      </c>
      <c r="AX124" s="363"/>
      <c r="AY124" s="363"/>
    </row>
    <row r="125" spans="1:51" ht="73.5" customHeight="1" x14ac:dyDescent="0.3">
      <c r="A125" s="885"/>
      <c r="B125" s="755"/>
      <c r="C125" s="755"/>
      <c r="D125" s="563" t="s">
        <v>145</v>
      </c>
      <c r="E125" s="563" t="s">
        <v>152</v>
      </c>
      <c r="F125" s="563" t="s">
        <v>156</v>
      </c>
      <c r="G125" s="703"/>
      <c r="H125" s="703"/>
      <c r="I125" s="703"/>
      <c r="J125" s="705" t="s">
        <v>164</v>
      </c>
      <c r="K125" s="542" t="s">
        <v>189</v>
      </c>
      <c r="L125" s="542" t="s">
        <v>190</v>
      </c>
      <c r="M125" s="542" t="s">
        <v>955</v>
      </c>
      <c r="N125" s="544" t="s">
        <v>245</v>
      </c>
      <c r="O125" s="542"/>
      <c r="P125" s="542" t="s">
        <v>273</v>
      </c>
      <c r="Q125" s="542" t="s">
        <v>281</v>
      </c>
      <c r="R125" s="666">
        <v>15</v>
      </c>
      <c r="S125" s="542" t="s">
        <v>298</v>
      </c>
      <c r="T125" s="657"/>
      <c r="U125" s="517"/>
      <c r="V125" s="541"/>
      <c r="W125" s="524" t="s">
        <v>962</v>
      </c>
      <c r="X125" s="525" t="s">
        <v>963</v>
      </c>
      <c r="Y125" s="593" t="s">
        <v>319</v>
      </c>
      <c r="Z125" s="560">
        <v>2020130010186</v>
      </c>
      <c r="AA125" s="563" t="s">
        <v>345</v>
      </c>
      <c r="AB125" s="82" t="s">
        <v>549</v>
      </c>
      <c r="AC125" s="83" t="s">
        <v>550</v>
      </c>
      <c r="AD125" s="89">
        <v>500</v>
      </c>
      <c r="AE125" s="90">
        <v>25</v>
      </c>
      <c r="AF125" s="95">
        <v>44998</v>
      </c>
      <c r="AG125" s="95">
        <v>45226</v>
      </c>
      <c r="AH125" s="46">
        <v>228</v>
      </c>
      <c r="AI125" s="98">
        <v>500</v>
      </c>
      <c r="AJ125" s="363"/>
      <c r="AK125" s="779" t="s">
        <v>719</v>
      </c>
      <c r="AL125" s="779" t="s">
        <v>720</v>
      </c>
      <c r="AM125" s="801" t="s">
        <v>730</v>
      </c>
      <c r="AN125" s="846">
        <v>729426000</v>
      </c>
      <c r="AO125" s="801" t="s">
        <v>738</v>
      </c>
      <c r="AP125" s="801" t="s">
        <v>781</v>
      </c>
      <c r="AQ125" s="801" t="s">
        <v>782</v>
      </c>
      <c r="AR125" s="282" t="s">
        <v>845</v>
      </c>
      <c r="AS125" s="282" t="s">
        <v>901</v>
      </c>
      <c r="AT125" s="217" t="s">
        <v>661</v>
      </c>
      <c r="AU125" s="217" t="s">
        <v>661</v>
      </c>
      <c r="AV125" s="283" t="s">
        <v>661</v>
      </c>
      <c r="AW125" s="328"/>
      <c r="AX125" s="363"/>
      <c r="AY125" s="363"/>
    </row>
    <row r="126" spans="1:51" ht="47.25" customHeight="1" x14ac:dyDescent="0.3">
      <c r="A126" s="885"/>
      <c r="B126" s="755"/>
      <c r="C126" s="755"/>
      <c r="D126" s="555"/>
      <c r="E126" s="555"/>
      <c r="F126" s="555"/>
      <c r="G126" s="704"/>
      <c r="H126" s="704"/>
      <c r="I126" s="704"/>
      <c r="J126" s="706"/>
      <c r="K126" s="544"/>
      <c r="L126" s="544"/>
      <c r="M126" s="544"/>
      <c r="N126" s="544"/>
      <c r="O126" s="544"/>
      <c r="P126" s="544"/>
      <c r="Q126" s="544"/>
      <c r="R126" s="667"/>
      <c r="S126" s="544"/>
      <c r="T126" s="665"/>
      <c r="U126" s="517"/>
      <c r="V126" s="541"/>
      <c r="W126" s="524"/>
      <c r="X126" s="525"/>
      <c r="Y126" s="594"/>
      <c r="Z126" s="561"/>
      <c r="AA126" s="555"/>
      <c r="AB126" s="84" t="s">
        <v>551</v>
      </c>
      <c r="AC126" s="85" t="s">
        <v>552</v>
      </c>
      <c r="AD126" s="46" t="s">
        <v>298</v>
      </c>
      <c r="AE126" s="91">
        <v>25</v>
      </c>
      <c r="AF126" s="96">
        <v>44998</v>
      </c>
      <c r="AG126" s="96">
        <v>45226</v>
      </c>
      <c r="AH126" s="46">
        <v>228</v>
      </c>
      <c r="AI126" s="99">
        <v>15</v>
      </c>
      <c r="AJ126" s="363"/>
      <c r="AK126" s="780"/>
      <c r="AL126" s="780"/>
      <c r="AM126" s="803"/>
      <c r="AN126" s="832"/>
      <c r="AO126" s="803"/>
      <c r="AP126" s="802"/>
      <c r="AQ126" s="802"/>
      <c r="AR126" s="148" t="s">
        <v>810</v>
      </c>
      <c r="AS126" s="148" t="s">
        <v>902</v>
      </c>
      <c r="AT126" s="212" t="s">
        <v>903</v>
      </c>
      <c r="AU126" s="212" t="s">
        <v>842</v>
      </c>
      <c r="AV126" s="284" t="s">
        <v>904</v>
      </c>
      <c r="AW126" s="329"/>
      <c r="AX126" s="363"/>
      <c r="AY126" s="363"/>
    </row>
    <row r="127" spans="1:51" ht="43.5" customHeight="1" x14ac:dyDescent="0.3">
      <c r="A127" s="885"/>
      <c r="B127" s="755"/>
      <c r="C127" s="755"/>
      <c r="D127" s="555"/>
      <c r="E127" s="555"/>
      <c r="F127" s="555"/>
      <c r="G127" s="704"/>
      <c r="H127" s="704"/>
      <c r="I127" s="704"/>
      <c r="J127" s="706"/>
      <c r="K127" s="543"/>
      <c r="L127" s="543"/>
      <c r="M127" s="543"/>
      <c r="N127" s="543"/>
      <c r="O127" s="543"/>
      <c r="P127" s="543"/>
      <c r="Q127" s="543"/>
      <c r="R127" s="668"/>
      <c r="S127" s="543"/>
      <c r="T127" s="658"/>
      <c r="U127" s="517"/>
      <c r="V127" s="541"/>
      <c r="W127" s="524"/>
      <c r="X127" s="525"/>
      <c r="Y127" s="594"/>
      <c r="Z127" s="561"/>
      <c r="AA127" s="555"/>
      <c r="AB127" s="84" t="s">
        <v>553</v>
      </c>
      <c r="AC127" s="86" t="s">
        <v>554</v>
      </c>
      <c r="AD127" s="42" t="s">
        <v>499</v>
      </c>
      <c r="AE127" s="91" t="s">
        <v>499</v>
      </c>
      <c r="AF127" s="96" t="s">
        <v>499</v>
      </c>
      <c r="AG127" s="96" t="s">
        <v>499</v>
      </c>
      <c r="AH127" s="46" t="s">
        <v>499</v>
      </c>
      <c r="AI127" s="99" t="s">
        <v>499</v>
      </c>
      <c r="AJ127" s="363"/>
      <c r="AK127" s="780"/>
      <c r="AL127" s="780"/>
      <c r="AM127" s="807" t="s">
        <v>741</v>
      </c>
      <c r="AN127" s="809">
        <v>406963835</v>
      </c>
      <c r="AO127" s="807" t="s">
        <v>742</v>
      </c>
      <c r="AP127" s="802"/>
      <c r="AQ127" s="802"/>
      <c r="AR127" s="148" t="s">
        <v>845</v>
      </c>
      <c r="AS127" s="148" t="s">
        <v>661</v>
      </c>
      <c r="AT127" s="212" t="s">
        <v>661</v>
      </c>
      <c r="AU127" s="212" t="s">
        <v>661</v>
      </c>
      <c r="AV127" s="284" t="s">
        <v>661</v>
      </c>
      <c r="AW127" s="330"/>
      <c r="AX127" s="363"/>
      <c r="AY127" s="363"/>
    </row>
    <row r="128" spans="1:51" ht="70.5" customHeight="1" x14ac:dyDescent="0.3">
      <c r="A128" s="885"/>
      <c r="B128" s="755"/>
      <c r="C128" s="755"/>
      <c r="D128" s="555"/>
      <c r="E128" s="555"/>
      <c r="F128" s="555"/>
      <c r="G128" s="704"/>
      <c r="H128" s="704"/>
      <c r="I128" s="704"/>
      <c r="J128" s="706"/>
      <c r="K128" s="542" t="s">
        <v>191</v>
      </c>
      <c r="L128" s="542" t="s">
        <v>179</v>
      </c>
      <c r="M128" s="542" t="s">
        <v>192</v>
      </c>
      <c r="N128" s="542" t="s">
        <v>246</v>
      </c>
      <c r="O128" s="542"/>
      <c r="P128" s="542" t="s">
        <v>273</v>
      </c>
      <c r="Q128" s="542" t="s">
        <v>282</v>
      </c>
      <c r="R128" s="542">
        <f>60-47</f>
        <v>13</v>
      </c>
      <c r="S128" s="542" t="s">
        <v>299</v>
      </c>
      <c r="T128" s="657"/>
      <c r="U128" s="517"/>
      <c r="V128" s="541"/>
      <c r="W128" s="524"/>
      <c r="X128" s="525"/>
      <c r="Y128" s="594"/>
      <c r="Z128" s="561"/>
      <c r="AA128" s="555"/>
      <c r="AB128" s="84" t="s">
        <v>555</v>
      </c>
      <c r="AC128" s="86" t="s">
        <v>556</v>
      </c>
      <c r="AD128" s="46" t="s">
        <v>301</v>
      </c>
      <c r="AE128" s="92">
        <v>25</v>
      </c>
      <c r="AF128" s="96">
        <v>44998</v>
      </c>
      <c r="AG128" s="96">
        <v>45226</v>
      </c>
      <c r="AH128" s="46">
        <v>228</v>
      </c>
      <c r="AI128" s="99">
        <v>3</v>
      </c>
      <c r="AJ128" s="363"/>
      <c r="AK128" s="780"/>
      <c r="AL128" s="780"/>
      <c r="AM128" s="802"/>
      <c r="AN128" s="810"/>
      <c r="AO128" s="802"/>
      <c r="AP128" s="802"/>
      <c r="AQ128" s="802"/>
      <c r="AR128" s="148" t="s">
        <v>810</v>
      </c>
      <c r="AS128" s="148" t="s">
        <v>905</v>
      </c>
      <c r="AT128" s="212" t="s">
        <v>906</v>
      </c>
      <c r="AU128" s="212" t="s">
        <v>842</v>
      </c>
      <c r="AV128" s="284" t="s">
        <v>904</v>
      </c>
      <c r="AW128" s="331"/>
      <c r="AX128" s="363"/>
      <c r="AY128" s="363"/>
    </row>
    <row r="129" spans="1:51" ht="108" customHeight="1" thickBot="1" x14ac:dyDescent="0.35">
      <c r="A129" s="885"/>
      <c r="B129" s="755"/>
      <c r="C129" s="755"/>
      <c r="D129" s="555"/>
      <c r="E129" s="555"/>
      <c r="F129" s="555"/>
      <c r="G129" s="704"/>
      <c r="H129" s="704"/>
      <c r="I129" s="704"/>
      <c r="J129" s="706"/>
      <c r="K129" s="543"/>
      <c r="L129" s="543"/>
      <c r="M129" s="543"/>
      <c r="N129" s="543"/>
      <c r="O129" s="543"/>
      <c r="P129" s="543"/>
      <c r="Q129" s="543"/>
      <c r="R129" s="543"/>
      <c r="S129" s="543"/>
      <c r="T129" s="658"/>
      <c r="U129" s="517"/>
      <c r="V129" s="541"/>
      <c r="W129" s="524"/>
      <c r="X129" s="525"/>
      <c r="Y129" s="599"/>
      <c r="Z129" s="562"/>
      <c r="AA129" s="564"/>
      <c r="AB129" s="87" t="s">
        <v>557</v>
      </c>
      <c r="AC129" s="88" t="s">
        <v>556</v>
      </c>
      <c r="AD129" s="93" t="s">
        <v>300</v>
      </c>
      <c r="AE129" s="94">
        <v>25</v>
      </c>
      <c r="AF129" s="97">
        <v>44998</v>
      </c>
      <c r="AG129" s="97">
        <v>45226</v>
      </c>
      <c r="AH129" s="46">
        <v>228</v>
      </c>
      <c r="AI129" s="100">
        <v>10</v>
      </c>
      <c r="AJ129" s="363"/>
      <c r="AK129" s="781"/>
      <c r="AL129" s="781"/>
      <c r="AM129" s="213"/>
      <c r="AN129" s="213"/>
      <c r="AO129" s="218"/>
      <c r="AP129" s="808"/>
      <c r="AQ129" s="808"/>
      <c r="AR129" s="160" t="s">
        <v>845</v>
      </c>
      <c r="AS129" s="160" t="s">
        <v>907</v>
      </c>
      <c r="AT129" s="214" t="s">
        <v>661</v>
      </c>
      <c r="AU129" s="214" t="s">
        <v>661</v>
      </c>
      <c r="AV129" s="214" t="s">
        <v>661</v>
      </c>
      <c r="AW129" s="332"/>
      <c r="AX129" s="363"/>
      <c r="AY129" s="363"/>
    </row>
    <row r="130" spans="1:51" ht="207" customHeight="1" x14ac:dyDescent="0.3">
      <c r="A130" s="885"/>
      <c r="B130" s="755"/>
      <c r="C130" s="755"/>
      <c r="D130" s="555"/>
      <c r="E130" s="555"/>
      <c r="F130" s="555"/>
      <c r="G130" s="704"/>
      <c r="H130" s="704"/>
      <c r="I130" s="704"/>
      <c r="J130" s="706"/>
      <c r="K130" s="542" t="s">
        <v>193</v>
      </c>
      <c r="L130" s="542" t="s">
        <v>179</v>
      </c>
      <c r="M130" s="542" t="s">
        <v>194</v>
      </c>
      <c r="N130" s="542" t="s">
        <v>247</v>
      </c>
      <c r="O130" s="542"/>
      <c r="P130" s="542" t="s">
        <v>273</v>
      </c>
      <c r="Q130" s="542" t="s">
        <v>283</v>
      </c>
      <c r="R130" s="642">
        <v>18</v>
      </c>
      <c r="S130" s="642" t="s">
        <v>300</v>
      </c>
      <c r="T130" s="645"/>
      <c r="U130" s="517"/>
      <c r="V130" s="541"/>
      <c r="W130" s="524"/>
      <c r="X130" s="525"/>
      <c r="Y130" s="600" t="s">
        <v>320</v>
      </c>
      <c r="Z130" s="568">
        <v>2020130010257</v>
      </c>
      <c r="AA130" s="198" t="s">
        <v>346</v>
      </c>
      <c r="AB130" s="101" t="s">
        <v>558</v>
      </c>
      <c r="AC130" s="83" t="s">
        <v>559</v>
      </c>
      <c r="AD130" s="106" t="s">
        <v>300</v>
      </c>
      <c r="AE130" s="107">
        <v>40</v>
      </c>
      <c r="AF130" s="114">
        <v>44970</v>
      </c>
      <c r="AG130" s="114">
        <v>45261</v>
      </c>
      <c r="AH130" s="458">
        <v>291</v>
      </c>
      <c r="AI130" s="459" t="s">
        <v>300</v>
      </c>
      <c r="AJ130" s="363"/>
      <c r="AK130" s="779" t="s">
        <v>719</v>
      </c>
      <c r="AL130" s="779" t="s">
        <v>721</v>
      </c>
      <c r="AM130" s="801" t="s">
        <v>730</v>
      </c>
      <c r="AN130" s="847">
        <v>82500000</v>
      </c>
      <c r="AO130" s="801" t="s">
        <v>738</v>
      </c>
      <c r="AP130" s="825" t="s">
        <v>783</v>
      </c>
      <c r="AQ130" s="825" t="s">
        <v>784</v>
      </c>
      <c r="AR130" s="859" t="s">
        <v>810</v>
      </c>
      <c r="AS130" s="862" t="s">
        <v>908</v>
      </c>
      <c r="AT130" s="865" t="s">
        <v>909</v>
      </c>
      <c r="AU130" s="854" t="s">
        <v>730</v>
      </c>
      <c r="AV130" s="868">
        <v>44958</v>
      </c>
      <c r="AW130" s="328"/>
      <c r="AX130" s="363"/>
      <c r="AY130" s="363"/>
    </row>
    <row r="131" spans="1:51" ht="86.25" customHeight="1" x14ac:dyDescent="0.3">
      <c r="A131" s="885"/>
      <c r="B131" s="755"/>
      <c r="C131" s="755"/>
      <c r="D131" s="555"/>
      <c r="E131" s="555"/>
      <c r="F131" s="555"/>
      <c r="G131" s="704"/>
      <c r="H131" s="704"/>
      <c r="I131" s="704"/>
      <c r="J131" s="706"/>
      <c r="K131" s="544"/>
      <c r="L131" s="544"/>
      <c r="M131" s="544"/>
      <c r="N131" s="544"/>
      <c r="O131" s="544"/>
      <c r="P131" s="544"/>
      <c r="Q131" s="544"/>
      <c r="R131" s="643"/>
      <c r="S131" s="643"/>
      <c r="T131" s="653"/>
      <c r="U131" s="517"/>
      <c r="V131" s="541"/>
      <c r="W131" s="524"/>
      <c r="X131" s="525"/>
      <c r="Y131" s="601"/>
      <c r="Z131" s="569"/>
      <c r="AA131" s="575" t="s">
        <v>347</v>
      </c>
      <c r="AB131" s="102" t="s">
        <v>560</v>
      </c>
      <c r="AC131" s="85" t="s">
        <v>561</v>
      </c>
      <c r="AD131" s="108" t="s">
        <v>301</v>
      </c>
      <c r="AE131" s="109">
        <v>15</v>
      </c>
      <c r="AF131" s="115">
        <v>44970</v>
      </c>
      <c r="AG131" s="115">
        <v>45261</v>
      </c>
      <c r="AH131" s="460">
        <v>291</v>
      </c>
      <c r="AI131" s="461" t="s">
        <v>301</v>
      </c>
      <c r="AJ131" s="363"/>
      <c r="AK131" s="780"/>
      <c r="AL131" s="780"/>
      <c r="AM131" s="802"/>
      <c r="AN131" s="848"/>
      <c r="AO131" s="802"/>
      <c r="AP131" s="812"/>
      <c r="AQ131" s="812"/>
      <c r="AR131" s="860"/>
      <c r="AS131" s="863"/>
      <c r="AT131" s="866"/>
      <c r="AU131" s="655"/>
      <c r="AV131" s="869"/>
      <c r="AW131" s="333"/>
      <c r="AX131" s="363"/>
      <c r="AY131" s="363"/>
    </row>
    <row r="132" spans="1:51" ht="81" customHeight="1" x14ac:dyDescent="0.3">
      <c r="A132" s="885"/>
      <c r="B132" s="755"/>
      <c r="C132" s="755"/>
      <c r="D132" s="555"/>
      <c r="E132" s="555"/>
      <c r="F132" s="555"/>
      <c r="G132" s="704"/>
      <c r="H132" s="704"/>
      <c r="I132" s="704"/>
      <c r="J132" s="706"/>
      <c r="K132" s="543"/>
      <c r="L132" s="543"/>
      <c r="M132" s="543"/>
      <c r="N132" s="543"/>
      <c r="O132" s="543"/>
      <c r="P132" s="543"/>
      <c r="Q132" s="543"/>
      <c r="R132" s="644"/>
      <c r="S132" s="644"/>
      <c r="T132" s="646"/>
      <c r="U132" s="517"/>
      <c r="V132" s="541"/>
      <c r="W132" s="524"/>
      <c r="X132" s="525"/>
      <c r="Y132" s="601"/>
      <c r="Z132" s="569"/>
      <c r="AA132" s="576"/>
      <c r="AB132" s="103" t="s">
        <v>562</v>
      </c>
      <c r="AC132" s="85" t="s">
        <v>563</v>
      </c>
      <c r="AD132" s="108" t="s">
        <v>301</v>
      </c>
      <c r="AE132" s="110">
        <v>15</v>
      </c>
      <c r="AF132" s="115">
        <v>44970</v>
      </c>
      <c r="AG132" s="115">
        <v>45261</v>
      </c>
      <c r="AH132" s="460">
        <v>291</v>
      </c>
      <c r="AI132" s="461" t="s">
        <v>301</v>
      </c>
      <c r="AJ132" s="363"/>
      <c r="AK132" s="780"/>
      <c r="AL132" s="780"/>
      <c r="AM132" s="802"/>
      <c r="AN132" s="848"/>
      <c r="AO132" s="802"/>
      <c r="AP132" s="812"/>
      <c r="AQ132" s="812"/>
      <c r="AR132" s="860"/>
      <c r="AS132" s="863"/>
      <c r="AT132" s="866"/>
      <c r="AU132" s="655"/>
      <c r="AV132" s="869"/>
      <c r="AW132" s="333"/>
      <c r="AX132" s="363"/>
      <c r="AY132" s="363"/>
    </row>
    <row r="133" spans="1:51" ht="70.5" customHeight="1" x14ac:dyDescent="0.3">
      <c r="A133" s="885"/>
      <c r="B133" s="755"/>
      <c r="C133" s="755"/>
      <c r="D133" s="555"/>
      <c r="E133" s="555"/>
      <c r="F133" s="555"/>
      <c r="G133" s="704"/>
      <c r="H133" s="704"/>
      <c r="I133" s="704"/>
      <c r="J133" s="706"/>
      <c r="K133" s="542" t="s">
        <v>195</v>
      </c>
      <c r="L133" s="542" t="s">
        <v>179</v>
      </c>
      <c r="M133" s="542" t="s">
        <v>196</v>
      </c>
      <c r="N133" s="542" t="s">
        <v>248</v>
      </c>
      <c r="O133" s="542"/>
      <c r="P133" s="542" t="s">
        <v>273</v>
      </c>
      <c r="Q133" s="542" t="s">
        <v>283</v>
      </c>
      <c r="R133" s="642">
        <v>6</v>
      </c>
      <c r="S133" s="642" t="s">
        <v>301</v>
      </c>
      <c r="T133" s="645"/>
      <c r="U133" s="517"/>
      <c r="V133" s="541"/>
      <c r="W133" s="524"/>
      <c r="X133" s="525"/>
      <c r="Y133" s="601"/>
      <c r="Z133" s="569"/>
      <c r="AA133" s="576"/>
      <c r="AB133" s="103" t="s">
        <v>564</v>
      </c>
      <c r="AC133" s="85" t="s">
        <v>565</v>
      </c>
      <c r="AD133" s="108" t="s">
        <v>301</v>
      </c>
      <c r="AE133" s="111">
        <v>15</v>
      </c>
      <c r="AF133" s="115">
        <v>44970</v>
      </c>
      <c r="AG133" s="115">
        <v>45261</v>
      </c>
      <c r="AH133" s="460">
        <v>291</v>
      </c>
      <c r="AI133" s="461" t="s">
        <v>301</v>
      </c>
      <c r="AJ133" s="363"/>
      <c r="AK133" s="780"/>
      <c r="AL133" s="780"/>
      <c r="AM133" s="802"/>
      <c r="AN133" s="848"/>
      <c r="AO133" s="802"/>
      <c r="AP133" s="812"/>
      <c r="AQ133" s="812"/>
      <c r="AR133" s="860"/>
      <c r="AS133" s="863"/>
      <c r="AT133" s="866"/>
      <c r="AU133" s="655"/>
      <c r="AV133" s="869"/>
      <c r="AW133" s="333"/>
      <c r="AX133" s="363"/>
      <c r="AY133" s="363"/>
    </row>
    <row r="134" spans="1:51" ht="73.5" customHeight="1" thickBot="1" x14ac:dyDescent="0.35">
      <c r="A134" s="885"/>
      <c r="B134" s="755"/>
      <c r="C134" s="755"/>
      <c r="D134" s="555"/>
      <c r="E134" s="555"/>
      <c r="F134" s="555"/>
      <c r="G134" s="704"/>
      <c r="H134" s="704"/>
      <c r="I134" s="704"/>
      <c r="J134" s="706"/>
      <c r="K134" s="543"/>
      <c r="L134" s="543"/>
      <c r="M134" s="543"/>
      <c r="N134" s="543"/>
      <c r="O134" s="543"/>
      <c r="P134" s="543"/>
      <c r="Q134" s="543"/>
      <c r="R134" s="644"/>
      <c r="S134" s="644"/>
      <c r="T134" s="646"/>
      <c r="U134" s="517"/>
      <c r="V134" s="541"/>
      <c r="W134" s="524"/>
      <c r="X134" s="525"/>
      <c r="Y134" s="602"/>
      <c r="Z134" s="570"/>
      <c r="AA134" s="577"/>
      <c r="AB134" s="104" t="s">
        <v>566</v>
      </c>
      <c r="AC134" s="105" t="s">
        <v>552</v>
      </c>
      <c r="AD134" s="112" t="s">
        <v>301</v>
      </c>
      <c r="AE134" s="113">
        <v>15</v>
      </c>
      <c r="AF134" s="116">
        <v>44970</v>
      </c>
      <c r="AG134" s="116">
        <v>45261</v>
      </c>
      <c r="AH134" s="462">
        <v>291</v>
      </c>
      <c r="AI134" s="463" t="s">
        <v>301</v>
      </c>
      <c r="AJ134" s="363"/>
      <c r="AK134" s="781"/>
      <c r="AL134" s="781"/>
      <c r="AM134" s="808"/>
      <c r="AN134" s="849"/>
      <c r="AO134" s="808"/>
      <c r="AP134" s="813"/>
      <c r="AQ134" s="813"/>
      <c r="AR134" s="861"/>
      <c r="AS134" s="864"/>
      <c r="AT134" s="867"/>
      <c r="AU134" s="855"/>
      <c r="AV134" s="870"/>
      <c r="AW134" s="334"/>
      <c r="AX134" s="363"/>
      <c r="AY134" s="363"/>
    </row>
    <row r="135" spans="1:51" ht="52.5" customHeight="1" x14ac:dyDescent="0.3">
      <c r="A135" s="885"/>
      <c r="B135" s="755"/>
      <c r="C135" s="755"/>
      <c r="D135" s="555"/>
      <c r="E135" s="555"/>
      <c r="F135" s="555"/>
      <c r="G135" s="704"/>
      <c r="H135" s="704"/>
      <c r="I135" s="704"/>
      <c r="J135" s="705" t="s">
        <v>165</v>
      </c>
      <c r="K135" s="121" t="s">
        <v>197</v>
      </c>
      <c r="L135" s="121" t="s">
        <v>190</v>
      </c>
      <c r="M135" s="121" t="s">
        <v>198</v>
      </c>
      <c r="N135" s="121" t="s">
        <v>249</v>
      </c>
      <c r="O135" s="121"/>
      <c r="P135" s="121" t="s">
        <v>273</v>
      </c>
      <c r="Q135" s="121" t="s">
        <v>284</v>
      </c>
      <c r="R135" s="119">
        <v>1000</v>
      </c>
      <c r="S135" s="119">
        <v>250</v>
      </c>
      <c r="T135" s="480"/>
      <c r="U135" s="517"/>
      <c r="V135" s="541"/>
      <c r="W135" s="524"/>
      <c r="X135" s="525"/>
      <c r="Y135" s="603" t="s">
        <v>321</v>
      </c>
      <c r="Z135" s="578">
        <v>2021130010227</v>
      </c>
      <c r="AA135" s="554" t="s">
        <v>348</v>
      </c>
      <c r="AB135" s="117" t="s">
        <v>567</v>
      </c>
      <c r="AC135" s="118" t="s">
        <v>568</v>
      </c>
      <c r="AD135" s="89">
        <v>50</v>
      </c>
      <c r="AE135" s="123">
        <v>20</v>
      </c>
      <c r="AF135" s="465">
        <v>44987</v>
      </c>
      <c r="AG135" s="465">
        <v>45261</v>
      </c>
      <c r="AH135" s="46">
        <v>274</v>
      </c>
      <c r="AI135" s="127" t="s">
        <v>583</v>
      </c>
      <c r="AJ135" s="363"/>
      <c r="AK135" s="782" t="s">
        <v>719</v>
      </c>
      <c r="AL135" s="782" t="s">
        <v>721</v>
      </c>
      <c r="AM135" s="782" t="s">
        <v>741</v>
      </c>
      <c r="AN135" s="804">
        <v>4739107200</v>
      </c>
      <c r="AO135" s="782" t="s">
        <v>742</v>
      </c>
      <c r="AP135" s="782" t="s">
        <v>785</v>
      </c>
      <c r="AQ135" s="782" t="s">
        <v>786</v>
      </c>
      <c r="AR135" s="285" t="s">
        <v>838</v>
      </c>
      <c r="AS135" s="285" t="s">
        <v>661</v>
      </c>
      <c r="AT135" s="108" t="s">
        <v>661</v>
      </c>
      <c r="AU135" s="108" t="s">
        <v>661</v>
      </c>
      <c r="AV135" s="49" t="s">
        <v>661</v>
      </c>
      <c r="AW135" s="335"/>
      <c r="AX135" s="363"/>
      <c r="AY135" s="363"/>
    </row>
    <row r="136" spans="1:51" ht="51" customHeight="1" x14ac:dyDescent="0.3">
      <c r="A136" s="885"/>
      <c r="B136" s="755"/>
      <c r="C136" s="755"/>
      <c r="D136" s="555"/>
      <c r="E136" s="555"/>
      <c r="F136" s="555"/>
      <c r="G136" s="704"/>
      <c r="H136" s="704"/>
      <c r="I136" s="704"/>
      <c r="J136" s="706"/>
      <c r="K136" s="542" t="s">
        <v>199</v>
      </c>
      <c r="L136" s="542" t="s">
        <v>190</v>
      </c>
      <c r="M136" s="542">
        <v>0</v>
      </c>
      <c r="N136" s="542" t="s">
        <v>250</v>
      </c>
      <c r="O136" s="542"/>
      <c r="P136" s="542" t="s">
        <v>273</v>
      </c>
      <c r="Q136" s="542" t="s">
        <v>285</v>
      </c>
      <c r="R136" s="542">
        <v>15</v>
      </c>
      <c r="S136" s="542">
        <v>15</v>
      </c>
      <c r="T136" s="657"/>
      <c r="U136" s="517"/>
      <c r="V136" s="541"/>
      <c r="W136" s="524"/>
      <c r="X136" s="525"/>
      <c r="Y136" s="594"/>
      <c r="Z136" s="579"/>
      <c r="AA136" s="555"/>
      <c r="AB136" s="60" t="s">
        <v>569</v>
      </c>
      <c r="AC136" s="119" t="s">
        <v>570</v>
      </c>
      <c r="AD136" s="42">
        <v>230</v>
      </c>
      <c r="AE136" s="124">
        <v>20</v>
      </c>
      <c r="AF136" s="206">
        <v>44987</v>
      </c>
      <c r="AG136" s="206">
        <v>45261</v>
      </c>
      <c r="AH136" s="46">
        <v>274</v>
      </c>
      <c r="AI136" s="80" t="s">
        <v>584</v>
      </c>
      <c r="AJ136" s="363"/>
      <c r="AK136" s="783"/>
      <c r="AL136" s="783"/>
      <c r="AM136" s="783"/>
      <c r="AN136" s="805"/>
      <c r="AO136" s="783"/>
      <c r="AP136" s="783"/>
      <c r="AQ136" s="783"/>
      <c r="AR136" s="286" t="s">
        <v>834</v>
      </c>
      <c r="AS136" s="108" t="s">
        <v>567</v>
      </c>
      <c r="AT136" s="287" t="s">
        <v>906</v>
      </c>
      <c r="AU136" s="108" t="s">
        <v>842</v>
      </c>
      <c r="AV136" s="49">
        <v>45047</v>
      </c>
      <c r="AW136" s="336"/>
      <c r="AX136" s="363"/>
      <c r="AY136" s="363"/>
    </row>
    <row r="137" spans="1:51" ht="61.5" customHeight="1" x14ac:dyDescent="0.3">
      <c r="A137" s="885"/>
      <c r="B137" s="755"/>
      <c r="C137" s="755"/>
      <c r="D137" s="555"/>
      <c r="E137" s="555"/>
      <c r="F137" s="555"/>
      <c r="G137" s="704"/>
      <c r="H137" s="704"/>
      <c r="I137" s="704"/>
      <c r="J137" s="706"/>
      <c r="K137" s="543"/>
      <c r="L137" s="543"/>
      <c r="M137" s="543"/>
      <c r="N137" s="543"/>
      <c r="O137" s="543"/>
      <c r="P137" s="543"/>
      <c r="Q137" s="543"/>
      <c r="R137" s="543"/>
      <c r="S137" s="543"/>
      <c r="T137" s="658"/>
      <c r="U137" s="517"/>
      <c r="V137" s="541"/>
      <c r="W137" s="524"/>
      <c r="X137" s="525"/>
      <c r="Y137" s="594"/>
      <c r="Z137" s="579"/>
      <c r="AA137" s="555"/>
      <c r="AB137" s="60" t="s">
        <v>571</v>
      </c>
      <c r="AC137" s="119" t="s">
        <v>570</v>
      </c>
      <c r="AD137" s="42">
        <v>250</v>
      </c>
      <c r="AE137" s="124">
        <v>20</v>
      </c>
      <c r="AF137" s="206">
        <v>44987</v>
      </c>
      <c r="AG137" s="206">
        <v>45261</v>
      </c>
      <c r="AH137" s="46">
        <v>274</v>
      </c>
      <c r="AI137" s="99" t="s">
        <v>585</v>
      </c>
      <c r="AJ137" s="363"/>
      <c r="AK137" s="783"/>
      <c r="AL137" s="783"/>
      <c r="AM137" s="783"/>
      <c r="AN137" s="805"/>
      <c r="AO137" s="783"/>
      <c r="AP137" s="783"/>
      <c r="AQ137" s="783"/>
      <c r="AR137" s="286" t="s">
        <v>834</v>
      </c>
      <c r="AS137" s="108" t="s">
        <v>910</v>
      </c>
      <c r="AT137" s="108" t="s">
        <v>906</v>
      </c>
      <c r="AU137" s="108" t="s">
        <v>842</v>
      </c>
      <c r="AV137" s="49">
        <v>45047</v>
      </c>
      <c r="AW137" s="336"/>
      <c r="AX137" s="363"/>
      <c r="AY137" s="363"/>
    </row>
    <row r="138" spans="1:51" ht="68.25" customHeight="1" x14ac:dyDescent="0.3">
      <c r="A138" s="885"/>
      <c r="B138" s="755"/>
      <c r="C138" s="755"/>
      <c r="D138" s="555"/>
      <c r="E138" s="555"/>
      <c r="F138" s="555"/>
      <c r="G138" s="704"/>
      <c r="H138" s="704"/>
      <c r="I138" s="704"/>
      <c r="J138" s="706"/>
      <c r="K138" s="542" t="s">
        <v>200</v>
      </c>
      <c r="L138" s="542" t="s">
        <v>190</v>
      </c>
      <c r="M138" s="542" t="s">
        <v>154</v>
      </c>
      <c r="N138" s="542" t="s">
        <v>251</v>
      </c>
      <c r="O138" s="542"/>
      <c r="P138" s="542" t="s">
        <v>273</v>
      </c>
      <c r="Q138" s="542" t="s">
        <v>284</v>
      </c>
      <c r="R138" s="669" t="s">
        <v>302</v>
      </c>
      <c r="S138" s="669">
        <v>280</v>
      </c>
      <c r="T138" s="657"/>
      <c r="U138" s="517"/>
      <c r="V138" s="541"/>
      <c r="W138" s="524"/>
      <c r="X138" s="525"/>
      <c r="Y138" s="594"/>
      <c r="Z138" s="579"/>
      <c r="AA138" s="555"/>
      <c r="AB138" s="60" t="s">
        <v>572</v>
      </c>
      <c r="AC138" s="119" t="s">
        <v>573</v>
      </c>
      <c r="AD138" s="42">
        <v>15</v>
      </c>
      <c r="AE138" s="42">
        <v>20</v>
      </c>
      <c r="AF138" s="206">
        <v>44987</v>
      </c>
      <c r="AG138" s="206">
        <v>45261</v>
      </c>
      <c r="AH138" s="46">
        <v>274</v>
      </c>
      <c r="AI138" s="99" t="s">
        <v>298</v>
      </c>
      <c r="AJ138" s="363"/>
      <c r="AK138" s="783"/>
      <c r="AL138" s="783"/>
      <c r="AM138" s="783"/>
      <c r="AN138" s="805"/>
      <c r="AO138" s="783"/>
      <c r="AP138" s="783"/>
      <c r="AQ138" s="783"/>
      <c r="AR138" s="286" t="s">
        <v>834</v>
      </c>
      <c r="AS138" s="108" t="s">
        <v>911</v>
      </c>
      <c r="AT138" s="108" t="s">
        <v>912</v>
      </c>
      <c r="AU138" s="187" t="s">
        <v>842</v>
      </c>
      <c r="AV138" s="288"/>
      <c r="AW138" s="329"/>
      <c r="AX138" s="363"/>
      <c r="AY138" s="363"/>
    </row>
    <row r="139" spans="1:51" ht="74.25" customHeight="1" thickBot="1" x14ac:dyDescent="0.35">
      <c r="A139" s="885"/>
      <c r="B139" s="755"/>
      <c r="C139" s="755"/>
      <c r="D139" s="555"/>
      <c r="E139" s="555"/>
      <c r="F139" s="555"/>
      <c r="G139" s="704"/>
      <c r="H139" s="704"/>
      <c r="I139" s="704"/>
      <c r="J139" s="706"/>
      <c r="K139" s="543"/>
      <c r="L139" s="543"/>
      <c r="M139" s="543"/>
      <c r="N139" s="543"/>
      <c r="O139" s="543"/>
      <c r="P139" s="543"/>
      <c r="Q139" s="543"/>
      <c r="R139" s="670"/>
      <c r="S139" s="670"/>
      <c r="T139" s="658"/>
      <c r="U139" s="517"/>
      <c r="V139" s="541"/>
      <c r="W139" s="524"/>
      <c r="X139" s="525"/>
      <c r="Y139" s="599"/>
      <c r="Z139" s="580"/>
      <c r="AA139" s="556"/>
      <c r="AB139" s="120" t="s">
        <v>574</v>
      </c>
      <c r="AC139" s="121" t="s">
        <v>570</v>
      </c>
      <c r="AD139" s="125">
        <v>15</v>
      </c>
      <c r="AE139" s="126">
        <v>20</v>
      </c>
      <c r="AF139" s="206">
        <v>44987</v>
      </c>
      <c r="AG139" s="206">
        <v>45261</v>
      </c>
      <c r="AH139" s="46">
        <v>274</v>
      </c>
      <c r="AI139" s="128" t="s">
        <v>298</v>
      </c>
      <c r="AJ139" s="363"/>
      <c r="AK139" s="783"/>
      <c r="AL139" s="783"/>
      <c r="AM139" s="783"/>
      <c r="AN139" s="805"/>
      <c r="AO139" s="783"/>
      <c r="AP139" s="783"/>
      <c r="AQ139" s="783"/>
      <c r="AR139" s="286" t="s">
        <v>838</v>
      </c>
      <c r="AS139" s="108" t="s">
        <v>661</v>
      </c>
      <c r="AT139" s="108" t="s">
        <v>661</v>
      </c>
      <c r="AU139" s="108" t="s">
        <v>661</v>
      </c>
      <c r="AV139" s="49" t="s">
        <v>661</v>
      </c>
      <c r="AW139" s="329"/>
      <c r="AX139" s="363"/>
      <c r="AY139" s="363"/>
    </row>
    <row r="140" spans="1:51" ht="57.75" customHeight="1" x14ac:dyDescent="0.3">
      <c r="A140" s="885"/>
      <c r="B140" s="755"/>
      <c r="C140" s="755"/>
      <c r="D140" s="555"/>
      <c r="E140" s="555"/>
      <c r="F140" s="555"/>
      <c r="G140" s="704"/>
      <c r="H140" s="704"/>
      <c r="I140" s="704"/>
      <c r="J140" s="706"/>
      <c r="K140" s="542" t="s">
        <v>201</v>
      </c>
      <c r="L140" s="542" t="s">
        <v>190</v>
      </c>
      <c r="M140" s="542" t="s">
        <v>202</v>
      </c>
      <c r="N140" s="542" t="s">
        <v>252</v>
      </c>
      <c r="O140" s="542"/>
      <c r="P140" s="542" t="s">
        <v>273</v>
      </c>
      <c r="Q140" s="542" t="s">
        <v>286</v>
      </c>
      <c r="R140" s="542">
        <f>105-60</f>
        <v>45</v>
      </c>
      <c r="S140" s="642">
        <v>10</v>
      </c>
      <c r="T140" s="645"/>
      <c r="U140" s="517"/>
      <c r="V140" s="541"/>
      <c r="W140" s="524"/>
      <c r="X140" s="525"/>
      <c r="Y140" s="604" t="s">
        <v>322</v>
      </c>
      <c r="Z140" s="557">
        <v>2020130010185</v>
      </c>
      <c r="AA140" s="554" t="s">
        <v>349</v>
      </c>
      <c r="AB140" s="82" t="s">
        <v>575</v>
      </c>
      <c r="AC140" s="89" t="s">
        <v>576</v>
      </c>
      <c r="AD140" s="89">
        <v>10</v>
      </c>
      <c r="AE140" s="89">
        <v>25</v>
      </c>
      <c r="AF140" s="114">
        <v>44970</v>
      </c>
      <c r="AG140" s="114">
        <v>45261</v>
      </c>
      <c r="AH140" s="46">
        <v>291</v>
      </c>
      <c r="AI140" s="129" t="s">
        <v>300</v>
      </c>
      <c r="AJ140" s="363"/>
      <c r="AK140" s="782" t="s">
        <v>719</v>
      </c>
      <c r="AL140" s="782" t="s">
        <v>721</v>
      </c>
      <c r="AM140" s="801" t="s">
        <v>741</v>
      </c>
      <c r="AN140" s="846">
        <v>710000000</v>
      </c>
      <c r="AO140" s="801" t="s">
        <v>742</v>
      </c>
      <c r="AP140" s="825" t="s">
        <v>787</v>
      </c>
      <c r="AQ140" s="801" t="s">
        <v>788</v>
      </c>
      <c r="AR140" s="871" t="s">
        <v>810</v>
      </c>
      <c r="AS140" s="871" t="s">
        <v>913</v>
      </c>
      <c r="AT140" s="791" t="s">
        <v>816</v>
      </c>
      <c r="AU140" s="791" t="s">
        <v>842</v>
      </c>
      <c r="AV140" s="874"/>
      <c r="AW140" s="886"/>
      <c r="AX140" s="363"/>
      <c r="AY140" s="363"/>
    </row>
    <row r="141" spans="1:51" ht="43.5" customHeight="1" x14ac:dyDescent="0.3">
      <c r="A141" s="885"/>
      <c r="B141" s="755"/>
      <c r="C141" s="755"/>
      <c r="D141" s="555"/>
      <c r="E141" s="555"/>
      <c r="F141" s="555"/>
      <c r="G141" s="704"/>
      <c r="H141" s="704"/>
      <c r="I141" s="704"/>
      <c r="J141" s="706"/>
      <c r="K141" s="544"/>
      <c r="L141" s="544"/>
      <c r="M141" s="544"/>
      <c r="N141" s="544"/>
      <c r="O141" s="544"/>
      <c r="P141" s="544"/>
      <c r="Q141" s="544"/>
      <c r="R141" s="544"/>
      <c r="S141" s="643"/>
      <c r="T141" s="653"/>
      <c r="U141" s="517"/>
      <c r="V141" s="541"/>
      <c r="W141" s="524"/>
      <c r="X141" s="525"/>
      <c r="Y141" s="605"/>
      <c r="Z141" s="558"/>
      <c r="AA141" s="555"/>
      <c r="AB141" s="84" t="s">
        <v>577</v>
      </c>
      <c r="AC141" s="42" t="s">
        <v>578</v>
      </c>
      <c r="AD141" s="108">
        <v>10</v>
      </c>
      <c r="AE141" s="108">
        <v>25</v>
      </c>
      <c r="AF141" s="115">
        <v>44970</v>
      </c>
      <c r="AG141" s="115">
        <v>45261</v>
      </c>
      <c r="AH141" s="46">
        <v>291</v>
      </c>
      <c r="AI141" s="80" t="s">
        <v>300</v>
      </c>
      <c r="AJ141" s="363"/>
      <c r="AK141" s="783"/>
      <c r="AL141" s="783"/>
      <c r="AM141" s="802"/>
      <c r="AN141" s="810"/>
      <c r="AO141" s="802"/>
      <c r="AP141" s="812"/>
      <c r="AQ141" s="802"/>
      <c r="AR141" s="872"/>
      <c r="AS141" s="872"/>
      <c r="AT141" s="576"/>
      <c r="AU141" s="576"/>
      <c r="AV141" s="875"/>
      <c r="AW141" s="887"/>
      <c r="AX141" s="363"/>
      <c r="AY141" s="363"/>
    </row>
    <row r="142" spans="1:51" ht="75.75" customHeight="1" x14ac:dyDescent="0.3">
      <c r="A142" s="885"/>
      <c r="B142" s="755"/>
      <c r="C142" s="755"/>
      <c r="D142" s="555"/>
      <c r="E142" s="555"/>
      <c r="F142" s="555"/>
      <c r="G142" s="704"/>
      <c r="H142" s="704"/>
      <c r="I142" s="704"/>
      <c r="J142" s="706"/>
      <c r="K142" s="544"/>
      <c r="L142" s="544"/>
      <c r="M142" s="544"/>
      <c r="N142" s="544"/>
      <c r="O142" s="544"/>
      <c r="P142" s="544"/>
      <c r="Q142" s="544"/>
      <c r="R142" s="544"/>
      <c r="S142" s="643"/>
      <c r="T142" s="653"/>
      <c r="U142" s="517"/>
      <c r="V142" s="541"/>
      <c r="W142" s="524"/>
      <c r="X142" s="525"/>
      <c r="Y142" s="605"/>
      <c r="Z142" s="558"/>
      <c r="AA142" s="555"/>
      <c r="AB142" s="122" t="s">
        <v>579</v>
      </c>
      <c r="AC142" s="108" t="s">
        <v>580</v>
      </c>
      <c r="AD142" s="108">
        <v>10</v>
      </c>
      <c r="AE142" s="108">
        <v>25</v>
      </c>
      <c r="AF142" s="115">
        <v>44970</v>
      </c>
      <c r="AG142" s="115">
        <v>45261</v>
      </c>
      <c r="AH142" s="46">
        <v>291</v>
      </c>
      <c r="AI142" s="130">
        <v>1</v>
      </c>
      <c r="AJ142" s="363"/>
      <c r="AK142" s="783"/>
      <c r="AL142" s="783"/>
      <c r="AM142" s="802"/>
      <c r="AN142" s="810"/>
      <c r="AO142" s="802"/>
      <c r="AP142" s="812"/>
      <c r="AQ142" s="802"/>
      <c r="AR142" s="872"/>
      <c r="AS142" s="872"/>
      <c r="AT142" s="576"/>
      <c r="AU142" s="576"/>
      <c r="AV142" s="875"/>
      <c r="AW142" s="887"/>
      <c r="AX142" s="363"/>
      <c r="AY142" s="363"/>
    </row>
    <row r="143" spans="1:51" ht="60" customHeight="1" thickBot="1" x14ac:dyDescent="0.35">
      <c r="A143" s="885"/>
      <c r="B143" s="755"/>
      <c r="C143" s="755"/>
      <c r="D143" s="555"/>
      <c r="E143" s="555"/>
      <c r="F143" s="555"/>
      <c r="G143" s="704"/>
      <c r="H143" s="704"/>
      <c r="I143" s="704"/>
      <c r="J143" s="706"/>
      <c r="K143" s="544"/>
      <c r="L143" s="543"/>
      <c r="M143" s="544"/>
      <c r="N143" s="544"/>
      <c r="O143" s="543"/>
      <c r="P143" s="543"/>
      <c r="Q143" s="543"/>
      <c r="R143" s="543"/>
      <c r="S143" s="644"/>
      <c r="T143" s="646"/>
      <c r="U143" s="517"/>
      <c r="V143" s="541"/>
      <c r="W143" s="524"/>
      <c r="X143" s="525"/>
      <c r="Y143" s="606"/>
      <c r="Z143" s="559"/>
      <c r="AA143" s="556"/>
      <c r="AB143" s="87" t="s">
        <v>581</v>
      </c>
      <c r="AC143" s="93" t="s">
        <v>582</v>
      </c>
      <c r="AD143" s="112">
        <v>10</v>
      </c>
      <c r="AE143" s="112">
        <v>25</v>
      </c>
      <c r="AF143" s="116">
        <v>44970</v>
      </c>
      <c r="AG143" s="116">
        <v>45261</v>
      </c>
      <c r="AH143" s="46">
        <v>291</v>
      </c>
      <c r="AI143" s="131" t="s">
        <v>300</v>
      </c>
      <c r="AJ143" s="363"/>
      <c r="AK143" s="784"/>
      <c r="AL143" s="784"/>
      <c r="AM143" s="808"/>
      <c r="AN143" s="811"/>
      <c r="AO143" s="808"/>
      <c r="AP143" s="813"/>
      <c r="AQ143" s="808"/>
      <c r="AR143" s="873"/>
      <c r="AS143" s="873"/>
      <c r="AT143" s="577"/>
      <c r="AU143" s="577"/>
      <c r="AV143" s="876"/>
      <c r="AW143" s="888"/>
      <c r="AX143" s="363"/>
      <c r="AY143" s="363"/>
    </row>
    <row r="144" spans="1:51" ht="18.75" customHeight="1" thickBot="1" x14ac:dyDescent="0.35">
      <c r="A144" s="885"/>
      <c r="B144" s="755"/>
      <c r="C144" s="755"/>
      <c r="D144" s="555"/>
      <c r="E144" s="555"/>
      <c r="F144" s="555"/>
      <c r="G144" s="704"/>
      <c r="H144" s="704"/>
      <c r="I144" s="704"/>
      <c r="J144" s="707"/>
      <c r="K144" s="448"/>
      <c r="L144" s="448"/>
      <c r="M144" s="448"/>
      <c r="N144" s="3"/>
      <c r="O144" s="3"/>
      <c r="P144" s="3"/>
      <c r="Q144" s="3"/>
      <c r="S144" s="449"/>
      <c r="T144" s="450"/>
      <c r="U144" s="517"/>
      <c r="V144" s="541"/>
      <c r="W144" s="524"/>
      <c r="X144" s="525"/>
      <c r="Y144" s="453"/>
      <c r="Z144" s="454"/>
      <c r="AA144" s="454"/>
      <c r="AB144" s="448"/>
      <c r="AC144" s="448"/>
      <c r="AD144" s="448"/>
      <c r="AE144" s="455"/>
      <c r="AF144" s="456"/>
      <c r="AG144" s="457"/>
      <c r="AH144" s="448"/>
      <c r="AI144" s="448"/>
      <c r="AJ144" s="448"/>
      <c r="AK144" s="448"/>
      <c r="AL144" s="448"/>
      <c r="AM144" s="448"/>
      <c r="AN144" s="448"/>
      <c r="AO144" s="448"/>
      <c r="AP144" s="448"/>
      <c r="AQ144" s="448"/>
      <c r="AR144" s="448"/>
      <c r="AS144" s="448"/>
      <c r="AT144" s="448"/>
      <c r="AU144" s="448"/>
      <c r="AV144" s="448"/>
      <c r="AW144" s="448"/>
      <c r="AX144" s="448"/>
      <c r="AY144" s="448"/>
    </row>
    <row r="145" spans="1:51" ht="40.5" customHeight="1" x14ac:dyDescent="0.3">
      <c r="A145" s="885"/>
      <c r="B145" s="755"/>
      <c r="C145" s="755"/>
      <c r="D145" s="555"/>
      <c r="E145" s="555"/>
      <c r="F145" s="555"/>
      <c r="G145" s="704"/>
      <c r="H145" s="704"/>
      <c r="I145" s="704"/>
      <c r="J145" s="705" t="s">
        <v>166</v>
      </c>
      <c r="K145" s="542" t="s">
        <v>203</v>
      </c>
      <c r="L145" s="542" t="s">
        <v>179</v>
      </c>
      <c r="M145" s="542" t="s">
        <v>204</v>
      </c>
      <c r="N145" s="654" t="s">
        <v>253</v>
      </c>
      <c r="O145" s="654"/>
      <c r="P145" s="654" t="s">
        <v>273</v>
      </c>
      <c r="Q145" s="654" t="s">
        <v>287</v>
      </c>
      <c r="R145" s="654">
        <v>100</v>
      </c>
      <c r="S145" s="642" t="s">
        <v>303</v>
      </c>
      <c r="T145" s="645"/>
      <c r="U145" s="517"/>
      <c r="V145" s="541"/>
      <c r="W145" s="524"/>
      <c r="X145" s="525"/>
      <c r="Y145" s="593" t="s">
        <v>323</v>
      </c>
      <c r="Z145" s="571">
        <v>2021130010224</v>
      </c>
      <c r="AA145" s="545" t="s">
        <v>350</v>
      </c>
      <c r="AB145" s="132" t="s">
        <v>586</v>
      </c>
      <c r="AC145" s="89" t="s">
        <v>576</v>
      </c>
      <c r="AD145" s="142" t="s">
        <v>299</v>
      </c>
      <c r="AE145" s="123">
        <v>15</v>
      </c>
      <c r="AF145" s="95">
        <v>44963</v>
      </c>
      <c r="AG145" s="95">
        <v>45261</v>
      </c>
      <c r="AH145" s="141">
        <v>298</v>
      </c>
      <c r="AI145" s="42" t="s">
        <v>299</v>
      </c>
      <c r="AJ145" s="363"/>
      <c r="AK145" s="782" t="s">
        <v>719</v>
      </c>
      <c r="AL145" s="782" t="s">
        <v>721</v>
      </c>
      <c r="AM145" s="785" t="s">
        <v>730</v>
      </c>
      <c r="AN145" s="816">
        <v>945693727</v>
      </c>
      <c r="AO145" s="785" t="s">
        <v>738</v>
      </c>
      <c r="AP145" s="785" t="s">
        <v>789</v>
      </c>
      <c r="AQ145" s="785" t="s">
        <v>790</v>
      </c>
      <c r="AR145" s="889" t="s">
        <v>834</v>
      </c>
      <c r="AS145" s="891" t="s">
        <v>914</v>
      </c>
      <c r="AT145" s="785" t="s">
        <v>909</v>
      </c>
      <c r="AU145" s="785" t="s">
        <v>730</v>
      </c>
      <c r="AV145" s="893">
        <v>44958</v>
      </c>
      <c r="AW145" s="337"/>
      <c r="AX145" s="363"/>
      <c r="AY145" s="363"/>
    </row>
    <row r="146" spans="1:51" ht="43.5" customHeight="1" x14ac:dyDescent="0.3">
      <c r="A146" s="885"/>
      <c r="B146" s="755"/>
      <c r="C146" s="755"/>
      <c r="D146" s="555"/>
      <c r="E146" s="555"/>
      <c r="F146" s="555"/>
      <c r="G146" s="704"/>
      <c r="H146" s="704"/>
      <c r="I146" s="704"/>
      <c r="J146" s="706"/>
      <c r="K146" s="544"/>
      <c r="L146" s="544"/>
      <c r="M146" s="544"/>
      <c r="N146" s="655"/>
      <c r="O146" s="655"/>
      <c r="P146" s="655"/>
      <c r="Q146" s="655"/>
      <c r="R146" s="655"/>
      <c r="S146" s="643"/>
      <c r="T146" s="653"/>
      <c r="U146" s="517"/>
      <c r="V146" s="541"/>
      <c r="W146" s="524"/>
      <c r="X146" s="525"/>
      <c r="Y146" s="594"/>
      <c r="Z146" s="572"/>
      <c r="AA146" s="544"/>
      <c r="AB146" s="133" t="s">
        <v>587</v>
      </c>
      <c r="AC146" s="134" t="s">
        <v>576</v>
      </c>
      <c r="AD146" s="126" t="s">
        <v>600</v>
      </c>
      <c r="AE146" s="466">
        <v>15</v>
      </c>
      <c r="AF146" s="96">
        <v>44963</v>
      </c>
      <c r="AG146" s="96">
        <v>45261</v>
      </c>
      <c r="AH146" s="128">
        <v>298</v>
      </c>
      <c r="AI146" s="42" t="s">
        <v>600</v>
      </c>
      <c r="AJ146" s="363"/>
      <c r="AK146" s="783"/>
      <c r="AL146" s="783"/>
      <c r="AM146" s="786"/>
      <c r="AN146" s="817"/>
      <c r="AO146" s="786"/>
      <c r="AP146" s="786"/>
      <c r="AQ146" s="786"/>
      <c r="AR146" s="890"/>
      <c r="AS146" s="892"/>
      <c r="AT146" s="786"/>
      <c r="AU146" s="786"/>
      <c r="AV146" s="894"/>
      <c r="AW146" s="331"/>
      <c r="AX146" s="363"/>
      <c r="AY146" s="363"/>
    </row>
    <row r="147" spans="1:51" ht="51" customHeight="1" x14ac:dyDescent="0.3">
      <c r="A147" s="885"/>
      <c r="B147" s="755"/>
      <c r="C147" s="755"/>
      <c r="D147" s="555"/>
      <c r="E147" s="555"/>
      <c r="F147" s="555"/>
      <c r="G147" s="704"/>
      <c r="H147" s="704"/>
      <c r="I147" s="704"/>
      <c r="J147" s="706"/>
      <c r="K147" s="543"/>
      <c r="L147" s="543"/>
      <c r="M147" s="543"/>
      <c r="N147" s="656"/>
      <c r="O147" s="656"/>
      <c r="P147" s="656"/>
      <c r="Q147" s="656"/>
      <c r="R147" s="656"/>
      <c r="S147" s="644"/>
      <c r="T147" s="646"/>
      <c r="U147" s="517"/>
      <c r="V147" s="541"/>
      <c r="W147" s="524"/>
      <c r="X147" s="525"/>
      <c r="Y147" s="594"/>
      <c r="Z147" s="572"/>
      <c r="AA147" s="544"/>
      <c r="AB147" s="133" t="s">
        <v>588</v>
      </c>
      <c r="AC147" s="42" t="s">
        <v>578</v>
      </c>
      <c r="AD147" s="126" t="s">
        <v>300</v>
      </c>
      <c r="AE147" s="466">
        <v>10</v>
      </c>
      <c r="AF147" s="96">
        <v>44963</v>
      </c>
      <c r="AG147" s="96">
        <v>45261</v>
      </c>
      <c r="AH147" s="128">
        <v>298</v>
      </c>
      <c r="AI147" s="42" t="s">
        <v>300</v>
      </c>
      <c r="AJ147" s="363"/>
      <c r="AK147" s="783"/>
      <c r="AL147" s="783"/>
      <c r="AM147" s="786"/>
      <c r="AN147" s="817"/>
      <c r="AO147" s="786"/>
      <c r="AP147" s="786"/>
      <c r="AQ147" s="786"/>
      <c r="AR147" s="286" t="s">
        <v>838</v>
      </c>
      <c r="AS147" s="108" t="s">
        <v>661</v>
      </c>
      <c r="AT147" s="80" t="s">
        <v>661</v>
      </c>
      <c r="AU147" s="80" t="s">
        <v>661</v>
      </c>
      <c r="AV147" s="289" t="s">
        <v>661</v>
      </c>
      <c r="AW147" s="329"/>
      <c r="AX147" s="363"/>
      <c r="AY147" s="363"/>
    </row>
    <row r="148" spans="1:51" ht="47.25" customHeight="1" x14ac:dyDescent="0.3">
      <c r="A148" s="885"/>
      <c r="B148" s="755"/>
      <c r="C148" s="755"/>
      <c r="D148" s="555"/>
      <c r="E148" s="555"/>
      <c r="F148" s="555"/>
      <c r="G148" s="704"/>
      <c r="H148" s="704"/>
      <c r="I148" s="704"/>
      <c r="J148" s="706"/>
      <c r="K148" s="542" t="s">
        <v>205</v>
      </c>
      <c r="L148" s="542" t="s">
        <v>190</v>
      </c>
      <c r="M148" s="542" t="s">
        <v>206</v>
      </c>
      <c r="N148" s="542" t="s">
        <v>254</v>
      </c>
      <c r="O148" s="654"/>
      <c r="P148" s="654" t="s">
        <v>273</v>
      </c>
      <c r="Q148" s="654" t="s">
        <v>288</v>
      </c>
      <c r="R148" s="542">
        <v>57</v>
      </c>
      <c r="S148" s="642" t="s">
        <v>298</v>
      </c>
      <c r="T148" s="645"/>
      <c r="U148" s="517"/>
      <c r="V148" s="541"/>
      <c r="W148" s="524"/>
      <c r="X148" s="525"/>
      <c r="Y148" s="594"/>
      <c r="Z148" s="572"/>
      <c r="AA148" s="544"/>
      <c r="AB148" s="135" t="s">
        <v>589</v>
      </c>
      <c r="AC148" s="42" t="s">
        <v>578</v>
      </c>
      <c r="AD148" s="42" t="s">
        <v>601</v>
      </c>
      <c r="AE148" s="124">
        <v>15</v>
      </c>
      <c r="AF148" s="96">
        <v>44963</v>
      </c>
      <c r="AG148" s="96">
        <v>45261</v>
      </c>
      <c r="AH148" s="128">
        <v>298</v>
      </c>
      <c r="AI148" s="42" t="s">
        <v>601</v>
      </c>
      <c r="AJ148" s="363"/>
      <c r="AK148" s="783"/>
      <c r="AL148" s="783"/>
      <c r="AM148" s="786"/>
      <c r="AN148" s="817"/>
      <c r="AO148" s="786"/>
      <c r="AP148" s="786"/>
      <c r="AQ148" s="786"/>
      <c r="AR148" s="286" t="s">
        <v>838</v>
      </c>
      <c r="AS148" s="108" t="s">
        <v>661</v>
      </c>
      <c r="AT148" s="80" t="s">
        <v>661</v>
      </c>
      <c r="AU148" s="80" t="s">
        <v>661</v>
      </c>
      <c r="AV148" s="255" t="s">
        <v>661</v>
      </c>
      <c r="AW148" s="329"/>
      <c r="AX148" s="363"/>
      <c r="AY148" s="363"/>
    </row>
    <row r="149" spans="1:51" ht="42" customHeight="1" x14ac:dyDescent="0.3">
      <c r="A149" s="885"/>
      <c r="B149" s="755"/>
      <c r="C149" s="755"/>
      <c r="D149" s="555"/>
      <c r="E149" s="555"/>
      <c r="F149" s="555"/>
      <c r="G149" s="704"/>
      <c r="H149" s="704"/>
      <c r="I149" s="704"/>
      <c r="J149" s="706"/>
      <c r="K149" s="543"/>
      <c r="L149" s="543"/>
      <c r="M149" s="543"/>
      <c r="N149" s="543"/>
      <c r="O149" s="656"/>
      <c r="P149" s="656"/>
      <c r="Q149" s="656"/>
      <c r="R149" s="543"/>
      <c r="S149" s="644"/>
      <c r="T149" s="646"/>
      <c r="U149" s="517"/>
      <c r="V149" s="541"/>
      <c r="W149" s="524"/>
      <c r="X149" s="525"/>
      <c r="Y149" s="594"/>
      <c r="Z149" s="572"/>
      <c r="AA149" s="544"/>
      <c r="AB149" s="122" t="s">
        <v>590</v>
      </c>
      <c r="AC149" s="42" t="s">
        <v>591</v>
      </c>
      <c r="AD149" s="42" t="s">
        <v>298</v>
      </c>
      <c r="AE149" s="124">
        <v>15</v>
      </c>
      <c r="AF149" s="96">
        <v>44963</v>
      </c>
      <c r="AG149" s="96">
        <v>45261</v>
      </c>
      <c r="AH149" s="128">
        <v>298</v>
      </c>
      <c r="AI149" s="42" t="s">
        <v>298</v>
      </c>
      <c r="AJ149" s="363"/>
      <c r="AK149" s="783"/>
      <c r="AL149" s="783"/>
      <c r="AM149" s="786"/>
      <c r="AN149" s="817"/>
      <c r="AO149" s="786"/>
      <c r="AP149" s="786"/>
      <c r="AQ149" s="786"/>
      <c r="AR149" s="286" t="s">
        <v>834</v>
      </c>
      <c r="AS149" s="102" t="s">
        <v>915</v>
      </c>
      <c r="AT149" s="80" t="s">
        <v>909</v>
      </c>
      <c r="AU149" s="80" t="s">
        <v>730</v>
      </c>
      <c r="AV149" s="49">
        <v>44958</v>
      </c>
      <c r="AW149" s="329"/>
      <c r="AX149" s="363"/>
      <c r="AY149" s="363"/>
    </row>
    <row r="150" spans="1:51" ht="36.75" customHeight="1" x14ac:dyDescent="0.3">
      <c r="A150" s="885"/>
      <c r="B150" s="755"/>
      <c r="C150" s="755"/>
      <c r="D150" s="555"/>
      <c r="E150" s="555"/>
      <c r="F150" s="555"/>
      <c r="G150" s="704"/>
      <c r="H150" s="704"/>
      <c r="I150" s="704"/>
      <c r="J150" s="706"/>
      <c r="K150" s="542" t="s">
        <v>207</v>
      </c>
      <c r="L150" s="542" t="s">
        <v>190</v>
      </c>
      <c r="M150" s="542" t="s">
        <v>208</v>
      </c>
      <c r="N150" s="542" t="s">
        <v>255</v>
      </c>
      <c r="O150" s="542"/>
      <c r="P150" s="542" t="s">
        <v>273</v>
      </c>
      <c r="Q150" s="542" t="s">
        <v>289</v>
      </c>
      <c r="R150" s="542">
        <v>4</v>
      </c>
      <c r="S150" s="642" t="s">
        <v>304</v>
      </c>
      <c r="T150" s="645"/>
      <c r="U150" s="517"/>
      <c r="V150" s="541"/>
      <c r="W150" s="524"/>
      <c r="X150" s="525"/>
      <c r="Y150" s="594"/>
      <c r="Z150" s="572"/>
      <c r="AA150" s="544"/>
      <c r="AB150" s="136" t="s">
        <v>592</v>
      </c>
      <c r="AC150" s="134" t="s">
        <v>593</v>
      </c>
      <c r="AD150" s="467">
        <v>1</v>
      </c>
      <c r="AE150" s="466">
        <v>10</v>
      </c>
      <c r="AF150" s="96">
        <v>44963</v>
      </c>
      <c r="AG150" s="96">
        <v>45261</v>
      </c>
      <c r="AH150" s="128">
        <v>298</v>
      </c>
      <c r="AI150" s="119">
        <v>1</v>
      </c>
      <c r="AJ150" s="363"/>
      <c r="AK150" s="783"/>
      <c r="AL150" s="783"/>
      <c r="AM150" s="786"/>
      <c r="AN150" s="817"/>
      <c r="AO150" s="786"/>
      <c r="AP150" s="786"/>
      <c r="AQ150" s="786"/>
      <c r="AR150" s="286" t="s">
        <v>838</v>
      </c>
      <c r="AS150" s="108" t="s">
        <v>661</v>
      </c>
      <c r="AT150" s="290" t="s">
        <v>661</v>
      </c>
      <c r="AU150" s="80" t="s">
        <v>661</v>
      </c>
      <c r="AV150" s="289" t="s">
        <v>661</v>
      </c>
      <c r="AW150" s="335"/>
      <c r="AX150" s="363"/>
      <c r="AY150" s="363"/>
    </row>
    <row r="151" spans="1:51" ht="49.5" customHeight="1" thickBot="1" x14ac:dyDescent="0.35">
      <c r="A151" s="885"/>
      <c r="B151" s="755"/>
      <c r="C151" s="755"/>
      <c r="D151" s="555"/>
      <c r="E151" s="555"/>
      <c r="F151" s="555"/>
      <c r="G151" s="704"/>
      <c r="H151" s="704"/>
      <c r="I151" s="704"/>
      <c r="J151" s="706"/>
      <c r="K151" s="543"/>
      <c r="L151" s="543"/>
      <c r="M151" s="543"/>
      <c r="N151" s="543"/>
      <c r="O151" s="543"/>
      <c r="P151" s="543"/>
      <c r="Q151" s="543"/>
      <c r="R151" s="543"/>
      <c r="S151" s="644"/>
      <c r="T151" s="646"/>
      <c r="U151" s="517"/>
      <c r="V151" s="541"/>
      <c r="W151" s="524"/>
      <c r="X151" s="525"/>
      <c r="Y151" s="599"/>
      <c r="Z151" s="573"/>
      <c r="AA151" s="546"/>
      <c r="AB151" s="137" t="s">
        <v>594</v>
      </c>
      <c r="AC151" s="93" t="s">
        <v>595</v>
      </c>
      <c r="AD151" s="468">
        <v>1</v>
      </c>
      <c r="AE151" s="180">
        <v>20</v>
      </c>
      <c r="AF151" s="140">
        <v>44942</v>
      </c>
      <c r="AG151" s="97">
        <v>45016</v>
      </c>
      <c r="AH151" s="100">
        <v>74</v>
      </c>
      <c r="AI151" s="119">
        <v>1</v>
      </c>
      <c r="AJ151" s="363"/>
      <c r="AK151" s="784"/>
      <c r="AL151" s="784"/>
      <c r="AM151" s="787"/>
      <c r="AN151" s="818"/>
      <c r="AO151" s="787"/>
      <c r="AP151" s="787"/>
      <c r="AQ151" s="787"/>
      <c r="AR151" s="291" t="s">
        <v>834</v>
      </c>
      <c r="AS151" s="104" t="s">
        <v>916</v>
      </c>
      <c r="AT151" s="292" t="s">
        <v>909</v>
      </c>
      <c r="AU151" s="131" t="s">
        <v>730</v>
      </c>
      <c r="AV151" s="50">
        <v>45079</v>
      </c>
      <c r="AW151" s="338"/>
      <c r="AX151" s="363"/>
      <c r="AY151" s="363"/>
    </row>
    <row r="152" spans="1:51" ht="56.25" customHeight="1" x14ac:dyDescent="0.3">
      <c r="A152" s="885"/>
      <c r="B152" s="755"/>
      <c r="C152" s="755"/>
      <c r="D152" s="555"/>
      <c r="E152" s="555"/>
      <c r="F152" s="555"/>
      <c r="G152" s="704"/>
      <c r="H152" s="704"/>
      <c r="I152" s="704"/>
      <c r="J152" s="706"/>
      <c r="K152" s="542" t="s">
        <v>209</v>
      </c>
      <c r="L152" s="542" t="s">
        <v>190</v>
      </c>
      <c r="M152" s="542" t="s">
        <v>210</v>
      </c>
      <c r="N152" s="542" t="s">
        <v>256</v>
      </c>
      <c r="O152" s="542"/>
      <c r="P152" s="542" t="s">
        <v>273</v>
      </c>
      <c r="Q152" s="542" t="s">
        <v>290</v>
      </c>
      <c r="R152" s="542">
        <v>105</v>
      </c>
      <c r="S152" s="647" t="s">
        <v>303</v>
      </c>
      <c r="T152" s="650"/>
      <c r="U152" s="517"/>
      <c r="V152" s="541"/>
      <c r="W152" s="524"/>
      <c r="X152" s="525"/>
      <c r="Y152" s="593" t="s">
        <v>324</v>
      </c>
      <c r="Z152" s="557">
        <v>2020130010240</v>
      </c>
      <c r="AA152" s="554" t="s">
        <v>351</v>
      </c>
      <c r="AB152" s="82" t="s">
        <v>596</v>
      </c>
      <c r="AC152" s="89" t="s">
        <v>578</v>
      </c>
      <c r="AD152" s="196" t="s">
        <v>303</v>
      </c>
      <c r="AE152" s="123">
        <v>40</v>
      </c>
      <c r="AF152" s="95">
        <v>44963</v>
      </c>
      <c r="AG152" s="95">
        <v>45261</v>
      </c>
      <c r="AH152" s="141">
        <v>298</v>
      </c>
      <c r="AI152" s="143" t="s">
        <v>602</v>
      </c>
      <c r="AJ152" s="363"/>
      <c r="AK152" s="795" t="s">
        <v>719</v>
      </c>
      <c r="AL152" s="795" t="s">
        <v>721</v>
      </c>
      <c r="AM152" s="785" t="s">
        <v>730</v>
      </c>
      <c r="AN152" s="816">
        <v>262152000</v>
      </c>
      <c r="AO152" s="785" t="s">
        <v>738</v>
      </c>
      <c r="AP152" s="785" t="s">
        <v>791</v>
      </c>
      <c r="AQ152" s="785" t="s">
        <v>792</v>
      </c>
      <c r="AR152" s="895" t="s">
        <v>810</v>
      </c>
      <c r="AS152" s="898" t="s">
        <v>917</v>
      </c>
      <c r="AT152" s="785" t="s">
        <v>909</v>
      </c>
      <c r="AU152" s="785" t="s">
        <v>730</v>
      </c>
      <c r="AV152" s="901">
        <v>44959</v>
      </c>
      <c r="AW152" s="904"/>
      <c r="AX152" s="363"/>
      <c r="AY152" s="363"/>
    </row>
    <row r="153" spans="1:51" ht="48.75" customHeight="1" x14ac:dyDescent="0.3">
      <c r="A153" s="885"/>
      <c r="B153" s="755"/>
      <c r="C153" s="755"/>
      <c r="D153" s="555"/>
      <c r="E153" s="555"/>
      <c r="F153" s="555"/>
      <c r="G153" s="704"/>
      <c r="H153" s="704"/>
      <c r="I153" s="704"/>
      <c r="J153" s="706"/>
      <c r="K153" s="544"/>
      <c r="L153" s="544"/>
      <c r="M153" s="544"/>
      <c r="N153" s="544"/>
      <c r="O153" s="544"/>
      <c r="P153" s="544"/>
      <c r="Q153" s="544"/>
      <c r="R153" s="544"/>
      <c r="S153" s="648"/>
      <c r="T153" s="651"/>
      <c r="U153" s="517"/>
      <c r="V153" s="541"/>
      <c r="W153" s="524"/>
      <c r="X153" s="525"/>
      <c r="Y153" s="594"/>
      <c r="Z153" s="558"/>
      <c r="AA153" s="555"/>
      <c r="AB153" s="84" t="s">
        <v>597</v>
      </c>
      <c r="AC153" s="138" t="s">
        <v>598</v>
      </c>
      <c r="AD153" s="138" t="s">
        <v>303</v>
      </c>
      <c r="AE153" s="124">
        <v>30</v>
      </c>
      <c r="AF153" s="96">
        <v>44963</v>
      </c>
      <c r="AG153" s="96">
        <v>45261</v>
      </c>
      <c r="AH153" s="128">
        <v>298</v>
      </c>
      <c r="AI153" s="138" t="s">
        <v>303</v>
      </c>
      <c r="AJ153" s="363"/>
      <c r="AK153" s="796"/>
      <c r="AL153" s="796"/>
      <c r="AM153" s="786"/>
      <c r="AN153" s="817"/>
      <c r="AO153" s="786"/>
      <c r="AP153" s="786"/>
      <c r="AQ153" s="786"/>
      <c r="AR153" s="896"/>
      <c r="AS153" s="899"/>
      <c r="AT153" s="786"/>
      <c r="AU153" s="786"/>
      <c r="AV153" s="902"/>
      <c r="AW153" s="905"/>
      <c r="AX153" s="363"/>
      <c r="AY153" s="363"/>
    </row>
    <row r="154" spans="1:51" ht="68.25" customHeight="1" thickBot="1" x14ac:dyDescent="0.35">
      <c r="A154" s="885"/>
      <c r="B154" s="755"/>
      <c r="C154" s="755"/>
      <c r="D154" s="555"/>
      <c r="E154" s="555"/>
      <c r="F154" s="555"/>
      <c r="G154" s="704"/>
      <c r="H154" s="704"/>
      <c r="I154" s="704"/>
      <c r="J154" s="707"/>
      <c r="K154" s="543"/>
      <c r="L154" s="543"/>
      <c r="M154" s="543"/>
      <c r="N154" s="543"/>
      <c r="O154" s="543"/>
      <c r="P154" s="543"/>
      <c r="Q154" s="543"/>
      <c r="R154" s="543"/>
      <c r="S154" s="649"/>
      <c r="T154" s="652"/>
      <c r="U154" s="517"/>
      <c r="V154" s="541"/>
      <c r="W154" s="524"/>
      <c r="X154" s="525"/>
      <c r="Y154" s="595"/>
      <c r="Z154" s="574"/>
      <c r="AA154" s="564"/>
      <c r="AB154" s="87" t="s">
        <v>599</v>
      </c>
      <c r="AC154" s="139" t="s">
        <v>598</v>
      </c>
      <c r="AD154" s="139" t="s">
        <v>303</v>
      </c>
      <c r="AE154" s="180">
        <v>30</v>
      </c>
      <c r="AF154" s="97">
        <v>44963</v>
      </c>
      <c r="AG154" s="97">
        <v>45261</v>
      </c>
      <c r="AH154" s="128">
        <v>298</v>
      </c>
      <c r="AI154" s="154" t="s">
        <v>303</v>
      </c>
      <c r="AJ154" s="363"/>
      <c r="AK154" s="796"/>
      <c r="AL154" s="796"/>
      <c r="AM154" s="787"/>
      <c r="AN154" s="818"/>
      <c r="AO154" s="787"/>
      <c r="AP154" s="787"/>
      <c r="AQ154" s="787"/>
      <c r="AR154" s="897"/>
      <c r="AS154" s="900"/>
      <c r="AT154" s="787"/>
      <c r="AU154" s="787"/>
      <c r="AV154" s="903"/>
      <c r="AW154" s="906"/>
      <c r="AX154" s="363"/>
      <c r="AY154" s="363"/>
    </row>
    <row r="155" spans="1:51" ht="51" customHeight="1" x14ac:dyDescent="0.3">
      <c r="A155" s="885"/>
      <c r="B155" s="755"/>
      <c r="C155" s="755"/>
      <c r="D155" s="555"/>
      <c r="E155" s="555"/>
      <c r="F155" s="555"/>
      <c r="G155" s="704"/>
      <c r="H155" s="704"/>
      <c r="I155" s="704"/>
      <c r="J155" s="705" t="s">
        <v>167</v>
      </c>
      <c r="K155" s="542" t="s">
        <v>211</v>
      </c>
      <c r="L155" s="542" t="s">
        <v>179</v>
      </c>
      <c r="M155" s="542">
        <v>0</v>
      </c>
      <c r="N155" s="542" t="s">
        <v>257</v>
      </c>
      <c r="O155" s="542"/>
      <c r="P155" s="542" t="s">
        <v>273</v>
      </c>
      <c r="Q155" s="542" t="s">
        <v>291</v>
      </c>
      <c r="R155" s="542">
        <v>105</v>
      </c>
      <c r="S155" s="542">
        <v>105</v>
      </c>
      <c r="T155" s="639"/>
      <c r="U155" s="517"/>
      <c r="V155" s="541"/>
      <c r="W155" s="526" t="s">
        <v>964</v>
      </c>
      <c r="X155" s="529" t="s">
        <v>965</v>
      </c>
      <c r="Y155" s="563" t="s">
        <v>325</v>
      </c>
      <c r="Z155" s="589">
        <v>2021130010226</v>
      </c>
      <c r="AA155" s="563" t="s">
        <v>352</v>
      </c>
      <c r="AB155" s="82" t="s">
        <v>603</v>
      </c>
      <c r="AC155" s="82" t="s">
        <v>604</v>
      </c>
      <c r="AD155" s="118">
        <v>1</v>
      </c>
      <c r="AE155" s="146">
        <v>0.05</v>
      </c>
      <c r="AF155" s="151">
        <v>44963</v>
      </c>
      <c r="AG155" s="151">
        <v>45263</v>
      </c>
      <c r="AH155" s="46">
        <v>300</v>
      </c>
      <c r="AI155" s="46">
        <v>105</v>
      </c>
      <c r="AJ155" s="363"/>
      <c r="AK155" s="797" t="s">
        <v>722</v>
      </c>
      <c r="AL155" s="797" t="s">
        <v>723</v>
      </c>
      <c r="AM155" s="782" t="s">
        <v>730</v>
      </c>
      <c r="AN155" s="804">
        <v>500000000</v>
      </c>
      <c r="AO155" s="782" t="s">
        <v>738</v>
      </c>
      <c r="AP155" s="801" t="s">
        <v>793</v>
      </c>
      <c r="AQ155" s="801" t="s">
        <v>794</v>
      </c>
      <c r="AR155" s="118" t="s">
        <v>845</v>
      </c>
      <c r="AS155" s="118" t="s">
        <v>661</v>
      </c>
      <c r="AT155" s="293" t="s">
        <v>661</v>
      </c>
      <c r="AU155" s="118" t="s">
        <v>661</v>
      </c>
      <c r="AV155" s="118" t="s">
        <v>661</v>
      </c>
      <c r="AW155" s="877"/>
      <c r="AX155" s="363"/>
      <c r="AY155" s="363"/>
    </row>
    <row r="156" spans="1:51" ht="70.5" customHeight="1" x14ac:dyDescent="0.3">
      <c r="A156" s="885"/>
      <c r="B156" s="755"/>
      <c r="C156" s="755"/>
      <c r="D156" s="555"/>
      <c r="E156" s="555"/>
      <c r="F156" s="555"/>
      <c r="G156" s="704"/>
      <c r="H156" s="704"/>
      <c r="I156" s="704"/>
      <c r="J156" s="706"/>
      <c r="K156" s="544"/>
      <c r="L156" s="544"/>
      <c r="M156" s="544"/>
      <c r="N156" s="544"/>
      <c r="O156" s="544"/>
      <c r="P156" s="544"/>
      <c r="Q156" s="544"/>
      <c r="R156" s="544"/>
      <c r="S156" s="544"/>
      <c r="T156" s="640"/>
      <c r="U156" s="517"/>
      <c r="V156" s="541"/>
      <c r="W156" s="527"/>
      <c r="X156" s="530"/>
      <c r="Y156" s="555"/>
      <c r="Z156" s="558"/>
      <c r="AA156" s="555"/>
      <c r="AB156" s="84" t="s">
        <v>605</v>
      </c>
      <c r="AC156" s="84" t="s">
        <v>606</v>
      </c>
      <c r="AD156" s="119">
        <v>105</v>
      </c>
      <c r="AE156" s="147">
        <v>0.05</v>
      </c>
      <c r="AF156" s="152">
        <v>44963</v>
      </c>
      <c r="AG156" s="152">
        <v>45263</v>
      </c>
      <c r="AH156" s="46">
        <v>300</v>
      </c>
      <c r="AI156" s="46">
        <v>105</v>
      </c>
      <c r="AJ156" s="363"/>
      <c r="AK156" s="797"/>
      <c r="AL156" s="798"/>
      <c r="AM156" s="783"/>
      <c r="AN156" s="805"/>
      <c r="AO156" s="783"/>
      <c r="AP156" s="802"/>
      <c r="AQ156" s="802"/>
      <c r="AR156" s="119" t="s">
        <v>845</v>
      </c>
      <c r="AS156" s="119" t="s">
        <v>661</v>
      </c>
      <c r="AT156" s="144" t="s">
        <v>661</v>
      </c>
      <c r="AU156" s="119" t="s">
        <v>661</v>
      </c>
      <c r="AV156" s="119" t="s">
        <v>661</v>
      </c>
      <c r="AW156" s="878"/>
      <c r="AX156" s="363"/>
      <c r="AY156" s="363"/>
    </row>
    <row r="157" spans="1:51" ht="69" customHeight="1" x14ac:dyDescent="0.3">
      <c r="A157" s="885"/>
      <c r="B157" s="755"/>
      <c r="C157" s="755"/>
      <c r="D157" s="555"/>
      <c r="E157" s="555"/>
      <c r="F157" s="555"/>
      <c r="G157" s="704"/>
      <c r="H157" s="704"/>
      <c r="I157" s="704"/>
      <c r="J157" s="706"/>
      <c r="K157" s="544"/>
      <c r="L157" s="544"/>
      <c r="M157" s="544"/>
      <c r="N157" s="544"/>
      <c r="O157" s="544"/>
      <c r="P157" s="544"/>
      <c r="Q157" s="544"/>
      <c r="R157" s="544"/>
      <c r="S157" s="544"/>
      <c r="T157" s="640"/>
      <c r="U157" s="517"/>
      <c r="V157" s="541"/>
      <c r="W157" s="527"/>
      <c r="X157" s="530"/>
      <c r="Y157" s="555"/>
      <c r="Z157" s="558"/>
      <c r="AA157" s="555"/>
      <c r="AB157" s="84" t="s">
        <v>607</v>
      </c>
      <c r="AC157" s="84" t="s">
        <v>608</v>
      </c>
      <c r="AD157" s="119">
        <v>1</v>
      </c>
      <c r="AE157" s="147">
        <v>0.1</v>
      </c>
      <c r="AF157" s="152">
        <v>44963</v>
      </c>
      <c r="AG157" s="152">
        <v>45263</v>
      </c>
      <c r="AH157" s="46">
        <v>300</v>
      </c>
      <c r="AI157" s="46">
        <v>50</v>
      </c>
      <c r="AJ157" s="363"/>
      <c r="AK157" s="797"/>
      <c r="AL157" s="798"/>
      <c r="AM157" s="783"/>
      <c r="AN157" s="805"/>
      <c r="AO157" s="783"/>
      <c r="AP157" s="802"/>
      <c r="AQ157" s="802"/>
      <c r="AR157" s="119" t="s">
        <v>810</v>
      </c>
      <c r="AS157" s="84" t="s">
        <v>918</v>
      </c>
      <c r="AT157" s="144" t="s">
        <v>919</v>
      </c>
      <c r="AU157" s="119" t="s">
        <v>920</v>
      </c>
      <c r="AV157" s="294">
        <v>45083</v>
      </c>
      <c r="AW157" s="470"/>
      <c r="AX157" s="363"/>
      <c r="AY157" s="363"/>
    </row>
    <row r="158" spans="1:51" ht="47.25" customHeight="1" x14ac:dyDescent="0.3">
      <c r="A158" s="885"/>
      <c r="B158" s="755"/>
      <c r="C158" s="755"/>
      <c r="D158" s="555"/>
      <c r="E158" s="555"/>
      <c r="F158" s="555"/>
      <c r="G158" s="704"/>
      <c r="H158" s="704"/>
      <c r="I158" s="704"/>
      <c r="J158" s="706"/>
      <c r="K158" s="543"/>
      <c r="L158" s="543"/>
      <c r="M158" s="543"/>
      <c r="N158" s="543"/>
      <c r="O158" s="543"/>
      <c r="P158" s="543"/>
      <c r="Q158" s="544"/>
      <c r="R158" s="543"/>
      <c r="S158" s="543"/>
      <c r="T158" s="641"/>
      <c r="U158" s="517"/>
      <c r="V158" s="541"/>
      <c r="W158" s="527"/>
      <c r="X158" s="530"/>
      <c r="Y158" s="555"/>
      <c r="Z158" s="558"/>
      <c r="AA158" s="555"/>
      <c r="AB158" s="84" t="s">
        <v>609</v>
      </c>
      <c r="AC158" s="84" t="s">
        <v>610</v>
      </c>
      <c r="AD158" s="119">
        <v>1</v>
      </c>
      <c r="AE158" s="147">
        <v>0.15</v>
      </c>
      <c r="AF158" s="152">
        <v>44963</v>
      </c>
      <c r="AG158" s="152">
        <v>45263</v>
      </c>
      <c r="AH158" s="46">
        <v>300</v>
      </c>
      <c r="AI158" s="46">
        <v>105</v>
      </c>
      <c r="AJ158" s="363"/>
      <c r="AK158" s="797"/>
      <c r="AL158" s="798"/>
      <c r="AM158" s="783"/>
      <c r="AN158" s="805"/>
      <c r="AO158" s="783"/>
      <c r="AP158" s="802"/>
      <c r="AQ158" s="802"/>
      <c r="AR158" s="119" t="s">
        <v>845</v>
      </c>
      <c r="AS158" s="119" t="s">
        <v>661</v>
      </c>
      <c r="AT158" s="119" t="s">
        <v>661</v>
      </c>
      <c r="AU158" s="119" t="s">
        <v>661</v>
      </c>
      <c r="AV158" s="119" t="s">
        <v>661</v>
      </c>
      <c r="AW158" s="340"/>
      <c r="AX158" s="363"/>
      <c r="AY158" s="363"/>
    </row>
    <row r="159" spans="1:51" ht="54.75" customHeight="1" x14ac:dyDescent="0.3">
      <c r="A159" s="885"/>
      <c r="B159" s="755"/>
      <c r="C159" s="755"/>
      <c r="D159" s="555"/>
      <c r="E159" s="555"/>
      <c r="F159" s="555"/>
      <c r="G159" s="704"/>
      <c r="H159" s="704"/>
      <c r="I159" s="704"/>
      <c r="J159" s="706"/>
      <c r="K159" s="542" t="s">
        <v>212</v>
      </c>
      <c r="L159" s="542" t="s">
        <v>179</v>
      </c>
      <c r="M159" s="542" t="s">
        <v>213</v>
      </c>
      <c r="N159" s="542" t="s">
        <v>258</v>
      </c>
      <c r="O159" s="542"/>
      <c r="P159" s="542" t="s">
        <v>273</v>
      </c>
      <c r="Q159" s="544"/>
      <c r="R159" s="542">
        <v>50</v>
      </c>
      <c r="S159" s="642">
        <v>15</v>
      </c>
      <c r="T159" s="639"/>
      <c r="U159" s="517"/>
      <c r="V159" s="541"/>
      <c r="W159" s="527"/>
      <c r="X159" s="530"/>
      <c r="Y159" s="555"/>
      <c r="Z159" s="558"/>
      <c r="AA159" s="555"/>
      <c r="AB159" s="84" t="s">
        <v>611</v>
      </c>
      <c r="AC159" s="144" t="s">
        <v>612</v>
      </c>
      <c r="AD159" s="119">
        <v>1</v>
      </c>
      <c r="AE159" s="147">
        <v>0.1</v>
      </c>
      <c r="AF159" s="152">
        <v>44963</v>
      </c>
      <c r="AG159" s="152">
        <v>45263</v>
      </c>
      <c r="AH159" s="46">
        <v>300</v>
      </c>
      <c r="AI159" s="46">
        <v>15</v>
      </c>
      <c r="AJ159" s="363"/>
      <c r="AK159" s="797"/>
      <c r="AL159" s="798"/>
      <c r="AM159" s="783"/>
      <c r="AN159" s="805"/>
      <c r="AO159" s="783"/>
      <c r="AP159" s="802"/>
      <c r="AQ159" s="802"/>
      <c r="AR159" s="119" t="s">
        <v>810</v>
      </c>
      <c r="AS159" s="84" t="s">
        <v>921</v>
      </c>
      <c r="AT159" s="144" t="s">
        <v>922</v>
      </c>
      <c r="AU159" s="119" t="s">
        <v>842</v>
      </c>
      <c r="AV159" s="294">
        <v>45083</v>
      </c>
      <c r="AW159" s="340"/>
      <c r="AX159" s="363"/>
      <c r="AY159" s="363"/>
    </row>
    <row r="160" spans="1:51" ht="54" customHeight="1" x14ac:dyDescent="0.3">
      <c r="A160" s="885"/>
      <c r="B160" s="755"/>
      <c r="C160" s="755"/>
      <c r="D160" s="555"/>
      <c r="E160" s="555"/>
      <c r="F160" s="555"/>
      <c r="G160" s="704"/>
      <c r="H160" s="704"/>
      <c r="I160" s="704"/>
      <c r="J160" s="706"/>
      <c r="K160" s="544"/>
      <c r="L160" s="544"/>
      <c r="M160" s="544"/>
      <c r="N160" s="544"/>
      <c r="O160" s="544"/>
      <c r="P160" s="544"/>
      <c r="Q160" s="544"/>
      <c r="R160" s="544"/>
      <c r="S160" s="643"/>
      <c r="T160" s="640"/>
      <c r="U160" s="517"/>
      <c r="V160" s="541"/>
      <c r="W160" s="527"/>
      <c r="X160" s="530"/>
      <c r="Y160" s="555"/>
      <c r="Z160" s="558"/>
      <c r="AA160" s="555"/>
      <c r="AB160" s="84" t="s">
        <v>613</v>
      </c>
      <c r="AC160" s="144" t="s">
        <v>614</v>
      </c>
      <c r="AD160" s="119">
        <v>1</v>
      </c>
      <c r="AE160" s="147">
        <v>0.05</v>
      </c>
      <c r="AF160" s="152">
        <v>44963</v>
      </c>
      <c r="AG160" s="152">
        <v>45263</v>
      </c>
      <c r="AH160" s="46">
        <v>300</v>
      </c>
      <c r="AI160" s="46">
        <v>137</v>
      </c>
      <c r="AJ160" s="363"/>
      <c r="AK160" s="797"/>
      <c r="AL160" s="798"/>
      <c r="AM160" s="783"/>
      <c r="AN160" s="805"/>
      <c r="AO160" s="783"/>
      <c r="AP160" s="802"/>
      <c r="AQ160" s="802"/>
      <c r="AR160" s="119" t="s">
        <v>810</v>
      </c>
      <c r="AS160" s="84" t="s">
        <v>923</v>
      </c>
      <c r="AT160" s="144" t="s">
        <v>922</v>
      </c>
      <c r="AU160" s="119" t="s">
        <v>842</v>
      </c>
      <c r="AV160" s="294">
        <v>44963</v>
      </c>
      <c r="AW160" s="340"/>
      <c r="AX160" s="363"/>
      <c r="AY160" s="363"/>
    </row>
    <row r="161" spans="1:51" ht="48.75" customHeight="1" x14ac:dyDescent="0.3">
      <c r="A161" s="885"/>
      <c r="B161" s="755"/>
      <c r="C161" s="755"/>
      <c r="D161" s="555"/>
      <c r="E161" s="555"/>
      <c r="F161" s="555"/>
      <c r="G161" s="704"/>
      <c r="H161" s="704"/>
      <c r="I161" s="704"/>
      <c r="J161" s="706"/>
      <c r="K161" s="544"/>
      <c r="L161" s="544"/>
      <c r="M161" s="544"/>
      <c r="N161" s="544"/>
      <c r="O161" s="544"/>
      <c r="P161" s="544"/>
      <c r="Q161" s="544"/>
      <c r="R161" s="544"/>
      <c r="S161" s="643"/>
      <c r="T161" s="640"/>
      <c r="U161" s="517"/>
      <c r="V161" s="541"/>
      <c r="W161" s="527"/>
      <c r="X161" s="530"/>
      <c r="Y161" s="555"/>
      <c r="Z161" s="558"/>
      <c r="AA161" s="555"/>
      <c r="AB161" s="84" t="s">
        <v>615</v>
      </c>
      <c r="AC161" s="144" t="s">
        <v>616</v>
      </c>
      <c r="AD161" s="119">
        <v>1</v>
      </c>
      <c r="AE161" s="147">
        <v>0.1</v>
      </c>
      <c r="AF161" s="152">
        <v>44963</v>
      </c>
      <c r="AG161" s="152">
        <v>45263</v>
      </c>
      <c r="AH161" s="46">
        <v>300</v>
      </c>
      <c r="AI161" s="46">
        <v>1</v>
      </c>
      <c r="AJ161" s="363"/>
      <c r="AK161" s="797"/>
      <c r="AL161" s="798"/>
      <c r="AM161" s="783"/>
      <c r="AN161" s="805"/>
      <c r="AO161" s="783"/>
      <c r="AP161" s="802"/>
      <c r="AQ161" s="802"/>
      <c r="AR161" s="119" t="s">
        <v>810</v>
      </c>
      <c r="AS161" s="84" t="s">
        <v>924</v>
      </c>
      <c r="AT161" s="144" t="s">
        <v>925</v>
      </c>
      <c r="AU161" s="119" t="s">
        <v>920</v>
      </c>
      <c r="AV161" s="294">
        <v>44963</v>
      </c>
      <c r="AW161" s="470"/>
      <c r="AX161" s="363"/>
      <c r="AY161" s="363"/>
    </row>
    <row r="162" spans="1:51" ht="42" customHeight="1" x14ac:dyDescent="0.3">
      <c r="A162" s="885"/>
      <c r="B162" s="755"/>
      <c r="C162" s="755"/>
      <c r="D162" s="555"/>
      <c r="E162" s="555"/>
      <c r="F162" s="555"/>
      <c r="G162" s="704"/>
      <c r="H162" s="704"/>
      <c r="I162" s="704"/>
      <c r="J162" s="706"/>
      <c r="K162" s="544"/>
      <c r="L162" s="544"/>
      <c r="M162" s="544"/>
      <c r="N162" s="544"/>
      <c r="O162" s="544"/>
      <c r="P162" s="544"/>
      <c r="Q162" s="544"/>
      <c r="R162" s="544"/>
      <c r="S162" s="643"/>
      <c r="T162" s="640"/>
      <c r="U162" s="517"/>
      <c r="V162" s="541"/>
      <c r="W162" s="527"/>
      <c r="X162" s="530"/>
      <c r="Y162" s="555"/>
      <c r="Z162" s="558"/>
      <c r="AA162" s="555"/>
      <c r="AB162" s="84" t="s">
        <v>617</v>
      </c>
      <c r="AC162" s="144" t="s">
        <v>618</v>
      </c>
      <c r="AD162" s="119">
        <v>1</v>
      </c>
      <c r="AE162" s="147">
        <v>0.05</v>
      </c>
      <c r="AF162" s="152">
        <v>44963</v>
      </c>
      <c r="AG162" s="152">
        <v>45263</v>
      </c>
      <c r="AH162" s="46">
        <v>300</v>
      </c>
      <c r="AI162" s="46">
        <v>1000</v>
      </c>
      <c r="AJ162" s="363"/>
      <c r="AK162" s="797"/>
      <c r="AL162" s="798"/>
      <c r="AM162" s="845"/>
      <c r="AN162" s="806"/>
      <c r="AO162" s="845"/>
      <c r="AP162" s="802"/>
      <c r="AQ162" s="802"/>
      <c r="AR162" s="119" t="s">
        <v>845</v>
      </c>
      <c r="AS162" s="119" t="s">
        <v>661</v>
      </c>
      <c r="AT162" s="119" t="s">
        <v>661</v>
      </c>
      <c r="AU162" s="119" t="s">
        <v>661</v>
      </c>
      <c r="AV162" s="119" t="s">
        <v>661</v>
      </c>
      <c r="AW162" s="470"/>
      <c r="AX162" s="363"/>
      <c r="AY162" s="363"/>
    </row>
    <row r="163" spans="1:51" ht="47.25" customHeight="1" x14ac:dyDescent="0.3">
      <c r="A163" s="885"/>
      <c r="B163" s="755"/>
      <c r="C163" s="755"/>
      <c r="D163" s="555"/>
      <c r="E163" s="555"/>
      <c r="F163" s="555"/>
      <c r="G163" s="704"/>
      <c r="H163" s="704"/>
      <c r="I163" s="704"/>
      <c r="J163" s="706"/>
      <c r="K163" s="544"/>
      <c r="L163" s="544"/>
      <c r="M163" s="544"/>
      <c r="N163" s="544"/>
      <c r="O163" s="544"/>
      <c r="P163" s="544"/>
      <c r="Q163" s="544"/>
      <c r="R163" s="544"/>
      <c r="S163" s="643"/>
      <c r="T163" s="640"/>
      <c r="U163" s="517"/>
      <c r="V163" s="541"/>
      <c r="W163" s="527"/>
      <c r="X163" s="530"/>
      <c r="Y163" s="555"/>
      <c r="Z163" s="558"/>
      <c r="AA163" s="555"/>
      <c r="AB163" s="122" t="s">
        <v>619</v>
      </c>
      <c r="AC163" s="144" t="s">
        <v>620</v>
      </c>
      <c r="AD163" s="119">
        <v>1</v>
      </c>
      <c r="AE163" s="147">
        <v>0.1</v>
      </c>
      <c r="AF163" s="152">
        <v>44963</v>
      </c>
      <c r="AG163" s="152">
        <v>45263</v>
      </c>
      <c r="AH163" s="46">
        <v>300</v>
      </c>
      <c r="AI163" s="46">
        <v>1000</v>
      </c>
      <c r="AJ163" s="363"/>
      <c r="AK163" s="797"/>
      <c r="AL163" s="798"/>
      <c r="AM163" s="833" t="s">
        <v>732</v>
      </c>
      <c r="AN163" s="850">
        <v>2666006944</v>
      </c>
      <c r="AO163" s="833" t="s">
        <v>733</v>
      </c>
      <c r="AP163" s="802"/>
      <c r="AQ163" s="802"/>
      <c r="AR163" s="119" t="s">
        <v>845</v>
      </c>
      <c r="AS163" s="119" t="s">
        <v>661</v>
      </c>
      <c r="AT163" s="119" t="s">
        <v>661</v>
      </c>
      <c r="AU163" s="119" t="s">
        <v>661</v>
      </c>
      <c r="AV163" s="119" t="s">
        <v>661</v>
      </c>
      <c r="AW163" s="470"/>
      <c r="AX163" s="363"/>
      <c r="AY163" s="363"/>
    </row>
    <row r="164" spans="1:51" ht="95.25" customHeight="1" x14ac:dyDescent="0.3">
      <c r="A164" s="885"/>
      <c r="B164" s="755"/>
      <c r="C164" s="755"/>
      <c r="D164" s="555"/>
      <c r="E164" s="555"/>
      <c r="F164" s="555"/>
      <c r="G164" s="704"/>
      <c r="H164" s="704"/>
      <c r="I164" s="704"/>
      <c r="J164" s="706"/>
      <c r="K164" s="543"/>
      <c r="L164" s="543"/>
      <c r="M164" s="543"/>
      <c r="N164" s="543"/>
      <c r="O164" s="543"/>
      <c r="P164" s="543"/>
      <c r="Q164" s="544"/>
      <c r="R164" s="543"/>
      <c r="S164" s="644"/>
      <c r="T164" s="641"/>
      <c r="U164" s="517"/>
      <c r="V164" s="541"/>
      <c r="W164" s="527"/>
      <c r="X164" s="530"/>
      <c r="Y164" s="555"/>
      <c r="Z164" s="558"/>
      <c r="AA164" s="555"/>
      <c r="AB164" s="122" t="s">
        <v>621</v>
      </c>
      <c r="AC164" s="144" t="s">
        <v>622</v>
      </c>
      <c r="AD164" s="148">
        <v>1</v>
      </c>
      <c r="AE164" s="147">
        <v>0.05</v>
      </c>
      <c r="AF164" s="152">
        <v>44963</v>
      </c>
      <c r="AG164" s="152">
        <v>45263</v>
      </c>
      <c r="AH164" s="46">
        <v>300</v>
      </c>
      <c r="AI164" s="46">
        <v>1</v>
      </c>
      <c r="AJ164" s="363"/>
      <c r="AK164" s="797"/>
      <c r="AL164" s="798"/>
      <c r="AM164" s="783"/>
      <c r="AN164" s="805"/>
      <c r="AO164" s="783"/>
      <c r="AP164" s="802"/>
      <c r="AQ164" s="802"/>
      <c r="AR164" s="119" t="s">
        <v>810</v>
      </c>
      <c r="AS164" s="84" t="s">
        <v>926</v>
      </c>
      <c r="AT164" s="144" t="s">
        <v>925</v>
      </c>
      <c r="AU164" s="119" t="s">
        <v>920</v>
      </c>
      <c r="AV164" s="294">
        <v>44963</v>
      </c>
      <c r="AW164" s="340"/>
      <c r="AX164" s="363"/>
      <c r="AY164" s="363"/>
    </row>
    <row r="165" spans="1:51" ht="60" customHeight="1" x14ac:dyDescent="0.3">
      <c r="A165" s="885"/>
      <c r="B165" s="755"/>
      <c r="C165" s="755"/>
      <c r="D165" s="555"/>
      <c r="E165" s="555"/>
      <c r="F165" s="555"/>
      <c r="G165" s="704"/>
      <c r="H165" s="704"/>
      <c r="I165" s="704"/>
      <c r="J165" s="706"/>
      <c r="K165" s="542" t="s">
        <v>214</v>
      </c>
      <c r="L165" s="542" t="s">
        <v>179</v>
      </c>
      <c r="M165" s="542" t="s">
        <v>215</v>
      </c>
      <c r="N165" s="542" t="s">
        <v>259</v>
      </c>
      <c r="O165" s="542"/>
      <c r="P165" s="542" t="s">
        <v>273</v>
      </c>
      <c r="Q165" s="544"/>
      <c r="R165" s="542">
        <v>856</v>
      </c>
      <c r="S165" s="542">
        <v>256</v>
      </c>
      <c r="T165" s="637"/>
      <c r="U165" s="517"/>
      <c r="V165" s="541"/>
      <c r="W165" s="527"/>
      <c r="X165" s="530"/>
      <c r="Y165" s="555"/>
      <c r="Z165" s="558"/>
      <c r="AA165" s="555"/>
      <c r="AB165" s="84" t="s">
        <v>623</v>
      </c>
      <c r="AC165" s="84" t="s">
        <v>624</v>
      </c>
      <c r="AD165" s="148">
        <v>1</v>
      </c>
      <c r="AE165" s="147">
        <v>0.05</v>
      </c>
      <c r="AF165" s="152">
        <v>44963</v>
      </c>
      <c r="AG165" s="152">
        <v>45263</v>
      </c>
      <c r="AH165" s="46">
        <v>300</v>
      </c>
      <c r="AI165" s="46">
        <v>200</v>
      </c>
      <c r="AJ165" s="363"/>
      <c r="AK165" s="797"/>
      <c r="AL165" s="798"/>
      <c r="AM165" s="783"/>
      <c r="AN165" s="805"/>
      <c r="AO165" s="783"/>
      <c r="AP165" s="802"/>
      <c r="AQ165" s="802"/>
      <c r="AR165" s="119" t="s">
        <v>845</v>
      </c>
      <c r="AS165" s="119" t="s">
        <v>661</v>
      </c>
      <c r="AT165" s="119" t="s">
        <v>661</v>
      </c>
      <c r="AU165" s="119" t="s">
        <v>661</v>
      </c>
      <c r="AV165" s="119" t="s">
        <v>661</v>
      </c>
      <c r="AW165" s="340"/>
      <c r="AX165" s="363"/>
      <c r="AY165" s="363"/>
    </row>
    <row r="166" spans="1:51" ht="79.5" customHeight="1" x14ac:dyDescent="0.3">
      <c r="A166" s="885"/>
      <c r="B166" s="755"/>
      <c r="C166" s="755"/>
      <c r="D166" s="555"/>
      <c r="E166" s="555"/>
      <c r="F166" s="555"/>
      <c r="G166" s="704"/>
      <c r="H166" s="704"/>
      <c r="I166" s="704"/>
      <c r="J166" s="706"/>
      <c r="K166" s="543"/>
      <c r="L166" s="543"/>
      <c r="M166" s="543"/>
      <c r="N166" s="543"/>
      <c r="O166" s="543"/>
      <c r="P166" s="543"/>
      <c r="Q166" s="544"/>
      <c r="R166" s="543"/>
      <c r="S166" s="543"/>
      <c r="T166" s="638"/>
      <c r="U166" s="517"/>
      <c r="V166" s="541"/>
      <c r="W166" s="527"/>
      <c r="X166" s="530"/>
      <c r="Y166" s="555"/>
      <c r="Z166" s="558"/>
      <c r="AA166" s="555"/>
      <c r="AB166" s="84" t="s">
        <v>625</v>
      </c>
      <c r="AC166" s="144" t="s">
        <v>626</v>
      </c>
      <c r="AD166" s="148">
        <v>1</v>
      </c>
      <c r="AE166" s="147">
        <v>0.05</v>
      </c>
      <c r="AF166" s="152">
        <v>44963</v>
      </c>
      <c r="AG166" s="152">
        <v>45263</v>
      </c>
      <c r="AH166" s="46">
        <v>300</v>
      </c>
      <c r="AI166" s="46">
        <v>165000</v>
      </c>
      <c r="AJ166" s="363"/>
      <c r="AK166" s="797"/>
      <c r="AL166" s="798"/>
      <c r="AM166" s="783"/>
      <c r="AN166" s="805"/>
      <c r="AO166" s="783"/>
      <c r="AP166" s="802"/>
      <c r="AQ166" s="802"/>
      <c r="AR166" s="119" t="s">
        <v>810</v>
      </c>
      <c r="AS166" s="84" t="s">
        <v>927</v>
      </c>
      <c r="AT166" s="144" t="s">
        <v>925</v>
      </c>
      <c r="AU166" s="119" t="s">
        <v>920</v>
      </c>
      <c r="AV166" s="294">
        <v>44963</v>
      </c>
      <c r="AW166" s="340"/>
      <c r="AX166" s="363"/>
      <c r="AY166" s="363"/>
    </row>
    <row r="167" spans="1:51" ht="52.5" customHeight="1" x14ac:dyDescent="0.3">
      <c r="A167" s="885"/>
      <c r="B167" s="755"/>
      <c r="C167" s="755"/>
      <c r="D167" s="555"/>
      <c r="E167" s="555"/>
      <c r="F167" s="555"/>
      <c r="G167" s="704"/>
      <c r="H167" s="704"/>
      <c r="I167" s="704"/>
      <c r="J167" s="706"/>
      <c r="K167" s="542" t="s">
        <v>216</v>
      </c>
      <c r="L167" s="542" t="s">
        <v>179</v>
      </c>
      <c r="M167" s="542" t="s">
        <v>217</v>
      </c>
      <c r="N167" s="542" t="s">
        <v>260</v>
      </c>
      <c r="O167" s="542"/>
      <c r="P167" s="542" t="s">
        <v>273</v>
      </c>
      <c r="Q167" s="544"/>
      <c r="R167" s="542">
        <v>27144</v>
      </c>
      <c r="S167" s="542">
        <v>7382</v>
      </c>
      <c r="T167" s="637"/>
      <c r="U167" s="517"/>
      <c r="V167" s="541"/>
      <c r="W167" s="527"/>
      <c r="X167" s="530"/>
      <c r="Y167" s="555"/>
      <c r="Z167" s="558"/>
      <c r="AA167" s="555"/>
      <c r="AB167" s="84" t="s">
        <v>627</v>
      </c>
      <c r="AC167" s="144" t="s">
        <v>628</v>
      </c>
      <c r="AD167" s="148">
        <v>5</v>
      </c>
      <c r="AE167" s="147">
        <v>0.05</v>
      </c>
      <c r="AF167" s="152">
        <v>44963</v>
      </c>
      <c r="AG167" s="152">
        <v>45263</v>
      </c>
      <c r="AH167" s="46">
        <v>300</v>
      </c>
      <c r="AI167" s="46">
        <v>165000</v>
      </c>
      <c r="AJ167" s="363"/>
      <c r="AK167" s="797"/>
      <c r="AL167" s="798"/>
      <c r="AM167" s="783"/>
      <c r="AN167" s="805"/>
      <c r="AO167" s="783"/>
      <c r="AP167" s="802"/>
      <c r="AQ167" s="802"/>
      <c r="AR167" s="119" t="s">
        <v>810</v>
      </c>
      <c r="AS167" s="119"/>
      <c r="AT167" s="144" t="s">
        <v>925</v>
      </c>
      <c r="AU167" s="119" t="s">
        <v>920</v>
      </c>
      <c r="AV167" s="294">
        <v>44963</v>
      </c>
      <c r="AW167" s="340"/>
      <c r="AX167" s="363"/>
      <c r="AY167" s="363"/>
    </row>
    <row r="168" spans="1:51" ht="56.25" customHeight="1" thickBot="1" x14ac:dyDescent="0.35">
      <c r="A168" s="885"/>
      <c r="B168" s="755"/>
      <c r="C168" s="755"/>
      <c r="D168" s="555"/>
      <c r="E168" s="555"/>
      <c r="F168" s="555"/>
      <c r="G168" s="704"/>
      <c r="H168" s="704"/>
      <c r="I168" s="704"/>
      <c r="J168" s="706"/>
      <c r="K168" s="543"/>
      <c r="L168" s="543"/>
      <c r="M168" s="543"/>
      <c r="N168" s="543"/>
      <c r="O168" s="543"/>
      <c r="P168" s="543"/>
      <c r="Q168" s="543"/>
      <c r="R168" s="543"/>
      <c r="S168" s="543"/>
      <c r="T168" s="638"/>
      <c r="U168" s="517"/>
      <c r="V168" s="541"/>
      <c r="W168" s="528"/>
      <c r="X168" s="531"/>
      <c r="Y168" s="564"/>
      <c r="Z168" s="574"/>
      <c r="AA168" s="564"/>
      <c r="AB168" s="87" t="s">
        <v>629</v>
      </c>
      <c r="AC168" s="145" t="s">
        <v>630</v>
      </c>
      <c r="AD168" s="149">
        <v>5</v>
      </c>
      <c r="AE168" s="150">
        <v>0.05</v>
      </c>
      <c r="AF168" s="153">
        <v>44963</v>
      </c>
      <c r="AG168" s="153">
        <v>45263</v>
      </c>
      <c r="AH168" s="46">
        <v>300</v>
      </c>
      <c r="AI168" s="46">
        <v>200</v>
      </c>
      <c r="AJ168" s="363"/>
      <c r="AK168" s="797"/>
      <c r="AL168" s="798"/>
      <c r="AM168" s="784"/>
      <c r="AN168" s="836"/>
      <c r="AO168" s="784"/>
      <c r="AP168" s="808"/>
      <c r="AQ168" s="808"/>
      <c r="AR168" s="149" t="s">
        <v>845</v>
      </c>
      <c r="AS168" s="149" t="s">
        <v>661</v>
      </c>
      <c r="AT168" s="149" t="s">
        <v>661</v>
      </c>
      <c r="AU168" s="149" t="s">
        <v>661</v>
      </c>
      <c r="AV168" s="149" t="s">
        <v>661</v>
      </c>
      <c r="AW168" s="471"/>
      <c r="AX168" s="363"/>
      <c r="AY168" s="363"/>
    </row>
    <row r="169" spans="1:51" ht="54.75" customHeight="1" x14ac:dyDescent="0.3">
      <c r="A169" s="885"/>
      <c r="B169" s="755"/>
      <c r="C169" s="755"/>
      <c r="D169" s="563" t="s">
        <v>146</v>
      </c>
      <c r="E169" s="563" t="s">
        <v>153</v>
      </c>
      <c r="F169" s="542" t="s">
        <v>157</v>
      </c>
      <c r="G169" s="710">
        <v>0.13</v>
      </c>
      <c r="H169" s="563" t="s">
        <v>160</v>
      </c>
      <c r="I169" s="710">
        <v>0.13</v>
      </c>
      <c r="J169" s="701" t="s">
        <v>168</v>
      </c>
      <c r="K169" s="691" t="s">
        <v>218</v>
      </c>
      <c r="L169" s="691" t="s">
        <v>179</v>
      </c>
      <c r="M169" s="691" t="s">
        <v>219</v>
      </c>
      <c r="N169" s="669" t="s">
        <v>261</v>
      </c>
      <c r="O169" s="669"/>
      <c r="P169" s="669" t="s">
        <v>273</v>
      </c>
      <c r="Q169" s="669" t="s">
        <v>292</v>
      </c>
      <c r="R169" s="633">
        <v>4141</v>
      </c>
      <c r="S169" s="633">
        <v>1937</v>
      </c>
      <c r="T169" s="624">
        <v>2204</v>
      </c>
      <c r="U169" s="517"/>
      <c r="V169" s="541"/>
      <c r="W169" s="532" t="s">
        <v>972</v>
      </c>
      <c r="X169" s="538" t="s">
        <v>973</v>
      </c>
      <c r="Y169" s="596" t="s">
        <v>326</v>
      </c>
      <c r="Z169" s="557">
        <v>2020130010268</v>
      </c>
      <c r="AA169" s="565" t="s">
        <v>353</v>
      </c>
      <c r="AB169" s="82" t="s">
        <v>631</v>
      </c>
      <c r="AC169" s="118" t="s">
        <v>632</v>
      </c>
      <c r="AD169" s="161">
        <v>400</v>
      </c>
      <c r="AE169" s="162">
        <v>0.25</v>
      </c>
      <c r="AF169" s="170">
        <v>45017</v>
      </c>
      <c r="AG169" s="171">
        <v>45290</v>
      </c>
      <c r="AH169" s="46">
        <v>273</v>
      </c>
      <c r="AI169" s="46">
        <v>400</v>
      </c>
      <c r="AJ169" s="363"/>
      <c r="AK169" s="554" t="s">
        <v>724</v>
      </c>
      <c r="AL169" s="554" t="s">
        <v>725</v>
      </c>
      <c r="AM169" s="782" t="s">
        <v>795</v>
      </c>
      <c r="AN169" s="804">
        <v>12449949134</v>
      </c>
      <c r="AO169" s="782" t="s">
        <v>796</v>
      </c>
      <c r="AP169" s="782" t="s">
        <v>797</v>
      </c>
      <c r="AQ169" s="782" t="s">
        <v>798</v>
      </c>
      <c r="AR169" s="118" t="s">
        <v>810</v>
      </c>
      <c r="AS169" s="293" t="s">
        <v>928</v>
      </c>
      <c r="AT169" s="118" t="s">
        <v>925</v>
      </c>
      <c r="AU169" s="293" t="s">
        <v>929</v>
      </c>
      <c r="AV169" s="118" t="s">
        <v>930</v>
      </c>
      <c r="AW169" s="339"/>
      <c r="AX169" s="363"/>
      <c r="AY169" s="363"/>
    </row>
    <row r="170" spans="1:51" ht="43.5" customHeight="1" x14ac:dyDescent="0.3">
      <c r="A170" s="885"/>
      <c r="B170" s="755"/>
      <c r="C170" s="755"/>
      <c r="D170" s="555"/>
      <c r="E170" s="555"/>
      <c r="F170" s="544"/>
      <c r="G170" s="711"/>
      <c r="H170" s="555"/>
      <c r="I170" s="711"/>
      <c r="J170" s="702"/>
      <c r="K170" s="566"/>
      <c r="L170" s="566"/>
      <c r="M170" s="566"/>
      <c r="N170" s="693"/>
      <c r="O170" s="693"/>
      <c r="P170" s="693"/>
      <c r="Q170" s="693"/>
      <c r="R170" s="634"/>
      <c r="S170" s="634"/>
      <c r="T170" s="636"/>
      <c r="U170" s="517"/>
      <c r="V170" s="541"/>
      <c r="W170" s="533"/>
      <c r="X170" s="539"/>
      <c r="Y170" s="597"/>
      <c r="Z170" s="558"/>
      <c r="AA170" s="566"/>
      <c r="AB170" s="84" t="s">
        <v>633</v>
      </c>
      <c r="AC170" s="119" t="s">
        <v>634</v>
      </c>
      <c r="AD170" s="148">
        <v>350</v>
      </c>
      <c r="AE170" s="163">
        <v>0.25</v>
      </c>
      <c r="AF170" s="172">
        <v>44942</v>
      </c>
      <c r="AG170" s="173">
        <v>45290</v>
      </c>
      <c r="AH170" s="46">
        <v>348</v>
      </c>
      <c r="AI170" s="46">
        <v>400</v>
      </c>
      <c r="AJ170" s="363"/>
      <c r="AK170" s="555"/>
      <c r="AL170" s="555"/>
      <c r="AM170" s="783"/>
      <c r="AN170" s="805"/>
      <c r="AO170" s="783"/>
      <c r="AP170" s="783"/>
      <c r="AQ170" s="783"/>
      <c r="AR170" s="119" t="s">
        <v>810</v>
      </c>
      <c r="AS170" s="144" t="s">
        <v>928</v>
      </c>
      <c r="AT170" s="119" t="s">
        <v>925</v>
      </c>
      <c r="AU170" s="144" t="s">
        <v>929</v>
      </c>
      <c r="AV170" s="119" t="s">
        <v>931</v>
      </c>
      <c r="AW170" s="340"/>
      <c r="AX170" s="363"/>
      <c r="AY170" s="363"/>
    </row>
    <row r="171" spans="1:51" ht="48.75" customHeight="1" x14ac:dyDescent="0.3">
      <c r="A171" s="885"/>
      <c r="B171" s="755"/>
      <c r="C171" s="755"/>
      <c r="D171" s="555"/>
      <c r="E171" s="555"/>
      <c r="F171" s="544"/>
      <c r="G171" s="711"/>
      <c r="H171" s="555"/>
      <c r="I171" s="711"/>
      <c r="J171" s="702"/>
      <c r="K171" s="566"/>
      <c r="L171" s="566"/>
      <c r="M171" s="566"/>
      <c r="N171" s="693"/>
      <c r="O171" s="693"/>
      <c r="P171" s="693"/>
      <c r="Q171" s="693"/>
      <c r="R171" s="634"/>
      <c r="S171" s="634"/>
      <c r="T171" s="636"/>
      <c r="U171" s="517"/>
      <c r="V171" s="541"/>
      <c r="W171" s="533"/>
      <c r="X171" s="539"/>
      <c r="Y171" s="597"/>
      <c r="Z171" s="558"/>
      <c r="AA171" s="566"/>
      <c r="AB171" s="84" t="s">
        <v>635</v>
      </c>
      <c r="AC171" s="119" t="s">
        <v>636</v>
      </c>
      <c r="AD171" s="119">
        <v>1</v>
      </c>
      <c r="AE171" s="163">
        <v>0.05</v>
      </c>
      <c r="AF171" s="172">
        <v>44928</v>
      </c>
      <c r="AG171" s="173">
        <v>45290</v>
      </c>
      <c r="AH171" s="46">
        <v>362</v>
      </c>
      <c r="AI171" s="46" t="s">
        <v>661</v>
      </c>
      <c r="AJ171" s="363"/>
      <c r="AK171" s="555"/>
      <c r="AL171" s="555"/>
      <c r="AM171" s="783"/>
      <c r="AN171" s="805"/>
      <c r="AO171" s="783"/>
      <c r="AP171" s="783"/>
      <c r="AQ171" s="783"/>
      <c r="AR171" s="119" t="s">
        <v>810</v>
      </c>
      <c r="AS171" s="144" t="s">
        <v>932</v>
      </c>
      <c r="AT171" s="119" t="s">
        <v>925</v>
      </c>
      <c r="AU171" s="144" t="s">
        <v>929</v>
      </c>
      <c r="AV171" s="119" t="s">
        <v>930</v>
      </c>
      <c r="AW171" s="340"/>
      <c r="AX171" s="363"/>
      <c r="AY171" s="363"/>
    </row>
    <row r="172" spans="1:51" ht="43.5" customHeight="1" x14ac:dyDescent="0.3">
      <c r="A172" s="885"/>
      <c r="B172" s="755"/>
      <c r="C172" s="755"/>
      <c r="D172" s="555"/>
      <c r="E172" s="555"/>
      <c r="F172" s="544"/>
      <c r="G172" s="711"/>
      <c r="H172" s="555"/>
      <c r="I172" s="711"/>
      <c r="J172" s="702"/>
      <c r="K172" s="566"/>
      <c r="L172" s="566"/>
      <c r="M172" s="566"/>
      <c r="N172" s="693"/>
      <c r="O172" s="693"/>
      <c r="P172" s="693"/>
      <c r="Q172" s="693"/>
      <c r="R172" s="634"/>
      <c r="S172" s="634"/>
      <c r="T172" s="636"/>
      <c r="U172" s="517"/>
      <c r="V172" s="541"/>
      <c r="W172" s="533"/>
      <c r="X172" s="539"/>
      <c r="Y172" s="597"/>
      <c r="Z172" s="558"/>
      <c r="AA172" s="566"/>
      <c r="AB172" s="122" t="s">
        <v>637</v>
      </c>
      <c r="AC172" s="119" t="s">
        <v>632</v>
      </c>
      <c r="AD172" s="119">
        <v>30</v>
      </c>
      <c r="AE172" s="163">
        <v>0.25</v>
      </c>
      <c r="AF172" s="172">
        <v>45200</v>
      </c>
      <c r="AG172" s="173">
        <v>45290</v>
      </c>
      <c r="AH172" s="46">
        <v>90</v>
      </c>
      <c r="AI172" s="46">
        <v>30</v>
      </c>
      <c r="AJ172" s="363"/>
      <c r="AK172" s="555"/>
      <c r="AL172" s="555"/>
      <c r="AM172" s="783"/>
      <c r="AN172" s="805"/>
      <c r="AO172" s="783"/>
      <c r="AP172" s="783"/>
      <c r="AQ172" s="783"/>
      <c r="AR172" s="119" t="s">
        <v>810</v>
      </c>
      <c r="AS172" s="144" t="s">
        <v>928</v>
      </c>
      <c r="AT172" s="119" t="s">
        <v>925</v>
      </c>
      <c r="AU172" s="144" t="s">
        <v>929</v>
      </c>
      <c r="AV172" s="119" t="s">
        <v>933</v>
      </c>
      <c r="AW172" s="340"/>
      <c r="AX172" s="363"/>
      <c r="AY172" s="363"/>
    </row>
    <row r="173" spans="1:51" ht="45.75" customHeight="1" x14ac:dyDescent="0.3">
      <c r="A173" s="885"/>
      <c r="B173" s="755"/>
      <c r="C173" s="755"/>
      <c r="D173" s="555"/>
      <c r="E173" s="555"/>
      <c r="F173" s="544"/>
      <c r="G173" s="711"/>
      <c r="H173" s="555"/>
      <c r="I173" s="711"/>
      <c r="J173" s="702"/>
      <c r="K173" s="692"/>
      <c r="L173" s="692"/>
      <c r="M173" s="692"/>
      <c r="N173" s="670"/>
      <c r="O173" s="670"/>
      <c r="P173" s="670"/>
      <c r="Q173" s="670"/>
      <c r="R173" s="635"/>
      <c r="S173" s="635"/>
      <c r="T173" s="625"/>
      <c r="U173" s="517"/>
      <c r="V173" s="541"/>
      <c r="W173" s="533"/>
      <c r="X173" s="539"/>
      <c r="Y173" s="597"/>
      <c r="Z173" s="558"/>
      <c r="AA173" s="566"/>
      <c r="AB173" s="84" t="s">
        <v>638</v>
      </c>
      <c r="AC173" s="119" t="s">
        <v>639</v>
      </c>
      <c r="AD173" s="119">
        <v>100</v>
      </c>
      <c r="AE173" s="163">
        <v>0.2</v>
      </c>
      <c r="AF173" s="172">
        <v>45108</v>
      </c>
      <c r="AG173" s="173">
        <v>45290</v>
      </c>
      <c r="AH173" s="46">
        <v>182</v>
      </c>
      <c r="AI173" s="46">
        <v>100</v>
      </c>
      <c r="AJ173" s="363"/>
      <c r="AK173" s="555"/>
      <c r="AL173" s="555"/>
      <c r="AM173" s="783"/>
      <c r="AN173" s="805"/>
      <c r="AO173" s="783"/>
      <c r="AP173" s="783"/>
      <c r="AQ173" s="783"/>
      <c r="AR173" s="119" t="s">
        <v>810</v>
      </c>
      <c r="AS173" s="295" t="s">
        <v>934</v>
      </c>
      <c r="AT173" s="211" t="s">
        <v>925</v>
      </c>
      <c r="AU173" s="144" t="s">
        <v>929</v>
      </c>
      <c r="AV173" s="212" t="s">
        <v>935</v>
      </c>
      <c r="AW173" s="341"/>
      <c r="AX173" s="363"/>
      <c r="AY173" s="363"/>
    </row>
    <row r="174" spans="1:51" ht="57.75" customHeight="1" thickBot="1" x14ac:dyDescent="0.35">
      <c r="A174" s="885"/>
      <c r="B174" s="755"/>
      <c r="C174" s="755"/>
      <c r="D174" s="555"/>
      <c r="E174" s="555"/>
      <c r="F174" s="544"/>
      <c r="G174" s="711"/>
      <c r="H174" s="555"/>
      <c r="I174" s="711"/>
      <c r="J174" s="702"/>
      <c r="K174" s="42" t="s">
        <v>220</v>
      </c>
      <c r="L174" s="472" t="s">
        <v>179</v>
      </c>
      <c r="M174" s="42" t="s">
        <v>221</v>
      </c>
      <c r="N174" s="119" t="s">
        <v>262</v>
      </c>
      <c r="O174" s="119"/>
      <c r="P174" s="119" t="s">
        <v>273</v>
      </c>
      <c r="Q174" s="119" t="s">
        <v>293</v>
      </c>
      <c r="R174" s="473">
        <v>228</v>
      </c>
      <c r="S174" s="474">
        <v>60</v>
      </c>
      <c r="T174" s="481">
        <v>168</v>
      </c>
      <c r="U174" s="517"/>
      <c r="V174" s="541"/>
      <c r="W174" s="533"/>
      <c r="X174" s="539"/>
      <c r="Y174" s="598"/>
      <c r="Z174" s="559"/>
      <c r="AA174" s="567"/>
      <c r="AB174" s="87" t="s">
        <v>640</v>
      </c>
      <c r="AC174" s="149" t="s">
        <v>632</v>
      </c>
      <c r="AD174" s="149">
        <v>60</v>
      </c>
      <c r="AE174" s="164">
        <v>1</v>
      </c>
      <c r="AF174" s="174">
        <v>45200</v>
      </c>
      <c r="AG174" s="175">
        <v>45290</v>
      </c>
      <c r="AH174" s="46">
        <v>90</v>
      </c>
      <c r="AI174" s="46">
        <v>60</v>
      </c>
      <c r="AJ174" s="363"/>
      <c r="AK174" s="556"/>
      <c r="AL174" s="556"/>
      <c r="AM174" s="784"/>
      <c r="AN174" s="836"/>
      <c r="AO174" s="784"/>
      <c r="AP174" s="784"/>
      <c r="AQ174" s="784"/>
      <c r="AR174" s="149" t="s">
        <v>810</v>
      </c>
      <c r="AS174" s="145" t="s">
        <v>928</v>
      </c>
      <c r="AT174" s="214" t="s">
        <v>925</v>
      </c>
      <c r="AU174" s="145" t="s">
        <v>929</v>
      </c>
      <c r="AV174" s="149" t="s">
        <v>933</v>
      </c>
      <c r="AW174" s="342"/>
      <c r="AX174" s="363"/>
      <c r="AY174" s="363"/>
    </row>
    <row r="175" spans="1:51" ht="47.25" customHeight="1" x14ac:dyDescent="0.3">
      <c r="A175" s="885"/>
      <c r="B175" s="755"/>
      <c r="C175" s="755"/>
      <c r="D175" s="555"/>
      <c r="E175" s="555"/>
      <c r="F175" s="544"/>
      <c r="G175" s="711"/>
      <c r="H175" s="555"/>
      <c r="I175" s="711"/>
      <c r="J175" s="702"/>
      <c r="K175" s="691" t="s">
        <v>222</v>
      </c>
      <c r="L175" s="691" t="s">
        <v>179</v>
      </c>
      <c r="M175" s="691">
        <v>0</v>
      </c>
      <c r="N175" s="669" t="s">
        <v>263</v>
      </c>
      <c r="O175" s="669"/>
      <c r="P175" s="669" t="s">
        <v>273</v>
      </c>
      <c r="Q175" s="669" t="s">
        <v>292</v>
      </c>
      <c r="R175" s="633">
        <v>1300</v>
      </c>
      <c r="S175" s="633">
        <v>100</v>
      </c>
      <c r="T175" s="624">
        <v>0</v>
      </c>
      <c r="U175" s="517"/>
      <c r="V175" s="541"/>
      <c r="W175" s="533"/>
      <c r="X175" s="539"/>
      <c r="Y175" s="596" t="s">
        <v>327</v>
      </c>
      <c r="Z175" s="568">
        <v>2020130010309</v>
      </c>
      <c r="AA175" s="565" t="s">
        <v>354</v>
      </c>
      <c r="AB175" s="155" t="s">
        <v>641</v>
      </c>
      <c r="AC175" s="118" t="s">
        <v>642</v>
      </c>
      <c r="AD175" s="118">
        <v>1</v>
      </c>
      <c r="AE175" s="162">
        <v>0.1</v>
      </c>
      <c r="AF175" s="170">
        <v>44963</v>
      </c>
      <c r="AG175" s="170">
        <v>44985</v>
      </c>
      <c r="AH175" s="46">
        <v>22</v>
      </c>
      <c r="AI175" s="756">
        <v>100</v>
      </c>
      <c r="AJ175" s="766"/>
      <c r="AK175" s="554" t="s">
        <v>724</v>
      </c>
      <c r="AL175" s="554" t="s">
        <v>725</v>
      </c>
      <c r="AM175" s="782" t="s">
        <v>730</v>
      </c>
      <c r="AN175" s="804">
        <v>200000000</v>
      </c>
      <c r="AO175" s="782" t="s">
        <v>738</v>
      </c>
      <c r="AP175" s="801" t="s">
        <v>799</v>
      </c>
      <c r="AQ175" s="801" t="s">
        <v>800</v>
      </c>
      <c r="AR175" s="296" t="s">
        <v>845</v>
      </c>
      <c r="AS175" s="296" t="s">
        <v>661</v>
      </c>
      <c r="AT175" s="217" t="s">
        <v>661</v>
      </c>
      <c r="AU175" s="217" t="s">
        <v>661</v>
      </c>
      <c r="AV175" s="217" t="s">
        <v>661</v>
      </c>
      <c r="AW175" s="343"/>
      <c r="AX175" s="363"/>
      <c r="AY175" s="363"/>
    </row>
    <row r="176" spans="1:51" ht="51" customHeight="1" x14ac:dyDescent="0.3">
      <c r="A176" s="885"/>
      <c r="B176" s="755"/>
      <c r="C176" s="755"/>
      <c r="D176" s="555"/>
      <c r="E176" s="555"/>
      <c r="F176" s="544"/>
      <c r="G176" s="711"/>
      <c r="H176" s="555"/>
      <c r="I176" s="711"/>
      <c r="J176" s="702"/>
      <c r="K176" s="566"/>
      <c r="L176" s="566"/>
      <c r="M176" s="566"/>
      <c r="N176" s="693"/>
      <c r="O176" s="693"/>
      <c r="P176" s="693"/>
      <c r="Q176" s="693"/>
      <c r="R176" s="634"/>
      <c r="S176" s="634"/>
      <c r="T176" s="636"/>
      <c r="U176" s="517"/>
      <c r="V176" s="541"/>
      <c r="W176" s="533"/>
      <c r="X176" s="539"/>
      <c r="Y176" s="597"/>
      <c r="Z176" s="569"/>
      <c r="AA176" s="566"/>
      <c r="AB176" s="122" t="s">
        <v>643</v>
      </c>
      <c r="AC176" s="119" t="s">
        <v>644</v>
      </c>
      <c r="AD176" s="119">
        <v>1</v>
      </c>
      <c r="AE176" s="163">
        <v>0.05</v>
      </c>
      <c r="AF176" s="172">
        <v>44963</v>
      </c>
      <c r="AG176" s="172">
        <v>44985</v>
      </c>
      <c r="AH176" s="46">
        <v>22</v>
      </c>
      <c r="AI176" s="756"/>
      <c r="AJ176" s="766"/>
      <c r="AK176" s="555"/>
      <c r="AL176" s="555"/>
      <c r="AM176" s="783"/>
      <c r="AN176" s="805"/>
      <c r="AO176" s="783"/>
      <c r="AP176" s="802"/>
      <c r="AQ176" s="802"/>
      <c r="AR176" s="297" t="s">
        <v>845</v>
      </c>
      <c r="AS176" s="297" t="s">
        <v>661</v>
      </c>
      <c r="AT176" s="212" t="s">
        <v>661</v>
      </c>
      <c r="AU176" s="212" t="s">
        <v>661</v>
      </c>
      <c r="AV176" s="212" t="s">
        <v>661</v>
      </c>
      <c r="AW176" s="344"/>
      <c r="AX176" s="363"/>
      <c r="AY176" s="363"/>
    </row>
    <row r="177" spans="1:51" ht="36.75" customHeight="1" x14ac:dyDescent="0.3">
      <c r="A177" s="885"/>
      <c r="B177" s="755"/>
      <c r="C177" s="755"/>
      <c r="D177" s="555"/>
      <c r="E177" s="555"/>
      <c r="F177" s="544"/>
      <c r="G177" s="711"/>
      <c r="H177" s="555"/>
      <c r="I177" s="711"/>
      <c r="J177" s="702"/>
      <c r="K177" s="566"/>
      <c r="L177" s="566"/>
      <c r="M177" s="566"/>
      <c r="N177" s="693"/>
      <c r="O177" s="693"/>
      <c r="P177" s="693"/>
      <c r="Q177" s="693"/>
      <c r="R177" s="634"/>
      <c r="S177" s="634"/>
      <c r="T177" s="636"/>
      <c r="U177" s="517"/>
      <c r="V177" s="541"/>
      <c r="W177" s="533"/>
      <c r="X177" s="539"/>
      <c r="Y177" s="597"/>
      <c r="Z177" s="569"/>
      <c r="AA177" s="566"/>
      <c r="AB177" s="122" t="s">
        <v>645</v>
      </c>
      <c r="AC177" s="119" t="s">
        <v>646</v>
      </c>
      <c r="AD177" s="119">
        <v>1</v>
      </c>
      <c r="AE177" s="163">
        <v>0.2</v>
      </c>
      <c r="AF177" s="172">
        <v>44963</v>
      </c>
      <c r="AG177" s="172">
        <v>45015</v>
      </c>
      <c r="AH177" s="46">
        <v>52</v>
      </c>
      <c r="AI177" s="756"/>
      <c r="AJ177" s="766"/>
      <c r="AK177" s="555"/>
      <c r="AL177" s="555"/>
      <c r="AM177" s="783"/>
      <c r="AN177" s="805"/>
      <c r="AO177" s="783"/>
      <c r="AP177" s="802"/>
      <c r="AQ177" s="802"/>
      <c r="AR177" s="297" t="s">
        <v>810</v>
      </c>
      <c r="AS177" s="119" t="s">
        <v>928</v>
      </c>
      <c r="AT177" s="212" t="s">
        <v>925</v>
      </c>
      <c r="AU177" s="212" t="s">
        <v>730</v>
      </c>
      <c r="AV177" s="212" t="s">
        <v>930</v>
      </c>
      <c r="AW177" s="344"/>
      <c r="AX177" s="363"/>
      <c r="AY177" s="363"/>
    </row>
    <row r="178" spans="1:51" ht="45.75" customHeight="1" x14ac:dyDescent="0.3">
      <c r="A178" s="885"/>
      <c r="B178" s="755"/>
      <c r="C178" s="755"/>
      <c r="D178" s="555"/>
      <c r="E178" s="555"/>
      <c r="F178" s="544"/>
      <c r="G178" s="711"/>
      <c r="H178" s="555"/>
      <c r="I178" s="711"/>
      <c r="J178" s="702"/>
      <c r="K178" s="566"/>
      <c r="L178" s="566"/>
      <c r="M178" s="566"/>
      <c r="N178" s="693"/>
      <c r="O178" s="693"/>
      <c r="P178" s="693"/>
      <c r="Q178" s="693"/>
      <c r="R178" s="634"/>
      <c r="S178" s="634"/>
      <c r="T178" s="636"/>
      <c r="U178" s="517"/>
      <c r="V178" s="541"/>
      <c r="W178" s="533"/>
      <c r="X178" s="539"/>
      <c r="Y178" s="597"/>
      <c r="Z178" s="569"/>
      <c r="AA178" s="566"/>
      <c r="AB178" s="122" t="s">
        <v>647</v>
      </c>
      <c r="AC178" s="119" t="s">
        <v>648</v>
      </c>
      <c r="AD178" s="165">
        <v>1</v>
      </c>
      <c r="AE178" s="163">
        <v>0.05</v>
      </c>
      <c r="AF178" s="172">
        <v>44963</v>
      </c>
      <c r="AG178" s="172">
        <v>44986</v>
      </c>
      <c r="AH178" s="46">
        <v>23</v>
      </c>
      <c r="AI178" s="756"/>
      <c r="AJ178" s="766"/>
      <c r="AK178" s="555"/>
      <c r="AL178" s="555"/>
      <c r="AM178" s="783"/>
      <c r="AN178" s="805"/>
      <c r="AO178" s="783"/>
      <c r="AP178" s="802"/>
      <c r="AQ178" s="802"/>
      <c r="AR178" s="297" t="s">
        <v>845</v>
      </c>
      <c r="AS178" s="297" t="s">
        <v>661</v>
      </c>
      <c r="AT178" s="212" t="s">
        <v>661</v>
      </c>
      <c r="AU178" s="212" t="s">
        <v>661</v>
      </c>
      <c r="AV178" s="212" t="s">
        <v>661</v>
      </c>
      <c r="AW178" s="344"/>
      <c r="AX178" s="363"/>
      <c r="AY178" s="363"/>
    </row>
    <row r="179" spans="1:51" ht="48.75" customHeight="1" thickBot="1" x14ac:dyDescent="0.35">
      <c r="A179" s="885"/>
      <c r="B179" s="755"/>
      <c r="C179" s="755"/>
      <c r="D179" s="555"/>
      <c r="E179" s="555"/>
      <c r="F179" s="544"/>
      <c r="G179" s="711"/>
      <c r="H179" s="555"/>
      <c r="I179" s="711"/>
      <c r="J179" s="702"/>
      <c r="K179" s="692"/>
      <c r="L179" s="692"/>
      <c r="M179" s="692"/>
      <c r="N179" s="670"/>
      <c r="O179" s="670"/>
      <c r="P179" s="670"/>
      <c r="Q179" s="670"/>
      <c r="R179" s="635"/>
      <c r="S179" s="635"/>
      <c r="T179" s="625"/>
      <c r="U179" s="517"/>
      <c r="V179" s="541"/>
      <c r="W179" s="533"/>
      <c r="X179" s="539"/>
      <c r="Y179" s="598"/>
      <c r="Z179" s="570"/>
      <c r="AA179" s="567"/>
      <c r="AB179" s="156" t="s">
        <v>649</v>
      </c>
      <c r="AC179" s="149" t="s">
        <v>632</v>
      </c>
      <c r="AD179" s="166">
        <v>100</v>
      </c>
      <c r="AE179" s="164">
        <v>0.6</v>
      </c>
      <c r="AF179" s="174">
        <v>45017</v>
      </c>
      <c r="AG179" s="174">
        <v>45107</v>
      </c>
      <c r="AH179" s="46">
        <v>90</v>
      </c>
      <c r="AI179" s="756"/>
      <c r="AJ179" s="766"/>
      <c r="AK179" s="556"/>
      <c r="AL179" s="556"/>
      <c r="AM179" s="784"/>
      <c r="AN179" s="836"/>
      <c r="AO179" s="784"/>
      <c r="AP179" s="808"/>
      <c r="AQ179" s="808"/>
      <c r="AR179" s="298" t="s">
        <v>845</v>
      </c>
      <c r="AS179" s="298" t="s">
        <v>661</v>
      </c>
      <c r="AT179" s="214" t="s">
        <v>661</v>
      </c>
      <c r="AU179" s="214" t="s">
        <v>661</v>
      </c>
      <c r="AV179" s="214" t="s">
        <v>661</v>
      </c>
      <c r="AW179" s="345"/>
      <c r="AX179" s="363"/>
      <c r="AY179" s="363"/>
    </row>
    <row r="180" spans="1:51" ht="66.75" customHeight="1" x14ac:dyDescent="0.3">
      <c r="A180" s="885"/>
      <c r="B180" s="755"/>
      <c r="C180" s="755"/>
      <c r="D180" s="555"/>
      <c r="E180" s="555"/>
      <c r="F180" s="544"/>
      <c r="G180" s="711"/>
      <c r="H180" s="555"/>
      <c r="I180" s="711"/>
      <c r="J180" s="702"/>
      <c r="K180" s="563" t="s">
        <v>223</v>
      </c>
      <c r="L180" s="691" t="s">
        <v>179</v>
      </c>
      <c r="M180" s="563" t="s">
        <v>154</v>
      </c>
      <c r="N180" s="563" t="s">
        <v>264</v>
      </c>
      <c r="O180" s="563"/>
      <c r="P180" s="563" t="s">
        <v>273</v>
      </c>
      <c r="Q180" s="563" t="s">
        <v>292</v>
      </c>
      <c r="R180" s="622">
        <v>9000</v>
      </c>
      <c r="S180" s="622">
        <v>651</v>
      </c>
      <c r="T180" s="624">
        <v>8349</v>
      </c>
      <c r="U180" s="517"/>
      <c r="V180" s="541"/>
      <c r="W180" s="533"/>
      <c r="X180" s="539"/>
      <c r="Y180" s="596" t="s">
        <v>328</v>
      </c>
      <c r="Z180" s="557">
        <v>2020130010162</v>
      </c>
      <c r="AA180" s="554" t="s">
        <v>355</v>
      </c>
      <c r="AB180" s="82" t="s">
        <v>650</v>
      </c>
      <c r="AC180" s="118" t="s">
        <v>651</v>
      </c>
      <c r="AD180" s="118">
        <v>671</v>
      </c>
      <c r="AE180" s="167">
        <v>0.6</v>
      </c>
      <c r="AF180" s="176">
        <v>44958</v>
      </c>
      <c r="AG180" s="171">
        <v>45290</v>
      </c>
      <c r="AH180" s="46">
        <v>332</v>
      </c>
      <c r="AI180" s="46">
        <v>671</v>
      </c>
      <c r="AJ180" s="363"/>
      <c r="AK180" s="791" t="s">
        <v>724</v>
      </c>
      <c r="AL180" s="791" t="s">
        <v>725</v>
      </c>
      <c r="AM180" s="782" t="s">
        <v>730</v>
      </c>
      <c r="AN180" s="804">
        <v>432000000</v>
      </c>
      <c r="AO180" s="782" t="s">
        <v>738</v>
      </c>
      <c r="AP180" s="782" t="s">
        <v>801</v>
      </c>
      <c r="AQ180" s="782" t="s">
        <v>802</v>
      </c>
      <c r="AR180" s="127" t="s">
        <v>845</v>
      </c>
      <c r="AS180" s="129" t="s">
        <v>661</v>
      </c>
      <c r="AT180" s="106" t="s">
        <v>661</v>
      </c>
      <c r="AU180" s="106" t="s">
        <v>661</v>
      </c>
      <c r="AV180" s="299" t="s">
        <v>661</v>
      </c>
      <c r="AW180" s="346"/>
      <c r="AX180" s="363"/>
      <c r="AY180" s="363"/>
    </row>
    <row r="181" spans="1:51" ht="52.5" customHeight="1" x14ac:dyDescent="0.3">
      <c r="A181" s="885"/>
      <c r="B181" s="755"/>
      <c r="C181" s="755"/>
      <c r="D181" s="555"/>
      <c r="E181" s="555"/>
      <c r="F181" s="544"/>
      <c r="G181" s="711"/>
      <c r="H181" s="555"/>
      <c r="I181" s="711"/>
      <c r="J181" s="702"/>
      <c r="K181" s="564"/>
      <c r="L181" s="692"/>
      <c r="M181" s="564"/>
      <c r="N181" s="564"/>
      <c r="O181" s="564"/>
      <c r="P181" s="564"/>
      <c r="Q181" s="564"/>
      <c r="R181" s="623"/>
      <c r="S181" s="623"/>
      <c r="T181" s="625"/>
      <c r="U181" s="517"/>
      <c r="V181" s="541"/>
      <c r="W181" s="533"/>
      <c r="X181" s="539"/>
      <c r="Y181" s="597"/>
      <c r="Z181" s="558"/>
      <c r="AA181" s="555"/>
      <c r="AB181" s="84" t="s">
        <v>652</v>
      </c>
      <c r="AC181" s="157" t="s">
        <v>653</v>
      </c>
      <c r="AD181" s="157">
        <v>1000</v>
      </c>
      <c r="AE181" s="168">
        <v>0.25</v>
      </c>
      <c r="AF181" s="177">
        <v>44958</v>
      </c>
      <c r="AG181" s="173">
        <v>45290</v>
      </c>
      <c r="AH181" s="46">
        <v>332</v>
      </c>
      <c r="AI181" s="46">
        <v>1000</v>
      </c>
      <c r="AJ181" s="363"/>
      <c r="AK181" s="576"/>
      <c r="AL181" s="576"/>
      <c r="AM181" s="783"/>
      <c r="AN181" s="805"/>
      <c r="AO181" s="783"/>
      <c r="AP181" s="783"/>
      <c r="AQ181" s="783"/>
      <c r="AR181" s="220" t="s">
        <v>845</v>
      </c>
      <c r="AS181" s="80" t="s">
        <v>661</v>
      </c>
      <c r="AT181" s="108" t="s">
        <v>661</v>
      </c>
      <c r="AU181" s="108" t="s">
        <v>661</v>
      </c>
      <c r="AV181" s="300" t="s">
        <v>661</v>
      </c>
      <c r="AW181" s="347"/>
      <c r="AX181" s="363"/>
      <c r="AY181" s="363"/>
    </row>
    <row r="182" spans="1:51" ht="69" customHeight="1" x14ac:dyDescent="0.3">
      <c r="A182" s="885"/>
      <c r="B182" s="755"/>
      <c r="C182" s="755"/>
      <c r="D182" s="555"/>
      <c r="E182" s="555"/>
      <c r="F182" s="544"/>
      <c r="G182" s="711"/>
      <c r="H182" s="555"/>
      <c r="I182" s="711"/>
      <c r="J182" s="702"/>
      <c r="K182" s="691" t="s">
        <v>956</v>
      </c>
      <c r="L182" s="691" t="s">
        <v>160</v>
      </c>
      <c r="M182" s="697">
        <v>0</v>
      </c>
      <c r="N182" s="691" t="s">
        <v>957</v>
      </c>
      <c r="O182" s="691"/>
      <c r="P182" s="691" t="s">
        <v>273</v>
      </c>
      <c r="Q182" s="691" t="s">
        <v>292</v>
      </c>
      <c r="R182" s="575" t="s">
        <v>305</v>
      </c>
      <c r="S182" s="627">
        <v>0.5091</v>
      </c>
      <c r="T182" s="630">
        <f>8*3.63636363636364%</f>
        <v>0.29090909090909117</v>
      </c>
      <c r="U182" s="517"/>
      <c r="V182" s="541"/>
      <c r="W182" s="533"/>
      <c r="X182" s="539"/>
      <c r="Y182" s="597"/>
      <c r="Z182" s="558"/>
      <c r="AA182" s="555"/>
      <c r="AB182" s="84" t="s">
        <v>654</v>
      </c>
      <c r="AC182" s="158" t="s">
        <v>655</v>
      </c>
      <c r="AD182" s="158">
        <v>15</v>
      </c>
      <c r="AE182" s="168">
        <v>0.1</v>
      </c>
      <c r="AF182" s="177">
        <v>44958</v>
      </c>
      <c r="AG182" s="173">
        <v>45290</v>
      </c>
      <c r="AH182" s="46">
        <v>332</v>
      </c>
      <c r="AI182" s="46">
        <v>3600</v>
      </c>
      <c r="AJ182" s="363"/>
      <c r="AK182" s="576"/>
      <c r="AL182" s="576"/>
      <c r="AM182" s="783"/>
      <c r="AN182" s="805"/>
      <c r="AO182" s="783"/>
      <c r="AP182" s="783"/>
      <c r="AQ182" s="783"/>
      <c r="AR182" s="80" t="s">
        <v>810</v>
      </c>
      <c r="AS182" s="80" t="s">
        <v>936</v>
      </c>
      <c r="AT182" s="80" t="s">
        <v>937</v>
      </c>
      <c r="AU182" s="80" t="s">
        <v>730</v>
      </c>
      <c r="AV182" s="49">
        <v>44963</v>
      </c>
      <c r="AW182" s="879"/>
      <c r="AX182" s="363"/>
      <c r="AY182" s="363"/>
    </row>
    <row r="183" spans="1:51" ht="38.25" customHeight="1" x14ac:dyDescent="0.3">
      <c r="A183" s="885"/>
      <c r="B183" s="755"/>
      <c r="C183" s="755"/>
      <c r="D183" s="555"/>
      <c r="E183" s="555"/>
      <c r="F183" s="544"/>
      <c r="G183" s="711"/>
      <c r="H183" s="555"/>
      <c r="I183" s="711"/>
      <c r="J183" s="702"/>
      <c r="K183" s="566"/>
      <c r="L183" s="566"/>
      <c r="M183" s="698"/>
      <c r="N183" s="566"/>
      <c r="O183" s="566"/>
      <c r="P183" s="566"/>
      <c r="Q183" s="566"/>
      <c r="R183" s="576"/>
      <c r="S183" s="628"/>
      <c r="T183" s="631"/>
      <c r="U183" s="517"/>
      <c r="V183" s="541"/>
      <c r="W183" s="533"/>
      <c r="X183" s="539"/>
      <c r="Y183" s="597"/>
      <c r="Z183" s="558"/>
      <c r="AA183" s="555"/>
      <c r="AB183" s="84" t="s">
        <v>656</v>
      </c>
      <c r="AC183" s="148" t="s">
        <v>636</v>
      </c>
      <c r="AD183" s="158">
        <v>8</v>
      </c>
      <c r="AE183" s="168">
        <v>0.05</v>
      </c>
      <c r="AF183" s="177">
        <v>44958</v>
      </c>
      <c r="AG183" s="173">
        <v>45290</v>
      </c>
      <c r="AH183" s="46">
        <v>332</v>
      </c>
      <c r="AI183" s="46">
        <v>8</v>
      </c>
      <c r="AJ183" s="363"/>
      <c r="AK183" s="576"/>
      <c r="AL183" s="576"/>
      <c r="AM183" s="783"/>
      <c r="AN183" s="805"/>
      <c r="AO183" s="783"/>
      <c r="AP183" s="783"/>
      <c r="AQ183" s="783"/>
      <c r="AR183" s="80" t="s">
        <v>810</v>
      </c>
      <c r="AS183" s="80" t="s">
        <v>932</v>
      </c>
      <c r="AT183" s="108" t="s">
        <v>925</v>
      </c>
      <c r="AU183" s="80" t="s">
        <v>730</v>
      </c>
      <c r="AV183" s="49">
        <v>44933</v>
      </c>
      <c r="AW183" s="879"/>
      <c r="AX183" s="363"/>
      <c r="AY183" s="363"/>
    </row>
    <row r="184" spans="1:51" ht="58.5" customHeight="1" x14ac:dyDescent="0.3">
      <c r="A184" s="885"/>
      <c r="B184" s="755"/>
      <c r="C184" s="755"/>
      <c r="D184" s="555"/>
      <c r="E184" s="555"/>
      <c r="F184" s="544"/>
      <c r="G184" s="711"/>
      <c r="H184" s="555"/>
      <c r="I184" s="711"/>
      <c r="J184" s="702"/>
      <c r="K184" s="566"/>
      <c r="L184" s="566"/>
      <c r="M184" s="698"/>
      <c r="N184" s="566"/>
      <c r="O184" s="566"/>
      <c r="P184" s="566"/>
      <c r="Q184" s="566"/>
      <c r="R184" s="576"/>
      <c r="S184" s="628"/>
      <c r="T184" s="631"/>
      <c r="U184" s="517"/>
      <c r="V184" s="541"/>
      <c r="W184" s="533"/>
      <c r="X184" s="539"/>
      <c r="Y184" s="597"/>
      <c r="Z184" s="558"/>
      <c r="AA184" s="555"/>
      <c r="AB184" s="84" t="s">
        <v>657</v>
      </c>
      <c r="AC184" s="148" t="s">
        <v>658</v>
      </c>
      <c r="AD184" s="158">
        <v>14</v>
      </c>
      <c r="AE184" s="168">
        <v>0.8</v>
      </c>
      <c r="AF184" s="177">
        <v>44958</v>
      </c>
      <c r="AG184" s="173">
        <v>45290</v>
      </c>
      <c r="AH184" s="46">
        <v>332</v>
      </c>
      <c r="AI184" s="46">
        <v>2160</v>
      </c>
      <c r="AJ184" s="363"/>
      <c r="AK184" s="576"/>
      <c r="AL184" s="576"/>
      <c r="AM184" s="783"/>
      <c r="AN184" s="805"/>
      <c r="AO184" s="783"/>
      <c r="AP184" s="783"/>
      <c r="AQ184" s="783"/>
      <c r="AR184" s="220" t="s">
        <v>845</v>
      </c>
      <c r="AS184" s="80" t="s">
        <v>661</v>
      </c>
      <c r="AT184" s="108" t="s">
        <v>661</v>
      </c>
      <c r="AU184" s="108" t="s">
        <v>661</v>
      </c>
      <c r="AV184" s="300" t="s">
        <v>661</v>
      </c>
      <c r="AW184" s="879"/>
      <c r="AX184" s="363"/>
      <c r="AY184" s="363"/>
    </row>
    <row r="185" spans="1:51" ht="91.5" customHeight="1" thickBot="1" x14ac:dyDescent="0.35">
      <c r="A185" s="885"/>
      <c r="B185" s="755"/>
      <c r="C185" s="755"/>
      <c r="D185" s="564"/>
      <c r="E185" s="564"/>
      <c r="F185" s="543"/>
      <c r="G185" s="712"/>
      <c r="H185" s="564"/>
      <c r="I185" s="712"/>
      <c r="J185" s="708"/>
      <c r="K185" s="692"/>
      <c r="L185" s="692"/>
      <c r="M185" s="699"/>
      <c r="N185" s="692"/>
      <c r="O185" s="692"/>
      <c r="P185" s="692"/>
      <c r="Q185" s="692"/>
      <c r="R185" s="626"/>
      <c r="S185" s="629"/>
      <c r="T185" s="632"/>
      <c r="U185" s="517"/>
      <c r="V185" s="541"/>
      <c r="W185" s="534"/>
      <c r="X185" s="540"/>
      <c r="Y185" s="598"/>
      <c r="Z185" s="559"/>
      <c r="AA185" s="556"/>
      <c r="AB185" s="159" t="s">
        <v>659</v>
      </c>
      <c r="AC185" s="160" t="s">
        <v>660</v>
      </c>
      <c r="AD185" s="160">
        <v>1</v>
      </c>
      <c r="AE185" s="169">
        <v>0.2</v>
      </c>
      <c r="AF185" s="178">
        <v>44958</v>
      </c>
      <c r="AG185" s="175">
        <v>45290</v>
      </c>
      <c r="AH185" s="46">
        <v>332</v>
      </c>
      <c r="AI185" s="46">
        <v>3600</v>
      </c>
      <c r="AJ185" s="363"/>
      <c r="AK185" s="577"/>
      <c r="AL185" s="577"/>
      <c r="AM185" s="784"/>
      <c r="AN185" s="836"/>
      <c r="AO185" s="784"/>
      <c r="AP185" s="784"/>
      <c r="AQ185" s="784"/>
      <c r="AR185" s="131" t="s">
        <v>845</v>
      </c>
      <c r="AS185" s="131" t="s">
        <v>661</v>
      </c>
      <c r="AT185" s="112" t="s">
        <v>661</v>
      </c>
      <c r="AU185" s="112" t="s">
        <v>661</v>
      </c>
      <c r="AV185" s="301" t="s">
        <v>661</v>
      </c>
      <c r="AW185" s="880"/>
      <c r="AX185" s="363"/>
      <c r="AY185" s="363"/>
    </row>
    <row r="186" spans="1:51" ht="60" customHeight="1" x14ac:dyDescent="0.3">
      <c r="A186" s="885"/>
      <c r="B186" s="755"/>
      <c r="C186" s="755"/>
      <c r="D186" s="563" t="s">
        <v>147</v>
      </c>
      <c r="E186" s="563">
        <v>0</v>
      </c>
      <c r="F186" s="563" t="s">
        <v>158</v>
      </c>
      <c r="G186" s="563">
        <v>0.8</v>
      </c>
      <c r="H186" s="563" t="s">
        <v>161</v>
      </c>
      <c r="I186" s="563">
        <v>0.8</v>
      </c>
      <c r="J186" s="701" t="s">
        <v>169</v>
      </c>
      <c r="K186" s="563" t="s">
        <v>224</v>
      </c>
      <c r="L186" s="563" t="s">
        <v>186</v>
      </c>
      <c r="M186" s="563" t="s">
        <v>225</v>
      </c>
      <c r="N186" s="542" t="s">
        <v>265</v>
      </c>
      <c r="O186" s="563"/>
      <c r="P186" s="563" t="s">
        <v>273</v>
      </c>
      <c r="Q186" s="563" t="s">
        <v>294</v>
      </c>
      <c r="R186" s="563" t="s">
        <v>306</v>
      </c>
      <c r="S186" s="563" t="s">
        <v>306</v>
      </c>
      <c r="T186" s="619">
        <f>3/4</f>
        <v>0.75</v>
      </c>
      <c r="U186" s="517"/>
      <c r="V186" s="541"/>
      <c r="W186" s="532" t="s">
        <v>966</v>
      </c>
      <c r="X186" s="535" t="s">
        <v>967</v>
      </c>
      <c r="Y186" s="584" t="s">
        <v>329</v>
      </c>
      <c r="Z186" s="557">
        <v>2020130010139</v>
      </c>
      <c r="AA186" s="554" t="s">
        <v>356</v>
      </c>
      <c r="AB186" s="82" t="s">
        <v>662</v>
      </c>
      <c r="AC186" s="89" t="s">
        <v>499</v>
      </c>
      <c r="AD186" s="89" t="s">
        <v>499</v>
      </c>
      <c r="AE186" s="123" t="s">
        <v>499</v>
      </c>
      <c r="AF186" s="123" t="s">
        <v>499</v>
      </c>
      <c r="AG186" s="186" t="s">
        <v>499</v>
      </c>
      <c r="AH186" s="46" t="s">
        <v>499</v>
      </c>
      <c r="AI186" s="46" t="s">
        <v>499</v>
      </c>
      <c r="AJ186" s="363"/>
      <c r="AK186" s="578" t="s">
        <v>726</v>
      </c>
      <c r="AL186" s="578" t="s">
        <v>727</v>
      </c>
      <c r="AM186" s="791" t="s">
        <v>730</v>
      </c>
      <c r="AN186" s="851">
        <v>400000000</v>
      </c>
      <c r="AO186" s="791" t="s">
        <v>738</v>
      </c>
      <c r="AP186" s="791" t="s">
        <v>803</v>
      </c>
      <c r="AQ186" s="791" t="s">
        <v>804</v>
      </c>
      <c r="AR186" s="231" t="s">
        <v>838</v>
      </c>
      <c r="AS186" s="231" t="s">
        <v>661</v>
      </c>
      <c r="AT186" s="129" t="s">
        <v>661</v>
      </c>
      <c r="AU186" s="129" t="s">
        <v>661</v>
      </c>
      <c r="AV186" s="302" t="s">
        <v>661</v>
      </c>
      <c r="AW186" s="348"/>
      <c r="AX186" s="363"/>
      <c r="AY186" s="363"/>
    </row>
    <row r="187" spans="1:51" ht="54.75" customHeight="1" x14ac:dyDescent="0.3">
      <c r="A187" s="885"/>
      <c r="B187" s="755"/>
      <c r="C187" s="755"/>
      <c r="D187" s="555"/>
      <c r="E187" s="555"/>
      <c r="F187" s="555"/>
      <c r="G187" s="555"/>
      <c r="H187" s="555"/>
      <c r="I187" s="555"/>
      <c r="J187" s="702"/>
      <c r="K187" s="555"/>
      <c r="L187" s="555"/>
      <c r="M187" s="555"/>
      <c r="N187" s="544"/>
      <c r="O187" s="555"/>
      <c r="P187" s="555"/>
      <c r="Q187" s="555"/>
      <c r="R187" s="555"/>
      <c r="S187" s="555"/>
      <c r="T187" s="620"/>
      <c r="U187" s="517"/>
      <c r="V187" s="541"/>
      <c r="W187" s="533"/>
      <c r="X187" s="536"/>
      <c r="Y187" s="585"/>
      <c r="Z187" s="558"/>
      <c r="AA187" s="555"/>
      <c r="AB187" s="84" t="s">
        <v>663</v>
      </c>
      <c r="AC187" s="42" t="s">
        <v>664</v>
      </c>
      <c r="AD187" s="42">
        <v>1</v>
      </c>
      <c r="AE187" s="124">
        <v>5</v>
      </c>
      <c r="AF187" s="187">
        <v>44958</v>
      </c>
      <c r="AG187" s="187">
        <v>45107</v>
      </c>
      <c r="AH187" s="46">
        <v>149</v>
      </c>
      <c r="AI187" s="46">
        <v>5800</v>
      </c>
      <c r="AJ187" s="363"/>
      <c r="AK187" s="579"/>
      <c r="AL187" s="579"/>
      <c r="AM187" s="576"/>
      <c r="AN187" s="852"/>
      <c r="AO187" s="576"/>
      <c r="AP187" s="576"/>
      <c r="AQ187" s="576"/>
      <c r="AR187" s="234" t="s">
        <v>938</v>
      </c>
      <c r="AS187" s="234" t="s">
        <v>939</v>
      </c>
      <c r="AT187" s="80" t="s">
        <v>940</v>
      </c>
      <c r="AU187" s="80" t="s">
        <v>730</v>
      </c>
      <c r="AV187" s="49">
        <v>44946</v>
      </c>
      <c r="AW187" s="349"/>
      <c r="AX187" s="363"/>
      <c r="AY187" s="363"/>
    </row>
    <row r="188" spans="1:51" ht="33" customHeight="1" x14ac:dyDescent="0.3">
      <c r="A188" s="885"/>
      <c r="B188" s="755"/>
      <c r="C188" s="755"/>
      <c r="D188" s="555"/>
      <c r="E188" s="555"/>
      <c r="F188" s="555"/>
      <c r="G188" s="555"/>
      <c r="H188" s="555"/>
      <c r="I188" s="555"/>
      <c r="J188" s="702"/>
      <c r="K188" s="564"/>
      <c r="L188" s="564"/>
      <c r="M188" s="564"/>
      <c r="N188" s="543"/>
      <c r="O188" s="564"/>
      <c r="P188" s="564"/>
      <c r="Q188" s="555"/>
      <c r="R188" s="564"/>
      <c r="S188" s="564"/>
      <c r="T188" s="621"/>
      <c r="U188" s="517"/>
      <c r="V188" s="541"/>
      <c r="W188" s="533"/>
      <c r="X188" s="536"/>
      <c r="Y188" s="585"/>
      <c r="Z188" s="558"/>
      <c r="AA188" s="555"/>
      <c r="AB188" s="84" t="s">
        <v>665</v>
      </c>
      <c r="AC188" s="108" t="s">
        <v>666</v>
      </c>
      <c r="AD188" s="42">
        <v>1</v>
      </c>
      <c r="AE188" s="124">
        <v>5</v>
      </c>
      <c r="AF188" s="187">
        <v>45107</v>
      </c>
      <c r="AG188" s="187">
        <v>45260</v>
      </c>
      <c r="AH188" s="46">
        <v>153</v>
      </c>
      <c r="AI188" s="46">
        <v>5800</v>
      </c>
      <c r="AJ188" s="363"/>
      <c r="AK188" s="579"/>
      <c r="AL188" s="579"/>
      <c r="AM188" s="576"/>
      <c r="AN188" s="852"/>
      <c r="AO188" s="576"/>
      <c r="AP188" s="576"/>
      <c r="AQ188" s="576"/>
      <c r="AR188" s="234" t="s">
        <v>838</v>
      </c>
      <c r="AS188" s="234" t="s">
        <v>661</v>
      </c>
      <c r="AT188" s="80" t="s">
        <v>661</v>
      </c>
      <c r="AU188" s="80" t="s">
        <v>661</v>
      </c>
      <c r="AV188" s="303" t="s">
        <v>661</v>
      </c>
      <c r="AW188" s="349"/>
      <c r="AX188" s="363"/>
      <c r="AY188" s="363"/>
    </row>
    <row r="189" spans="1:51" ht="47.25" customHeight="1" x14ac:dyDescent="0.3">
      <c r="A189" s="885"/>
      <c r="B189" s="755"/>
      <c r="C189" s="755"/>
      <c r="D189" s="555"/>
      <c r="E189" s="555"/>
      <c r="F189" s="555"/>
      <c r="G189" s="555"/>
      <c r="H189" s="555"/>
      <c r="I189" s="555"/>
      <c r="J189" s="702"/>
      <c r="K189" s="563" t="s">
        <v>226</v>
      </c>
      <c r="L189" s="563" t="s">
        <v>160</v>
      </c>
      <c r="M189" s="563">
        <v>1</v>
      </c>
      <c r="N189" s="542" t="s">
        <v>266</v>
      </c>
      <c r="O189" s="563"/>
      <c r="P189" s="563" t="s">
        <v>273</v>
      </c>
      <c r="Q189" s="555"/>
      <c r="R189" s="563">
        <v>1</v>
      </c>
      <c r="S189" s="563">
        <v>1</v>
      </c>
      <c r="T189" s="619"/>
      <c r="U189" s="517"/>
      <c r="V189" s="541"/>
      <c r="W189" s="533"/>
      <c r="X189" s="536"/>
      <c r="Y189" s="585"/>
      <c r="Z189" s="558"/>
      <c r="AA189" s="555"/>
      <c r="AB189" s="84" t="s">
        <v>667</v>
      </c>
      <c r="AC189" s="42" t="s">
        <v>668</v>
      </c>
      <c r="AD189" s="42">
        <v>6</v>
      </c>
      <c r="AE189" s="124">
        <v>15</v>
      </c>
      <c r="AF189" s="187">
        <v>44958</v>
      </c>
      <c r="AG189" s="187">
        <v>45230</v>
      </c>
      <c r="AH189" s="46">
        <v>272</v>
      </c>
      <c r="AI189" s="46">
        <v>150</v>
      </c>
      <c r="AJ189" s="363"/>
      <c r="AK189" s="579"/>
      <c r="AL189" s="579"/>
      <c r="AM189" s="576"/>
      <c r="AN189" s="852"/>
      <c r="AO189" s="576"/>
      <c r="AP189" s="576"/>
      <c r="AQ189" s="576"/>
      <c r="AR189" s="234" t="s">
        <v>938</v>
      </c>
      <c r="AS189" s="234" t="s">
        <v>939</v>
      </c>
      <c r="AT189" s="80" t="s">
        <v>940</v>
      </c>
      <c r="AU189" s="80" t="s">
        <v>730</v>
      </c>
      <c r="AV189" s="49">
        <v>44946</v>
      </c>
      <c r="AW189" s="349"/>
      <c r="AX189" s="363"/>
      <c r="AY189" s="363"/>
    </row>
    <row r="190" spans="1:51" ht="57.75" customHeight="1" x14ac:dyDescent="0.3">
      <c r="A190" s="885"/>
      <c r="B190" s="755"/>
      <c r="C190" s="755"/>
      <c r="D190" s="555"/>
      <c r="E190" s="555"/>
      <c r="F190" s="555"/>
      <c r="G190" s="555"/>
      <c r="H190" s="555"/>
      <c r="I190" s="555"/>
      <c r="J190" s="702"/>
      <c r="K190" s="555"/>
      <c r="L190" s="555"/>
      <c r="M190" s="555"/>
      <c r="N190" s="544"/>
      <c r="O190" s="555"/>
      <c r="P190" s="555"/>
      <c r="Q190" s="555"/>
      <c r="R190" s="555"/>
      <c r="S190" s="555"/>
      <c r="T190" s="620"/>
      <c r="U190" s="517"/>
      <c r="V190" s="541"/>
      <c r="W190" s="533"/>
      <c r="X190" s="536"/>
      <c r="Y190" s="585"/>
      <c r="Z190" s="558"/>
      <c r="AA190" s="555"/>
      <c r="AB190" s="84" t="s">
        <v>669</v>
      </c>
      <c r="AC190" s="42" t="s">
        <v>670</v>
      </c>
      <c r="AD190" s="42">
        <v>6</v>
      </c>
      <c r="AE190" s="124">
        <v>20</v>
      </c>
      <c r="AF190" s="187">
        <v>44986</v>
      </c>
      <c r="AG190" s="187">
        <v>45260</v>
      </c>
      <c r="AH190" s="46">
        <v>274</v>
      </c>
      <c r="AI190" s="46">
        <v>150</v>
      </c>
      <c r="AJ190" s="363"/>
      <c r="AK190" s="579"/>
      <c r="AL190" s="579"/>
      <c r="AM190" s="576"/>
      <c r="AN190" s="852"/>
      <c r="AO190" s="576"/>
      <c r="AP190" s="576"/>
      <c r="AQ190" s="576"/>
      <c r="AR190" s="234" t="s">
        <v>938</v>
      </c>
      <c r="AS190" s="234" t="s">
        <v>939</v>
      </c>
      <c r="AT190" s="221" t="s">
        <v>940</v>
      </c>
      <c r="AU190" s="80" t="s">
        <v>730</v>
      </c>
      <c r="AV190" s="49">
        <v>44946</v>
      </c>
      <c r="AW190" s="349"/>
      <c r="AX190" s="363"/>
      <c r="AY190" s="363"/>
    </row>
    <row r="191" spans="1:51" ht="48.75" customHeight="1" x14ac:dyDescent="0.3">
      <c r="A191" s="885"/>
      <c r="B191" s="755"/>
      <c r="C191" s="755"/>
      <c r="D191" s="555"/>
      <c r="E191" s="555"/>
      <c r="F191" s="555"/>
      <c r="G191" s="555"/>
      <c r="H191" s="555"/>
      <c r="I191" s="555"/>
      <c r="J191" s="702"/>
      <c r="K191" s="564"/>
      <c r="L191" s="564"/>
      <c r="M191" s="564"/>
      <c r="N191" s="543"/>
      <c r="O191" s="564"/>
      <c r="P191" s="564"/>
      <c r="Q191" s="555"/>
      <c r="R191" s="564"/>
      <c r="S191" s="564"/>
      <c r="T191" s="621"/>
      <c r="U191" s="517"/>
      <c r="V191" s="541"/>
      <c r="W191" s="533"/>
      <c r="X191" s="536"/>
      <c r="Y191" s="585"/>
      <c r="Z191" s="558"/>
      <c r="AA191" s="555"/>
      <c r="AB191" s="84" t="s">
        <v>671</v>
      </c>
      <c r="AC191" s="42" t="s">
        <v>670</v>
      </c>
      <c r="AD191" s="42">
        <v>6</v>
      </c>
      <c r="AE191" s="124">
        <v>20</v>
      </c>
      <c r="AF191" s="187">
        <v>44958</v>
      </c>
      <c r="AG191" s="187">
        <v>45275</v>
      </c>
      <c r="AH191" s="46">
        <v>317</v>
      </c>
      <c r="AI191" s="46">
        <v>150</v>
      </c>
      <c r="AJ191" s="363"/>
      <c r="AK191" s="579"/>
      <c r="AL191" s="579"/>
      <c r="AM191" s="576"/>
      <c r="AN191" s="852"/>
      <c r="AO191" s="576"/>
      <c r="AP191" s="576"/>
      <c r="AQ191" s="576"/>
      <c r="AR191" s="234" t="s">
        <v>938</v>
      </c>
      <c r="AS191" s="234" t="s">
        <v>939</v>
      </c>
      <c r="AT191" s="221" t="s">
        <v>940</v>
      </c>
      <c r="AU191" s="80" t="s">
        <v>730</v>
      </c>
      <c r="AV191" s="49">
        <v>44946</v>
      </c>
      <c r="AW191" s="349"/>
      <c r="AX191" s="363"/>
      <c r="AY191" s="363"/>
    </row>
    <row r="192" spans="1:51" ht="43.5" customHeight="1" x14ac:dyDescent="0.3">
      <c r="A192" s="885"/>
      <c r="B192" s="755"/>
      <c r="C192" s="755"/>
      <c r="D192" s="555"/>
      <c r="E192" s="555"/>
      <c r="F192" s="555"/>
      <c r="G192" s="555"/>
      <c r="H192" s="555"/>
      <c r="I192" s="555"/>
      <c r="J192" s="702"/>
      <c r="K192" s="563" t="s">
        <v>227</v>
      </c>
      <c r="L192" s="563" t="s">
        <v>179</v>
      </c>
      <c r="M192" s="694">
        <v>28</v>
      </c>
      <c r="N192" s="542" t="s">
        <v>267</v>
      </c>
      <c r="O192" s="563"/>
      <c r="P192" s="563" t="s">
        <v>273</v>
      </c>
      <c r="Q192" s="555"/>
      <c r="R192" s="563">
        <f>42-28</f>
        <v>14</v>
      </c>
      <c r="S192" s="563">
        <v>5</v>
      </c>
      <c r="T192" s="613">
        <v>9</v>
      </c>
      <c r="U192" s="517"/>
      <c r="V192" s="541"/>
      <c r="W192" s="533"/>
      <c r="X192" s="536"/>
      <c r="Y192" s="585"/>
      <c r="Z192" s="558"/>
      <c r="AA192" s="555"/>
      <c r="AB192" s="84" t="s">
        <v>672</v>
      </c>
      <c r="AC192" s="42" t="s">
        <v>673</v>
      </c>
      <c r="AD192" s="42">
        <v>6</v>
      </c>
      <c r="AE192" s="124">
        <v>10</v>
      </c>
      <c r="AF192" s="187">
        <v>44986</v>
      </c>
      <c r="AG192" s="187">
        <v>45291</v>
      </c>
      <c r="AH192" s="46">
        <v>305</v>
      </c>
      <c r="AI192" s="46">
        <v>12233</v>
      </c>
      <c r="AJ192" s="363"/>
      <c r="AK192" s="579"/>
      <c r="AL192" s="579"/>
      <c r="AM192" s="576"/>
      <c r="AN192" s="852"/>
      <c r="AO192" s="576"/>
      <c r="AP192" s="576"/>
      <c r="AQ192" s="576"/>
      <c r="AR192" s="234" t="s">
        <v>938</v>
      </c>
      <c r="AS192" s="234" t="s">
        <v>939</v>
      </c>
      <c r="AT192" s="221" t="s">
        <v>941</v>
      </c>
      <c r="AU192" s="80" t="s">
        <v>730</v>
      </c>
      <c r="AV192" s="49">
        <v>44972</v>
      </c>
      <c r="AW192" s="349"/>
      <c r="AX192" s="363"/>
      <c r="AY192" s="363"/>
    </row>
    <row r="193" spans="1:51" ht="38.25" customHeight="1" x14ac:dyDescent="0.3">
      <c r="A193" s="885"/>
      <c r="B193" s="755"/>
      <c r="C193" s="755"/>
      <c r="D193" s="555"/>
      <c r="E193" s="555"/>
      <c r="F193" s="555"/>
      <c r="G193" s="555"/>
      <c r="H193" s="555"/>
      <c r="I193" s="555"/>
      <c r="J193" s="702"/>
      <c r="K193" s="555"/>
      <c r="L193" s="555"/>
      <c r="M193" s="695"/>
      <c r="N193" s="544"/>
      <c r="O193" s="555"/>
      <c r="P193" s="555"/>
      <c r="Q193" s="555"/>
      <c r="R193" s="555"/>
      <c r="S193" s="555"/>
      <c r="T193" s="614"/>
      <c r="U193" s="517"/>
      <c r="V193" s="541"/>
      <c r="W193" s="533"/>
      <c r="X193" s="536"/>
      <c r="Y193" s="585"/>
      <c r="Z193" s="558"/>
      <c r="AA193" s="555"/>
      <c r="AB193" s="84" t="s">
        <v>674</v>
      </c>
      <c r="AC193" s="84" t="s">
        <v>675</v>
      </c>
      <c r="AD193" s="42">
        <v>3</v>
      </c>
      <c r="AE193" s="124">
        <v>5</v>
      </c>
      <c r="AF193" s="187">
        <v>45077</v>
      </c>
      <c r="AG193" s="187">
        <v>45290</v>
      </c>
      <c r="AH193" s="46">
        <v>213</v>
      </c>
      <c r="AI193" s="46">
        <v>150</v>
      </c>
      <c r="AJ193" s="363"/>
      <c r="AK193" s="579"/>
      <c r="AL193" s="579"/>
      <c r="AM193" s="576"/>
      <c r="AN193" s="852"/>
      <c r="AO193" s="576"/>
      <c r="AP193" s="576"/>
      <c r="AQ193" s="576"/>
      <c r="AR193" s="234" t="s">
        <v>838</v>
      </c>
      <c r="AS193" s="234" t="s">
        <v>661</v>
      </c>
      <c r="AT193" s="80" t="s">
        <v>661</v>
      </c>
      <c r="AU193" s="80" t="s">
        <v>661</v>
      </c>
      <c r="AV193" s="303" t="s">
        <v>661</v>
      </c>
      <c r="AW193" s="349"/>
      <c r="AX193" s="363"/>
      <c r="AY193" s="363"/>
    </row>
    <row r="194" spans="1:51" ht="56.25" customHeight="1" x14ac:dyDescent="0.3">
      <c r="A194" s="885"/>
      <c r="B194" s="755"/>
      <c r="C194" s="755"/>
      <c r="D194" s="555"/>
      <c r="E194" s="555"/>
      <c r="F194" s="555"/>
      <c r="G194" s="555"/>
      <c r="H194" s="555"/>
      <c r="I194" s="555"/>
      <c r="J194" s="702"/>
      <c r="K194" s="555"/>
      <c r="L194" s="555"/>
      <c r="M194" s="695"/>
      <c r="N194" s="544"/>
      <c r="O194" s="555"/>
      <c r="P194" s="555"/>
      <c r="Q194" s="555"/>
      <c r="R194" s="555"/>
      <c r="S194" s="555"/>
      <c r="T194" s="614"/>
      <c r="U194" s="517"/>
      <c r="V194" s="541"/>
      <c r="W194" s="533"/>
      <c r="X194" s="536"/>
      <c r="Y194" s="585"/>
      <c r="Z194" s="558"/>
      <c r="AA194" s="555"/>
      <c r="AB194" s="179" t="s">
        <v>676</v>
      </c>
      <c r="AC194" s="84" t="s">
        <v>677</v>
      </c>
      <c r="AD194" s="42">
        <v>500</v>
      </c>
      <c r="AE194" s="124">
        <v>15</v>
      </c>
      <c r="AF194" s="187">
        <v>44958</v>
      </c>
      <c r="AG194" s="187">
        <v>45291</v>
      </c>
      <c r="AH194" s="46">
        <v>333</v>
      </c>
      <c r="AI194" s="46">
        <v>150</v>
      </c>
      <c r="AJ194" s="363"/>
      <c r="AK194" s="579"/>
      <c r="AL194" s="579"/>
      <c r="AM194" s="576"/>
      <c r="AN194" s="852"/>
      <c r="AO194" s="576"/>
      <c r="AP194" s="576"/>
      <c r="AQ194" s="576"/>
      <c r="AR194" s="234" t="s">
        <v>938</v>
      </c>
      <c r="AS194" s="234" t="s">
        <v>942</v>
      </c>
      <c r="AT194" s="221" t="s">
        <v>940</v>
      </c>
      <c r="AU194" s="80" t="s">
        <v>730</v>
      </c>
      <c r="AV194" s="49">
        <v>44946</v>
      </c>
      <c r="AW194" s="349"/>
      <c r="AX194" s="363"/>
      <c r="AY194" s="363"/>
    </row>
    <row r="195" spans="1:51" ht="65.25" customHeight="1" thickBot="1" x14ac:dyDescent="0.35">
      <c r="A195" s="885"/>
      <c r="B195" s="755"/>
      <c r="C195" s="755"/>
      <c r="D195" s="555"/>
      <c r="E195" s="555"/>
      <c r="F195" s="555"/>
      <c r="G195" s="555"/>
      <c r="H195" s="555"/>
      <c r="I195" s="555"/>
      <c r="J195" s="702"/>
      <c r="K195" s="564"/>
      <c r="L195" s="564"/>
      <c r="M195" s="696"/>
      <c r="N195" s="543"/>
      <c r="O195" s="564"/>
      <c r="P195" s="564"/>
      <c r="Q195" s="564"/>
      <c r="R195" s="564"/>
      <c r="S195" s="564"/>
      <c r="T195" s="615"/>
      <c r="U195" s="517"/>
      <c r="V195" s="541"/>
      <c r="W195" s="534"/>
      <c r="X195" s="537"/>
      <c r="Y195" s="586"/>
      <c r="Z195" s="559"/>
      <c r="AA195" s="556"/>
      <c r="AB195" s="137" t="s">
        <v>678</v>
      </c>
      <c r="AC195" s="149" t="s">
        <v>679</v>
      </c>
      <c r="AD195" s="93">
        <v>1</v>
      </c>
      <c r="AE195" s="180">
        <v>5</v>
      </c>
      <c r="AF195" s="188">
        <v>44957</v>
      </c>
      <c r="AG195" s="475">
        <v>45107</v>
      </c>
      <c r="AH195" s="46">
        <v>150</v>
      </c>
      <c r="AI195" s="46">
        <v>150</v>
      </c>
      <c r="AJ195" s="363"/>
      <c r="AK195" s="580"/>
      <c r="AL195" s="580"/>
      <c r="AM195" s="577"/>
      <c r="AN195" s="853"/>
      <c r="AO195" s="577"/>
      <c r="AP195" s="577"/>
      <c r="AQ195" s="577"/>
      <c r="AR195" s="881" t="s">
        <v>943</v>
      </c>
      <c r="AS195" s="882"/>
      <c r="AT195" s="882"/>
      <c r="AU195" s="882"/>
      <c r="AV195" s="883"/>
      <c r="AW195" s="350"/>
      <c r="AX195" s="363"/>
      <c r="AY195" s="363"/>
    </row>
    <row r="196" spans="1:51" ht="63.75" customHeight="1" x14ac:dyDescent="0.3">
      <c r="A196" s="885"/>
      <c r="B196" s="755"/>
      <c r="C196" s="755"/>
      <c r="D196" s="555"/>
      <c r="E196" s="555"/>
      <c r="F196" s="555"/>
      <c r="G196" s="555"/>
      <c r="H196" s="555"/>
      <c r="I196" s="555"/>
      <c r="J196" s="702"/>
      <c r="K196" s="563" t="s">
        <v>228</v>
      </c>
      <c r="L196" s="563" t="s">
        <v>190</v>
      </c>
      <c r="M196" s="563">
        <v>0</v>
      </c>
      <c r="N196" s="563" t="s">
        <v>268</v>
      </c>
      <c r="O196" s="126"/>
      <c r="P196" s="563" t="s">
        <v>273</v>
      </c>
      <c r="Q196" s="563" t="s">
        <v>295</v>
      </c>
      <c r="R196" s="563">
        <v>1</v>
      </c>
      <c r="S196" s="563">
        <v>1</v>
      </c>
      <c r="T196" s="616"/>
      <c r="U196" s="517"/>
      <c r="V196" s="541"/>
      <c r="W196" s="532" t="s">
        <v>968</v>
      </c>
      <c r="X196" s="538" t="s">
        <v>969</v>
      </c>
      <c r="Y196" s="584" t="s">
        <v>330</v>
      </c>
      <c r="Z196" s="560">
        <v>2020130010165</v>
      </c>
      <c r="AA196" s="554" t="s">
        <v>357</v>
      </c>
      <c r="AB196" s="82" t="s">
        <v>680</v>
      </c>
      <c r="AC196" s="123" t="s">
        <v>681</v>
      </c>
      <c r="AD196" s="123">
        <v>4</v>
      </c>
      <c r="AE196" s="181">
        <v>20</v>
      </c>
      <c r="AF196" s="189">
        <v>45047</v>
      </c>
      <c r="AG196" s="257">
        <v>45291</v>
      </c>
      <c r="AH196" s="46">
        <v>244</v>
      </c>
      <c r="AI196" s="46">
        <v>2500</v>
      </c>
      <c r="AJ196" s="363"/>
      <c r="AK196" s="792" t="s">
        <v>728</v>
      </c>
      <c r="AL196" s="792" t="s">
        <v>713</v>
      </c>
      <c r="AM196" s="791" t="s">
        <v>805</v>
      </c>
      <c r="AN196" s="851">
        <v>1000000000</v>
      </c>
      <c r="AO196" s="782" t="s">
        <v>738</v>
      </c>
      <c r="AP196" s="782" t="s">
        <v>806</v>
      </c>
      <c r="AQ196" s="782" t="s">
        <v>807</v>
      </c>
      <c r="AR196" s="304" t="s">
        <v>944</v>
      </c>
      <c r="AS196" s="304" t="s">
        <v>945</v>
      </c>
      <c r="AT196" s="106" t="s">
        <v>946</v>
      </c>
      <c r="AU196" s="106" t="s">
        <v>730</v>
      </c>
      <c r="AV196" s="305" t="s">
        <v>947</v>
      </c>
      <c r="AW196" s="351"/>
      <c r="AX196" s="363"/>
      <c r="AY196" s="363"/>
    </row>
    <row r="197" spans="1:51" ht="43.5" customHeight="1" x14ac:dyDescent="0.3">
      <c r="A197" s="885"/>
      <c r="B197" s="755"/>
      <c r="C197" s="755"/>
      <c r="D197" s="555"/>
      <c r="E197" s="555"/>
      <c r="F197" s="555"/>
      <c r="G197" s="555"/>
      <c r="H197" s="555"/>
      <c r="I197" s="555"/>
      <c r="J197" s="702"/>
      <c r="K197" s="555"/>
      <c r="L197" s="555"/>
      <c r="M197" s="555"/>
      <c r="N197" s="555"/>
      <c r="O197" s="125"/>
      <c r="P197" s="555"/>
      <c r="Q197" s="555"/>
      <c r="R197" s="555"/>
      <c r="S197" s="555"/>
      <c r="T197" s="617"/>
      <c r="U197" s="517"/>
      <c r="V197" s="541"/>
      <c r="W197" s="752"/>
      <c r="X197" s="539"/>
      <c r="Y197" s="585"/>
      <c r="Z197" s="561"/>
      <c r="AA197" s="555"/>
      <c r="AB197" s="84" t="s">
        <v>682</v>
      </c>
      <c r="AC197" s="108" t="s">
        <v>683</v>
      </c>
      <c r="AD197" s="124">
        <v>20</v>
      </c>
      <c r="AE197" s="182">
        <v>10</v>
      </c>
      <c r="AF197" s="190">
        <v>44927</v>
      </c>
      <c r="AG197" s="257">
        <v>45291</v>
      </c>
      <c r="AH197" s="46">
        <v>364</v>
      </c>
      <c r="AI197" s="46">
        <v>30</v>
      </c>
      <c r="AJ197" s="363"/>
      <c r="AK197" s="793"/>
      <c r="AL197" s="793"/>
      <c r="AM197" s="576"/>
      <c r="AN197" s="852"/>
      <c r="AO197" s="783"/>
      <c r="AP197" s="783"/>
      <c r="AQ197" s="783"/>
      <c r="AR197" s="306" t="s">
        <v>948</v>
      </c>
      <c r="AS197" s="306" t="s">
        <v>661</v>
      </c>
      <c r="AT197" s="108" t="s">
        <v>661</v>
      </c>
      <c r="AU197" s="108" t="s">
        <v>661</v>
      </c>
      <c r="AV197" s="307" t="s">
        <v>661</v>
      </c>
      <c r="AW197" s="352"/>
      <c r="AX197" s="363"/>
      <c r="AY197" s="363"/>
    </row>
    <row r="198" spans="1:51" ht="61.5" customHeight="1" x14ac:dyDescent="0.3">
      <c r="A198" s="885"/>
      <c r="B198" s="755"/>
      <c r="C198" s="755"/>
      <c r="D198" s="555"/>
      <c r="E198" s="555"/>
      <c r="F198" s="555"/>
      <c r="G198" s="555"/>
      <c r="H198" s="555"/>
      <c r="I198" s="555"/>
      <c r="J198" s="702"/>
      <c r="K198" s="555"/>
      <c r="L198" s="555"/>
      <c r="M198" s="555"/>
      <c r="N198" s="555"/>
      <c r="O198" s="125"/>
      <c r="P198" s="555"/>
      <c r="Q198" s="555"/>
      <c r="R198" s="555"/>
      <c r="S198" s="555"/>
      <c r="T198" s="617"/>
      <c r="U198" s="517"/>
      <c r="V198" s="541"/>
      <c r="W198" s="752"/>
      <c r="X198" s="539"/>
      <c r="Y198" s="585"/>
      <c r="Z198" s="561"/>
      <c r="AA198" s="555"/>
      <c r="AB198" s="84" t="s">
        <v>684</v>
      </c>
      <c r="AC198" s="108" t="s">
        <v>685</v>
      </c>
      <c r="AD198" s="124">
        <v>1</v>
      </c>
      <c r="AE198" s="182">
        <v>10</v>
      </c>
      <c r="AF198" s="190">
        <v>44927</v>
      </c>
      <c r="AG198" s="257">
        <v>45291</v>
      </c>
      <c r="AH198" s="46">
        <v>364</v>
      </c>
      <c r="AI198" s="46">
        <v>5908</v>
      </c>
      <c r="AJ198" s="363"/>
      <c r="AK198" s="793"/>
      <c r="AL198" s="793"/>
      <c r="AM198" s="576"/>
      <c r="AN198" s="852"/>
      <c r="AO198" s="783"/>
      <c r="AP198" s="783"/>
      <c r="AQ198" s="783"/>
      <c r="AR198" s="306" t="s">
        <v>948</v>
      </c>
      <c r="AS198" s="306" t="s">
        <v>661</v>
      </c>
      <c r="AT198" s="108" t="s">
        <v>661</v>
      </c>
      <c r="AU198" s="108" t="s">
        <v>661</v>
      </c>
      <c r="AV198" s="307" t="s">
        <v>661</v>
      </c>
      <c r="AW198" s="352"/>
      <c r="AX198" s="363"/>
      <c r="AY198" s="363"/>
    </row>
    <row r="199" spans="1:51" ht="73.5" customHeight="1" x14ac:dyDescent="0.3">
      <c r="A199" s="885"/>
      <c r="B199" s="755"/>
      <c r="C199" s="755"/>
      <c r="D199" s="555"/>
      <c r="E199" s="555"/>
      <c r="F199" s="555"/>
      <c r="G199" s="555"/>
      <c r="H199" s="555"/>
      <c r="I199" s="555"/>
      <c r="J199" s="702"/>
      <c r="K199" s="555"/>
      <c r="L199" s="555"/>
      <c r="M199" s="555"/>
      <c r="N199" s="555"/>
      <c r="O199" s="125"/>
      <c r="P199" s="555"/>
      <c r="Q199" s="555"/>
      <c r="R199" s="555"/>
      <c r="S199" s="555"/>
      <c r="T199" s="617"/>
      <c r="U199" s="517"/>
      <c r="V199" s="541"/>
      <c r="W199" s="752"/>
      <c r="X199" s="539"/>
      <c r="Y199" s="585"/>
      <c r="Z199" s="561"/>
      <c r="AA199" s="555"/>
      <c r="AB199" s="84" t="s">
        <v>686</v>
      </c>
      <c r="AC199" s="108" t="s">
        <v>687</v>
      </c>
      <c r="AD199" s="124">
        <v>3</v>
      </c>
      <c r="AE199" s="182">
        <v>5</v>
      </c>
      <c r="AF199" s="190">
        <v>44927</v>
      </c>
      <c r="AG199" s="257">
        <v>45291</v>
      </c>
      <c r="AH199" s="46">
        <v>364</v>
      </c>
      <c r="AI199" s="46">
        <v>5908</v>
      </c>
      <c r="AJ199" s="363"/>
      <c r="AK199" s="793"/>
      <c r="AL199" s="793"/>
      <c r="AM199" s="576"/>
      <c r="AN199" s="852"/>
      <c r="AO199" s="783"/>
      <c r="AP199" s="783"/>
      <c r="AQ199" s="783"/>
      <c r="AR199" s="306" t="s">
        <v>948</v>
      </c>
      <c r="AS199" s="306" t="s">
        <v>661</v>
      </c>
      <c r="AT199" s="108" t="s">
        <v>661</v>
      </c>
      <c r="AU199" s="108" t="s">
        <v>661</v>
      </c>
      <c r="AV199" s="307" t="s">
        <v>661</v>
      </c>
      <c r="AW199" s="352"/>
      <c r="AX199" s="363"/>
      <c r="AY199" s="363"/>
    </row>
    <row r="200" spans="1:51" ht="81" customHeight="1" x14ac:dyDescent="0.3">
      <c r="A200" s="885"/>
      <c r="B200" s="755"/>
      <c r="C200" s="755"/>
      <c r="D200" s="555"/>
      <c r="E200" s="555"/>
      <c r="F200" s="555"/>
      <c r="G200" s="555"/>
      <c r="H200" s="555"/>
      <c r="I200" s="555"/>
      <c r="J200" s="702"/>
      <c r="K200" s="555"/>
      <c r="L200" s="555"/>
      <c r="M200" s="555"/>
      <c r="N200" s="555"/>
      <c r="O200" s="125"/>
      <c r="P200" s="555"/>
      <c r="Q200" s="555"/>
      <c r="R200" s="555"/>
      <c r="S200" s="555"/>
      <c r="T200" s="617"/>
      <c r="U200" s="517"/>
      <c r="V200" s="541"/>
      <c r="W200" s="752"/>
      <c r="X200" s="539"/>
      <c r="Y200" s="585"/>
      <c r="Z200" s="561"/>
      <c r="AA200" s="555"/>
      <c r="AB200" s="84" t="s">
        <v>688</v>
      </c>
      <c r="AC200" s="108" t="s">
        <v>687</v>
      </c>
      <c r="AD200" s="124">
        <v>1</v>
      </c>
      <c r="AE200" s="182">
        <v>5</v>
      </c>
      <c r="AF200" s="190">
        <v>44927</v>
      </c>
      <c r="AG200" s="257">
        <v>45291</v>
      </c>
      <c r="AH200" s="46">
        <v>364</v>
      </c>
      <c r="AI200" s="46">
        <v>5908</v>
      </c>
      <c r="AJ200" s="363"/>
      <c r="AK200" s="793"/>
      <c r="AL200" s="793"/>
      <c r="AM200" s="576"/>
      <c r="AN200" s="852"/>
      <c r="AO200" s="783"/>
      <c r="AP200" s="783"/>
      <c r="AQ200" s="783"/>
      <c r="AR200" s="306" t="s">
        <v>948</v>
      </c>
      <c r="AS200" s="306" t="s">
        <v>661</v>
      </c>
      <c r="AT200" s="108" t="s">
        <v>661</v>
      </c>
      <c r="AU200" s="108" t="s">
        <v>661</v>
      </c>
      <c r="AV200" s="307" t="s">
        <v>661</v>
      </c>
      <c r="AW200" s="353"/>
      <c r="AX200" s="363"/>
      <c r="AY200" s="363"/>
    </row>
    <row r="201" spans="1:51" ht="77.25" customHeight="1" thickBot="1" x14ac:dyDescent="0.35">
      <c r="A201" s="885"/>
      <c r="B201" s="755"/>
      <c r="C201" s="755"/>
      <c r="D201" s="555"/>
      <c r="E201" s="555"/>
      <c r="F201" s="555"/>
      <c r="G201" s="555"/>
      <c r="H201" s="555"/>
      <c r="I201" s="555"/>
      <c r="J201" s="702"/>
      <c r="K201" s="564"/>
      <c r="L201" s="564"/>
      <c r="M201" s="564"/>
      <c r="N201" s="564"/>
      <c r="O201" s="125"/>
      <c r="P201" s="564"/>
      <c r="Q201" s="564"/>
      <c r="R201" s="564"/>
      <c r="S201" s="564"/>
      <c r="T201" s="618"/>
      <c r="U201" s="517"/>
      <c r="V201" s="541"/>
      <c r="W201" s="753"/>
      <c r="X201" s="540"/>
      <c r="Y201" s="586"/>
      <c r="Z201" s="562"/>
      <c r="AA201" s="556"/>
      <c r="AB201" s="156" t="s">
        <v>689</v>
      </c>
      <c r="AC201" s="112" t="s">
        <v>690</v>
      </c>
      <c r="AD201" s="180">
        <v>10</v>
      </c>
      <c r="AE201" s="183">
        <v>50</v>
      </c>
      <c r="AF201" s="191">
        <v>44927</v>
      </c>
      <c r="AG201" s="257">
        <v>45291</v>
      </c>
      <c r="AH201" s="46">
        <v>364</v>
      </c>
      <c r="AI201" s="46">
        <v>5908</v>
      </c>
      <c r="AJ201" s="363"/>
      <c r="AK201" s="794"/>
      <c r="AL201" s="794"/>
      <c r="AM201" s="577"/>
      <c r="AN201" s="853"/>
      <c r="AO201" s="784"/>
      <c r="AP201" s="784"/>
      <c r="AQ201" s="784"/>
      <c r="AR201" s="308" t="s">
        <v>944</v>
      </c>
      <c r="AS201" s="308" t="s">
        <v>949</v>
      </c>
      <c r="AT201" s="112" t="s">
        <v>946</v>
      </c>
      <c r="AU201" s="112" t="s">
        <v>730</v>
      </c>
      <c r="AV201" s="309" t="s">
        <v>950</v>
      </c>
      <c r="AW201" s="354"/>
      <c r="AX201" s="363"/>
      <c r="AY201" s="363"/>
    </row>
    <row r="202" spans="1:51" ht="83.25" customHeight="1" x14ac:dyDescent="0.3">
      <c r="A202" s="885"/>
      <c r="B202" s="755"/>
      <c r="C202" s="755"/>
      <c r="D202" s="555"/>
      <c r="E202" s="555"/>
      <c r="F202" s="555"/>
      <c r="G202" s="555"/>
      <c r="H202" s="555"/>
      <c r="I202" s="555"/>
      <c r="J202" s="702"/>
      <c r="K202" s="542" t="s">
        <v>229</v>
      </c>
      <c r="L202" s="542" t="s">
        <v>230</v>
      </c>
      <c r="M202" s="542">
        <v>0</v>
      </c>
      <c r="N202" s="542" t="s">
        <v>269</v>
      </c>
      <c r="O202" s="542"/>
      <c r="P202" s="542" t="s">
        <v>273</v>
      </c>
      <c r="Q202" s="542" t="s">
        <v>295</v>
      </c>
      <c r="R202" s="542">
        <v>1</v>
      </c>
      <c r="S202" s="607">
        <v>0.4</v>
      </c>
      <c r="T202" s="610">
        <v>0.6</v>
      </c>
      <c r="U202" s="517"/>
      <c r="V202" s="541"/>
      <c r="W202" s="532" t="s">
        <v>970</v>
      </c>
      <c r="X202" s="538" t="s">
        <v>971</v>
      </c>
      <c r="Y202" s="584" t="s">
        <v>331</v>
      </c>
      <c r="Z202" s="590">
        <v>2021130010039</v>
      </c>
      <c r="AA202" s="545" t="s">
        <v>356</v>
      </c>
      <c r="AB202" s="82" t="s">
        <v>691</v>
      </c>
      <c r="AC202" s="118" t="s">
        <v>499</v>
      </c>
      <c r="AD202" s="118" t="s">
        <v>499</v>
      </c>
      <c r="AE202" s="118" t="s">
        <v>499</v>
      </c>
      <c r="AF202" s="192" t="s">
        <v>499</v>
      </c>
      <c r="AG202" s="476" t="s">
        <v>499</v>
      </c>
      <c r="AH202" s="46" t="s">
        <v>499</v>
      </c>
      <c r="AI202" s="46" t="s">
        <v>499</v>
      </c>
      <c r="AJ202" s="363"/>
      <c r="AK202" s="551" t="s">
        <v>726</v>
      </c>
      <c r="AL202" s="551" t="s">
        <v>727</v>
      </c>
      <c r="AM202" s="854" t="s">
        <v>730</v>
      </c>
      <c r="AN202" s="856">
        <v>100000000</v>
      </c>
      <c r="AO202" s="854" t="s">
        <v>738</v>
      </c>
      <c r="AP202" s="854" t="s">
        <v>808</v>
      </c>
      <c r="AQ202" s="854" t="s">
        <v>809</v>
      </c>
      <c r="AR202" s="310" t="s">
        <v>499</v>
      </c>
      <c r="AS202" s="310" t="s">
        <v>499</v>
      </c>
      <c r="AT202" s="310" t="s">
        <v>499</v>
      </c>
      <c r="AU202" s="310" t="s">
        <v>499</v>
      </c>
      <c r="AV202" s="310" t="s">
        <v>499</v>
      </c>
      <c r="AW202" s="355"/>
      <c r="AX202" s="363"/>
      <c r="AY202" s="363"/>
    </row>
    <row r="203" spans="1:51" ht="57.75" customHeight="1" x14ac:dyDescent="0.3">
      <c r="A203" s="885"/>
      <c r="B203" s="755"/>
      <c r="C203" s="755"/>
      <c r="D203" s="555"/>
      <c r="E203" s="555"/>
      <c r="F203" s="555"/>
      <c r="G203" s="555"/>
      <c r="H203" s="555"/>
      <c r="I203" s="555"/>
      <c r="J203" s="702"/>
      <c r="K203" s="544"/>
      <c r="L203" s="544"/>
      <c r="M203" s="544"/>
      <c r="N203" s="544"/>
      <c r="O203" s="544"/>
      <c r="P203" s="544"/>
      <c r="Q203" s="544"/>
      <c r="R203" s="544"/>
      <c r="S203" s="608"/>
      <c r="T203" s="611"/>
      <c r="U203" s="517"/>
      <c r="V203" s="541"/>
      <c r="W203" s="752"/>
      <c r="X203" s="539"/>
      <c r="Y203" s="585"/>
      <c r="Z203" s="591"/>
      <c r="AA203" s="544"/>
      <c r="AB203" s="84" t="s">
        <v>692</v>
      </c>
      <c r="AC203" s="119" t="s">
        <v>499</v>
      </c>
      <c r="AD203" s="119" t="s">
        <v>499</v>
      </c>
      <c r="AE203" s="119" t="s">
        <v>499</v>
      </c>
      <c r="AF203" s="193" t="s">
        <v>499</v>
      </c>
      <c r="AG203" s="193" t="s">
        <v>499</v>
      </c>
      <c r="AH203" s="46" t="s">
        <v>499</v>
      </c>
      <c r="AI203" s="46" t="s">
        <v>499</v>
      </c>
      <c r="AJ203" s="363"/>
      <c r="AK203" s="552"/>
      <c r="AL203" s="552"/>
      <c r="AM203" s="655"/>
      <c r="AN203" s="857"/>
      <c r="AO203" s="655"/>
      <c r="AP203" s="655"/>
      <c r="AQ203" s="655"/>
      <c r="AR203" s="311" t="s">
        <v>499</v>
      </c>
      <c r="AS203" s="311" t="s">
        <v>499</v>
      </c>
      <c r="AT203" s="311" t="s">
        <v>499</v>
      </c>
      <c r="AU203" s="311" t="s">
        <v>499</v>
      </c>
      <c r="AV203" s="311" t="s">
        <v>499</v>
      </c>
      <c r="AW203" s="356"/>
      <c r="AX203" s="363"/>
      <c r="AY203" s="363"/>
    </row>
    <row r="204" spans="1:51" ht="87.75" customHeight="1" x14ac:dyDescent="0.3">
      <c r="A204" s="885"/>
      <c r="B204" s="755"/>
      <c r="C204" s="755"/>
      <c r="D204" s="555"/>
      <c r="E204" s="555"/>
      <c r="F204" s="555"/>
      <c r="G204" s="555"/>
      <c r="H204" s="555"/>
      <c r="I204" s="555"/>
      <c r="J204" s="702"/>
      <c r="K204" s="544"/>
      <c r="L204" s="544"/>
      <c r="M204" s="544"/>
      <c r="N204" s="544"/>
      <c r="O204" s="544"/>
      <c r="P204" s="544"/>
      <c r="Q204" s="544"/>
      <c r="R204" s="544"/>
      <c r="S204" s="608"/>
      <c r="T204" s="611"/>
      <c r="U204" s="517"/>
      <c r="V204" s="541"/>
      <c r="W204" s="752"/>
      <c r="X204" s="539"/>
      <c r="Y204" s="585"/>
      <c r="Z204" s="591"/>
      <c r="AA204" s="544"/>
      <c r="AB204" s="84" t="s">
        <v>693</v>
      </c>
      <c r="AC204" s="119" t="s">
        <v>694</v>
      </c>
      <c r="AD204" s="119">
        <v>8</v>
      </c>
      <c r="AE204" s="184">
        <v>30</v>
      </c>
      <c r="AF204" s="193">
        <v>44949</v>
      </c>
      <c r="AG204" s="193">
        <v>45016</v>
      </c>
      <c r="AH204" s="46">
        <v>67</v>
      </c>
      <c r="AI204" s="46">
        <v>40</v>
      </c>
      <c r="AJ204" s="363"/>
      <c r="AK204" s="552"/>
      <c r="AL204" s="552"/>
      <c r="AM204" s="655"/>
      <c r="AN204" s="857"/>
      <c r="AO204" s="655"/>
      <c r="AP204" s="655"/>
      <c r="AQ204" s="655"/>
      <c r="AR204" s="312" t="s">
        <v>938</v>
      </c>
      <c r="AS204" s="312" t="s">
        <v>939</v>
      </c>
      <c r="AT204" s="148" t="s">
        <v>940</v>
      </c>
      <c r="AU204" s="212" t="s">
        <v>730</v>
      </c>
      <c r="AV204" s="313">
        <v>44946</v>
      </c>
      <c r="AW204" s="356"/>
      <c r="AX204" s="363"/>
      <c r="AY204" s="363"/>
    </row>
    <row r="205" spans="1:51" ht="65.25" customHeight="1" x14ac:dyDescent="0.3">
      <c r="A205" s="885"/>
      <c r="B205" s="755"/>
      <c r="C205" s="755"/>
      <c r="D205" s="555"/>
      <c r="E205" s="555"/>
      <c r="F205" s="555"/>
      <c r="G205" s="555"/>
      <c r="H205" s="555"/>
      <c r="I205" s="555"/>
      <c r="J205" s="702"/>
      <c r="K205" s="544"/>
      <c r="L205" s="544"/>
      <c r="M205" s="544"/>
      <c r="N205" s="544"/>
      <c r="O205" s="544"/>
      <c r="P205" s="544"/>
      <c r="Q205" s="544"/>
      <c r="R205" s="544"/>
      <c r="S205" s="608"/>
      <c r="T205" s="611"/>
      <c r="U205" s="517"/>
      <c r="V205" s="541"/>
      <c r="W205" s="752"/>
      <c r="X205" s="539"/>
      <c r="Y205" s="585"/>
      <c r="Z205" s="591"/>
      <c r="AA205" s="544"/>
      <c r="AB205" s="84" t="s">
        <v>695</v>
      </c>
      <c r="AC205" s="119" t="s">
        <v>499</v>
      </c>
      <c r="AD205" s="119" t="s">
        <v>499</v>
      </c>
      <c r="AE205" s="119" t="s">
        <v>499</v>
      </c>
      <c r="AF205" s="193" t="s">
        <v>499</v>
      </c>
      <c r="AG205" s="193" t="s">
        <v>499</v>
      </c>
      <c r="AH205" s="46" t="s">
        <v>499</v>
      </c>
      <c r="AI205" s="46" t="s">
        <v>499</v>
      </c>
      <c r="AJ205" s="363"/>
      <c r="AK205" s="552"/>
      <c r="AL205" s="552"/>
      <c r="AM205" s="655"/>
      <c r="AN205" s="857"/>
      <c r="AO205" s="655"/>
      <c r="AP205" s="655"/>
      <c r="AQ205" s="655"/>
      <c r="AR205" s="311" t="s">
        <v>499</v>
      </c>
      <c r="AS205" s="311" t="s">
        <v>499</v>
      </c>
      <c r="AT205" s="311" t="s">
        <v>499</v>
      </c>
      <c r="AU205" s="311" t="s">
        <v>499</v>
      </c>
      <c r="AV205" s="311" t="s">
        <v>499</v>
      </c>
      <c r="AW205" s="356"/>
      <c r="AX205" s="363"/>
      <c r="AY205" s="363"/>
    </row>
    <row r="206" spans="1:51" ht="54.75" customHeight="1" x14ac:dyDescent="0.3">
      <c r="A206" s="885"/>
      <c r="B206" s="755"/>
      <c r="C206" s="755"/>
      <c r="D206" s="555"/>
      <c r="E206" s="555"/>
      <c r="F206" s="555"/>
      <c r="G206" s="555"/>
      <c r="H206" s="555"/>
      <c r="I206" s="555"/>
      <c r="J206" s="702"/>
      <c r="K206" s="544"/>
      <c r="L206" s="544"/>
      <c r="M206" s="544"/>
      <c r="N206" s="544"/>
      <c r="O206" s="544"/>
      <c r="P206" s="544"/>
      <c r="Q206" s="544"/>
      <c r="R206" s="544"/>
      <c r="S206" s="608"/>
      <c r="T206" s="611"/>
      <c r="U206" s="517"/>
      <c r="V206" s="541"/>
      <c r="W206" s="752"/>
      <c r="X206" s="539"/>
      <c r="Y206" s="585"/>
      <c r="Z206" s="591"/>
      <c r="AA206" s="544"/>
      <c r="AB206" s="84" t="s">
        <v>696</v>
      </c>
      <c r="AC206" s="119" t="s">
        <v>499</v>
      </c>
      <c r="AD206" s="119" t="s">
        <v>499</v>
      </c>
      <c r="AE206" s="119" t="s">
        <v>499</v>
      </c>
      <c r="AF206" s="193" t="s">
        <v>499</v>
      </c>
      <c r="AG206" s="193" t="s">
        <v>499</v>
      </c>
      <c r="AH206" s="46" t="s">
        <v>499</v>
      </c>
      <c r="AI206" s="46" t="s">
        <v>499</v>
      </c>
      <c r="AJ206" s="363"/>
      <c r="AK206" s="552"/>
      <c r="AL206" s="552"/>
      <c r="AM206" s="655"/>
      <c r="AN206" s="857"/>
      <c r="AO206" s="655"/>
      <c r="AP206" s="655"/>
      <c r="AQ206" s="655"/>
      <c r="AR206" s="311" t="s">
        <v>499</v>
      </c>
      <c r="AS206" s="311" t="s">
        <v>499</v>
      </c>
      <c r="AT206" s="311" t="s">
        <v>499</v>
      </c>
      <c r="AU206" s="311" t="s">
        <v>499</v>
      </c>
      <c r="AV206" s="311" t="s">
        <v>499</v>
      </c>
      <c r="AW206" s="356"/>
      <c r="AX206" s="363"/>
      <c r="AY206" s="363"/>
    </row>
    <row r="207" spans="1:51" ht="73.5" customHeight="1" x14ac:dyDescent="0.3">
      <c r="A207" s="885"/>
      <c r="B207" s="755"/>
      <c r="C207" s="755"/>
      <c r="D207" s="555"/>
      <c r="E207" s="555"/>
      <c r="F207" s="555"/>
      <c r="G207" s="555"/>
      <c r="H207" s="555"/>
      <c r="I207" s="555"/>
      <c r="J207" s="702"/>
      <c r="K207" s="544"/>
      <c r="L207" s="544"/>
      <c r="M207" s="544"/>
      <c r="N207" s="544"/>
      <c r="O207" s="544"/>
      <c r="P207" s="544"/>
      <c r="Q207" s="544"/>
      <c r="R207" s="544"/>
      <c r="S207" s="608"/>
      <c r="T207" s="611"/>
      <c r="U207" s="517"/>
      <c r="V207" s="541"/>
      <c r="W207" s="752"/>
      <c r="X207" s="539"/>
      <c r="Y207" s="585"/>
      <c r="Z207" s="591"/>
      <c r="AA207" s="544"/>
      <c r="AB207" s="84" t="s">
        <v>697</v>
      </c>
      <c r="AC207" s="119" t="s">
        <v>499</v>
      </c>
      <c r="AD207" s="119" t="s">
        <v>499</v>
      </c>
      <c r="AE207" s="119" t="s">
        <v>499</v>
      </c>
      <c r="AF207" s="193" t="s">
        <v>499</v>
      </c>
      <c r="AG207" s="193" t="s">
        <v>499</v>
      </c>
      <c r="AH207" s="46" t="s">
        <v>499</v>
      </c>
      <c r="AI207" s="46" t="s">
        <v>499</v>
      </c>
      <c r="AJ207" s="363"/>
      <c r="AK207" s="552"/>
      <c r="AL207" s="552"/>
      <c r="AM207" s="655"/>
      <c r="AN207" s="857"/>
      <c r="AO207" s="655"/>
      <c r="AP207" s="655"/>
      <c r="AQ207" s="655"/>
      <c r="AR207" s="311" t="s">
        <v>499</v>
      </c>
      <c r="AS207" s="311" t="s">
        <v>499</v>
      </c>
      <c r="AT207" s="311" t="s">
        <v>499</v>
      </c>
      <c r="AU207" s="311" t="s">
        <v>499</v>
      </c>
      <c r="AV207" s="311" t="s">
        <v>499</v>
      </c>
      <c r="AW207" s="356"/>
      <c r="AX207" s="363"/>
      <c r="AY207" s="363"/>
    </row>
    <row r="208" spans="1:51" ht="65.25" customHeight="1" x14ac:dyDescent="0.3">
      <c r="A208" s="885"/>
      <c r="B208" s="755"/>
      <c r="C208" s="755"/>
      <c r="D208" s="555"/>
      <c r="E208" s="555"/>
      <c r="F208" s="555"/>
      <c r="G208" s="555"/>
      <c r="H208" s="555"/>
      <c r="I208" s="555"/>
      <c r="J208" s="702"/>
      <c r="K208" s="544"/>
      <c r="L208" s="544"/>
      <c r="M208" s="544"/>
      <c r="N208" s="544"/>
      <c r="O208" s="544"/>
      <c r="P208" s="544"/>
      <c r="Q208" s="544"/>
      <c r="R208" s="544"/>
      <c r="S208" s="608"/>
      <c r="T208" s="611"/>
      <c r="U208" s="517"/>
      <c r="V208" s="541"/>
      <c r="W208" s="752"/>
      <c r="X208" s="539"/>
      <c r="Y208" s="585"/>
      <c r="Z208" s="591"/>
      <c r="AA208" s="544"/>
      <c r="AB208" s="84" t="s">
        <v>698</v>
      </c>
      <c r="AC208" s="119" t="s">
        <v>699</v>
      </c>
      <c r="AD208" s="119">
        <v>1</v>
      </c>
      <c r="AE208" s="184">
        <v>35</v>
      </c>
      <c r="AF208" s="193">
        <v>44949</v>
      </c>
      <c r="AG208" s="193">
        <v>44957</v>
      </c>
      <c r="AH208" s="46">
        <v>8</v>
      </c>
      <c r="AI208" s="46">
        <v>40</v>
      </c>
      <c r="AJ208" s="363"/>
      <c r="AK208" s="552"/>
      <c r="AL208" s="552"/>
      <c r="AM208" s="655"/>
      <c r="AN208" s="857"/>
      <c r="AO208" s="655"/>
      <c r="AP208" s="655"/>
      <c r="AQ208" s="655"/>
      <c r="AR208" s="312" t="s">
        <v>938</v>
      </c>
      <c r="AS208" s="312" t="s">
        <v>939</v>
      </c>
      <c r="AT208" s="148" t="s">
        <v>940</v>
      </c>
      <c r="AU208" s="212" t="s">
        <v>730</v>
      </c>
      <c r="AV208" s="313">
        <v>44946</v>
      </c>
      <c r="AW208" s="356"/>
      <c r="AX208" s="363"/>
      <c r="AY208" s="363"/>
    </row>
    <row r="209" spans="1:51" ht="43.5" customHeight="1" x14ac:dyDescent="0.3">
      <c r="A209" s="885"/>
      <c r="B209" s="755"/>
      <c r="C209" s="755"/>
      <c r="D209" s="555"/>
      <c r="E209" s="555"/>
      <c r="F209" s="555"/>
      <c r="G209" s="555"/>
      <c r="H209" s="555"/>
      <c r="I209" s="555"/>
      <c r="J209" s="702"/>
      <c r="K209" s="544"/>
      <c r="L209" s="544"/>
      <c r="M209" s="544"/>
      <c r="N209" s="544"/>
      <c r="O209" s="544"/>
      <c r="P209" s="544"/>
      <c r="Q209" s="544"/>
      <c r="R209" s="544"/>
      <c r="S209" s="608"/>
      <c r="T209" s="611"/>
      <c r="U209" s="517"/>
      <c r="V209" s="541"/>
      <c r="W209" s="752"/>
      <c r="X209" s="539"/>
      <c r="Y209" s="585"/>
      <c r="Z209" s="591"/>
      <c r="AA209" s="544"/>
      <c r="AB209" s="84" t="s">
        <v>700</v>
      </c>
      <c r="AC209" s="119" t="s">
        <v>668</v>
      </c>
      <c r="AD209" s="119">
        <v>5</v>
      </c>
      <c r="AE209" s="184">
        <v>20</v>
      </c>
      <c r="AF209" s="193">
        <v>44972</v>
      </c>
      <c r="AG209" s="193">
        <v>45229</v>
      </c>
      <c r="AH209" s="46">
        <v>257</v>
      </c>
      <c r="AI209" s="46">
        <v>100</v>
      </c>
      <c r="AJ209" s="363"/>
      <c r="AK209" s="552"/>
      <c r="AL209" s="552"/>
      <c r="AM209" s="655"/>
      <c r="AN209" s="857"/>
      <c r="AO209" s="655"/>
      <c r="AP209" s="655"/>
      <c r="AQ209" s="655"/>
      <c r="AR209" s="312" t="s">
        <v>938</v>
      </c>
      <c r="AS209" s="312" t="s">
        <v>939</v>
      </c>
      <c r="AT209" s="148" t="s">
        <v>940</v>
      </c>
      <c r="AU209" s="212" t="s">
        <v>730</v>
      </c>
      <c r="AV209" s="313">
        <v>44946</v>
      </c>
      <c r="AW209" s="356"/>
      <c r="AX209" s="363"/>
      <c r="AY209" s="363"/>
    </row>
    <row r="210" spans="1:51" ht="72" customHeight="1" thickBot="1" x14ac:dyDescent="0.35">
      <c r="A210" s="885"/>
      <c r="B210" s="755"/>
      <c r="C210" s="755"/>
      <c r="D210" s="555"/>
      <c r="E210" s="555"/>
      <c r="F210" s="555"/>
      <c r="G210" s="555"/>
      <c r="H210" s="555"/>
      <c r="I210" s="555"/>
      <c r="J210" s="702"/>
      <c r="K210" s="543"/>
      <c r="L210" s="543"/>
      <c r="M210" s="543"/>
      <c r="N210" s="543"/>
      <c r="O210" s="543"/>
      <c r="P210" s="543"/>
      <c r="Q210" s="543"/>
      <c r="R210" s="543"/>
      <c r="S210" s="609"/>
      <c r="T210" s="612"/>
      <c r="U210" s="517"/>
      <c r="V210" s="541"/>
      <c r="W210" s="753"/>
      <c r="X210" s="540"/>
      <c r="Y210" s="586"/>
      <c r="Z210" s="592"/>
      <c r="AA210" s="546"/>
      <c r="AB210" s="87" t="s">
        <v>701</v>
      </c>
      <c r="AC210" s="149" t="s">
        <v>702</v>
      </c>
      <c r="AD210" s="149">
        <v>1</v>
      </c>
      <c r="AE210" s="185">
        <v>15</v>
      </c>
      <c r="AF210" s="194">
        <v>44986</v>
      </c>
      <c r="AG210" s="195">
        <v>45000</v>
      </c>
      <c r="AH210" s="46">
        <v>14</v>
      </c>
      <c r="AI210" s="46"/>
      <c r="AJ210" s="363"/>
      <c r="AK210" s="799"/>
      <c r="AL210" s="799"/>
      <c r="AM210" s="855"/>
      <c r="AN210" s="858"/>
      <c r="AO210" s="855"/>
      <c r="AP210" s="855"/>
      <c r="AQ210" s="855"/>
      <c r="AR210" s="314" t="s">
        <v>838</v>
      </c>
      <c r="AS210" s="314" t="s">
        <v>661</v>
      </c>
      <c r="AT210" s="160" t="s">
        <v>661</v>
      </c>
      <c r="AU210" s="160" t="s">
        <v>661</v>
      </c>
      <c r="AV210" s="315" t="s">
        <v>661</v>
      </c>
      <c r="AW210" s="357"/>
      <c r="AX210" s="363"/>
      <c r="AY210" s="363"/>
    </row>
    <row r="211" spans="1:51" ht="225.75" customHeight="1" thickBot="1" x14ac:dyDescent="0.35">
      <c r="B211" s="563" t="s">
        <v>149</v>
      </c>
      <c r="C211" s="563" t="s">
        <v>150</v>
      </c>
      <c r="D211" s="563" t="s">
        <v>148</v>
      </c>
      <c r="E211" s="563" t="s">
        <v>154</v>
      </c>
      <c r="F211" s="563" t="s">
        <v>159</v>
      </c>
      <c r="G211" s="766"/>
      <c r="H211" s="766"/>
      <c r="I211" s="766"/>
      <c r="J211" s="126" t="s">
        <v>170</v>
      </c>
      <c r="K211" s="126" t="s">
        <v>231</v>
      </c>
      <c r="L211" s="126" t="s">
        <v>179</v>
      </c>
      <c r="M211" s="126">
        <v>0</v>
      </c>
      <c r="N211" s="121" t="s">
        <v>270</v>
      </c>
      <c r="O211" s="121"/>
      <c r="P211" s="121" t="s">
        <v>273</v>
      </c>
      <c r="Q211" s="542" t="s">
        <v>293</v>
      </c>
      <c r="R211" s="126">
        <v>24</v>
      </c>
      <c r="S211" s="126">
        <v>30</v>
      </c>
      <c r="T211" s="482">
        <v>44</v>
      </c>
      <c r="U211" s="517"/>
      <c r="V211" s="541"/>
      <c r="W211" s="532" t="s">
        <v>960</v>
      </c>
      <c r="X211" s="532" t="s">
        <v>973</v>
      </c>
      <c r="Y211" s="587" t="s">
        <v>326</v>
      </c>
      <c r="Z211" s="547">
        <v>2020130010268</v>
      </c>
      <c r="AA211" s="549" t="s">
        <v>353</v>
      </c>
      <c r="AB211" s="204" t="s">
        <v>703</v>
      </c>
      <c r="AC211" s="89" t="s">
        <v>632</v>
      </c>
      <c r="AD211" s="199">
        <v>30</v>
      </c>
      <c r="AE211" s="200">
        <v>0.5</v>
      </c>
      <c r="AF211" s="171">
        <v>45170</v>
      </c>
      <c r="AG211" s="171">
        <v>45290</v>
      </c>
      <c r="AH211" s="46">
        <v>120</v>
      </c>
      <c r="AI211" s="46">
        <v>30</v>
      </c>
      <c r="AJ211" s="363"/>
      <c r="AK211" s="800" t="s">
        <v>724</v>
      </c>
      <c r="AL211" s="800" t="s">
        <v>725</v>
      </c>
      <c r="AM211" s="766"/>
      <c r="AN211" s="703"/>
      <c r="AO211" s="766"/>
      <c r="AP211" s="766"/>
      <c r="AQ211" s="766"/>
      <c r="AR211" s="363"/>
      <c r="AS211" s="363"/>
      <c r="AT211" s="363"/>
      <c r="AU211" s="363"/>
      <c r="AV211" s="363"/>
      <c r="AW211" s="363"/>
      <c r="AX211" s="363"/>
      <c r="AY211" s="363"/>
    </row>
    <row r="212" spans="1:51" ht="195" customHeight="1" thickBot="1" x14ac:dyDescent="0.35">
      <c r="B212" s="555"/>
      <c r="C212" s="555"/>
      <c r="D212" s="555"/>
      <c r="E212" s="555"/>
      <c r="F212" s="555"/>
      <c r="G212" s="766"/>
      <c r="H212" s="766"/>
      <c r="I212" s="766"/>
      <c r="J212" s="700" t="s">
        <v>171</v>
      </c>
      <c r="K212" s="42" t="s">
        <v>232</v>
      </c>
      <c r="L212" s="42" t="s">
        <v>179</v>
      </c>
      <c r="M212" s="473">
        <v>0</v>
      </c>
      <c r="N212" s="119" t="s">
        <v>271</v>
      </c>
      <c r="O212" s="119"/>
      <c r="P212" s="119" t="s">
        <v>273</v>
      </c>
      <c r="Q212" s="543"/>
      <c r="R212" s="473">
        <v>36</v>
      </c>
      <c r="S212" s="286">
        <v>9</v>
      </c>
      <c r="T212" s="483">
        <v>3</v>
      </c>
      <c r="U212" s="517"/>
      <c r="V212" s="541"/>
      <c r="W212" s="534"/>
      <c r="X212" s="534"/>
      <c r="Y212" s="588"/>
      <c r="Z212" s="548"/>
      <c r="AA212" s="550"/>
      <c r="AB212" s="205" t="s">
        <v>704</v>
      </c>
      <c r="AC212" s="197" t="s">
        <v>632</v>
      </c>
      <c r="AD212" s="139">
        <v>9</v>
      </c>
      <c r="AE212" s="200">
        <v>0.5</v>
      </c>
      <c r="AF212" s="207">
        <v>45170</v>
      </c>
      <c r="AG212" s="207">
        <v>45290</v>
      </c>
      <c r="AH212" s="46">
        <v>120</v>
      </c>
      <c r="AI212" s="436">
        <v>9</v>
      </c>
      <c r="AJ212" s="438"/>
      <c r="AK212" s="800"/>
      <c r="AL212" s="800"/>
      <c r="AM212" s="766"/>
      <c r="AN212" s="709"/>
      <c r="AO212" s="766"/>
      <c r="AP212" s="766"/>
      <c r="AQ212" s="766"/>
      <c r="AR212" s="363"/>
      <c r="AS212" s="363"/>
      <c r="AT212" s="363"/>
      <c r="AU212" s="363"/>
      <c r="AV212" s="363"/>
      <c r="AW212" s="363"/>
      <c r="AX212" s="363"/>
      <c r="AY212" s="363"/>
    </row>
    <row r="213" spans="1:51" ht="234.75" customHeight="1" x14ac:dyDescent="0.3">
      <c r="B213" s="564"/>
      <c r="C213" s="564"/>
      <c r="D213" s="564"/>
      <c r="E213" s="564"/>
      <c r="F213" s="564"/>
      <c r="G213" s="766"/>
      <c r="H213" s="766"/>
      <c r="I213" s="766"/>
      <c r="J213" s="700"/>
      <c r="K213" s="42" t="s">
        <v>233</v>
      </c>
      <c r="L213" s="42" t="s">
        <v>160</v>
      </c>
      <c r="M213" s="473">
        <v>0</v>
      </c>
      <c r="N213" s="119" t="s">
        <v>272</v>
      </c>
      <c r="O213" s="119"/>
      <c r="P213" s="119" t="s">
        <v>273</v>
      </c>
      <c r="Q213" s="119" t="s">
        <v>296</v>
      </c>
      <c r="R213" s="473">
        <v>1</v>
      </c>
      <c r="S213" s="477">
        <v>0.25</v>
      </c>
      <c r="T213" s="484">
        <v>0.1</v>
      </c>
      <c r="U213" s="517"/>
      <c r="V213" s="541"/>
      <c r="W213" s="464" t="s">
        <v>962</v>
      </c>
      <c r="X213" s="485" t="s">
        <v>976</v>
      </c>
      <c r="Y213" s="478" t="s">
        <v>320</v>
      </c>
      <c r="Z213" s="469">
        <v>2020130010257</v>
      </c>
      <c r="AA213" s="134" t="s">
        <v>346</v>
      </c>
      <c r="AB213" s="198" t="s">
        <v>705</v>
      </c>
      <c r="AC213" s="134" t="s">
        <v>706</v>
      </c>
      <c r="AD213" s="201">
        <v>6</v>
      </c>
      <c r="AE213" s="202">
        <v>1</v>
      </c>
      <c r="AF213" s="203">
        <v>44959</v>
      </c>
      <c r="AG213" s="203">
        <v>45290</v>
      </c>
      <c r="AH213" s="46">
        <v>331</v>
      </c>
      <c r="AI213" s="46"/>
      <c r="AJ213" s="363"/>
      <c r="AK213" s="78" t="s">
        <v>719</v>
      </c>
      <c r="AL213" s="78" t="s">
        <v>729</v>
      </c>
      <c r="AM213" s="363"/>
      <c r="AN213" s="363"/>
      <c r="AO213" s="363"/>
      <c r="AP213" s="363"/>
      <c r="AQ213" s="363"/>
      <c r="AR213" s="363"/>
      <c r="AS213" s="363"/>
      <c r="AT213" s="363"/>
      <c r="AU213" s="363"/>
      <c r="AV213" s="363"/>
      <c r="AW213" s="363"/>
      <c r="AX213" s="363"/>
      <c r="AY213" s="363"/>
    </row>
    <row r="214" spans="1:51" x14ac:dyDescent="0.3">
      <c r="C214" s="448"/>
      <c r="D214" s="448"/>
      <c r="E214" s="448"/>
      <c r="F214" s="448"/>
      <c r="G214" s="448"/>
      <c r="H214" s="448"/>
      <c r="I214" s="448"/>
      <c r="J214" s="448"/>
      <c r="K214" s="448"/>
      <c r="L214" s="448"/>
      <c r="M214" s="448"/>
      <c r="N214" s="3"/>
      <c r="O214" s="3"/>
      <c r="P214" s="3"/>
      <c r="Q214" s="3"/>
      <c r="S214" s="449"/>
      <c r="T214" s="450"/>
      <c r="U214" s="449"/>
      <c r="V214" s="451"/>
      <c r="W214" s="452"/>
      <c r="X214" s="453"/>
      <c r="Y214" s="453"/>
      <c r="Z214" s="454"/>
      <c r="AA214" s="454"/>
      <c r="AB214" s="448"/>
      <c r="AC214" s="448"/>
      <c r="AD214" s="448"/>
      <c r="AE214" s="455"/>
      <c r="AF214" s="456"/>
      <c r="AG214" s="457"/>
      <c r="AH214" s="448"/>
      <c r="AI214" s="448"/>
      <c r="AJ214" s="448"/>
      <c r="AK214" s="448"/>
      <c r="AL214" s="448"/>
      <c r="AM214" s="448"/>
      <c r="AN214" s="448"/>
      <c r="AO214" s="448"/>
      <c r="AP214" s="448"/>
      <c r="AQ214" s="448"/>
      <c r="AR214" s="448"/>
      <c r="AS214" s="448"/>
      <c r="AT214" s="448"/>
      <c r="AU214" s="448"/>
      <c r="AV214" s="448"/>
      <c r="AW214" s="448"/>
      <c r="AX214" s="448"/>
      <c r="AY214" s="448"/>
    </row>
    <row r="215" spans="1:51" x14ac:dyDescent="0.3">
      <c r="C215" s="448"/>
      <c r="D215" s="448"/>
      <c r="E215" s="448"/>
      <c r="F215" s="448"/>
      <c r="G215" s="448"/>
      <c r="H215" s="448"/>
      <c r="I215" s="448"/>
      <c r="J215" s="448"/>
      <c r="K215" s="448"/>
      <c r="L215" s="448"/>
      <c r="M215" s="448"/>
      <c r="N215" s="3"/>
      <c r="O215" s="3"/>
      <c r="P215" s="3"/>
      <c r="Q215" s="3"/>
      <c r="S215" s="449"/>
      <c r="T215" s="450"/>
      <c r="U215" s="449"/>
      <c r="V215" s="451"/>
      <c r="W215" s="452"/>
      <c r="X215" s="453"/>
      <c r="Y215" s="453"/>
      <c r="Z215" s="454"/>
      <c r="AA215" s="454"/>
      <c r="AB215" s="448"/>
      <c r="AC215" s="448"/>
      <c r="AD215" s="448"/>
      <c r="AE215" s="455"/>
      <c r="AF215" s="456"/>
      <c r="AG215" s="457"/>
      <c r="AH215" s="448"/>
      <c r="AI215" s="448"/>
      <c r="AJ215" s="448"/>
      <c r="AK215" s="448"/>
      <c r="AL215" s="448"/>
      <c r="AM215" s="448"/>
      <c r="AN215" s="448"/>
      <c r="AO215" s="448"/>
      <c r="AP215" s="448"/>
      <c r="AQ215" s="448"/>
      <c r="AR215" s="448"/>
      <c r="AS215" s="448"/>
      <c r="AT215" s="448"/>
      <c r="AU215" s="448"/>
      <c r="AV215" s="448"/>
      <c r="AW215" s="448"/>
      <c r="AX215" s="448"/>
      <c r="AY215" s="448"/>
    </row>
    <row r="216" spans="1:51" x14ac:dyDescent="0.3">
      <c r="C216" s="448"/>
      <c r="D216" s="448"/>
      <c r="E216" s="448"/>
      <c r="F216" s="448"/>
      <c r="G216" s="448"/>
      <c r="H216" s="448"/>
      <c r="I216" s="448"/>
      <c r="J216" s="448"/>
      <c r="K216" s="448"/>
      <c r="L216" s="448"/>
      <c r="M216" s="448"/>
      <c r="N216" s="3"/>
      <c r="O216" s="3"/>
      <c r="P216" s="3"/>
      <c r="Q216" s="3"/>
      <c r="S216" s="449"/>
      <c r="T216" s="450"/>
      <c r="U216" s="449"/>
      <c r="V216" s="451"/>
      <c r="W216" s="452"/>
      <c r="X216" s="453"/>
      <c r="Y216" s="453"/>
      <c r="Z216" s="454"/>
      <c r="AA216" s="454"/>
      <c r="AB216" s="448"/>
      <c r="AC216" s="448"/>
      <c r="AD216" s="448"/>
      <c r="AE216" s="455"/>
      <c r="AF216" s="456"/>
      <c r="AG216" s="457"/>
      <c r="AH216" s="448"/>
      <c r="AI216" s="448"/>
      <c r="AJ216" s="448"/>
      <c r="AK216" s="448"/>
      <c r="AL216" s="448"/>
      <c r="AM216" s="448"/>
      <c r="AN216" s="448"/>
      <c r="AO216" s="448"/>
      <c r="AP216" s="448"/>
      <c r="AQ216" s="448"/>
      <c r="AR216" s="448"/>
      <c r="AS216" s="448"/>
      <c r="AT216" s="448"/>
      <c r="AU216" s="448"/>
      <c r="AV216" s="448"/>
      <c r="AW216" s="448"/>
      <c r="AX216" s="448"/>
      <c r="AY216" s="448"/>
    </row>
    <row r="217" spans="1:51" x14ac:dyDescent="0.3">
      <c r="C217" s="448"/>
      <c r="D217" s="448"/>
      <c r="E217" s="448"/>
      <c r="F217" s="448"/>
      <c r="G217" s="448"/>
      <c r="H217" s="448"/>
      <c r="I217" s="448"/>
      <c r="J217" s="448"/>
      <c r="K217" s="448"/>
      <c r="L217" s="448"/>
      <c r="M217" s="448"/>
      <c r="N217" s="3"/>
      <c r="O217" s="3"/>
      <c r="P217" s="3"/>
      <c r="Q217" s="3"/>
      <c r="S217" s="449"/>
      <c r="T217" s="450"/>
      <c r="U217" s="449"/>
      <c r="V217" s="451"/>
      <c r="W217" s="452"/>
      <c r="X217" s="453"/>
      <c r="Y217" s="453"/>
      <c r="Z217" s="454"/>
      <c r="AA217" s="454"/>
      <c r="AB217" s="448"/>
      <c r="AC217" s="448"/>
      <c r="AD217" s="448"/>
      <c r="AE217" s="455"/>
      <c r="AF217" s="456"/>
      <c r="AG217" s="457"/>
      <c r="AH217" s="448"/>
      <c r="AI217" s="448"/>
      <c r="AJ217" s="448"/>
      <c r="AK217" s="448"/>
      <c r="AL217" s="448"/>
      <c r="AM217" s="448"/>
      <c r="AN217" s="448"/>
      <c r="AO217" s="448"/>
      <c r="AP217" s="448"/>
      <c r="AQ217" s="448"/>
      <c r="AR217" s="448"/>
      <c r="AS217" s="448"/>
      <c r="AT217" s="448"/>
      <c r="AU217" s="448"/>
      <c r="AV217" s="448"/>
      <c r="AW217" s="448"/>
      <c r="AX217" s="448"/>
      <c r="AY217" s="448"/>
    </row>
    <row r="218" spans="1:51" x14ac:dyDescent="0.3">
      <c r="C218" s="448"/>
      <c r="D218" s="448"/>
      <c r="E218" s="448"/>
      <c r="F218" s="448"/>
      <c r="G218" s="448"/>
      <c r="H218" s="448"/>
      <c r="I218" s="448"/>
      <c r="J218" s="448"/>
      <c r="K218" s="448"/>
      <c r="L218" s="448"/>
      <c r="M218" s="448"/>
      <c r="N218" s="3"/>
      <c r="O218" s="3"/>
      <c r="P218" s="3"/>
      <c r="Q218" s="3"/>
      <c r="S218" s="449"/>
      <c r="T218" s="450"/>
      <c r="U218" s="449"/>
      <c r="V218" s="451"/>
      <c r="W218" s="452"/>
      <c r="X218" s="453"/>
      <c r="Y218" s="453"/>
      <c r="Z218" s="454"/>
      <c r="AA218" s="454"/>
      <c r="AB218" s="448"/>
      <c r="AC218" s="448"/>
      <c r="AD218" s="448"/>
      <c r="AE218" s="455"/>
      <c r="AF218" s="456"/>
      <c r="AG218" s="457"/>
      <c r="AH218" s="448"/>
      <c r="AI218" s="448"/>
      <c r="AJ218" s="448"/>
      <c r="AK218" s="448"/>
      <c r="AL218" s="448"/>
      <c r="AM218" s="448"/>
      <c r="AN218" s="448"/>
      <c r="AO218" s="448"/>
      <c r="AP218" s="448"/>
      <c r="AQ218" s="448"/>
      <c r="AR218" s="448"/>
      <c r="AS218" s="448"/>
      <c r="AT218" s="448"/>
      <c r="AU218" s="448"/>
      <c r="AV218" s="448"/>
      <c r="AW218" s="448"/>
      <c r="AX218" s="448"/>
      <c r="AY218" s="448"/>
    </row>
    <row r="219" spans="1:51" x14ac:dyDescent="0.3">
      <c r="C219" s="448"/>
      <c r="D219" s="448"/>
      <c r="E219" s="448"/>
      <c r="F219" s="448"/>
      <c r="G219" s="448"/>
      <c r="H219" s="448"/>
      <c r="I219" s="448"/>
      <c r="J219" s="448"/>
      <c r="K219" s="448"/>
      <c r="L219" s="448"/>
      <c r="M219" s="448"/>
      <c r="N219" s="3"/>
      <c r="O219" s="3"/>
      <c r="P219" s="3"/>
      <c r="Q219" s="3"/>
      <c r="S219" s="449"/>
      <c r="T219" s="450"/>
      <c r="U219" s="449"/>
      <c r="V219" s="451"/>
      <c r="W219" s="452"/>
      <c r="X219" s="453"/>
      <c r="Y219" s="453"/>
      <c r="Z219" s="454"/>
      <c r="AA219" s="454"/>
      <c r="AB219" s="448"/>
      <c r="AC219" s="448"/>
      <c r="AD219" s="448"/>
      <c r="AE219" s="455"/>
      <c r="AF219" s="456"/>
      <c r="AG219" s="457"/>
      <c r="AH219" s="448"/>
      <c r="AI219" s="448"/>
      <c r="AJ219" s="448"/>
      <c r="AK219" s="448"/>
      <c r="AL219" s="448"/>
      <c r="AM219" s="448"/>
      <c r="AN219" s="448"/>
      <c r="AO219" s="448"/>
      <c r="AP219" s="448"/>
      <c r="AQ219" s="448"/>
      <c r="AR219" s="448"/>
      <c r="AS219" s="448"/>
      <c r="AT219" s="448"/>
      <c r="AU219" s="448"/>
      <c r="AV219" s="448"/>
      <c r="AW219" s="448"/>
      <c r="AX219" s="448"/>
      <c r="AY219" s="448"/>
    </row>
    <row r="220" spans="1:51" x14ac:dyDescent="0.3">
      <c r="C220" s="448"/>
      <c r="D220" s="448"/>
      <c r="E220" s="448"/>
      <c r="F220" s="448"/>
      <c r="G220" s="448"/>
      <c r="H220" s="448"/>
      <c r="I220" s="448"/>
      <c r="J220" s="448"/>
      <c r="K220" s="448"/>
      <c r="L220" s="448"/>
      <c r="M220" s="448"/>
      <c r="N220" s="3"/>
      <c r="O220" s="3"/>
      <c r="P220" s="3"/>
      <c r="Q220" s="3"/>
      <c r="S220" s="449"/>
      <c r="T220" s="450"/>
      <c r="U220" s="449"/>
      <c r="V220" s="451"/>
      <c r="W220" s="452"/>
      <c r="X220" s="453"/>
      <c r="Y220" s="453"/>
      <c r="Z220" s="454"/>
      <c r="AA220" s="454"/>
      <c r="AB220" s="448"/>
      <c r="AC220" s="448"/>
      <c r="AD220" s="448"/>
      <c r="AE220" s="455"/>
      <c r="AF220" s="456"/>
      <c r="AG220" s="457"/>
      <c r="AH220" s="448"/>
      <c r="AI220" s="448"/>
      <c r="AJ220" s="448"/>
      <c r="AK220" s="448"/>
      <c r="AL220" s="448"/>
      <c r="AM220" s="448"/>
      <c r="AN220" s="448"/>
      <c r="AO220" s="448"/>
      <c r="AP220" s="448"/>
      <c r="AQ220" s="448"/>
      <c r="AR220" s="448"/>
      <c r="AS220" s="448"/>
      <c r="AT220" s="448"/>
      <c r="AU220" s="448"/>
      <c r="AV220" s="448"/>
      <c r="AW220" s="448"/>
      <c r="AX220" s="448"/>
      <c r="AY220" s="448"/>
    </row>
    <row r="221" spans="1:51" x14ac:dyDescent="0.3">
      <c r="C221" s="448"/>
      <c r="D221" s="448"/>
      <c r="E221" s="448"/>
      <c r="F221" s="448"/>
      <c r="G221" s="448"/>
      <c r="H221" s="448"/>
      <c r="I221" s="448"/>
      <c r="J221" s="448"/>
      <c r="K221" s="448"/>
      <c r="L221" s="448"/>
      <c r="M221" s="448"/>
      <c r="N221" s="3"/>
      <c r="O221" s="3"/>
      <c r="P221" s="3"/>
      <c r="Q221" s="3"/>
      <c r="S221" s="449"/>
      <c r="T221" s="450"/>
      <c r="U221" s="449"/>
      <c r="V221" s="451"/>
      <c r="W221" s="452"/>
      <c r="X221" s="453"/>
      <c r="Y221" s="453"/>
      <c r="Z221" s="454"/>
      <c r="AA221" s="454"/>
      <c r="AB221" s="448"/>
      <c r="AC221" s="448"/>
      <c r="AD221" s="448"/>
      <c r="AE221" s="455"/>
      <c r="AF221" s="456"/>
      <c r="AG221" s="457"/>
      <c r="AH221" s="448"/>
      <c r="AI221" s="448"/>
      <c r="AJ221" s="448"/>
      <c r="AK221" s="448"/>
      <c r="AL221" s="448"/>
      <c r="AM221" s="448"/>
      <c r="AN221" s="448"/>
      <c r="AO221" s="448"/>
      <c r="AP221" s="448"/>
      <c r="AQ221" s="448"/>
      <c r="AR221" s="448"/>
      <c r="AS221" s="448"/>
      <c r="AT221" s="448"/>
      <c r="AU221" s="448"/>
      <c r="AV221" s="448"/>
      <c r="AW221" s="448"/>
      <c r="AX221" s="448"/>
      <c r="AY221" s="448"/>
    </row>
    <row r="222" spans="1:51" x14ac:dyDescent="0.3">
      <c r="C222" s="448"/>
      <c r="D222" s="448"/>
      <c r="E222" s="448"/>
      <c r="F222" s="448"/>
      <c r="G222" s="448"/>
      <c r="H222" s="448"/>
      <c r="I222" s="448"/>
      <c r="J222" s="448"/>
      <c r="K222" s="448"/>
      <c r="L222" s="448"/>
      <c r="M222" s="448"/>
      <c r="N222" s="3"/>
      <c r="O222" s="3"/>
      <c r="P222" s="3"/>
      <c r="Q222" s="3"/>
      <c r="S222" s="449"/>
      <c r="T222" s="450"/>
      <c r="U222" s="449"/>
      <c r="V222" s="451"/>
      <c r="W222" s="452"/>
      <c r="X222" s="453"/>
      <c r="Y222" s="453"/>
      <c r="Z222" s="454"/>
      <c r="AA222" s="454"/>
      <c r="AB222" s="448"/>
      <c r="AC222" s="448"/>
      <c r="AD222" s="448"/>
      <c r="AE222" s="455"/>
      <c r="AF222" s="456"/>
      <c r="AG222" s="457"/>
      <c r="AH222" s="448"/>
      <c r="AI222" s="448"/>
      <c r="AJ222" s="448"/>
      <c r="AK222" s="448"/>
      <c r="AL222" s="448"/>
      <c r="AM222" s="448"/>
      <c r="AN222" s="448"/>
      <c r="AO222" s="448"/>
      <c r="AP222" s="448"/>
      <c r="AQ222" s="448"/>
      <c r="AR222" s="448"/>
      <c r="AS222" s="448"/>
      <c r="AT222" s="448"/>
      <c r="AU222" s="448"/>
      <c r="AV222" s="448"/>
      <c r="AW222" s="448"/>
      <c r="AX222" s="448"/>
      <c r="AY222" s="448"/>
    </row>
    <row r="223" spans="1:51" x14ac:dyDescent="0.3">
      <c r="C223" s="448"/>
      <c r="D223" s="448"/>
      <c r="E223" s="448"/>
      <c r="F223" s="448"/>
      <c r="G223" s="448"/>
      <c r="H223" s="448"/>
      <c r="I223" s="448"/>
      <c r="J223" s="448"/>
      <c r="K223" s="448"/>
      <c r="L223" s="448"/>
      <c r="M223" s="448"/>
      <c r="N223" s="3"/>
      <c r="O223" s="3"/>
      <c r="P223" s="3"/>
      <c r="Q223" s="3"/>
      <c r="S223" s="449"/>
      <c r="T223" s="450"/>
      <c r="U223" s="449"/>
      <c r="V223" s="451"/>
      <c r="W223" s="452"/>
      <c r="X223" s="453"/>
      <c r="Y223" s="453"/>
      <c r="Z223" s="454"/>
      <c r="AA223" s="454"/>
      <c r="AB223" s="448"/>
      <c r="AC223" s="448"/>
      <c r="AD223" s="448"/>
      <c r="AE223" s="455"/>
      <c r="AF223" s="456"/>
      <c r="AG223" s="457"/>
      <c r="AH223" s="448"/>
      <c r="AI223" s="448"/>
      <c r="AJ223" s="448"/>
      <c r="AK223" s="448"/>
      <c r="AL223" s="448"/>
      <c r="AM223" s="448"/>
      <c r="AN223" s="448"/>
      <c r="AO223" s="448"/>
      <c r="AP223" s="448"/>
      <c r="AQ223" s="448"/>
      <c r="AR223" s="448"/>
      <c r="AS223" s="448"/>
      <c r="AT223" s="448"/>
      <c r="AU223" s="448"/>
      <c r="AV223" s="448"/>
      <c r="AW223" s="448"/>
      <c r="AX223" s="448"/>
      <c r="AY223" s="448"/>
    </row>
    <row r="224" spans="1:51" x14ac:dyDescent="0.3">
      <c r="C224" s="448"/>
      <c r="D224" s="448"/>
      <c r="E224" s="448"/>
      <c r="F224" s="448"/>
      <c r="G224" s="448"/>
      <c r="H224" s="448"/>
      <c r="I224" s="448"/>
      <c r="J224" s="448"/>
      <c r="K224" s="448"/>
      <c r="L224" s="448"/>
      <c r="M224" s="448"/>
      <c r="N224" s="3"/>
      <c r="O224" s="3"/>
      <c r="P224" s="3"/>
      <c r="Q224" s="3"/>
      <c r="S224" s="449"/>
      <c r="T224" s="450"/>
      <c r="U224" s="449"/>
      <c r="V224" s="451"/>
      <c r="W224" s="452"/>
      <c r="X224" s="453"/>
      <c r="Y224" s="453"/>
      <c r="Z224" s="454"/>
      <c r="AA224" s="454"/>
      <c r="AB224" s="448"/>
      <c r="AC224" s="448"/>
      <c r="AD224" s="448"/>
      <c r="AE224" s="455"/>
      <c r="AF224" s="456"/>
      <c r="AG224" s="457"/>
      <c r="AH224" s="448"/>
      <c r="AI224" s="448"/>
      <c r="AJ224" s="448"/>
      <c r="AK224" s="448"/>
      <c r="AL224" s="448"/>
      <c r="AM224" s="448"/>
      <c r="AN224" s="448"/>
      <c r="AO224" s="448"/>
      <c r="AP224" s="448"/>
      <c r="AQ224" s="448"/>
      <c r="AR224" s="448"/>
      <c r="AS224" s="448"/>
      <c r="AT224" s="448"/>
      <c r="AU224" s="448"/>
      <c r="AV224" s="448"/>
      <c r="AW224" s="448"/>
      <c r="AX224" s="448"/>
      <c r="AY224" s="448"/>
    </row>
    <row r="225" spans="3:51" x14ac:dyDescent="0.3">
      <c r="C225" s="448"/>
      <c r="D225" s="448"/>
      <c r="E225" s="448"/>
      <c r="F225" s="448"/>
      <c r="G225" s="448"/>
      <c r="H225" s="448"/>
      <c r="I225" s="448"/>
      <c r="J225" s="448"/>
      <c r="K225" s="448"/>
      <c r="L225" s="448"/>
      <c r="M225" s="448"/>
      <c r="N225" s="3"/>
      <c r="O225" s="3"/>
      <c r="P225" s="3"/>
      <c r="Q225" s="3"/>
      <c r="S225" s="449"/>
      <c r="T225" s="450"/>
      <c r="U225" s="449"/>
      <c r="V225" s="451"/>
      <c r="W225" s="452"/>
      <c r="X225" s="453"/>
      <c r="Y225" s="453"/>
      <c r="Z225" s="454"/>
      <c r="AA225" s="454"/>
      <c r="AB225" s="448"/>
      <c r="AC225" s="448"/>
      <c r="AD225" s="448"/>
      <c r="AE225" s="455"/>
      <c r="AF225" s="456"/>
      <c r="AG225" s="457"/>
      <c r="AH225" s="448"/>
      <c r="AI225" s="448"/>
      <c r="AJ225" s="448"/>
      <c r="AK225" s="448"/>
      <c r="AL225" s="448"/>
      <c r="AM225" s="448"/>
      <c r="AN225" s="448"/>
      <c r="AO225" s="448"/>
      <c r="AP225" s="448"/>
      <c r="AQ225" s="448"/>
      <c r="AR225" s="448"/>
      <c r="AS225" s="448"/>
      <c r="AT225" s="448"/>
      <c r="AU225" s="448"/>
      <c r="AV225" s="448"/>
      <c r="AW225" s="448"/>
      <c r="AX225" s="448"/>
      <c r="AY225" s="448"/>
    </row>
    <row r="226" spans="3:51" x14ac:dyDescent="0.3">
      <c r="C226" s="448"/>
      <c r="D226" s="448"/>
      <c r="E226" s="448"/>
      <c r="F226" s="448"/>
      <c r="G226" s="448"/>
      <c r="H226" s="448"/>
      <c r="I226" s="448"/>
      <c r="J226" s="448"/>
      <c r="K226" s="448"/>
      <c r="L226" s="448"/>
      <c r="M226" s="448"/>
      <c r="N226" s="3"/>
      <c r="O226" s="3"/>
      <c r="P226" s="3"/>
      <c r="Q226" s="3"/>
      <c r="S226" s="449"/>
      <c r="T226" s="450"/>
      <c r="U226" s="449"/>
      <c r="V226" s="451"/>
      <c r="W226" s="452"/>
      <c r="X226" s="453"/>
      <c r="Y226" s="453"/>
      <c r="Z226" s="454"/>
      <c r="AA226" s="454"/>
      <c r="AB226" s="448"/>
      <c r="AC226" s="448"/>
      <c r="AD226" s="448"/>
      <c r="AE226" s="455"/>
      <c r="AF226" s="456"/>
      <c r="AG226" s="457"/>
      <c r="AH226" s="448"/>
      <c r="AI226" s="448"/>
      <c r="AJ226" s="448"/>
      <c r="AK226" s="448"/>
      <c r="AL226" s="448"/>
      <c r="AM226" s="448"/>
      <c r="AN226" s="448"/>
      <c r="AO226" s="448"/>
      <c r="AP226" s="448"/>
      <c r="AQ226" s="448"/>
      <c r="AR226" s="448"/>
      <c r="AS226" s="448"/>
      <c r="AT226" s="448"/>
      <c r="AU226" s="448"/>
      <c r="AV226" s="448"/>
      <c r="AW226" s="448"/>
      <c r="AX226" s="448"/>
      <c r="AY226" s="448"/>
    </row>
    <row r="227" spans="3:51" x14ac:dyDescent="0.3">
      <c r="C227" s="448"/>
      <c r="D227" s="448"/>
      <c r="E227" s="448"/>
      <c r="F227" s="448"/>
      <c r="G227" s="448"/>
      <c r="H227" s="448"/>
      <c r="I227" s="448"/>
      <c r="J227" s="448"/>
      <c r="K227" s="448"/>
      <c r="L227" s="448"/>
      <c r="M227" s="448"/>
      <c r="N227" s="3"/>
      <c r="O227" s="3"/>
      <c r="P227" s="3"/>
      <c r="Q227" s="3"/>
      <c r="S227" s="449"/>
      <c r="T227" s="450"/>
      <c r="U227" s="449"/>
      <c r="V227" s="451"/>
      <c r="W227" s="452"/>
      <c r="X227" s="453"/>
      <c r="Y227" s="453"/>
      <c r="Z227" s="454"/>
      <c r="AA227" s="454"/>
      <c r="AB227" s="448"/>
      <c r="AC227" s="448"/>
      <c r="AD227" s="448"/>
      <c r="AE227" s="455"/>
      <c r="AF227" s="456"/>
      <c r="AG227" s="457"/>
      <c r="AH227" s="448"/>
      <c r="AI227" s="448"/>
      <c r="AJ227" s="448"/>
      <c r="AK227" s="448"/>
      <c r="AL227" s="448"/>
      <c r="AM227" s="448"/>
      <c r="AN227" s="448"/>
      <c r="AO227" s="448"/>
      <c r="AP227" s="448"/>
      <c r="AQ227" s="448"/>
      <c r="AR227" s="448"/>
      <c r="AS227" s="448"/>
      <c r="AT227" s="448"/>
      <c r="AU227" s="448"/>
      <c r="AV227" s="448"/>
      <c r="AW227" s="448"/>
      <c r="AX227" s="448"/>
      <c r="AY227" s="448"/>
    </row>
    <row r="228" spans="3:51" x14ac:dyDescent="0.3">
      <c r="C228" s="448"/>
      <c r="D228" s="448"/>
      <c r="E228" s="448"/>
      <c r="F228" s="448"/>
      <c r="G228" s="448"/>
      <c r="H228" s="448"/>
      <c r="I228" s="448"/>
      <c r="J228" s="448"/>
      <c r="K228" s="448"/>
      <c r="L228" s="448"/>
      <c r="M228" s="448"/>
      <c r="N228" s="3"/>
      <c r="O228" s="3"/>
      <c r="P228" s="3"/>
      <c r="Q228" s="3"/>
      <c r="S228" s="449"/>
      <c r="T228" s="450"/>
      <c r="U228" s="449"/>
      <c r="V228" s="451"/>
      <c r="W228" s="452"/>
      <c r="X228" s="453"/>
      <c r="Y228" s="453"/>
      <c r="Z228" s="454"/>
      <c r="AA228" s="454"/>
      <c r="AB228" s="448"/>
      <c r="AC228" s="448"/>
      <c r="AD228" s="448"/>
      <c r="AE228" s="455"/>
      <c r="AF228" s="456"/>
      <c r="AG228" s="457"/>
      <c r="AH228" s="448"/>
      <c r="AI228" s="448"/>
      <c r="AJ228" s="448"/>
      <c r="AK228" s="448"/>
      <c r="AL228" s="448"/>
      <c r="AM228" s="448"/>
      <c r="AN228" s="448"/>
      <c r="AO228" s="448"/>
      <c r="AP228" s="448"/>
      <c r="AQ228" s="448"/>
      <c r="AR228" s="448"/>
      <c r="AS228" s="448"/>
      <c r="AT228" s="448"/>
      <c r="AU228" s="448"/>
      <c r="AV228" s="448"/>
      <c r="AW228" s="448"/>
      <c r="AX228" s="448"/>
      <c r="AY228" s="448"/>
    </row>
    <row r="229" spans="3:51" x14ac:dyDescent="0.3">
      <c r="C229" s="448"/>
      <c r="D229" s="448"/>
      <c r="E229" s="448"/>
      <c r="F229" s="448"/>
      <c r="G229" s="448"/>
      <c r="H229" s="448"/>
      <c r="I229" s="448"/>
      <c r="J229" s="448"/>
      <c r="K229" s="448"/>
      <c r="L229" s="448"/>
      <c r="M229" s="448"/>
      <c r="N229" s="3"/>
      <c r="O229" s="3"/>
      <c r="P229" s="3"/>
      <c r="Q229" s="3"/>
      <c r="S229" s="449"/>
      <c r="T229" s="450"/>
      <c r="U229" s="449"/>
      <c r="V229" s="451"/>
      <c r="W229" s="452"/>
      <c r="X229" s="453"/>
      <c r="Y229" s="453"/>
      <c r="Z229" s="454"/>
      <c r="AA229" s="454"/>
      <c r="AB229" s="448"/>
      <c r="AC229" s="448"/>
      <c r="AD229" s="448"/>
      <c r="AE229" s="455"/>
      <c r="AF229" s="456"/>
      <c r="AG229" s="457"/>
      <c r="AH229" s="448"/>
      <c r="AI229" s="448"/>
      <c r="AJ229" s="448"/>
      <c r="AK229" s="448"/>
      <c r="AL229" s="448"/>
      <c r="AM229" s="448"/>
      <c r="AN229" s="448"/>
      <c r="AO229" s="448"/>
      <c r="AP229" s="448"/>
      <c r="AQ229" s="448"/>
      <c r="AR229" s="448"/>
      <c r="AS229" s="448"/>
      <c r="AT229" s="448"/>
      <c r="AU229" s="448"/>
      <c r="AV229" s="448"/>
      <c r="AW229" s="448"/>
      <c r="AX229" s="448"/>
      <c r="AY229" s="448"/>
    </row>
    <row r="230" spans="3:51" x14ac:dyDescent="0.3">
      <c r="C230" s="448"/>
      <c r="D230" s="448"/>
      <c r="E230" s="448"/>
      <c r="F230" s="448"/>
      <c r="G230" s="448"/>
      <c r="H230" s="448"/>
      <c r="I230" s="448"/>
      <c r="J230" s="448"/>
      <c r="K230" s="448"/>
      <c r="L230" s="448"/>
      <c r="M230" s="448"/>
      <c r="N230" s="3"/>
      <c r="O230" s="3"/>
      <c r="P230" s="3"/>
      <c r="Q230" s="3"/>
      <c r="S230" s="449"/>
      <c r="T230" s="450"/>
      <c r="U230" s="449"/>
      <c r="V230" s="451"/>
      <c r="W230" s="452"/>
      <c r="X230" s="453"/>
      <c r="Y230" s="453"/>
      <c r="Z230" s="454"/>
      <c r="AA230" s="454"/>
      <c r="AB230" s="448"/>
      <c r="AC230" s="448"/>
      <c r="AD230" s="448"/>
      <c r="AE230" s="455"/>
      <c r="AF230" s="456"/>
      <c r="AG230" s="457"/>
      <c r="AH230" s="448"/>
      <c r="AI230" s="448"/>
      <c r="AJ230" s="448"/>
      <c r="AK230" s="448"/>
      <c r="AL230" s="448"/>
      <c r="AM230" s="448"/>
      <c r="AN230" s="448"/>
      <c r="AO230" s="448"/>
      <c r="AP230" s="448"/>
      <c r="AQ230" s="448"/>
      <c r="AR230" s="448"/>
      <c r="AS230" s="448"/>
      <c r="AT230" s="448"/>
      <c r="AU230" s="448"/>
      <c r="AV230" s="448"/>
      <c r="AW230" s="448"/>
      <c r="AX230" s="448"/>
      <c r="AY230" s="448"/>
    </row>
    <row r="231" spans="3:51" x14ac:dyDescent="0.3">
      <c r="C231" s="448"/>
      <c r="D231" s="448"/>
      <c r="E231" s="448"/>
      <c r="F231" s="448"/>
      <c r="G231" s="448"/>
      <c r="H231" s="448"/>
      <c r="I231" s="448"/>
      <c r="J231" s="448"/>
      <c r="K231" s="448"/>
      <c r="L231" s="448"/>
      <c r="M231" s="448"/>
      <c r="N231" s="3"/>
      <c r="O231" s="3"/>
      <c r="P231" s="3"/>
      <c r="Q231" s="3"/>
      <c r="S231" s="449"/>
      <c r="T231" s="450"/>
      <c r="U231" s="449"/>
      <c r="V231" s="451"/>
      <c r="W231" s="452"/>
      <c r="X231" s="453"/>
      <c r="Y231" s="453"/>
      <c r="Z231" s="454"/>
      <c r="AA231" s="454"/>
      <c r="AB231" s="448"/>
      <c r="AC231" s="448"/>
      <c r="AD231" s="448"/>
      <c r="AE231" s="455"/>
      <c r="AF231" s="456"/>
      <c r="AG231" s="457"/>
      <c r="AH231" s="448"/>
      <c r="AI231" s="448"/>
      <c r="AJ231" s="448"/>
      <c r="AK231" s="448"/>
      <c r="AL231" s="448"/>
      <c r="AM231" s="448"/>
      <c r="AN231" s="448"/>
      <c r="AO231" s="448"/>
      <c r="AP231" s="448"/>
      <c r="AQ231" s="448"/>
      <c r="AR231" s="448"/>
      <c r="AS231" s="448"/>
      <c r="AT231" s="448"/>
      <c r="AU231" s="448"/>
      <c r="AV231" s="448"/>
      <c r="AW231" s="448"/>
      <c r="AX231" s="448"/>
      <c r="AY231" s="448"/>
    </row>
    <row r="232" spans="3:51" x14ac:dyDescent="0.3">
      <c r="C232" s="448"/>
      <c r="D232" s="448"/>
      <c r="E232" s="448"/>
      <c r="F232" s="448"/>
      <c r="G232" s="448"/>
      <c r="H232" s="448"/>
      <c r="I232" s="448"/>
      <c r="J232" s="448"/>
      <c r="K232" s="448"/>
      <c r="L232" s="448"/>
      <c r="M232" s="448"/>
      <c r="N232" s="3"/>
      <c r="O232" s="3"/>
      <c r="P232" s="3"/>
      <c r="Q232" s="3"/>
      <c r="S232" s="449"/>
      <c r="T232" s="450"/>
      <c r="U232" s="449"/>
      <c r="V232" s="451"/>
      <c r="W232" s="452"/>
      <c r="X232" s="453"/>
      <c r="Y232" s="453"/>
      <c r="Z232" s="454"/>
      <c r="AA232" s="454"/>
      <c r="AB232" s="448"/>
      <c r="AC232" s="448"/>
      <c r="AD232" s="448"/>
      <c r="AE232" s="455"/>
      <c r="AF232" s="456"/>
      <c r="AG232" s="457"/>
      <c r="AH232" s="448"/>
      <c r="AI232" s="448"/>
      <c r="AJ232" s="448"/>
      <c r="AK232" s="448"/>
      <c r="AL232" s="448"/>
      <c r="AM232" s="448"/>
      <c r="AN232" s="448"/>
      <c r="AO232" s="448"/>
      <c r="AP232" s="448"/>
      <c r="AQ232" s="448"/>
      <c r="AR232" s="448"/>
      <c r="AS232" s="448"/>
      <c r="AT232" s="448"/>
      <c r="AU232" s="448"/>
      <c r="AV232" s="448"/>
      <c r="AW232" s="448"/>
      <c r="AX232" s="448"/>
      <c r="AY232" s="448"/>
    </row>
    <row r="233" spans="3:51" x14ac:dyDescent="0.3">
      <c r="C233" s="448"/>
      <c r="D233" s="448"/>
      <c r="E233" s="448"/>
      <c r="F233" s="448"/>
      <c r="G233" s="448"/>
      <c r="H233" s="448"/>
      <c r="I233" s="448"/>
      <c r="J233" s="448"/>
      <c r="K233" s="448"/>
      <c r="L233" s="448"/>
      <c r="M233" s="448"/>
      <c r="N233" s="3"/>
      <c r="O233" s="3"/>
      <c r="P233" s="3"/>
      <c r="Q233" s="3"/>
      <c r="S233" s="449"/>
      <c r="T233" s="450"/>
      <c r="U233" s="449"/>
      <c r="V233" s="451"/>
      <c r="W233" s="452"/>
      <c r="X233" s="453"/>
      <c r="Y233" s="453"/>
      <c r="Z233" s="454"/>
      <c r="AA233" s="454"/>
      <c r="AB233" s="448"/>
      <c r="AC233" s="448"/>
      <c r="AD233" s="448"/>
      <c r="AE233" s="455"/>
      <c r="AF233" s="456"/>
      <c r="AG233" s="457"/>
      <c r="AH233" s="448"/>
      <c r="AI233" s="448"/>
      <c r="AJ233" s="448"/>
      <c r="AK233" s="448"/>
      <c r="AL233" s="448"/>
      <c r="AM233" s="448"/>
      <c r="AN233" s="448"/>
      <c r="AO233" s="448"/>
      <c r="AP233" s="448"/>
      <c r="AQ233" s="448"/>
      <c r="AR233" s="448"/>
      <c r="AS233" s="448"/>
      <c r="AT233" s="448"/>
      <c r="AU233" s="448"/>
      <c r="AV233" s="448"/>
      <c r="AW233" s="448"/>
      <c r="AX233" s="448"/>
      <c r="AY233" s="448"/>
    </row>
    <row r="234" spans="3:51" x14ac:dyDescent="0.3">
      <c r="C234" s="448"/>
      <c r="D234" s="448"/>
      <c r="E234" s="448"/>
      <c r="F234" s="448"/>
      <c r="G234" s="448"/>
      <c r="H234" s="448"/>
      <c r="I234" s="448"/>
      <c r="J234" s="448"/>
      <c r="K234" s="448"/>
      <c r="L234" s="448"/>
      <c r="M234" s="448"/>
      <c r="N234" s="3"/>
      <c r="O234" s="3"/>
      <c r="P234" s="3"/>
      <c r="Q234" s="3"/>
      <c r="S234" s="449"/>
      <c r="T234" s="450"/>
      <c r="U234" s="449"/>
      <c r="V234" s="451"/>
      <c r="W234" s="452"/>
      <c r="X234" s="453"/>
      <c r="Y234" s="453"/>
      <c r="Z234" s="454"/>
      <c r="AA234" s="454"/>
      <c r="AB234" s="448"/>
      <c r="AC234" s="448"/>
      <c r="AD234" s="448"/>
      <c r="AE234" s="455"/>
      <c r="AF234" s="456"/>
      <c r="AG234" s="457"/>
      <c r="AH234" s="448"/>
      <c r="AI234" s="448"/>
      <c r="AJ234" s="448"/>
      <c r="AK234" s="448"/>
      <c r="AL234" s="448"/>
      <c r="AM234" s="448"/>
      <c r="AN234" s="448"/>
      <c r="AO234" s="448"/>
      <c r="AP234" s="448"/>
      <c r="AQ234" s="448"/>
      <c r="AR234" s="448"/>
      <c r="AS234" s="448"/>
      <c r="AT234" s="448"/>
      <c r="AU234" s="448"/>
      <c r="AV234" s="448"/>
      <c r="AW234" s="448"/>
      <c r="AX234" s="448"/>
      <c r="AY234" s="448"/>
    </row>
    <row r="235" spans="3:51" x14ac:dyDescent="0.3">
      <c r="C235" s="448"/>
      <c r="D235" s="448"/>
      <c r="E235" s="448"/>
      <c r="F235" s="448"/>
      <c r="G235" s="448"/>
      <c r="H235" s="448"/>
      <c r="I235" s="448"/>
      <c r="J235" s="448"/>
      <c r="K235" s="448"/>
      <c r="L235" s="448"/>
      <c r="M235" s="448"/>
      <c r="N235" s="3"/>
      <c r="O235" s="3"/>
      <c r="P235" s="3"/>
      <c r="Q235" s="3"/>
      <c r="S235" s="449"/>
      <c r="T235" s="450"/>
      <c r="U235" s="449"/>
      <c r="V235" s="451"/>
      <c r="W235" s="452"/>
      <c r="X235" s="453"/>
      <c r="Y235" s="453"/>
      <c r="Z235" s="454"/>
      <c r="AA235" s="454"/>
      <c r="AB235" s="448"/>
      <c r="AC235" s="448"/>
      <c r="AD235" s="448"/>
      <c r="AE235" s="455"/>
      <c r="AF235" s="456"/>
      <c r="AG235" s="457"/>
      <c r="AH235" s="448"/>
      <c r="AI235" s="448"/>
      <c r="AJ235" s="448"/>
      <c r="AK235" s="448"/>
      <c r="AL235" s="448"/>
      <c r="AM235" s="448"/>
      <c r="AN235" s="448"/>
      <c r="AO235" s="448"/>
      <c r="AP235" s="448"/>
      <c r="AQ235" s="448"/>
      <c r="AR235" s="448"/>
      <c r="AS235" s="448"/>
      <c r="AT235" s="448"/>
      <c r="AU235" s="448"/>
      <c r="AV235" s="448"/>
      <c r="AW235" s="448"/>
      <c r="AX235" s="448"/>
      <c r="AY235" s="448"/>
    </row>
    <row r="236" spans="3:51" x14ac:dyDescent="0.3">
      <c r="C236" s="448"/>
      <c r="D236" s="448"/>
      <c r="E236" s="448"/>
      <c r="F236" s="448"/>
      <c r="G236" s="448"/>
      <c r="H236" s="448"/>
      <c r="I236" s="448"/>
      <c r="J236" s="448"/>
      <c r="K236" s="448"/>
      <c r="L236" s="448"/>
      <c r="M236" s="448"/>
      <c r="N236" s="3"/>
      <c r="O236" s="3"/>
      <c r="P236" s="3"/>
      <c r="Q236" s="3"/>
      <c r="S236" s="449"/>
      <c r="T236" s="450"/>
      <c r="U236" s="449"/>
      <c r="V236" s="451"/>
      <c r="W236" s="452"/>
      <c r="X236" s="453"/>
      <c r="Y236" s="453"/>
      <c r="Z236" s="454"/>
      <c r="AA236" s="454"/>
      <c r="AB236" s="448"/>
      <c r="AC236" s="448"/>
      <c r="AD236" s="448"/>
      <c r="AE236" s="455"/>
      <c r="AF236" s="456"/>
      <c r="AG236" s="457"/>
      <c r="AH236" s="448"/>
      <c r="AI236" s="448"/>
      <c r="AJ236" s="448"/>
      <c r="AK236" s="448"/>
      <c r="AL236" s="448"/>
      <c r="AM236" s="448"/>
      <c r="AN236" s="448"/>
      <c r="AO236" s="448"/>
      <c r="AP236" s="448"/>
      <c r="AQ236" s="448"/>
      <c r="AR236" s="448"/>
      <c r="AS236" s="448"/>
      <c r="AT236" s="448"/>
      <c r="AU236" s="448"/>
      <c r="AV236" s="448"/>
      <c r="AW236" s="448"/>
      <c r="AX236" s="448"/>
      <c r="AY236" s="448"/>
    </row>
    <row r="237" spans="3:51" x14ac:dyDescent="0.3">
      <c r="C237" s="448"/>
      <c r="D237" s="448"/>
      <c r="E237" s="448"/>
      <c r="F237" s="448"/>
      <c r="G237" s="448"/>
      <c r="H237" s="448"/>
      <c r="I237" s="448"/>
      <c r="J237" s="448"/>
      <c r="K237" s="448"/>
      <c r="L237" s="448"/>
      <c r="M237" s="448"/>
      <c r="N237" s="3"/>
      <c r="O237" s="3"/>
      <c r="P237" s="3"/>
      <c r="Q237" s="3"/>
      <c r="S237" s="449"/>
      <c r="T237" s="450"/>
      <c r="U237" s="449"/>
      <c r="V237" s="451"/>
      <c r="W237" s="452"/>
      <c r="X237" s="453"/>
      <c r="Y237" s="453"/>
      <c r="Z237" s="454"/>
      <c r="AA237" s="454"/>
      <c r="AB237" s="448"/>
      <c r="AC237" s="448"/>
      <c r="AD237" s="448"/>
      <c r="AE237" s="455"/>
      <c r="AF237" s="456"/>
      <c r="AG237" s="457"/>
      <c r="AH237" s="448"/>
      <c r="AI237" s="448"/>
      <c r="AJ237" s="448"/>
      <c r="AK237" s="448"/>
      <c r="AL237" s="448"/>
      <c r="AM237" s="448"/>
      <c r="AN237" s="448"/>
      <c r="AO237" s="448"/>
      <c r="AP237" s="448"/>
      <c r="AQ237" s="448"/>
      <c r="AR237" s="448"/>
      <c r="AS237" s="448"/>
      <c r="AT237" s="448"/>
      <c r="AU237" s="448"/>
      <c r="AV237" s="448"/>
      <c r="AW237" s="448"/>
      <c r="AX237" s="448"/>
      <c r="AY237" s="448"/>
    </row>
    <row r="238" spans="3:51" x14ac:dyDescent="0.3">
      <c r="C238" s="448"/>
      <c r="D238" s="448"/>
      <c r="E238" s="448"/>
      <c r="F238" s="448"/>
      <c r="G238" s="448"/>
      <c r="H238" s="448"/>
      <c r="I238" s="448"/>
      <c r="J238" s="448"/>
      <c r="K238" s="448"/>
      <c r="L238" s="448"/>
      <c r="M238" s="448"/>
      <c r="N238" s="3"/>
      <c r="O238" s="3"/>
      <c r="P238" s="3"/>
      <c r="Q238" s="3"/>
      <c r="S238" s="449"/>
      <c r="T238" s="450"/>
      <c r="U238" s="449"/>
      <c r="V238" s="451"/>
      <c r="W238" s="452"/>
      <c r="X238" s="453"/>
      <c r="Y238" s="453"/>
      <c r="Z238" s="454"/>
      <c r="AA238" s="454"/>
      <c r="AB238" s="448"/>
      <c r="AC238" s="448"/>
      <c r="AD238" s="448"/>
      <c r="AE238" s="455"/>
      <c r="AF238" s="456"/>
      <c r="AG238" s="457"/>
      <c r="AH238" s="448"/>
      <c r="AI238" s="448"/>
      <c r="AJ238" s="448"/>
      <c r="AK238" s="448"/>
      <c r="AL238" s="448"/>
      <c r="AM238" s="448"/>
      <c r="AN238" s="448"/>
      <c r="AO238" s="448"/>
      <c r="AP238" s="448"/>
      <c r="AQ238" s="448"/>
      <c r="AR238" s="448"/>
      <c r="AS238" s="448"/>
      <c r="AT238" s="448"/>
      <c r="AU238" s="448"/>
      <c r="AV238" s="448"/>
      <c r="AW238" s="448"/>
      <c r="AX238" s="448"/>
      <c r="AY238" s="448"/>
    </row>
    <row r="239" spans="3:51" x14ac:dyDescent="0.3">
      <c r="C239" s="448"/>
      <c r="D239" s="448"/>
      <c r="E239" s="448"/>
      <c r="F239" s="448"/>
      <c r="G239" s="448"/>
      <c r="H239" s="448"/>
      <c r="I239" s="448"/>
      <c r="J239" s="448"/>
      <c r="K239" s="448"/>
      <c r="L239" s="448"/>
      <c r="M239" s="448"/>
      <c r="N239" s="3"/>
      <c r="O239" s="3"/>
      <c r="P239" s="3"/>
      <c r="Q239" s="3"/>
      <c r="S239" s="449"/>
      <c r="T239" s="450"/>
      <c r="U239" s="449"/>
      <c r="V239" s="451"/>
      <c r="W239" s="452"/>
      <c r="X239" s="453"/>
      <c r="Y239" s="453"/>
      <c r="Z239" s="454"/>
      <c r="AA239" s="454"/>
      <c r="AB239" s="448"/>
      <c r="AC239" s="448"/>
      <c r="AD239" s="448"/>
      <c r="AE239" s="455"/>
      <c r="AF239" s="456"/>
      <c r="AG239" s="457"/>
      <c r="AH239" s="448"/>
      <c r="AI239" s="448"/>
      <c r="AJ239" s="448"/>
      <c r="AK239" s="448"/>
      <c r="AL239" s="448"/>
      <c r="AM239" s="448"/>
      <c r="AN239" s="448"/>
      <c r="AO239" s="448"/>
      <c r="AP239" s="448"/>
      <c r="AQ239" s="448"/>
      <c r="AR239" s="448"/>
      <c r="AS239" s="448"/>
      <c r="AT239" s="448"/>
      <c r="AU239" s="448"/>
      <c r="AV239" s="448"/>
      <c r="AW239" s="448"/>
      <c r="AX239" s="448"/>
      <c r="AY239" s="448"/>
    </row>
    <row r="240" spans="3:51" x14ac:dyDescent="0.3">
      <c r="C240" s="448"/>
      <c r="D240" s="448"/>
      <c r="E240" s="448"/>
      <c r="F240" s="448"/>
      <c r="G240" s="448"/>
      <c r="H240" s="448"/>
      <c r="I240" s="448"/>
      <c r="J240" s="448"/>
      <c r="K240" s="448"/>
      <c r="L240" s="448"/>
      <c r="M240" s="448"/>
      <c r="N240" s="3"/>
      <c r="O240" s="3"/>
      <c r="P240" s="3"/>
      <c r="Q240" s="3"/>
      <c r="S240" s="449"/>
      <c r="T240" s="450"/>
      <c r="U240" s="449"/>
      <c r="V240" s="451"/>
      <c r="W240" s="452"/>
      <c r="X240" s="453"/>
      <c r="Y240" s="453"/>
      <c r="Z240" s="454"/>
      <c r="AA240" s="454"/>
      <c r="AB240" s="448"/>
      <c r="AC240" s="448"/>
      <c r="AD240" s="448"/>
      <c r="AE240" s="455"/>
      <c r="AF240" s="456"/>
      <c r="AG240" s="457"/>
      <c r="AH240" s="448"/>
      <c r="AI240" s="448"/>
      <c r="AJ240" s="448"/>
      <c r="AK240" s="448"/>
      <c r="AL240" s="448"/>
      <c r="AM240" s="448"/>
      <c r="AN240" s="448"/>
      <c r="AO240" s="448"/>
      <c r="AP240" s="448"/>
      <c r="AQ240" s="448"/>
      <c r="AR240" s="448"/>
      <c r="AS240" s="448"/>
      <c r="AT240" s="448"/>
      <c r="AU240" s="448"/>
      <c r="AV240" s="448"/>
      <c r="AW240" s="448"/>
      <c r="AX240" s="448"/>
      <c r="AY240" s="448"/>
    </row>
    <row r="241" spans="3:51" x14ac:dyDescent="0.3">
      <c r="C241" s="448"/>
      <c r="D241" s="448"/>
      <c r="E241" s="448"/>
      <c r="F241" s="448"/>
      <c r="G241" s="448"/>
      <c r="H241" s="448"/>
      <c r="I241" s="448"/>
      <c r="J241" s="448"/>
      <c r="K241" s="448"/>
      <c r="L241" s="448"/>
      <c r="M241" s="448"/>
      <c r="N241" s="3"/>
      <c r="O241" s="3"/>
      <c r="P241" s="3"/>
      <c r="Q241" s="3"/>
      <c r="S241" s="449"/>
      <c r="T241" s="450"/>
      <c r="U241" s="449"/>
      <c r="V241" s="451"/>
      <c r="W241" s="452"/>
      <c r="X241" s="453"/>
      <c r="Y241" s="453"/>
      <c r="Z241" s="454"/>
      <c r="AA241" s="454"/>
      <c r="AB241" s="448"/>
      <c r="AC241" s="448"/>
      <c r="AD241" s="448"/>
      <c r="AE241" s="455"/>
      <c r="AF241" s="456"/>
      <c r="AG241" s="457"/>
      <c r="AH241" s="448"/>
      <c r="AI241" s="448"/>
      <c r="AJ241" s="448"/>
      <c r="AK241" s="448"/>
      <c r="AL241" s="448"/>
      <c r="AM241" s="448"/>
      <c r="AN241" s="448"/>
      <c r="AO241" s="448"/>
      <c r="AP241" s="448"/>
      <c r="AQ241" s="448"/>
      <c r="AR241" s="448"/>
      <c r="AS241" s="448"/>
      <c r="AT241" s="448"/>
      <c r="AU241" s="448"/>
      <c r="AV241" s="448"/>
      <c r="AW241" s="448"/>
      <c r="AX241" s="448"/>
      <c r="AY241" s="448"/>
    </row>
    <row r="242" spans="3:51" x14ac:dyDescent="0.3">
      <c r="C242" s="448"/>
      <c r="D242" s="448"/>
      <c r="E242" s="448"/>
      <c r="F242" s="448"/>
      <c r="G242" s="448"/>
      <c r="H242" s="448"/>
      <c r="I242" s="448"/>
      <c r="J242" s="448"/>
      <c r="K242" s="448"/>
      <c r="L242" s="448"/>
      <c r="M242" s="448"/>
      <c r="N242" s="3"/>
      <c r="O242" s="3"/>
      <c r="P242" s="3"/>
      <c r="Q242" s="3"/>
      <c r="S242" s="449"/>
      <c r="T242" s="450"/>
      <c r="U242" s="449"/>
      <c r="V242" s="451"/>
      <c r="W242" s="452"/>
      <c r="X242" s="453"/>
      <c r="Y242" s="453"/>
      <c r="Z242" s="454"/>
      <c r="AA242" s="454"/>
      <c r="AB242" s="448"/>
      <c r="AC242" s="448"/>
      <c r="AD242" s="448"/>
      <c r="AE242" s="455"/>
      <c r="AF242" s="456"/>
      <c r="AG242" s="457"/>
      <c r="AH242" s="448"/>
      <c r="AI242" s="448"/>
      <c r="AJ242" s="448"/>
      <c r="AK242" s="448"/>
      <c r="AL242" s="448"/>
      <c r="AM242" s="448"/>
      <c r="AN242" s="448"/>
      <c r="AO242" s="448"/>
      <c r="AP242" s="448"/>
      <c r="AQ242" s="448"/>
      <c r="AR242" s="448"/>
      <c r="AS242" s="448"/>
      <c r="AT242" s="448"/>
      <c r="AU242" s="448"/>
      <c r="AV242" s="448"/>
      <c r="AW242" s="448"/>
      <c r="AX242" s="448"/>
      <c r="AY242" s="448"/>
    </row>
  </sheetData>
  <mergeCells count="790">
    <mergeCell ref="AW155:AW156"/>
    <mergeCell ref="AW182:AW185"/>
    <mergeCell ref="AR195:AV195"/>
    <mergeCell ref="A9:A210"/>
    <mergeCell ref="C211:C213"/>
    <mergeCell ref="B211:B213"/>
    <mergeCell ref="D211:D213"/>
    <mergeCell ref="E211:E213"/>
    <mergeCell ref="F211:F213"/>
    <mergeCell ref="G211:G213"/>
    <mergeCell ref="H211:H213"/>
    <mergeCell ref="I211:I213"/>
    <mergeCell ref="AW140:AW143"/>
    <mergeCell ref="AR145:AR146"/>
    <mergeCell ref="AS145:AS146"/>
    <mergeCell ref="AT145:AT146"/>
    <mergeCell ref="AU145:AU146"/>
    <mergeCell ref="AV145:AV146"/>
    <mergeCell ref="AR152:AR154"/>
    <mergeCell ref="AS152:AS154"/>
    <mergeCell ref="AT152:AT154"/>
    <mergeCell ref="AU152:AU154"/>
    <mergeCell ref="AV152:AV154"/>
    <mergeCell ref="AW152:AW154"/>
    <mergeCell ref="AR130:AR134"/>
    <mergeCell ref="AS130:AS134"/>
    <mergeCell ref="AT130:AT134"/>
    <mergeCell ref="AU130:AU134"/>
    <mergeCell ref="AV130:AV134"/>
    <mergeCell ref="AR140:AR143"/>
    <mergeCell ref="AS140:AS143"/>
    <mergeCell ref="AT140:AT143"/>
    <mergeCell ref="AU140:AU143"/>
    <mergeCell ref="AV140:AV143"/>
    <mergeCell ref="AM202:AM210"/>
    <mergeCell ref="AN202:AN210"/>
    <mergeCell ref="AO202:AO210"/>
    <mergeCell ref="AP202:AP210"/>
    <mergeCell ref="AQ202:AQ210"/>
    <mergeCell ref="AM211:AM212"/>
    <mergeCell ref="AN211:AN212"/>
    <mergeCell ref="AO211:AO212"/>
    <mergeCell ref="AP211:AP212"/>
    <mergeCell ref="AQ211:AQ212"/>
    <mergeCell ref="AM186:AM195"/>
    <mergeCell ref="AN186:AN195"/>
    <mergeCell ref="AO186:AO195"/>
    <mergeCell ref="AP186:AP195"/>
    <mergeCell ref="AQ186:AQ195"/>
    <mergeCell ref="AM196:AM201"/>
    <mergeCell ref="AN196:AN201"/>
    <mergeCell ref="AO196:AO201"/>
    <mergeCell ref="AP196:AP201"/>
    <mergeCell ref="AQ196:AQ201"/>
    <mergeCell ref="AM175:AM179"/>
    <mergeCell ref="AN175:AN179"/>
    <mergeCell ref="AO175:AO179"/>
    <mergeCell ref="AM180:AM185"/>
    <mergeCell ref="AN180:AN185"/>
    <mergeCell ref="AO180:AO185"/>
    <mergeCell ref="AP169:AP174"/>
    <mergeCell ref="AQ169:AQ174"/>
    <mergeCell ref="AP175:AP179"/>
    <mergeCell ref="AQ175:AQ179"/>
    <mergeCell ref="AP180:AP185"/>
    <mergeCell ref="AQ180:AQ185"/>
    <mergeCell ref="AM155:AM162"/>
    <mergeCell ref="AN155:AN162"/>
    <mergeCell ref="AO155:AO162"/>
    <mergeCell ref="AM163:AM168"/>
    <mergeCell ref="AN163:AN168"/>
    <mergeCell ref="AO163:AO168"/>
    <mergeCell ref="AP155:AP168"/>
    <mergeCell ref="AQ155:AQ168"/>
    <mergeCell ref="AM169:AM174"/>
    <mergeCell ref="AN169:AN174"/>
    <mergeCell ref="AO169:AO174"/>
    <mergeCell ref="AM145:AM151"/>
    <mergeCell ref="AN145:AN151"/>
    <mergeCell ref="AO145:AO151"/>
    <mergeCell ref="AM152:AM154"/>
    <mergeCell ref="AN152:AN154"/>
    <mergeCell ref="AO152:AO154"/>
    <mergeCell ref="AP145:AP151"/>
    <mergeCell ref="AQ145:AQ151"/>
    <mergeCell ref="AP152:AP154"/>
    <mergeCell ref="AQ152:AQ154"/>
    <mergeCell ref="AM130:AM134"/>
    <mergeCell ref="AN130:AN134"/>
    <mergeCell ref="AO130:AO134"/>
    <mergeCell ref="AP130:AP134"/>
    <mergeCell ref="AQ130:AQ134"/>
    <mergeCell ref="AM135:AM139"/>
    <mergeCell ref="AN135:AN139"/>
    <mergeCell ref="AO135:AO139"/>
    <mergeCell ref="AM140:AM143"/>
    <mergeCell ref="AN140:AN143"/>
    <mergeCell ref="AO140:AO143"/>
    <mergeCell ref="AP135:AP139"/>
    <mergeCell ref="AQ135:AQ139"/>
    <mergeCell ref="AP140:AP143"/>
    <mergeCell ref="AQ140:AQ143"/>
    <mergeCell ref="AM118:AM124"/>
    <mergeCell ref="AN118:AN124"/>
    <mergeCell ref="AO118:AO124"/>
    <mergeCell ref="AP118:AP124"/>
    <mergeCell ref="AQ118:AQ124"/>
    <mergeCell ref="AM125:AM126"/>
    <mergeCell ref="AN125:AN126"/>
    <mergeCell ref="AO125:AO126"/>
    <mergeCell ref="AM127:AM128"/>
    <mergeCell ref="AN127:AN128"/>
    <mergeCell ref="AO127:AO128"/>
    <mergeCell ref="AP125:AP129"/>
    <mergeCell ref="AQ125:AQ129"/>
    <mergeCell ref="AP92:AP101"/>
    <mergeCell ref="AQ92:AQ101"/>
    <mergeCell ref="AM102:AM108"/>
    <mergeCell ref="AN102:AN108"/>
    <mergeCell ref="AO102:AO108"/>
    <mergeCell ref="AP102:AP108"/>
    <mergeCell ref="AQ102:AQ108"/>
    <mergeCell ref="AM109:AM117"/>
    <mergeCell ref="AN109:AN117"/>
    <mergeCell ref="AO109:AO117"/>
    <mergeCell ref="AP109:AP117"/>
    <mergeCell ref="AQ109:AQ117"/>
    <mergeCell ref="AQ68:AQ79"/>
    <mergeCell ref="AP68:AP79"/>
    <mergeCell ref="AP80:AP88"/>
    <mergeCell ref="AQ80:AQ88"/>
    <mergeCell ref="AM89:AM91"/>
    <mergeCell ref="AN89:AN91"/>
    <mergeCell ref="AO89:AO91"/>
    <mergeCell ref="AP89:AP91"/>
    <mergeCell ref="AQ89:AQ91"/>
    <mergeCell ref="AP50:AP56"/>
    <mergeCell ref="AQ50:AQ56"/>
    <mergeCell ref="AM57:AM62"/>
    <mergeCell ref="AN57:AN62"/>
    <mergeCell ref="AO57:AO62"/>
    <mergeCell ref="AM63:AM67"/>
    <mergeCell ref="AN63:AN67"/>
    <mergeCell ref="AO63:AO67"/>
    <mergeCell ref="AP57:AP67"/>
    <mergeCell ref="AQ57:AQ67"/>
    <mergeCell ref="AQ44:AQ49"/>
    <mergeCell ref="AM47:AM49"/>
    <mergeCell ref="AN47:AN49"/>
    <mergeCell ref="AO47:AO49"/>
    <mergeCell ref="AP32:AP43"/>
    <mergeCell ref="AP44:AP49"/>
    <mergeCell ref="AP9:AP21"/>
    <mergeCell ref="AQ9:AQ21"/>
    <mergeCell ref="AM22:AM31"/>
    <mergeCell ref="AN22:AN31"/>
    <mergeCell ref="AO22:AO31"/>
    <mergeCell ref="AQ22:AQ31"/>
    <mergeCell ref="AP22:AP31"/>
    <mergeCell ref="AQ32:AQ43"/>
    <mergeCell ref="AM33:AM35"/>
    <mergeCell ref="AN33:AN35"/>
    <mergeCell ref="AO33:AO35"/>
    <mergeCell ref="AM36:AM37"/>
    <mergeCell ref="AN36:AN37"/>
    <mergeCell ref="AO36:AO37"/>
    <mergeCell ref="AM38:AM43"/>
    <mergeCell ref="AN38:AN43"/>
    <mergeCell ref="AO38:AO43"/>
    <mergeCell ref="AK202:AK210"/>
    <mergeCell ref="AL202:AL210"/>
    <mergeCell ref="AK211:AK212"/>
    <mergeCell ref="AL211:AL212"/>
    <mergeCell ref="AM9:AM14"/>
    <mergeCell ref="AN9:AN14"/>
    <mergeCell ref="AO9:AO14"/>
    <mergeCell ref="AM15:AM21"/>
    <mergeCell ref="AN15:AN21"/>
    <mergeCell ref="AO15:AO21"/>
    <mergeCell ref="AM44:AM46"/>
    <mergeCell ref="AN44:AN46"/>
    <mergeCell ref="AO44:AO46"/>
    <mergeCell ref="AM50:AM56"/>
    <mergeCell ref="AN50:AN56"/>
    <mergeCell ref="AO50:AO56"/>
    <mergeCell ref="AM68:AM79"/>
    <mergeCell ref="AN68:AN79"/>
    <mergeCell ref="AO68:AO79"/>
    <mergeCell ref="AM92:AM101"/>
    <mergeCell ref="AN92:AN101"/>
    <mergeCell ref="AO92:AO101"/>
    <mergeCell ref="AK169:AK174"/>
    <mergeCell ref="AL169:AL174"/>
    <mergeCell ref="AK186:AK195"/>
    <mergeCell ref="AL186:AL195"/>
    <mergeCell ref="AK196:AK201"/>
    <mergeCell ref="AL196:AL201"/>
    <mergeCell ref="AK135:AK139"/>
    <mergeCell ref="AL135:AL139"/>
    <mergeCell ref="AK140:AK143"/>
    <mergeCell ref="AL140:AL143"/>
    <mergeCell ref="AK145:AK151"/>
    <mergeCell ref="AL145:AL151"/>
    <mergeCell ref="AK152:AK154"/>
    <mergeCell ref="AL152:AL154"/>
    <mergeCell ref="AK155:AK168"/>
    <mergeCell ref="AL155:AL168"/>
    <mergeCell ref="AK118:AK124"/>
    <mergeCell ref="AL118:AL124"/>
    <mergeCell ref="AK125:AK129"/>
    <mergeCell ref="AL125:AL129"/>
    <mergeCell ref="AK130:AK134"/>
    <mergeCell ref="AL130:AL134"/>
    <mergeCell ref="AK175:AK179"/>
    <mergeCell ref="AL175:AL179"/>
    <mergeCell ref="AK180:AK185"/>
    <mergeCell ref="AL180:AL185"/>
    <mergeCell ref="AJ32:AJ43"/>
    <mergeCell ref="AJ175:AJ179"/>
    <mergeCell ref="AK9:AK21"/>
    <mergeCell ref="AL9:AL21"/>
    <mergeCell ref="AK22:AK31"/>
    <mergeCell ref="AL22:AL31"/>
    <mergeCell ref="AK32:AK43"/>
    <mergeCell ref="AL32:AL43"/>
    <mergeCell ref="AK44:AK49"/>
    <mergeCell ref="AL44:AL49"/>
    <mergeCell ref="AK50:AK56"/>
    <mergeCell ref="AL50:AL56"/>
    <mergeCell ref="AK57:AK67"/>
    <mergeCell ref="AL57:AL67"/>
    <mergeCell ref="AK68:AK79"/>
    <mergeCell ref="AL68:AL79"/>
    <mergeCell ref="AK80:AK88"/>
    <mergeCell ref="AL80:AL88"/>
    <mergeCell ref="AK89:AK101"/>
    <mergeCell ref="AL89:AL101"/>
    <mergeCell ref="AK102:AK108"/>
    <mergeCell ref="AL102:AL108"/>
    <mergeCell ref="AK109:AK117"/>
    <mergeCell ref="AL109:AL117"/>
    <mergeCell ref="C9:C210"/>
    <mergeCell ref="B9:B210"/>
    <mergeCell ref="AI175:AI179"/>
    <mergeCell ref="Y50:Y56"/>
    <mergeCell ref="N50:N56"/>
    <mergeCell ref="M50:M56"/>
    <mergeCell ref="L50:L56"/>
    <mergeCell ref="K50:K56"/>
    <mergeCell ref="Y44:Y49"/>
    <mergeCell ref="Y32:Y43"/>
    <mergeCell ref="Y22:Y31"/>
    <mergeCell ref="Y9:Y21"/>
    <mergeCell ref="S9:S49"/>
    <mergeCell ref="R9:R49"/>
    <mergeCell ref="N9:N49"/>
    <mergeCell ref="M9:M49"/>
    <mergeCell ref="L9:L49"/>
    <mergeCell ref="K9:K49"/>
    <mergeCell ref="Y80:Y88"/>
    <mergeCell ref="Y68:Y79"/>
    <mergeCell ref="S68:S88"/>
    <mergeCell ref="R68:R88"/>
    <mergeCell ref="M68:M88"/>
    <mergeCell ref="L68:L88"/>
    <mergeCell ref="K68:K88"/>
    <mergeCell ref="Y57:Y67"/>
    <mergeCell ref="N57:N67"/>
    <mergeCell ref="M57:M67"/>
    <mergeCell ref="L57:L67"/>
    <mergeCell ref="K57:K67"/>
    <mergeCell ref="E9:E101"/>
    <mergeCell ref="K196:K201"/>
    <mergeCell ref="Y109:Y117"/>
    <mergeCell ref="Y102:Y108"/>
    <mergeCell ref="J102:J124"/>
    <mergeCell ref="S95:S101"/>
    <mergeCell ref="R95:R101"/>
    <mergeCell ref="K95:K101"/>
    <mergeCell ref="N92:N94"/>
    <mergeCell ref="M92:M94"/>
    <mergeCell ref="L92:L94"/>
    <mergeCell ref="K92:K94"/>
    <mergeCell ref="Y89:Y101"/>
    <mergeCell ref="N89:N91"/>
    <mergeCell ref="M89:M91"/>
    <mergeCell ref="L89:L91"/>
    <mergeCell ref="K89:K91"/>
    <mergeCell ref="J9:J101"/>
    <mergeCell ref="O9:O21"/>
    <mergeCell ref="P9:P21"/>
    <mergeCell ref="Q9:Q21"/>
    <mergeCell ref="O22:O31"/>
    <mergeCell ref="P22:P31"/>
    <mergeCell ref="Q22:Q31"/>
    <mergeCell ref="N95:N101"/>
    <mergeCell ref="X202:X210"/>
    <mergeCell ref="W202:W210"/>
    <mergeCell ref="Q202:Q210"/>
    <mergeCell ref="P202:P210"/>
    <mergeCell ref="O202:O210"/>
    <mergeCell ref="M202:M210"/>
    <mergeCell ref="L202:L210"/>
    <mergeCell ref="N202:N210"/>
    <mergeCell ref="X196:X201"/>
    <mergeCell ref="W196:W201"/>
    <mergeCell ref="Q196:Q201"/>
    <mergeCell ref="P196:P201"/>
    <mergeCell ref="M196:M201"/>
    <mergeCell ref="L196:L201"/>
    <mergeCell ref="AX7:AX8"/>
    <mergeCell ref="AY7:AY8"/>
    <mergeCell ref="AX6:AY6"/>
    <mergeCell ref="A7:A8"/>
    <mergeCell ref="U7:U8"/>
    <mergeCell ref="V7:V8"/>
    <mergeCell ref="A6:T6"/>
    <mergeCell ref="U6:X6"/>
    <mergeCell ref="AI6:AM6"/>
    <mergeCell ref="Y6:AH6"/>
    <mergeCell ref="AN6:AW6"/>
    <mergeCell ref="AS7:AS8"/>
    <mergeCell ref="AT7:AT8"/>
    <mergeCell ref="AU7:AU8"/>
    <mergeCell ref="AV7:AV8"/>
    <mergeCell ref="AW7:AW8"/>
    <mergeCell ref="AA7:AA8"/>
    <mergeCell ref="AB7:AB8"/>
    <mergeCell ref="AC7:AC8"/>
    <mergeCell ref="AD7:AD8"/>
    <mergeCell ref="AE7:AE8"/>
    <mergeCell ref="AF7:AF8"/>
    <mergeCell ref="Q7:Q8"/>
    <mergeCell ref="R7:R8"/>
    <mergeCell ref="B5:C5"/>
    <mergeCell ref="D1:AR1"/>
    <mergeCell ref="D2:AR2"/>
    <mergeCell ref="D3:AR3"/>
    <mergeCell ref="D4:AR4"/>
    <mergeCell ref="B1:C4"/>
    <mergeCell ref="B7:B8"/>
    <mergeCell ref="C7:C8"/>
    <mergeCell ref="D7:D8"/>
    <mergeCell ref="E7:E8"/>
    <mergeCell ref="F7:F8"/>
    <mergeCell ref="AQ7:AQ8"/>
    <mergeCell ref="AR7:AR8"/>
    <mergeCell ref="AG7:AG8"/>
    <mergeCell ref="AH7:AH8"/>
    <mergeCell ref="AI7:AI8"/>
    <mergeCell ref="AJ7:AJ8"/>
    <mergeCell ref="AK7:AK8"/>
    <mergeCell ref="AL7:AL8"/>
    <mergeCell ref="AM7:AM8"/>
    <mergeCell ref="AN7:AN8"/>
    <mergeCell ref="AO7:AO8"/>
    <mergeCell ref="AP7:AP8"/>
    <mergeCell ref="S7:S8"/>
    <mergeCell ref="T7:T8"/>
    <mergeCell ref="Y7:Y8"/>
    <mergeCell ref="W7:W8"/>
    <mergeCell ref="G7:G8"/>
    <mergeCell ref="I7:I8"/>
    <mergeCell ref="Z7:Z8"/>
    <mergeCell ref="J7:J8"/>
    <mergeCell ref="K7:K8"/>
    <mergeCell ref="L7:L8"/>
    <mergeCell ref="M7:M8"/>
    <mergeCell ref="N7:N8"/>
    <mergeCell ref="O7:P7"/>
    <mergeCell ref="H7:H8"/>
    <mergeCell ref="X7:X8"/>
    <mergeCell ref="F9:F124"/>
    <mergeCell ref="F125:F168"/>
    <mergeCell ref="F169:F185"/>
    <mergeCell ref="D186:D210"/>
    <mergeCell ref="E186:E210"/>
    <mergeCell ref="F186:F210"/>
    <mergeCell ref="G186:G210"/>
    <mergeCell ref="H186:H210"/>
    <mergeCell ref="I186:I210"/>
    <mergeCell ref="E169:E185"/>
    <mergeCell ref="D169:D185"/>
    <mergeCell ref="E125:E168"/>
    <mergeCell ref="D125:D168"/>
    <mergeCell ref="G9:G101"/>
    <mergeCell ref="H9:H101"/>
    <mergeCell ref="I9:I101"/>
    <mergeCell ref="G102:G124"/>
    <mergeCell ref="H102:H124"/>
    <mergeCell ref="I102:I124"/>
    <mergeCell ref="G169:G185"/>
    <mergeCell ref="H169:H185"/>
    <mergeCell ref="I169:I185"/>
    <mergeCell ref="D9:D124"/>
    <mergeCell ref="J186:J210"/>
    <mergeCell ref="H125:H168"/>
    <mergeCell ref="G125:G168"/>
    <mergeCell ref="I125:I168"/>
    <mergeCell ref="J125:J134"/>
    <mergeCell ref="J135:J144"/>
    <mergeCell ref="J145:J154"/>
    <mergeCell ref="J155:J168"/>
    <mergeCell ref="J169:J185"/>
    <mergeCell ref="J212:J213"/>
    <mergeCell ref="K102:K108"/>
    <mergeCell ref="L102:L108"/>
    <mergeCell ref="M102:M108"/>
    <mergeCell ref="K109:K111"/>
    <mergeCell ref="L109:L111"/>
    <mergeCell ref="M109:M111"/>
    <mergeCell ref="L95:L101"/>
    <mergeCell ref="M95:M101"/>
    <mergeCell ref="K202:K210"/>
    <mergeCell ref="L189:L191"/>
    <mergeCell ref="K189:K191"/>
    <mergeCell ref="K125:K127"/>
    <mergeCell ref="L125:L127"/>
    <mergeCell ref="M125:M127"/>
    <mergeCell ref="K128:K129"/>
    <mergeCell ref="L128:L129"/>
    <mergeCell ref="M128:M129"/>
    <mergeCell ref="K112:K117"/>
    <mergeCell ref="L112:L117"/>
    <mergeCell ref="M112:M117"/>
    <mergeCell ref="K118:K124"/>
    <mergeCell ref="L118:L124"/>
    <mergeCell ref="M118:M124"/>
    <mergeCell ref="K136:K137"/>
    <mergeCell ref="L136:L137"/>
    <mergeCell ref="M136:M137"/>
    <mergeCell ref="K138:K139"/>
    <mergeCell ref="L138:L139"/>
    <mergeCell ref="M138:M139"/>
    <mergeCell ref="K130:K132"/>
    <mergeCell ref="L130:L132"/>
    <mergeCell ref="M130:M132"/>
    <mergeCell ref="K133:K134"/>
    <mergeCell ref="L133:L134"/>
    <mergeCell ref="M133:M134"/>
    <mergeCell ref="K148:K149"/>
    <mergeCell ref="L148:L149"/>
    <mergeCell ref="M148:M149"/>
    <mergeCell ref="K150:K151"/>
    <mergeCell ref="L150:L151"/>
    <mergeCell ref="M150:M151"/>
    <mergeCell ref="K140:K143"/>
    <mergeCell ref="L140:L143"/>
    <mergeCell ref="M140:M143"/>
    <mergeCell ref="K145:K147"/>
    <mergeCell ref="L145:L147"/>
    <mergeCell ref="M145:M147"/>
    <mergeCell ref="K159:K164"/>
    <mergeCell ref="L159:L164"/>
    <mergeCell ref="M159:M164"/>
    <mergeCell ref="K165:K166"/>
    <mergeCell ref="L165:L166"/>
    <mergeCell ref="M165:M166"/>
    <mergeCell ref="K152:K154"/>
    <mergeCell ref="L152:L154"/>
    <mergeCell ref="M152:M154"/>
    <mergeCell ref="K155:K158"/>
    <mergeCell ref="L155:L158"/>
    <mergeCell ref="M155:M158"/>
    <mergeCell ref="K175:K179"/>
    <mergeCell ref="L175:L179"/>
    <mergeCell ref="M175:M179"/>
    <mergeCell ref="K180:K181"/>
    <mergeCell ref="L180:L181"/>
    <mergeCell ref="M180:M181"/>
    <mergeCell ref="K167:K168"/>
    <mergeCell ref="L167:L168"/>
    <mergeCell ref="M167:M168"/>
    <mergeCell ref="K169:K173"/>
    <mergeCell ref="L169:L173"/>
    <mergeCell ref="M169:M173"/>
    <mergeCell ref="M189:M191"/>
    <mergeCell ref="K192:K195"/>
    <mergeCell ref="L192:L195"/>
    <mergeCell ref="M192:M195"/>
    <mergeCell ref="K182:K185"/>
    <mergeCell ref="L182:L185"/>
    <mergeCell ref="M182:M185"/>
    <mergeCell ref="K186:K188"/>
    <mergeCell ref="L186:L188"/>
    <mergeCell ref="M186:M188"/>
    <mergeCell ref="N189:N191"/>
    <mergeCell ref="N192:N195"/>
    <mergeCell ref="N196:N201"/>
    <mergeCell ref="N138:N139"/>
    <mergeCell ref="N140:N143"/>
    <mergeCell ref="N145:N147"/>
    <mergeCell ref="N148:N149"/>
    <mergeCell ref="N150:N151"/>
    <mergeCell ref="N125:N127"/>
    <mergeCell ref="N128:N129"/>
    <mergeCell ref="N130:N132"/>
    <mergeCell ref="N133:N134"/>
    <mergeCell ref="N136:N137"/>
    <mergeCell ref="N169:N173"/>
    <mergeCell ref="N175:N179"/>
    <mergeCell ref="N180:N181"/>
    <mergeCell ref="N182:N185"/>
    <mergeCell ref="N186:N188"/>
    <mergeCell ref="N152:N154"/>
    <mergeCell ref="N155:N158"/>
    <mergeCell ref="N159:N164"/>
    <mergeCell ref="N165:N166"/>
    <mergeCell ref="N167:N168"/>
    <mergeCell ref="N109:N111"/>
    <mergeCell ref="N112:N117"/>
    <mergeCell ref="N118:N124"/>
    <mergeCell ref="O50:O56"/>
    <mergeCell ref="P50:P56"/>
    <mergeCell ref="Q50:Q56"/>
    <mergeCell ref="O57:O67"/>
    <mergeCell ref="P57:P67"/>
    <mergeCell ref="Q57:Q67"/>
    <mergeCell ref="O102:O108"/>
    <mergeCell ref="P102:P108"/>
    <mergeCell ref="Q102:Q108"/>
    <mergeCell ref="O118:O124"/>
    <mergeCell ref="P118:P124"/>
    <mergeCell ref="Q118:Q124"/>
    <mergeCell ref="N102:N108"/>
    <mergeCell ref="N68:N88"/>
    <mergeCell ref="O32:O43"/>
    <mergeCell ref="P32:P43"/>
    <mergeCell ref="Q32:Q43"/>
    <mergeCell ref="O44:O49"/>
    <mergeCell ref="P44:P49"/>
    <mergeCell ref="Q44:Q49"/>
    <mergeCell ref="O89:O101"/>
    <mergeCell ref="P89:P101"/>
    <mergeCell ref="Q89:Q101"/>
    <mergeCell ref="O68:O79"/>
    <mergeCell ref="P68:P79"/>
    <mergeCell ref="Q68:Q88"/>
    <mergeCell ref="O80:O88"/>
    <mergeCell ref="P80:P88"/>
    <mergeCell ref="O125:O127"/>
    <mergeCell ref="P125:P127"/>
    <mergeCell ref="Q125:Q127"/>
    <mergeCell ref="O109:O111"/>
    <mergeCell ref="P109:P111"/>
    <mergeCell ref="Q109:Q111"/>
    <mergeCell ref="O112:O117"/>
    <mergeCell ref="P112:P117"/>
    <mergeCell ref="Q112:Q117"/>
    <mergeCell ref="O136:O137"/>
    <mergeCell ref="P136:P137"/>
    <mergeCell ref="Q136:Q137"/>
    <mergeCell ref="O138:O139"/>
    <mergeCell ref="P138:P139"/>
    <mergeCell ref="Q138:Q139"/>
    <mergeCell ref="P128:P129"/>
    <mergeCell ref="Q128:Q129"/>
    <mergeCell ref="P130:P132"/>
    <mergeCell ref="Q130:Q132"/>
    <mergeCell ref="P133:P134"/>
    <mergeCell ref="Q133:Q134"/>
    <mergeCell ref="O148:O149"/>
    <mergeCell ref="P148:P149"/>
    <mergeCell ref="Q148:Q149"/>
    <mergeCell ref="O150:O151"/>
    <mergeCell ref="P150:P151"/>
    <mergeCell ref="Q150:Q151"/>
    <mergeCell ref="O140:O143"/>
    <mergeCell ref="P140:P143"/>
    <mergeCell ref="Q140:Q143"/>
    <mergeCell ref="O145:O147"/>
    <mergeCell ref="P145:P147"/>
    <mergeCell ref="Q145:Q147"/>
    <mergeCell ref="O169:O173"/>
    <mergeCell ref="P169:P173"/>
    <mergeCell ref="Q169:Q173"/>
    <mergeCell ref="O175:O179"/>
    <mergeCell ref="P175:P179"/>
    <mergeCell ref="Q175:Q179"/>
    <mergeCell ref="O152:O154"/>
    <mergeCell ref="P152:P154"/>
    <mergeCell ref="Q152:Q154"/>
    <mergeCell ref="O155:O158"/>
    <mergeCell ref="P155:P158"/>
    <mergeCell ref="Q155:Q168"/>
    <mergeCell ref="O159:O164"/>
    <mergeCell ref="P159:P164"/>
    <mergeCell ref="O165:O166"/>
    <mergeCell ref="P165:P166"/>
    <mergeCell ref="O167:O168"/>
    <mergeCell ref="P167:P168"/>
    <mergeCell ref="O189:O191"/>
    <mergeCell ref="P189:P191"/>
    <mergeCell ref="O192:O195"/>
    <mergeCell ref="P192:P195"/>
    <mergeCell ref="O180:O181"/>
    <mergeCell ref="P180:P181"/>
    <mergeCell ref="Q180:Q181"/>
    <mergeCell ref="O182:O185"/>
    <mergeCell ref="P182:P185"/>
    <mergeCell ref="Q182:Q185"/>
    <mergeCell ref="Q186:Q195"/>
    <mergeCell ref="P186:P188"/>
    <mergeCell ref="O186:O188"/>
    <mergeCell ref="Q211:Q212"/>
    <mergeCell ref="T68:T88"/>
    <mergeCell ref="R89:R91"/>
    <mergeCell ref="S89:S91"/>
    <mergeCell ref="T89:T91"/>
    <mergeCell ref="R92:R94"/>
    <mergeCell ref="S92:S94"/>
    <mergeCell ref="T92:T94"/>
    <mergeCell ref="T9:T49"/>
    <mergeCell ref="R50:R56"/>
    <mergeCell ref="S50:S56"/>
    <mergeCell ref="T50:T56"/>
    <mergeCell ref="R57:R67"/>
    <mergeCell ref="S57:S67"/>
    <mergeCell ref="T57:T67"/>
    <mergeCell ref="T112:T117"/>
    <mergeCell ref="R118:R124"/>
    <mergeCell ref="S118:S124"/>
    <mergeCell ref="T118:T124"/>
    <mergeCell ref="R125:R127"/>
    <mergeCell ref="S125:S127"/>
    <mergeCell ref="T125:T127"/>
    <mergeCell ref="T95:T101"/>
    <mergeCell ref="R102:R108"/>
    <mergeCell ref="S102:S108"/>
    <mergeCell ref="T102:T108"/>
    <mergeCell ref="R109:R111"/>
    <mergeCell ref="S109:S111"/>
    <mergeCell ref="T109:T111"/>
    <mergeCell ref="S112:S117"/>
    <mergeCell ref="R112:R117"/>
    <mergeCell ref="T136:T137"/>
    <mergeCell ref="R138:R139"/>
    <mergeCell ref="S138:S139"/>
    <mergeCell ref="T138:T139"/>
    <mergeCell ref="T128:T129"/>
    <mergeCell ref="R130:R132"/>
    <mergeCell ref="S130:S132"/>
    <mergeCell ref="T130:T132"/>
    <mergeCell ref="R133:R134"/>
    <mergeCell ref="S133:S134"/>
    <mergeCell ref="T133:T134"/>
    <mergeCell ref="S136:S137"/>
    <mergeCell ref="R136:R137"/>
    <mergeCell ref="S128:S129"/>
    <mergeCell ref="R128:R129"/>
    <mergeCell ref="S145:S147"/>
    <mergeCell ref="T145:T147"/>
    <mergeCell ref="R148:R149"/>
    <mergeCell ref="S148:S149"/>
    <mergeCell ref="T148:T149"/>
    <mergeCell ref="R145:R147"/>
    <mergeCell ref="R140:R143"/>
    <mergeCell ref="S140:S143"/>
    <mergeCell ref="T140:T143"/>
    <mergeCell ref="R155:R158"/>
    <mergeCell ref="S155:S158"/>
    <mergeCell ref="T155:T158"/>
    <mergeCell ref="R159:R164"/>
    <mergeCell ref="S159:S164"/>
    <mergeCell ref="T159:T164"/>
    <mergeCell ref="R150:R151"/>
    <mergeCell ref="S150:S151"/>
    <mergeCell ref="T150:T151"/>
    <mergeCell ref="R152:R154"/>
    <mergeCell ref="S152:S154"/>
    <mergeCell ref="T152:T154"/>
    <mergeCell ref="S182:S185"/>
    <mergeCell ref="T182:T185"/>
    <mergeCell ref="R169:R173"/>
    <mergeCell ref="S169:S173"/>
    <mergeCell ref="T169:T173"/>
    <mergeCell ref="R175:R179"/>
    <mergeCell ref="S175:S179"/>
    <mergeCell ref="T175:T179"/>
    <mergeCell ref="R165:R166"/>
    <mergeCell ref="S165:S166"/>
    <mergeCell ref="T165:T166"/>
    <mergeCell ref="R167:R168"/>
    <mergeCell ref="S167:S168"/>
    <mergeCell ref="T167:T168"/>
    <mergeCell ref="Y130:Y134"/>
    <mergeCell ref="Y135:Y139"/>
    <mergeCell ref="Y140:Y143"/>
    <mergeCell ref="Y145:Y151"/>
    <mergeCell ref="Y118:Y124"/>
    <mergeCell ref="R202:R210"/>
    <mergeCell ref="S202:S210"/>
    <mergeCell ref="T202:T210"/>
    <mergeCell ref="R192:R195"/>
    <mergeCell ref="S192:S195"/>
    <mergeCell ref="T192:T195"/>
    <mergeCell ref="R196:R201"/>
    <mergeCell ref="S196:S201"/>
    <mergeCell ref="T196:T201"/>
    <mergeCell ref="R186:R188"/>
    <mergeCell ref="S186:S188"/>
    <mergeCell ref="T186:T188"/>
    <mergeCell ref="R189:R191"/>
    <mergeCell ref="S189:S191"/>
    <mergeCell ref="T189:T191"/>
    <mergeCell ref="R180:R181"/>
    <mergeCell ref="S180:S181"/>
    <mergeCell ref="T180:T181"/>
    <mergeCell ref="R182:R185"/>
    <mergeCell ref="AA9:AA21"/>
    <mergeCell ref="Z22:Z31"/>
    <mergeCell ref="AA22:AA31"/>
    <mergeCell ref="Z32:Z43"/>
    <mergeCell ref="AA32:AA43"/>
    <mergeCell ref="Y186:Y195"/>
    <mergeCell ref="Y196:Y201"/>
    <mergeCell ref="Y202:Y210"/>
    <mergeCell ref="Y211:Y212"/>
    <mergeCell ref="Z9:Z21"/>
    <mergeCell ref="Z44:Z49"/>
    <mergeCell ref="Z68:Z79"/>
    <mergeCell ref="Z102:Z108"/>
    <mergeCell ref="Z125:Z129"/>
    <mergeCell ref="Z140:Z143"/>
    <mergeCell ref="Z155:Z168"/>
    <mergeCell ref="Z180:Z185"/>
    <mergeCell ref="Z202:Z210"/>
    <mergeCell ref="Y152:Y154"/>
    <mergeCell ref="Y155:Y168"/>
    <mergeCell ref="Y169:Y174"/>
    <mergeCell ref="Y175:Y179"/>
    <mergeCell ref="Y180:Y185"/>
    <mergeCell ref="Y125:Y129"/>
    <mergeCell ref="AA68:AA79"/>
    <mergeCell ref="Z80:Z88"/>
    <mergeCell ref="AA80:AA88"/>
    <mergeCell ref="Z89:Z101"/>
    <mergeCell ref="AA89:AA101"/>
    <mergeCell ref="AA44:AA49"/>
    <mergeCell ref="Z50:Z56"/>
    <mergeCell ref="AA50:AA56"/>
    <mergeCell ref="Z57:Z67"/>
    <mergeCell ref="AA57:AA67"/>
    <mergeCell ref="AA125:AA129"/>
    <mergeCell ref="Z130:Z134"/>
    <mergeCell ref="AA131:AA134"/>
    <mergeCell ref="Z135:Z139"/>
    <mergeCell ref="AA135:AA139"/>
    <mergeCell ref="AA102:AA108"/>
    <mergeCell ref="Z109:Z117"/>
    <mergeCell ref="AA109:AA117"/>
    <mergeCell ref="Z118:Z124"/>
    <mergeCell ref="AA118:AA124"/>
    <mergeCell ref="AA186:AA195"/>
    <mergeCell ref="Z196:Z201"/>
    <mergeCell ref="AA196:AA201"/>
    <mergeCell ref="AA155:AA168"/>
    <mergeCell ref="Z169:Z174"/>
    <mergeCell ref="AA169:AA174"/>
    <mergeCell ref="Z175:Z179"/>
    <mergeCell ref="AA175:AA179"/>
    <mergeCell ref="AA140:AA143"/>
    <mergeCell ref="Z145:Z151"/>
    <mergeCell ref="AA145:AA151"/>
    <mergeCell ref="Z152:Z154"/>
    <mergeCell ref="AA152:AA154"/>
    <mergeCell ref="D5:AR5"/>
    <mergeCell ref="U9:U213"/>
    <mergeCell ref="W9:W124"/>
    <mergeCell ref="X9:X124"/>
    <mergeCell ref="W125:W154"/>
    <mergeCell ref="X125:X154"/>
    <mergeCell ref="W155:W168"/>
    <mergeCell ref="X155:X168"/>
    <mergeCell ref="W186:W195"/>
    <mergeCell ref="X186:X195"/>
    <mergeCell ref="W169:W185"/>
    <mergeCell ref="X169:X185"/>
    <mergeCell ref="V9:V213"/>
    <mergeCell ref="O128:O129"/>
    <mergeCell ref="O130:O132"/>
    <mergeCell ref="O133:O134"/>
    <mergeCell ref="W211:W212"/>
    <mergeCell ref="X211:X212"/>
    <mergeCell ref="AA202:AA210"/>
    <mergeCell ref="Z211:Z212"/>
    <mergeCell ref="AA211:AA212"/>
    <mergeCell ref="AI32:AI43"/>
    <mergeCell ref="AA180:AA185"/>
    <mergeCell ref="Z186:Z195"/>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60" zoomScaleNormal="60" workbookViewId="0">
      <selection activeCell="B3" sqref="B3:F3"/>
    </sheetView>
  </sheetViews>
  <sheetFormatPr baseColWidth="10" defaultColWidth="10.7109375" defaultRowHeight="15" x14ac:dyDescent="0.25"/>
  <cols>
    <col min="1" max="1" width="20.7109375" customWidth="1"/>
    <col min="2" max="2" width="25" customWidth="1"/>
    <col min="3" max="3" width="19.85546875" customWidth="1"/>
    <col min="4" max="4" width="20.42578125" customWidth="1"/>
    <col min="5" max="5" width="30.28515625" customWidth="1"/>
    <col min="6" max="6" width="34.28515625" customWidth="1"/>
    <col min="7" max="7" width="43.7109375" customWidth="1"/>
  </cols>
  <sheetData>
    <row r="1" spans="1:7" ht="44.25" customHeight="1" x14ac:dyDescent="0.25">
      <c r="A1" s="907" t="s">
        <v>58</v>
      </c>
      <c r="B1" s="908"/>
      <c r="C1" s="908"/>
      <c r="D1" s="908"/>
      <c r="E1" s="908"/>
      <c r="F1" s="908"/>
      <c r="G1" s="909"/>
    </row>
    <row r="2" spans="1:7" s="26" customFormat="1" ht="43.5" customHeight="1" x14ac:dyDescent="0.25">
      <c r="A2" s="41" t="s">
        <v>59</v>
      </c>
      <c r="B2" s="910" t="s">
        <v>60</v>
      </c>
      <c r="C2" s="910"/>
      <c r="D2" s="910"/>
      <c r="E2" s="910"/>
      <c r="F2" s="910"/>
      <c r="G2" s="28" t="s">
        <v>61</v>
      </c>
    </row>
    <row r="3" spans="1:7" ht="45" customHeight="1" x14ac:dyDescent="0.25">
      <c r="A3" s="21" t="s">
        <v>136</v>
      </c>
      <c r="B3" s="911" t="s">
        <v>139</v>
      </c>
      <c r="C3" s="912"/>
      <c r="D3" s="912"/>
      <c r="E3" s="912"/>
      <c r="F3" s="913"/>
      <c r="G3" s="16" t="s">
        <v>140</v>
      </c>
    </row>
    <row r="4" spans="1:7" ht="45" customHeight="1" x14ac:dyDescent="0.25">
      <c r="A4" s="17"/>
      <c r="B4" s="914"/>
      <c r="C4" s="915"/>
      <c r="D4" s="915"/>
      <c r="E4" s="915"/>
      <c r="F4" s="916"/>
      <c r="G4" s="18"/>
    </row>
    <row r="5" spans="1:7" ht="45" customHeight="1" x14ac:dyDescent="0.25">
      <c r="A5" s="17"/>
      <c r="B5" s="914"/>
      <c r="C5" s="915"/>
      <c r="D5" s="915"/>
      <c r="E5" s="915"/>
      <c r="F5" s="916"/>
      <c r="G5" s="18"/>
    </row>
    <row r="6" spans="1:7" ht="45" customHeight="1" thickBot="1" x14ac:dyDescent="0.3">
      <c r="A6" s="19"/>
      <c r="B6" s="918"/>
      <c r="C6" s="918"/>
      <c r="D6" s="918"/>
      <c r="E6" s="918"/>
      <c r="F6" s="918"/>
      <c r="G6" s="20"/>
    </row>
    <row r="7" spans="1:7" ht="45" customHeight="1" thickBot="1" x14ac:dyDescent="0.3">
      <c r="A7" s="919"/>
      <c r="B7" s="919"/>
      <c r="C7" s="919"/>
      <c r="D7" s="919"/>
      <c r="E7" s="919"/>
      <c r="F7" s="919"/>
      <c r="G7" s="919"/>
    </row>
    <row r="8" spans="1:7" s="26" customFormat="1" ht="45" customHeight="1" x14ac:dyDescent="0.25">
      <c r="A8" s="24"/>
      <c r="B8" s="920" t="s">
        <v>62</v>
      </c>
      <c r="C8" s="920"/>
      <c r="D8" s="920" t="s">
        <v>63</v>
      </c>
      <c r="E8" s="920"/>
      <c r="F8" s="37" t="s">
        <v>59</v>
      </c>
      <c r="G8" s="25" t="s">
        <v>64</v>
      </c>
    </row>
    <row r="9" spans="1:7" ht="45" customHeight="1" x14ac:dyDescent="0.25">
      <c r="A9" s="27" t="s">
        <v>65</v>
      </c>
      <c r="B9" s="921" t="s">
        <v>134</v>
      </c>
      <c r="C9" s="921"/>
      <c r="D9" s="917" t="s">
        <v>135</v>
      </c>
      <c r="E9" s="917"/>
      <c r="F9" s="21" t="s">
        <v>136</v>
      </c>
      <c r="G9" s="22"/>
    </row>
    <row r="10" spans="1:7" ht="45" customHeight="1" x14ac:dyDescent="0.25">
      <c r="A10" s="27" t="s">
        <v>66</v>
      </c>
      <c r="B10" s="917" t="s">
        <v>137</v>
      </c>
      <c r="C10" s="917"/>
      <c r="D10" s="917" t="s">
        <v>138</v>
      </c>
      <c r="E10" s="917"/>
      <c r="F10" s="21" t="s">
        <v>136</v>
      </c>
      <c r="G10" s="22"/>
    </row>
    <row r="11" spans="1:7" ht="45" customHeight="1" thickBot="1" x14ac:dyDescent="0.3">
      <c r="A11" s="40" t="s">
        <v>67</v>
      </c>
      <c r="B11" s="917" t="s">
        <v>137</v>
      </c>
      <c r="C11" s="917"/>
      <c r="D11" s="917" t="s">
        <v>138</v>
      </c>
      <c r="E11" s="917"/>
      <c r="F11" s="21" t="s">
        <v>136</v>
      </c>
      <c r="G11" s="23"/>
    </row>
    <row r="12" spans="1:7" ht="45" customHeight="1" x14ac:dyDescent="0.25"/>
    <row r="13" spans="1:7" ht="45" customHeight="1" x14ac:dyDescent="0.25"/>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sheetData>
  <mergeCells count="15">
    <mergeCell ref="B10:C10"/>
    <mergeCell ref="D10:E10"/>
    <mergeCell ref="B11:C11"/>
    <mergeCell ref="D11:E11"/>
    <mergeCell ref="B6:F6"/>
    <mergeCell ref="A7:G7"/>
    <mergeCell ref="B8:C8"/>
    <mergeCell ref="D8:E8"/>
    <mergeCell ref="B9:C9"/>
    <mergeCell ref="D9:E9"/>
    <mergeCell ref="A1:G1"/>
    <mergeCell ref="B2:F2"/>
    <mergeCell ref="B3:F3"/>
    <mergeCell ref="B4:F4"/>
    <mergeCell ref="B5:F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INSTRUCTIVO</vt:lpstr>
      <vt:lpstr>PLAN DE ACCIÓN</vt:lpstr>
      <vt:lpstr>CONTROL DE CAMBIOS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Mernarda Perez Carmona</dc:creator>
  <cp:lastModifiedBy>Maria Mernarda Perez Carmona</cp:lastModifiedBy>
  <dcterms:created xsi:type="dcterms:W3CDTF">2022-12-26T20:23:47Z</dcterms:created>
  <dcterms:modified xsi:type="dcterms:W3CDTF">2023-01-31T15:43:36Z</dcterms:modified>
</cp:coreProperties>
</file>