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43" i="1" l="1"/>
  <c r="M33" i="1"/>
  <c r="AQ61" i="1"/>
  <c r="AP61" i="1"/>
  <c r="AO61" i="1"/>
  <c r="AQ54" i="1"/>
  <c r="AQ49" i="1"/>
  <c r="AQ39" i="1"/>
  <c r="AQ33" i="1"/>
  <c r="AQ15" i="1"/>
  <c r="AQ7" i="1"/>
  <c r="AQ3" i="1"/>
  <c r="S54" i="1"/>
  <c r="S49" i="1"/>
  <c r="T49" i="1" s="1"/>
  <c r="U49" i="1" s="1"/>
  <c r="S39" i="1"/>
  <c r="S15" i="1"/>
  <c r="S7" i="1"/>
  <c r="T7" i="1" s="1"/>
  <c r="U7" i="1" s="1"/>
  <c r="S3" i="1"/>
  <c r="AB4" i="1"/>
  <c r="AB7" i="1"/>
  <c r="AB10" i="1"/>
  <c r="AB13" i="1"/>
  <c r="AB15" i="1"/>
  <c r="AB21" i="1"/>
  <c r="AB29" i="1"/>
  <c r="AB33" i="1"/>
  <c r="AC33" i="1" s="1"/>
  <c r="AB39" i="1"/>
  <c r="AB43" i="1"/>
  <c r="AB45" i="1"/>
  <c r="AB47" i="1"/>
  <c r="AB49" i="1"/>
  <c r="AB51" i="1"/>
  <c r="AB54" i="1"/>
  <c r="AB55" i="1"/>
  <c r="AB57" i="1"/>
  <c r="AB59" i="1"/>
  <c r="AB3" i="1"/>
  <c r="AC3" i="1" s="1"/>
  <c r="T54" i="1"/>
  <c r="U54" i="1" s="1"/>
  <c r="Q54" i="1"/>
  <c r="R54" i="1" s="1"/>
  <c r="Q49" i="1"/>
  <c r="R49" i="1" s="1"/>
  <c r="T39" i="1"/>
  <c r="U39" i="1" s="1"/>
  <c r="Q39" i="1"/>
  <c r="R39" i="1" s="1"/>
  <c r="U33" i="1"/>
  <c r="R33" i="1"/>
  <c r="T15" i="1"/>
  <c r="U15" i="1" s="1"/>
  <c r="Q15" i="1"/>
  <c r="R15" i="1" s="1"/>
  <c r="Q7" i="1"/>
  <c r="R7" i="1" s="1"/>
  <c r="U3" i="1"/>
  <c r="R3" i="1"/>
  <c r="AC7" i="1" l="1"/>
  <c r="AC54" i="1"/>
  <c r="AC15" i="1"/>
  <c r="R61" i="1"/>
  <c r="U61" i="1"/>
  <c r="AC39" i="1"/>
  <c r="AC49" i="1"/>
  <c r="BC39" i="1"/>
  <c r="S33" i="1"/>
  <c r="AC61" i="1" l="1"/>
</calcChain>
</file>

<file path=xl/comments1.xml><?xml version="1.0" encoding="utf-8"?>
<comments xmlns="http://schemas.openxmlformats.org/spreadsheetml/2006/main">
  <authors>
    <author>Luz Marlene Andrade</author>
  </authors>
  <commentList>
    <comment ref="AN2" authorId="0" shapeId="0">
      <text>
        <r>
          <rPr>
            <b/>
            <sz val="9"/>
            <color indexed="81"/>
            <rFont val="Tahoma"/>
            <family val="2"/>
          </rPr>
          <t>Luz Marlene Andrade:</t>
        </r>
        <r>
          <rPr>
            <sz val="9"/>
            <color indexed="81"/>
            <rFont val="Tahoma"/>
            <family val="2"/>
          </rPr>
          <t xml:space="preserve">
INDICAR QUÉ RUBRO PRESUPUESTAL ESTÁ SEÑALADO COMO TRAZADOR DE GÉNERO</t>
        </r>
      </text>
    </comment>
  </commentList>
</comments>
</file>

<file path=xl/sharedStrings.xml><?xml version="1.0" encoding="utf-8"?>
<sst xmlns="http://schemas.openxmlformats.org/spreadsheetml/2006/main" count="258" uniqueCount="193">
  <si>
    <t>Observación</t>
  </si>
  <si>
    <t>Fecha de Inicio Contratación</t>
  </si>
  <si>
    <t xml:space="preserve">Tipo de Contratación </t>
  </si>
  <si>
    <t>¿Requiere contratación?</t>
  </si>
  <si>
    <t xml:space="preserve">REPORTE EJECUCIÓN PRESUPUESTAL </t>
  </si>
  <si>
    <t>Código Presupuestal</t>
  </si>
  <si>
    <t>Rubro Presupuestal</t>
  </si>
  <si>
    <t>Fuente Presupuestal</t>
  </si>
  <si>
    <t>Apropiación Definitiva
(en pesos)</t>
  </si>
  <si>
    <t>Fuente de Financiación</t>
  </si>
  <si>
    <t>Nombre del Responsable</t>
  </si>
  <si>
    <t xml:space="preserve">Dependencia Responsable </t>
  </si>
  <si>
    <t>Porcentaje de Participación de la Actividad en el Proyecto</t>
  </si>
  <si>
    <t>Beneficiarios Cubiertos</t>
  </si>
  <si>
    <t>Beneficiarios Programados</t>
  </si>
  <si>
    <t>Tiempo de Ejecución
(número de días)</t>
  </si>
  <si>
    <t xml:space="preserve">Fecha de inicio </t>
  </si>
  <si>
    <t>Valor Absoluto de la Actividad del  Proyecto 2022</t>
  </si>
  <si>
    <t>Actividades de Proyecto</t>
  </si>
  <si>
    <t>Objetivo del Proyecto</t>
  </si>
  <si>
    <t>PROYECTO</t>
  </si>
  <si>
    <t>ACUMULADO DE META PRODUCTO 2020- 2021</t>
  </si>
  <si>
    <t>PROGRAMACIÓN META A 2022</t>
  </si>
  <si>
    <t>Valor Absoluto de la Meta Producto 2020-2023</t>
  </si>
  <si>
    <t>Descripción de la Meta Producto 2020-2023</t>
  </si>
  <si>
    <t>Línea Base 2019 
Según PDD</t>
  </si>
  <si>
    <t>UNIDAD DE MEDIDA DEL INDICADOR DE PRODUCTO</t>
  </si>
  <si>
    <t>Indicador de Producto</t>
  </si>
  <si>
    <t xml:space="preserve">PROGRAMA </t>
  </si>
  <si>
    <t>Meta de Bienestar 2020-2023</t>
  </si>
  <si>
    <t>Línea Base 2019</t>
  </si>
  <si>
    <t>Indicador de Bienestar</t>
  </si>
  <si>
    <t>LINEA ESTRATEGICA</t>
  </si>
  <si>
    <t>PILAR</t>
  </si>
  <si>
    <t xml:space="preserve">INDICAR SI EL RUBRO ESTÁ MARCADO COMO TRAZADOR DE GÉNERO
(SI ó NO) </t>
  </si>
  <si>
    <t>CARTAGENA TRANSPARENTE</t>
  </si>
  <si>
    <t>CULTURA CIUDADANA PARA LA DEMOCRACIA Y LA PAZ</t>
  </si>
  <si>
    <t>0 FUENTE: ESCUELA DE GOBIERNO Y LIDERAZGO</t>
  </si>
  <si>
    <t>FORMULAR E IMPLEMENTAR EL PLAN DE CULTURA CIUDADANA Y CARTAGENEIDAD EN UN 100%</t>
  </si>
  <si>
    <t>CARTAGENA INTELIGENTE CON TODOS Y PARA TODOS</t>
  </si>
  <si>
    <t xml:space="preserve">PORCENTAJE CIUDADANOS CARTAGENEROS CONECTADOS ALFABETIZADOS DIGITALMENTE </t>
  </si>
  <si>
    <t>60% DE LOS CIUDADANOS CARTAGENEROS</t>
  </si>
  <si>
    <t>SERVIDOR Y SERVIDORA PÚBLICA AL SERVICIO DE LA CIUDADANIA</t>
  </si>
  <si>
    <t>Personas</t>
  </si>
  <si>
    <t>2021130010232</t>
  </si>
  <si>
    <t>Contratar y articular con los contratistas la coordinación, supervisión y de apoyo en la gestión del proyecto</t>
  </si>
  <si>
    <t>Identificar, promover prácticas de innovación en las dependencias y entidades del distrito, en la prestación de sus servicios o procesos de mejoras administrativas.</t>
  </si>
  <si>
    <t>ESCUELA DE GOBIERNO Y LIDERAZGO</t>
  </si>
  <si>
    <t xml:space="preserve">INVERSIÓN </t>
  </si>
  <si>
    <t>1.2.1.0.00-001 - ICLD</t>
  </si>
  <si>
    <t>FORMACION DESARROLLO DE LAS COMPETENCIAS DE LOS SERVIDORES Y SERVIDORAS PUBLICAS DEL DISTRITO DE CARTAGENA DE INDIAS</t>
  </si>
  <si>
    <t>NO</t>
  </si>
  <si>
    <t>2.3.4599.1000.2021130010232</t>
  </si>
  <si>
    <t>SI</t>
  </si>
  <si>
    <t>Contrato de prestación de servicios profesionales y de apoyo a la gestión</t>
  </si>
  <si>
    <t>Contrato modalidad de Convenio</t>
  </si>
  <si>
    <t>Contrato modalidad de Minima Cuantía</t>
  </si>
  <si>
    <t>128 Organizaciones Comunales y Sociales Participan, Inciden y hacen Control a las decisiones de la Administracion Distrital</t>
  </si>
  <si>
    <t>Formular e Implementar un plan de Cultura Ciudadana y Cartageneidad</t>
  </si>
  <si>
    <t>YO SOY CARTAGENA</t>
  </si>
  <si>
    <t>52% de las personas se sienten orgullosos de la Ciuidad</t>
  </si>
  <si>
    <t>Lograr que 882.989 (80%) de las y los Cartageneros se sientan orgullosos de su ciudad</t>
  </si>
  <si>
    <t>NUESTRA CARTAGENA SOÑADA</t>
  </si>
  <si>
    <t>Numero de ciudadanas y ciudadanos participantes en la construccion  del plan estrategico prospectivo para 2040</t>
  </si>
  <si>
    <t>N.D</t>
  </si>
  <si>
    <t>Alcanzar la participacion de 102.837 Ciudadanas y Ciudadnos (10%) de la poblacion Cartagenera en la construccion de un Plan Estrategico Prospectivo</t>
  </si>
  <si>
    <t>Porcentaje de la implementacion de la Escuela Virtual  y aplicatico aplicación Cartagena reporta</t>
  </si>
  <si>
    <t>Implementar las etapas de diseño montaje y financiemiento de la Escuela Virtual</t>
  </si>
  <si>
    <t xml:space="preserve">JORGE PIEDRAHITA ADUEN </t>
  </si>
  <si>
    <t>NÚMERO DE PREMIOS OTORGADOS</t>
  </si>
  <si>
    <t>Otorgar 12 Reconocimientos en el concurso sobre Investigaciones del Impacto de la Corrupción en Cartagena</t>
  </si>
  <si>
    <t>Formación de la Ciudadanía Libre incluyente y transformadora para la Democracia 2022-2023 Cartagena de Indias</t>
  </si>
  <si>
    <t>2021130010231</t>
  </si>
  <si>
    <t xml:space="preserve">Aumentar la participación ciudadana especialmente de mujeres y jóvenes de organizaciones sociales y comunales en los procesos de transformación, desarrollo local y toma de decisiones del Gobierno de Cartagena de Indias.
</t>
  </si>
  <si>
    <t>Desarrollar formación, asistencia comunitaria, jornadas de promoción y encuentro para el seguimiento ciudadano.</t>
  </si>
  <si>
    <t>1.089.683</t>
  </si>
  <si>
    <t>FORMACION DE LA CIUDADANIA LIBRE INCLUYENTE Y TRANSFORMADORA PARA LA DEMOCRACIA 2022 2023</t>
  </si>
  <si>
    <t>2.3.4502.1000.2021130010231</t>
  </si>
  <si>
    <t>2021130010239</t>
  </si>
  <si>
    <t>Implementar de manera participativa y experimental un Plan Decenal de cultura ciudadana que contenga la política pública de Cartagena y
las estrategias de la ciudad para los próximos 10 años</t>
  </si>
  <si>
    <t>IMPLEMENTACION PLAN DECENAL DE CULTURA CIUDADANA Y CARTAGENEIDAD</t>
  </si>
  <si>
    <t>2.3.4599.1000.2021130010239</t>
  </si>
  <si>
    <t>Formación mi Orgullo es Cartagena</t>
  </si>
  <si>
    <t>2021130010242</t>
  </si>
  <si>
    <t>Aplicar Estrategia pedagógica de comunicación</t>
  </si>
  <si>
    <t>Realizar Campañas de sensibilización de las y los cartageneros</t>
  </si>
  <si>
    <t>1.024.882</t>
  </si>
  <si>
    <t>FORMACION MI ORGULLO ES CARTAGENA</t>
  </si>
  <si>
    <t>2.3.4599.1000.2021130010242</t>
  </si>
  <si>
    <t>Formulación Agenda Prospectiva de Ciudad  Nuestra Cartagena Soñada</t>
  </si>
  <si>
    <t>2021130010238</t>
  </si>
  <si>
    <t>Fortalecer los espacios de participación de la ciudadanía y distintas agremiaciones en la construcción de documentos que apunten a una visión prospectiva de ciudad en el que se integren distintos enfoques y se genere confianza institucional</t>
  </si>
  <si>
    <t>1.055.035</t>
  </si>
  <si>
    <t>FORMULACION AGENDA PROSPECTIVA DE CIUDAD NUESTRA CARTAGENA SOÑADA CARTAGENA DE INDIAS</t>
  </si>
  <si>
    <t>2.3.4599.1000.2021130010238</t>
  </si>
  <si>
    <t>Desarrollo e Implementación de Cursos de Formacion Virtual en la Escuela de Gobierno del Distrito de Cartagena de Indias</t>
  </si>
  <si>
    <t>2021130010241</t>
  </si>
  <si>
    <t>Implementar herramientas digitales para la interacción entre la ciudadanía y las entidades distritales de la ciudad de Cartagena</t>
  </si>
  <si>
    <t>Desarrollar la plataforma escuela virtual</t>
  </si>
  <si>
    <t xml:space="preserve">DESARROLLO E IMPLEMENTACION DEL CURSO DE FORMACION VIRTUAL EN LA ESCUELA DE GOBIERNO DEL DISTRITO DE CARTAGENA DE INDIAS </t>
  </si>
  <si>
    <t>2.3.4599.1000.2021130010241</t>
  </si>
  <si>
    <t>85,47%</t>
  </si>
  <si>
    <t>Formación Investigación Premios Jorge Piedrahita Aduen</t>
  </si>
  <si>
    <t>2021130010240</t>
  </si>
  <si>
    <t>Sensibilizar a la ciudadanía en general para realizar procesos de investigación, divulgación y concurso, sobre el impacto de la corrupción en
la ciudad</t>
  </si>
  <si>
    <t>Publicar y divulgar para la promoción de resultados de las investigaciones de los premiados de la convocatoria del proyecto Jorge Piedrahíta Aduen.</t>
  </si>
  <si>
    <t>Promocionar voluntarios vales de piedrahita somos todos.</t>
  </si>
  <si>
    <t>Realizar una red de intercambios de experiencias de veedurías a nivel nacional.</t>
  </si>
  <si>
    <t>FORMACION INVESTIGACION PREMIOS JORGE PIEDRAHITA ADUEN</t>
  </si>
  <si>
    <t>2.3.4502.1000.2021130010240</t>
  </si>
  <si>
    <t>REPORTE META PRODUCTO
EJECUTADO DE ENERO 1 A JUNIO 30 DE 2022</t>
  </si>
  <si>
    <t>Se realizó el proceso contractual de dos personas para la ejecución de este proyecto y cumplir con los objetivos de este.</t>
  </si>
  <si>
    <t>EN PROCESO DE SOLICITUD DE DISPONIBLIDAD</t>
  </si>
  <si>
    <t>0,35</t>
  </si>
  <si>
    <t>Código de proyecto BPIN</t>
  </si>
  <si>
    <t>FORMATO PLAN DE ACCIÓN
DEPENDENCIA: ESCUELA DE GOBIERNO Y LIDERAZGO
VIGENCIA 2022</t>
  </si>
  <si>
    <t>REPORTE META PRODUCTO
EJECUTADO DE ENERO 1 A SEPTIEMBRE 30 DE 2022</t>
  </si>
  <si>
    <t>REPORTE ACTIVIDAD DE PROYECTO
EJECUTADO DE ENERO 1 A SEPTIEMBRE 30 DE 2022</t>
  </si>
  <si>
    <t>PLAN DECENAL DE CULTURA CIUDADANA Y CARTAGENEIDAD FORMULADO E IMPLMENTADO</t>
  </si>
  <si>
    <t>Numero de funcionarios y servidores públicos formados y capacitados</t>
  </si>
  <si>
    <t>Capacitar a 1.054  los funcionarios  y Servidores Públicos de la  Administracion Distrital</t>
  </si>
  <si>
    <t>Formación desarrollo de las competencias de los Servidores y Servidoras Públicas del Distrito de Cartagena de Indias</t>
  </si>
  <si>
    <t>Contribuir al fortalecimiento de las habilidades, capacidades y competencias de las servidoras y s.ervidores públicos, promoviendo el desarrollo integral, personal e institucional que permita las transformaciones que se requieren</t>
  </si>
  <si>
    <t>Capacitar a servidores y servidoras públicas para el fortalecimiento de competencias en gestión del conocimiento y la innovación.</t>
  </si>
  <si>
    <t>Realizar jornadas virtuales y presenciales de capacitaciones dirigidas a fortalecer las competencias en atención al ciudadano de los y las servidoras públicas del distrito de Cartagena.</t>
  </si>
  <si>
    <t>DANIELA MARÍA PUELLO SALCEDO</t>
  </si>
  <si>
    <t>En los meses de agosto y septiembre se renovaron los contratos de las profesionales a cargo de las gestiones de coordinación del proyecto Servidor y Servidora pública, quienes han continuado con la planeación y organización de las diferentes jornadas de formación y capacitación.</t>
  </si>
  <si>
    <t>Contrato modalidad mínima cuantía</t>
  </si>
  <si>
    <t>*Se realizó la primera fase de sensibilización de la actividad de iniciativas de innovación con piezas alusivas a la innovación enviadas por los medios de comunicación interna de la alcaldía de Cartagena, para llegar a los servidores públicos de las dependencias.
*Se realizó la convocatoria de inscripción a la feria de innovación dirigida a las dependencias del Distrito, recibiendo la inscripción de 12 dependencias.
*Se estructuró la propuesta para realizar una contratación de mínima cuantía para la logística y montaje de la feria, a realizarse a finales de octubre.</t>
  </si>
  <si>
    <t>N/A</t>
  </si>
  <si>
    <t>Se continuó con el proceso de formación para servidores públicos con el objetivo de fortalecer las habilidades duras y generar eficiencia y eficacia en la ejecución de sus tareas diarias.
•	Capacitación de actualización en SIGOB.
•	Capacitación de manejo del estrés.
•	Curso de MIPG, que cuenta con 12 módulos dirigido a 100 servidores públicos.
•	Curso de contratación desde una perspectiva ciudadana.
*Ley 1480 de 2011, estatuto del consumidor, con la Superintendencia de Industria y Comercio.</t>
  </si>
  <si>
    <t xml:space="preserve">Se siguieron realizando los encuentros de capacitación mañanas y tardes de café con los temas de fortalecimiento institucional y trabajo en equipo, con el objetivo de fortalecer las competencias de los servidores públicos, el clima organizacional y las habilidades blandas, para que se maneje en su dependencia un entorno agradable y realicen el ejercicio de sus funciones con eficiencia y eficacia.  </t>
  </si>
  <si>
    <t>CIUDADANIA LIBRE, INCLUYENTE Y TRANSFORMADORA</t>
  </si>
  <si>
    <t>Número de organizaciones de la sociedad civil y comunales que inciden y hacen control a las decisiones del Gobierno Distrital y de las Alcaldías locales.</t>
  </si>
  <si>
    <t>N/D</t>
  </si>
  <si>
    <t>Contratar y articular con los contratistas la coordinación, supervisión y de apoyo en la gestión del proyecto.</t>
  </si>
  <si>
    <t>Socializar, convocar, seleccionar, diseño plan de formación de las organizaciones sociales y comunales en los procesos de transformación.</t>
  </si>
  <si>
    <t xml:space="preserve">Se realizó un nuevo proceso de contratación de personal encargado de las actividades de coordinación y articulación del proyecto, con el fin apoyar en la organización de las diferentes actividades, incluyendo los procesos de capacitación a las organizaciones sociales, comunitarias y de base en diferentes temáticas. Así mismo, se encargan de promover espacios de liderazgo y construcción social de la ciudadanía y organizaciones sociales, y de asistir y facilitar alianzas interinstitucionales de carácter regional y local con relación al desarrollo de las competencias del programa, además de la realización de acompañamiento técnico, visitas, convocatoria e informes. </t>
  </si>
  <si>
    <t>*Se realizó articulación con Corvivienda para el fortalecimiento a la organización de juntas de vecinos de propiedad horizontal de Ciudadela La Paz, ubicada en el barrio El Pozón. De igual forma, en el marco de alianzas interinstitucionales regionales y locales se realizó alianza desde la parte local con el Departamento Administrativo de Tránsito y Transporte (DATT), para la realización de la actividad social en torno a la educación vial, de la Corporación Touring &amp; Automóvil Club De Colombia ACC.
*Se estructuró y suscribió convenio de asociación No. 020 de 2022 con la Arquidiócesis de Cartagena con el fin de impulsar y desarrollar los procesos de formación y capacitación a las organizaciones sociales y comunales, así como el desarrollo de un diagnóstico socioeconómico territorial en 6 zonas priorizadas en articulación con el PES, que sirva de insumo para la toma de decisiones intervención.
*Se iniciaron las jornadas de diagnóstico de las organizaciones participantes, con el fin de tener la línea de base para estructurar el plan de formación, de acuerdo con las áreas de mayor necesidad que se identifiquen.</t>
  </si>
  <si>
    <t>*Se ha realizado una serie de capacitaciones con los consejos estudiantiles de diferentes instituciones educativas, que forman parte de la red de colegios amigos del turismo. En la primera fase, se realizaron ejercicios de cartografía social. Posteriormente se inició el desarrollo de un plan de capacitación para fortalecer la participación, la incidencia y el control social. 
Se inició además el fortalecimiento a la junta de vecinos de propiedad horizontal en el barrio El Pozón - Urbanización Ciudadela La Paz, en el marco del plan de capacitaciones a las organizaciones sociales y comunales.
*Se continuó con las jornadas de acompañamiento y formación a los consejeros de juventud, a la mesa de barrismo local y los consejos estudiantiles de los colegios amigos del turismo.</t>
  </si>
  <si>
    <t>CARTAGENA TE QUIERE, QUIERE A CARTAGENA: PLAN DECENAL DE CULTURA CIUDADANA Y CARTAGENEIDAD</t>
  </si>
  <si>
    <t>Número de Plan decenal de cultura ciudadana y cartegeneidad formulado e implementado</t>
  </si>
  <si>
    <t>Número</t>
  </si>
  <si>
    <t>PLAN DECENAL DE CULTURA CIUDADANA Y CARTAGENEIDAD</t>
  </si>
  <si>
    <t>Implementar acciones pedagógicas e iniciativas de cultura ciudadana - Eje derecho a la ciudad.</t>
  </si>
  <si>
    <t>Implementar acciones pedagógicas de cultura ciudadana - Eje transparencia, democracia y paz.</t>
  </si>
  <si>
    <t>Implementar acciones pedagógicas de cultura ciudadana - Eje autocuidado.</t>
  </si>
  <si>
    <t>Implementar una estrategia de comunicación y movilización social que permita la visibilzación de las acciones de cultura ciudadana.</t>
  </si>
  <si>
    <t xml:space="preserve">*Se realizó un nuevo  proceso de contratación del equipo técnico que desde la Escuela de Gobierno lidera las acciones del Plan Decenal de Cultura Ciudadana.
*Se realizaron reuniones técnicas semanales con todo el equipo del Plan Decenal de Cultura Ciudadana y Cartageneidad para revisar el avance del plan de trabajo propuesto, el alcance de los objetivos planteados y los entregables acordados. 
*De igual forma, realizamos reunión con el secretario general de la Alcaldía de Cartagena, con el fin de articular acciones en materia de cultura ciudadana en la ciudad. Este espacio sirvió para definir unos puntos de trabajo, tales como realizar acciones de cultura ciudadana en basureros satélites que se encuentran evidenciados en algunos puntos estratégicos.
*Con la Oficina de Servicios Públicos nos articulamos para iniciar un trabajo de cultura ciudadana en puntos críticos de la ciudad. Para esto, se solicitó un mapa que permitiera visualizar los lugares problemas con el fin de establecer la estrategia a desarrollar.
*Realizamos reunión con el Grupo de Transparencia de la Alcaldía de Cartagena, con quienes trabajamos en la implementación de acciones de cultura ciudadana y movilización social para incentivar la transparencia en la ciudad. </t>
  </si>
  <si>
    <t>*Se suscribió convenio de asociación No. 015 de 2022 con la Corporación Desarrollo y Paz del Canal del Dique (PDP)  para dinamizar la implementación del proyecto, en sus tres ejes de acción definidos más la estrategia de comunicación y movilización social.
Se han desarrollado diferentes acciones pedagógicas en el eje derecho a la ciudad tales como:
*Nos sumamos a la estrategia del Gobierno Nacional, La Vamo’ a Limpiar, que se realizó en Barú, en el cual se buscaba concientizar a los nativos y visitantes de mantener en buen estado las playas del sector, a través del no arrojo de basura y el reciclaje. 
*Así mismo, nos sumamos a la actividad por el cuidado de los bienes públicos del territorio, que buscaba generar acciones para la conservación del caño Juan Angola. Esta actividad se realizó en la zona aledaña al puente Benjamín Herrera en Torices y fue acompañada por organizaciones sociales, comunales, mujeres, niños y ambientalistas del territorio.
*En el marco del convenio suscrito con PDP iniciamos la implementación de los laboratorios de cultura ciudadana, para esto, realizamos la fase diagnóstica en La Calle Landrinal en el Centro Histórico y en el barrio Crespo.</t>
  </si>
  <si>
    <t>*En el eje de transparencia, acompañamos a la Oficina Asesora de Transparencia en la implementación de acciones pedagógicas en torno al cambio de comportamiento a nivel institucional. Participamos en jornadas de socialización de las acciones pedagógicas que articuladamente se realizarán en la ciudad para generar transformaciones sociales en este eje.  Este proceso se hace en alianza con Juntos por la Transparencia, socio de la Administración en la ciudad para todo lo concerniente a control social y transparencia. 
*Iniciamos la implementación de los laboratorios de cultura ciudadana, para esto, realizamos la fase diagnostica en Transcaribe y la Oficina de Espacio Público. Esta etapa consistió en realizar una observación no participante en la cual el equipo de trabajo observaba las dinámicas que existen en los lugares y los comportamientos sociales que se dan en ellas para a partir de esto, construir los ejercicios pedagógicos a realizar.</t>
  </si>
  <si>
    <t>*En el eje de autocuidado, participamos en el gran Reciclatón de la comuna 6, una jornada de reciclaje que buscaba promover una reflexión sobre nuestros hábitos de consumo y su impacto en el planeta y la corresponsabilidad que tenemos con el cuidado del ambiente. 
*Iniciamos la implementación de los laboratorios de cultura ciudadana, para esto, realizamos la fase diagnóstica en Fredonia y Santa Rita. Esta etapa consistió en realizar una observación no participante en la cual el equipo de trabajo observaba las dinámicas que existen en los lugares y los comportamientos sociales que se dan en ellas para a partir de esto, construir los ejercicios pedagógicos a realizar.
*Realizamos reunión con la Fundación Grupo Social, con quienes definimos acciones de intervención pedagógica en Fredonia en el marco del ejercicio de laboratorio de cultura ciudadana.</t>
  </si>
  <si>
    <t>*Como una actividad importante de visibilización del proyecto, se realizó el evento de lanzamiento el 13 de septiembre en San Lázaro Distrito de Artes. Este fue pensando como espacio para que todos los asistentes vivieran una experiencia. Por esto diseñamos la ruta de la cultura ciudadana en temas, viales, reciclaje y de cartageneidad. 
*Por otra parte, con el objetivo de fortalecer la estrategia de comunicación del Plan Decenal, realizamos sesiones de trabajo con la Oficina asesora de transparencia del Distrito de Cartagena y la Fundación Santo Domingo para impulsar la estrategia de comunicaciones para generar conciencia ciudadana en los aspectos de cultura ciudadana.</t>
  </si>
  <si>
    <t>Numeros de Cartegeneras y Cartageneros que se sienten orgullosas de la ciudad</t>
  </si>
  <si>
    <t>Aumentar en un 80% el sentido de pertenencia e identidad territorial, de las y los cartageneros con su ciudad, su historia, su cultura, sus espacios comunes, su patrimonio material e inmaterial y su satisfacción con Cartagena como una ciudad para el buen vivir.</t>
  </si>
  <si>
    <t>Se realizó la contratación de una profesional para que lidere la corodinación del proyecto y se pueda cumplir con los objetivos propuestos.</t>
  </si>
  <si>
    <t>*Se suscribió convenio de asociación No. 015 de 2022 con la Corporación Desarrollo y Paz del Canal del Dique (PDP)  para dinamizar la implementación del proyecto, en conjunto con el proyecto Plan Decenal, por compartir objetivos complementarios.
*Se realizaron dos entrevistas para la construcción de contenido informativo: la primera entrevista se realizó con el gerente comercial de la empresa Geofuturo, con la cual se gestionó la participación del evento de inauguración del primer Geoparque de Latinoamérica ubicado en Cartagena, el cual es destacado como un orgullo para la ciudad; y la segunda entrevista, se le realizó al gerente de la empresa Solvitech la cual creo un modelo de cocina solar que se pondrá al servicio de personas nativas de la Isla de Barú, para disminuir el uso de gas y carbón en los procesos de cocción de alimentos.
*Se publicó el siguiente contenido informativo: Semana del Cóctel Cartagenero, Wanderlust Travel Awards, Monitor Music Awards, Festival del Pensamiento Juvenil, Lanzamiento del Proyecto mi Orgullo y Solvitech Cocina Solar, que ayuda a incentivar el orgullo por Cartagena.</t>
  </si>
  <si>
    <t xml:space="preserve">*Se realizaron sesiones de la Cátedra Mi Orgullo es Cartagena en dos Instituciones Educativas del Distrito de Cartagena: Colegio Técnico Distrital Luis Felipe Cabrera ubicado en la isla de Barú e Institución Educativa José Manuel Rodríguez Torices – INEM; y una en la Fundación Caribe Jazz Kids, para un total de tres campañas de sensibilización.
*Se realizó la Cátedra Mi Orgullo es Cartagena dirigida a comunicadores de Entidades y Dependencias del Distrito, así como a periodistas de la ciudad.
*Se realizaron dos espacios de sensibilización en el marco del Festival del Pensamiento Juvenil: el primero en la vereda de Tierra Baja con niños, niñas y adolescentes de la Canoa Literaria; y un segundo espacio, en el Palacio de la Inquisición con jóvenes de CIVIX. 
</t>
  </si>
  <si>
    <t>Construir una agenda sectorial participativa y formulacion perfil de proyecto.</t>
  </si>
  <si>
    <t>Implementar estrategias de pedagogía y movilización social para la agenda prospectiva de ciudad en los ciudadanos cartageneros.</t>
  </si>
  <si>
    <t>Ejecutar Acciones de articulación de alianza con otros actores y sectores.</t>
  </si>
  <si>
    <t>Crear Espacios públicos para deliberación ciudadana.</t>
  </si>
  <si>
    <t>Contrato modalidad convenio</t>
  </si>
  <si>
    <t>EN PROCESO DE APROBACION POR SECRETARÍA GENERAL</t>
  </si>
  <si>
    <t>*Se realizó contratación de personal de apoyo para las actividades del eje de participación ciudadadana del proyecto. Así mismo, se está en proceso de contratación de personal profesional y de apoyo a la gestión para impulsar dichas actividades en el último trimestre del año y así alcanzar las metas del proyecto.</t>
  </si>
  <si>
    <t>•	Construcción de documento con lineamientos principales para el desarrollo de la formulación de la agenda prospectiva de ciudad – fase 1</t>
  </si>
  <si>
    <t>•	Reunión con el PNUD para sumar aliados a la agenda prospectiva de ciudad.
•	Reunión con el IPREG para sumar aliados a la agenda prospectiva de ciudad.
•	Reunión de articulación con Secretaría de Planeación, Agenda prospectiva de Ciudad y Área metropolitana.</t>
  </si>
  <si>
    <t xml:space="preserve">*Se avanzó en el mes de septiembre de 2022 en la formulación de una propuesta por parte del Programa de Naciones Unidas para el Desarrollo – PNUD, organismo con amplia experiencia e idoneidad para el desarrollo del objeto del proyecto, y quien está dispuesto a asumir el reto con el presupuesto disponible, más una contrapartida. Actualmente, la propuesta de convenio a realizar con el PNUD se encuentra radicada en Secretaría General, esperando el visto bueno para avanzar. </t>
  </si>
  <si>
    <t>CONECTATE CON CARTAGENA</t>
  </si>
  <si>
    <t>•	Se realizó la calificación respectiva de las actividades entregadas por los integrantes del curso Formulación de Proyectos Nivel 1 y 2 con el objetivo de habilitar la descarga del certificado virtual en la plataforma Moodle.
•	Se realizó impresión de todos los certificados cuyos participantes se encuentren viviendo en la ciudad de Cartagena, destacando los niveles 1 y 2 de formación según la base de datos del curso.
•	Realización del evento de clausura y entrega de certificados a los participantes por su asistencia a las sesiones y desarrollo de actividades asignadas en el curso de Formulación de Proyectos, llevado a cabo en la Corporación Universitaria Los Libertadores.
•	Reunión con la oficina de informática para la aprobación de los módulos que se desarrollarán en el curso de Excel en el que se utilizará la metodología de formación Moodle. 
•	Se realizó capacitación en manejo del estrés a servidores públicos de Corvivienda.</t>
  </si>
  <si>
    <t>•	En el marco de la estrategia de socialización y divulgación, a través del convenio 018 de 2022 suscrito con la Universidad Tecnológica de Bolívar, se puntualizó un compromiso en materia del objetivo en cuestión, dejando como proceso de adelanto dentro de los productos del mismo la obligación del envío del plan de medios para avance del objetivo. El aliado reportó el envío del Plan de Medios acordado y aunque se le dieron ciertas recomendaciones de mejora, se evidencia un valioso adelanto en materia de cumplimiento del objetivo.</t>
  </si>
  <si>
    <t>•	En el marco del convenio suscrito con la Universidad Tecnológica de Bolívar, se realizaron reuniones para revisión del cronograma y de la estrategia del voluntariado Vales Heroicos de la línea de transparencia y control social con la coordinadora académica y la líder del proyecto. 
•	Como parte de la estrategia de divulgación y reclutamiento de voluntarios para la red el proyecto Jorge Piedrahíta Aduén se realizó difusión a través de las redes sociales y links de inscripción, logrando así un total final de ciento dieciocho (118) personas inscritas para la línea pertinente hasta la fecha de informe. 
•	En compañía del aliado, se contactó y se confirmó la asistencia de ochenta y siete (87) personas habilitadas para el ejercicio del voluntariado, dando con ello inicio al diplomado “Control social a la gestión pública” entablado en los objetivos del convenio.</t>
  </si>
  <si>
    <t>*Reuniones para revisión de la estrategia del evento de intercambio de experiencias con la coordinadora académica y la líder del proyecto. Se acordó la realización de un acercamiento con el equipo de Juntos por la Transparencia, con quienes se llevará la metodología del evento, igualmente se revisaron los compromisos según la base del convenio y lo asignado en presupuesto para la actividad.
•	El equipo del Proyecto realizó acercamientos a grupos de interés para la conformación de cinco (5) grupos, los cuales se alistarán en espacios formativos en materia de Control Social, esto con el fin de garantizar sus experiencias para el intercambio respectivo.</t>
  </si>
  <si>
    <t>*Se realizó el proceso de contratación del personal encargado de las actividades de coordinación y articulación del proyecto. 
*Se anexa soporte de entrega de los 12 reconocimientos a los ganadores de las investigaciones sobre los impactos de la corrupción en diciembre de 2021, cuya formalización económica se realizó en abril de 2022. Con ello se soporta el cumplimiento de la meta del cuatrienio en 2021.</t>
  </si>
  <si>
    <t>AVANCE METAS PRODUCTOS EN EL CUATRIENIO 2020 -2023</t>
  </si>
  <si>
    <t>AVANCE % METAS PRODUCTOS A SEPTIEMBRE 30 DE 2022</t>
  </si>
  <si>
    <t>AVANCE METAS PRODUCTOS POR PROGRAMAS A SEPTIEMBRE 30 DE 2022</t>
  </si>
  <si>
    <t>AVANCE % METAS PRODUCTOS POR PROGRAMAS AL CUATRIENIO</t>
  </si>
  <si>
    <t>ACUMULADO META PRODUCTO A SEPTIEMBRE 2022</t>
  </si>
  <si>
    <t>NP</t>
  </si>
  <si>
    <t>Debido al error de reporte de avance de esta meta producto el cual ascendió a 9 premios otorgados a dicembre de 2021, siendo de acuerdo a las evidencias aportadas posteriormente, se comprobó que se entregaron 12 al final de la vigencia, cumpliendo con la meta producto al cuatrienio.   Por lo tanto se corrige el reporte inicial, pasando de 9 a 12, dando cumplimiento a esta meta a diciembre 2021.  Por lo anterior, se corrige también la programación de meta a 2022, pasando a NO PROGRAMADA.</t>
  </si>
  <si>
    <t>NA</t>
  </si>
  <si>
    <t>AVANCE % ACTIVIDADES DE PROYECTOS POR PROGRAMAS</t>
  </si>
  <si>
    <t>AVANCE % ACTIVIDADES DE PROYECTOS A SEPTIEMBRE 30 DE 2022</t>
  </si>
  <si>
    <t>AVANCE PLAN DE DESARROLLO ESCUELA DE GOBIERNO Y LIDERAZGO A SEPTIEMBRE 30 DE 2022</t>
  </si>
  <si>
    <t>ACUMULADO META PRODUCTO A CUATRIENIO 2022</t>
  </si>
  <si>
    <t>AVANCE PLAN DE DESARROLLO ESCUELA DE GOBIERNO Y LIDERAZGO AL CUATRIENIO</t>
  </si>
  <si>
    <t>AVANCE PLAN DE ACCIÓN ESCUELA DE GOBIERNO Y LIDERAZGO A SEPTIEMBRE 30 DE 2022</t>
  </si>
  <si>
    <t>Apropiacion definitiva pr programa</t>
  </si>
  <si>
    <t>Ejecutado por Programas</t>
  </si>
  <si>
    <t>Porcentaje Ejecutado</t>
  </si>
  <si>
    <t>EJECUCIÓN PRESUPUESTAL ESCUELA DE GOBIERNO Y LIDERAZGO A SEPTIEMBRE 30 DE 2022</t>
  </si>
  <si>
    <t>Mediante oficio AMC-OFI-099221-2022, LA ESCUELA DE GOBIERNO modificó el reporte a 31 de diciembre de 2021 de las personas impactadas en este programa, pasando de 18546 a 93659 presentandose un dejado de reportar por valor de 75013, razon por la cual el acumulado que tiene en 2021 se suma por lo cual asciende el acumulado 2020-2021 a 118655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</si>
</sst>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_-;\-&quot;$&quot;\ * #,##0_-;_-&quot;$&quot;\ * &quot;-&quot;_-;_-@_-"/>
    <numFmt numFmtId="165" formatCode="_-&quot;$&quot;\ * #,##0.00_-;\-&quot;$&quot;\ * #,##0.00_-;_-&quot;$&quot;\ * &quot;-&quot;??_-;_-@_-"/>
    <numFmt numFmtId="166" formatCode="0;[Red]0"/>
    <numFmt numFmtId="167" formatCode="_-[$$-2C0A]\ * #,##0.00_-;\-[$$-2C0A]\ * #,##0.00_-;_-[$$-2C0A]\ * &quot;-&quot;??_-;_-@_-"/>
  </numFmts>
  <fonts count="12"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1"/>
      <color theme="1"/>
      <name val="Arial"/>
      <family val="2"/>
    </font>
    <font>
      <b/>
      <sz val="11"/>
      <color theme="1"/>
      <name val="Arial"/>
      <family val="2"/>
    </font>
    <font>
      <b/>
      <sz val="11"/>
      <color theme="1" tint="4.9989318521683403E-2"/>
      <name val="Arial"/>
      <family val="2"/>
    </font>
    <font>
      <b/>
      <sz val="11"/>
      <name val="Arial"/>
      <family val="2"/>
    </font>
    <font>
      <sz val="11"/>
      <name val="Arial"/>
      <family val="2"/>
    </font>
    <font>
      <sz val="11"/>
      <color theme="1" tint="4.9989318521683403E-2"/>
      <name val="Arial"/>
      <family val="2"/>
    </font>
    <font>
      <b/>
      <sz val="14"/>
      <color rgb="FFFF0000"/>
      <name val="Arial"/>
      <family val="2"/>
    </font>
    <font>
      <b/>
      <sz val="11"/>
      <color rgb="FFFF0000"/>
      <name val="Arial"/>
      <family val="2"/>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165" fontId="1" fillId="0" borderId="0" applyFont="0" applyFill="0" applyBorder="0" applyAlignment="0" applyProtection="0"/>
  </cellStyleXfs>
  <cellXfs count="87">
    <xf numFmtId="0" fontId="0" fillId="0" borderId="0" xfId="0"/>
    <xf numFmtId="0" fontId="4" fillId="0" borderId="0" xfId="0" applyFont="1"/>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9" fontId="7" fillId="0" borderId="1" xfId="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textRotation="255" wrapText="1"/>
    </xf>
    <xf numFmtId="0" fontId="5" fillId="0" borderId="1" xfId="0" applyFont="1" applyBorder="1" applyAlignment="1">
      <alignment horizontal="center" textRotation="255"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67" fontId="8" fillId="0" borderId="1" xfId="0" applyNumberFormat="1" applyFont="1" applyBorder="1" applyAlignment="1">
      <alignment vertical="center" wrapText="1"/>
    </xf>
    <xf numFmtId="0" fontId="4" fillId="0" borderId="1" xfId="0" applyFont="1" applyBorder="1" applyAlignment="1">
      <alignment horizontal="justify" vertical="center" wrapText="1"/>
    </xf>
    <xf numFmtId="167" fontId="8" fillId="0" borderId="1" xfId="0" applyNumberFormat="1" applyFont="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0" xfId="0" applyFont="1" applyAlignment="1">
      <alignment horizontal="justify" vertical="center" wrapText="1"/>
    </xf>
    <xf numFmtId="10" fontId="4" fillId="0" borderId="1" xfId="1" applyNumberFormat="1" applyFont="1" applyBorder="1" applyAlignment="1">
      <alignment horizontal="center" vertical="center"/>
    </xf>
    <xf numFmtId="10" fontId="10" fillId="0" borderId="1" xfId="0" applyNumberFormat="1" applyFont="1" applyBorder="1" applyAlignment="1">
      <alignment horizontal="center" vertical="center"/>
    </xf>
    <xf numFmtId="10" fontId="11" fillId="0" borderId="1" xfId="0" applyNumberFormat="1" applyFont="1" applyBorder="1" applyAlignment="1">
      <alignment horizontal="center" vertical="center"/>
    </xf>
    <xf numFmtId="165" fontId="10" fillId="0" borderId="1" xfId="0" applyNumberFormat="1" applyFont="1" applyBorder="1" applyAlignment="1">
      <alignment vertical="center"/>
    </xf>
    <xf numFmtId="10" fontId="11" fillId="0" borderId="1" xfId="1" applyNumberFormat="1" applyFont="1" applyBorder="1" applyAlignment="1">
      <alignment horizontal="center" vertical="center"/>
    </xf>
    <xf numFmtId="0" fontId="4" fillId="0" borderId="7" xfId="0" applyFont="1" applyBorder="1" applyAlignment="1">
      <alignment horizontal="center" vertical="center"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0" fontId="4" fillId="0" borderId="1" xfId="0" applyNumberFormat="1" applyFont="1" applyBorder="1" applyAlignment="1">
      <alignment horizontal="center" vertical="center"/>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49" fontId="5"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167" fontId="8"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xf>
    <xf numFmtId="0" fontId="8" fillId="0" borderId="1" xfId="0" applyFont="1" applyBorder="1" applyAlignment="1">
      <alignment horizontal="center" vertical="center"/>
    </xf>
    <xf numFmtId="3" fontId="4"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1" xfId="0" applyFont="1" applyBorder="1" applyAlignment="1">
      <alignment horizontal="center" textRotation="255" wrapText="1"/>
    </xf>
    <xf numFmtId="9" fontId="4" fillId="0" borderId="1" xfId="0" applyNumberFormat="1" applyFont="1" applyBorder="1" applyAlignment="1">
      <alignment horizontal="center" vertical="center" wrapText="1"/>
    </xf>
    <xf numFmtId="0" fontId="4" fillId="0" borderId="1" xfId="1" applyNumberFormat="1" applyFont="1" applyFill="1" applyBorder="1" applyAlignment="1">
      <alignment horizontal="center" vertical="center"/>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xf>
    <xf numFmtId="1" fontId="4" fillId="0" borderId="1" xfId="0" applyNumberFormat="1" applyFont="1" applyBorder="1" applyAlignment="1">
      <alignment horizontal="center" vertical="center"/>
    </xf>
    <xf numFmtId="10" fontId="4" fillId="0" borderId="3" xfId="1" applyNumberFormat="1" applyFont="1" applyBorder="1" applyAlignment="1">
      <alignment horizontal="center" vertical="center"/>
    </xf>
    <xf numFmtId="10" fontId="4" fillId="0" borderId="4" xfId="1" applyNumberFormat="1" applyFont="1" applyBorder="1" applyAlignment="1">
      <alignment horizontal="center" vertical="center"/>
    </xf>
    <xf numFmtId="10" fontId="4" fillId="0" borderId="5" xfId="1" applyNumberFormat="1" applyFont="1" applyBorder="1" applyAlignment="1">
      <alignment horizontal="center" vertical="center"/>
    </xf>
    <xf numFmtId="0" fontId="10" fillId="0" borderId="1"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10" fontId="4" fillId="0" borderId="3" xfId="1" applyNumberFormat="1" applyFont="1" applyBorder="1" applyAlignment="1">
      <alignment horizontal="center" vertical="center" wrapText="1"/>
    </xf>
    <xf numFmtId="10" fontId="4" fillId="0" borderId="4" xfId="1" applyNumberFormat="1" applyFont="1" applyBorder="1" applyAlignment="1">
      <alignment horizontal="center" vertical="center" wrapText="1"/>
    </xf>
    <xf numFmtId="10" fontId="4" fillId="0" borderId="1" xfId="1" applyNumberFormat="1" applyFont="1" applyBorder="1" applyAlignment="1">
      <alignment horizontal="center" vertical="center"/>
    </xf>
    <xf numFmtId="10" fontId="4" fillId="0" borderId="3" xfId="0" applyNumberFormat="1" applyFont="1" applyBorder="1" applyAlignment="1">
      <alignment horizontal="center" vertical="center"/>
    </xf>
    <xf numFmtId="10" fontId="4" fillId="0" borderId="4" xfId="0" applyNumberFormat="1" applyFont="1" applyBorder="1" applyAlignment="1">
      <alignment horizontal="center" vertical="center"/>
    </xf>
    <xf numFmtId="10" fontId="4" fillId="0" borderId="5" xfId="0" applyNumberFormat="1" applyFont="1" applyBorder="1" applyAlignment="1">
      <alignment horizontal="center" vertical="center"/>
    </xf>
    <xf numFmtId="10" fontId="10" fillId="0" borderId="1" xfId="0" applyNumberFormat="1" applyFont="1" applyBorder="1" applyAlignment="1">
      <alignment horizontal="center" vertical="center" wrapText="1"/>
    </xf>
    <xf numFmtId="165" fontId="4" fillId="0" borderId="1" xfId="2" applyFont="1" applyBorder="1" applyAlignment="1">
      <alignment horizontal="center" vertical="center" wrapText="1"/>
    </xf>
    <xf numFmtId="10" fontId="4" fillId="0" borderId="5" xfId="1" applyNumberFormat="1" applyFont="1" applyBorder="1" applyAlignment="1">
      <alignment horizontal="center" vertical="center" wrapText="1"/>
    </xf>
    <xf numFmtId="10" fontId="4" fillId="0" borderId="1" xfId="1" applyNumberFormat="1" applyFont="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61"/>
  <sheetViews>
    <sheetView tabSelected="1" topLeftCell="E1" zoomScale="60" zoomScaleNormal="60" workbookViewId="0">
      <pane ySplit="2" topLeftCell="A57" activePane="bottomLeft" state="frozen"/>
      <selection activeCell="V1" sqref="V1"/>
      <selection pane="bottomLeft" activeCell="S39" sqref="S39:S48"/>
    </sheetView>
  </sheetViews>
  <sheetFormatPr baseColWidth="10" defaultColWidth="11.42578125" defaultRowHeight="14.25" x14ac:dyDescent="0.2"/>
  <cols>
    <col min="1" max="1" width="11.42578125" style="1"/>
    <col min="2" max="2" width="12.7109375" style="1" customWidth="1"/>
    <col min="3" max="3" width="13.140625" style="1" customWidth="1"/>
    <col min="4" max="4" width="11.42578125" style="1"/>
    <col min="5" max="5" width="13.28515625" style="1" customWidth="1"/>
    <col min="6" max="6" width="14.140625" style="1" customWidth="1"/>
    <col min="7" max="7" width="17.28515625" style="1" customWidth="1"/>
    <col min="8" max="8" width="16.140625" style="1" customWidth="1"/>
    <col min="9" max="9" width="11.42578125" style="1" customWidth="1"/>
    <col min="10" max="10" width="18.85546875" style="1" customWidth="1"/>
    <col min="11" max="11" width="17.5703125" style="1" customWidth="1"/>
    <col min="12" max="12" width="19.7109375" style="1" customWidth="1"/>
    <col min="13" max="13" width="16.5703125" style="1" customWidth="1"/>
    <col min="14" max="14" width="24.42578125" style="1" customWidth="1"/>
    <col min="15" max="15" width="26.85546875" style="1" customWidth="1"/>
    <col min="16" max="19" width="19.7109375" style="1" customWidth="1"/>
    <col min="20" max="20" width="35.7109375" style="1" customWidth="1"/>
    <col min="21" max="21" width="23.5703125" style="1" customWidth="1"/>
    <col min="22" max="22" width="15.42578125" style="1" customWidth="1"/>
    <col min="23" max="23" width="19.42578125" style="1" customWidth="1"/>
    <col min="24" max="24" width="20.28515625" style="2" customWidth="1"/>
    <col min="25" max="25" width="38.140625" style="26" customWidth="1"/>
    <col min="26" max="26" width="14.42578125" style="1" customWidth="1"/>
    <col min="27" max="27" width="24.7109375" style="1" customWidth="1"/>
    <col min="28" max="29" width="22.85546875" style="1" customWidth="1"/>
    <col min="30" max="30" width="13.28515625" style="1" customWidth="1"/>
    <col min="31" max="31" width="12.28515625" style="1" customWidth="1"/>
    <col min="32" max="32" width="14.5703125" style="1" customWidth="1"/>
    <col min="33" max="33" width="14.42578125" style="1" customWidth="1"/>
    <col min="34" max="34" width="17" style="1" customWidth="1"/>
    <col min="35" max="35" width="15.85546875" style="1" customWidth="1"/>
    <col min="36" max="36" width="14" style="1" customWidth="1"/>
    <col min="37" max="37" width="14.140625" style="1" customWidth="1"/>
    <col min="38" max="38" width="20.7109375" style="1" customWidth="1"/>
    <col min="39" max="39" width="22.42578125" style="1" customWidth="1"/>
    <col min="40" max="40" width="19.7109375" style="1" customWidth="1"/>
    <col min="41" max="41" width="28.28515625" style="1" customWidth="1"/>
    <col min="42" max="42" width="33.7109375" style="1" customWidth="1"/>
    <col min="43" max="43" width="19.7109375" style="1" customWidth="1"/>
    <col min="44" max="44" width="24" style="1" customWidth="1"/>
    <col min="45" max="45" width="26" style="1" customWidth="1"/>
    <col min="46" max="46" width="20.42578125" style="1" customWidth="1"/>
    <col min="47" max="47" width="15.85546875" style="1" customWidth="1"/>
    <col min="48" max="48" width="18.5703125" style="2" customWidth="1"/>
    <col min="49" max="49" width="14.85546875" style="2" customWidth="1"/>
    <col min="50" max="50" width="77.28515625" style="1" customWidth="1"/>
    <col min="51" max="51" width="66.140625" style="1" customWidth="1"/>
    <col min="52" max="16384" width="11.42578125" style="1"/>
  </cols>
  <sheetData>
    <row r="1" spans="1:50" ht="51" customHeight="1" x14ac:dyDescent="0.2">
      <c r="E1" s="63" t="s">
        <v>115</v>
      </c>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row>
    <row r="2" spans="1:50" ht="99.75" customHeight="1" x14ac:dyDescent="0.2">
      <c r="A2" s="3" t="s">
        <v>33</v>
      </c>
      <c r="B2" s="3" t="s">
        <v>32</v>
      </c>
      <c r="C2" s="3" t="s">
        <v>31</v>
      </c>
      <c r="D2" s="3" t="s">
        <v>30</v>
      </c>
      <c r="E2" s="3" t="s">
        <v>29</v>
      </c>
      <c r="F2" s="3" t="s">
        <v>28</v>
      </c>
      <c r="G2" s="3" t="s">
        <v>27</v>
      </c>
      <c r="H2" s="3" t="s">
        <v>26</v>
      </c>
      <c r="I2" s="3" t="s">
        <v>25</v>
      </c>
      <c r="J2" s="3" t="s">
        <v>24</v>
      </c>
      <c r="K2" s="3" t="s">
        <v>23</v>
      </c>
      <c r="L2" s="3" t="s">
        <v>22</v>
      </c>
      <c r="M2" s="3" t="s">
        <v>21</v>
      </c>
      <c r="N2" s="4" t="s">
        <v>110</v>
      </c>
      <c r="O2" s="4" t="s">
        <v>116</v>
      </c>
      <c r="P2" s="5" t="s">
        <v>178</v>
      </c>
      <c r="Q2" s="6" t="s">
        <v>175</v>
      </c>
      <c r="R2" s="6" t="s">
        <v>176</v>
      </c>
      <c r="S2" s="5" t="s">
        <v>185</v>
      </c>
      <c r="T2" s="6" t="s">
        <v>174</v>
      </c>
      <c r="U2" s="6" t="s">
        <v>177</v>
      </c>
      <c r="V2" s="7" t="s">
        <v>20</v>
      </c>
      <c r="W2" s="8" t="s">
        <v>114</v>
      </c>
      <c r="X2" s="7" t="s">
        <v>19</v>
      </c>
      <c r="Y2" s="7" t="s">
        <v>18</v>
      </c>
      <c r="Z2" s="9" t="s">
        <v>17</v>
      </c>
      <c r="AA2" s="4" t="s">
        <v>117</v>
      </c>
      <c r="AB2" s="6" t="s">
        <v>183</v>
      </c>
      <c r="AC2" s="6" t="s">
        <v>182</v>
      </c>
      <c r="AD2" s="10" t="s">
        <v>16</v>
      </c>
      <c r="AE2" s="10" t="s">
        <v>15</v>
      </c>
      <c r="AF2" s="10" t="s">
        <v>14</v>
      </c>
      <c r="AG2" s="10" t="s">
        <v>13</v>
      </c>
      <c r="AH2" s="11" t="s">
        <v>12</v>
      </c>
      <c r="AI2" s="3" t="s">
        <v>11</v>
      </c>
      <c r="AJ2" s="3" t="s">
        <v>10</v>
      </c>
      <c r="AK2" s="3" t="s">
        <v>9</v>
      </c>
      <c r="AL2" s="12" t="s">
        <v>8</v>
      </c>
      <c r="AM2" s="12" t="s">
        <v>7</v>
      </c>
      <c r="AN2" s="13" t="s">
        <v>6</v>
      </c>
      <c r="AO2" s="6" t="s">
        <v>188</v>
      </c>
      <c r="AP2" s="6" t="s">
        <v>189</v>
      </c>
      <c r="AQ2" s="6" t="s">
        <v>190</v>
      </c>
      <c r="AR2" s="4" t="s">
        <v>34</v>
      </c>
      <c r="AS2" s="12" t="s">
        <v>5</v>
      </c>
      <c r="AT2" s="4" t="s">
        <v>4</v>
      </c>
      <c r="AU2" s="3" t="s">
        <v>3</v>
      </c>
      <c r="AV2" s="3" t="s">
        <v>2</v>
      </c>
      <c r="AW2" s="3" t="s">
        <v>1</v>
      </c>
      <c r="AX2" s="4" t="s">
        <v>0</v>
      </c>
    </row>
    <row r="3" spans="1:50" ht="86.25" customHeight="1" x14ac:dyDescent="0.2">
      <c r="A3" s="33" t="s">
        <v>35</v>
      </c>
      <c r="B3" s="64" t="s">
        <v>36</v>
      </c>
      <c r="C3" s="64" t="s">
        <v>118</v>
      </c>
      <c r="D3" s="64" t="s">
        <v>37</v>
      </c>
      <c r="E3" s="65" t="s">
        <v>38</v>
      </c>
      <c r="F3" s="39" t="s">
        <v>42</v>
      </c>
      <c r="G3" s="36" t="s">
        <v>119</v>
      </c>
      <c r="H3" s="41" t="s">
        <v>43</v>
      </c>
      <c r="I3" s="36">
        <v>738</v>
      </c>
      <c r="J3" s="36" t="s">
        <v>120</v>
      </c>
      <c r="K3" s="75">
        <v>1054</v>
      </c>
      <c r="L3" s="75">
        <v>1070</v>
      </c>
      <c r="M3" s="75">
        <v>5969</v>
      </c>
      <c r="N3" s="75">
        <v>2160</v>
      </c>
      <c r="O3" s="75">
        <v>2471</v>
      </c>
      <c r="P3" s="75">
        <v>2471</v>
      </c>
      <c r="Q3" s="77">
        <v>1</v>
      </c>
      <c r="R3" s="77">
        <f>+Q3</f>
        <v>1</v>
      </c>
      <c r="S3" s="75">
        <f>+M3+P3</f>
        <v>8440</v>
      </c>
      <c r="T3" s="77">
        <v>1</v>
      </c>
      <c r="U3" s="77">
        <f>+T3</f>
        <v>1</v>
      </c>
      <c r="V3" s="62" t="s">
        <v>121</v>
      </c>
      <c r="W3" s="58" t="s">
        <v>44</v>
      </c>
      <c r="X3" s="59" t="s">
        <v>122</v>
      </c>
      <c r="Y3" s="18" t="s">
        <v>45</v>
      </c>
      <c r="Z3" s="19">
        <v>2</v>
      </c>
      <c r="AA3" s="17">
        <v>2</v>
      </c>
      <c r="AB3" s="27">
        <f>+AA3/Z3</f>
        <v>1</v>
      </c>
      <c r="AC3" s="80">
        <f>AVERAGE(AB3:AB6)</f>
        <v>0.8</v>
      </c>
      <c r="AD3" s="20">
        <v>44586</v>
      </c>
      <c r="AE3" s="17">
        <v>330</v>
      </c>
      <c r="AF3" s="41">
        <v>1070</v>
      </c>
      <c r="AG3" s="41">
        <v>1070</v>
      </c>
      <c r="AH3" s="42">
        <v>1</v>
      </c>
      <c r="AI3" s="39" t="s">
        <v>47</v>
      </c>
      <c r="AJ3" s="39" t="s">
        <v>125</v>
      </c>
      <c r="AK3" s="41" t="s">
        <v>48</v>
      </c>
      <c r="AL3" s="21">
        <v>28000000</v>
      </c>
      <c r="AM3" s="41" t="s">
        <v>49</v>
      </c>
      <c r="AN3" s="39" t="s">
        <v>50</v>
      </c>
      <c r="AO3" s="84">
        <v>150695542</v>
      </c>
      <c r="AP3" s="84">
        <v>125000000</v>
      </c>
      <c r="AQ3" s="77">
        <f>+AP3/AO3</f>
        <v>0.82948704613969271</v>
      </c>
      <c r="AR3" s="41" t="s">
        <v>51</v>
      </c>
      <c r="AS3" s="41" t="s">
        <v>52</v>
      </c>
      <c r="AT3" s="47">
        <v>0.82950000000000002</v>
      </c>
      <c r="AU3" s="41" t="s">
        <v>53</v>
      </c>
      <c r="AV3" s="16" t="s">
        <v>54</v>
      </c>
      <c r="AW3" s="20">
        <v>44582</v>
      </c>
      <c r="AX3" s="22" t="s">
        <v>126</v>
      </c>
    </row>
    <row r="4" spans="1:50" ht="85.5" customHeight="1" x14ac:dyDescent="0.2">
      <c r="A4" s="34"/>
      <c r="B4" s="64"/>
      <c r="C4" s="64"/>
      <c r="D4" s="64"/>
      <c r="E4" s="65"/>
      <c r="F4" s="39"/>
      <c r="G4" s="37"/>
      <c r="H4" s="41"/>
      <c r="I4" s="37"/>
      <c r="J4" s="37"/>
      <c r="K4" s="76"/>
      <c r="L4" s="76"/>
      <c r="M4" s="76"/>
      <c r="N4" s="76"/>
      <c r="O4" s="76"/>
      <c r="P4" s="76"/>
      <c r="Q4" s="78"/>
      <c r="R4" s="78"/>
      <c r="S4" s="76"/>
      <c r="T4" s="78"/>
      <c r="U4" s="78"/>
      <c r="V4" s="62"/>
      <c r="W4" s="58"/>
      <c r="X4" s="59"/>
      <c r="Y4" s="18" t="s">
        <v>46</v>
      </c>
      <c r="Z4" s="19">
        <v>10</v>
      </c>
      <c r="AA4" s="17">
        <v>2</v>
      </c>
      <c r="AB4" s="27">
        <f t="shared" ref="AB4:AB59" si="0">+AA4/Z4</f>
        <v>0.2</v>
      </c>
      <c r="AC4" s="81"/>
      <c r="AD4" s="20">
        <v>44586</v>
      </c>
      <c r="AE4" s="17">
        <v>330</v>
      </c>
      <c r="AF4" s="41"/>
      <c r="AG4" s="41"/>
      <c r="AH4" s="41"/>
      <c r="AI4" s="39"/>
      <c r="AJ4" s="39"/>
      <c r="AK4" s="41"/>
      <c r="AL4" s="21">
        <v>82695541</v>
      </c>
      <c r="AM4" s="41"/>
      <c r="AN4" s="39"/>
      <c r="AO4" s="84"/>
      <c r="AP4" s="84"/>
      <c r="AQ4" s="78"/>
      <c r="AR4" s="41"/>
      <c r="AS4" s="41"/>
      <c r="AT4" s="41"/>
      <c r="AU4" s="41"/>
      <c r="AV4" s="16" t="s">
        <v>127</v>
      </c>
      <c r="AW4" s="16" t="s">
        <v>112</v>
      </c>
      <c r="AX4" s="22" t="s">
        <v>128</v>
      </c>
    </row>
    <row r="5" spans="1:50" ht="128.25" customHeight="1" x14ac:dyDescent="0.2">
      <c r="A5" s="34"/>
      <c r="B5" s="64"/>
      <c r="C5" s="64"/>
      <c r="D5" s="64"/>
      <c r="E5" s="65"/>
      <c r="F5" s="39"/>
      <c r="G5" s="37"/>
      <c r="H5" s="41"/>
      <c r="I5" s="37"/>
      <c r="J5" s="37"/>
      <c r="K5" s="76"/>
      <c r="L5" s="76"/>
      <c r="M5" s="76"/>
      <c r="N5" s="76"/>
      <c r="O5" s="76"/>
      <c r="P5" s="76"/>
      <c r="Q5" s="78"/>
      <c r="R5" s="78"/>
      <c r="S5" s="76"/>
      <c r="T5" s="78"/>
      <c r="U5" s="78"/>
      <c r="V5" s="62"/>
      <c r="W5" s="58"/>
      <c r="X5" s="59"/>
      <c r="Y5" s="18" t="s">
        <v>123</v>
      </c>
      <c r="Z5" s="19">
        <v>1070</v>
      </c>
      <c r="AA5" s="17">
        <v>2471</v>
      </c>
      <c r="AB5" s="27">
        <v>1</v>
      </c>
      <c r="AC5" s="81"/>
      <c r="AD5" s="20">
        <v>44586</v>
      </c>
      <c r="AE5" s="17">
        <v>330</v>
      </c>
      <c r="AF5" s="41"/>
      <c r="AG5" s="41"/>
      <c r="AH5" s="41"/>
      <c r="AI5" s="39"/>
      <c r="AJ5" s="39"/>
      <c r="AK5" s="41"/>
      <c r="AL5" s="21">
        <v>1</v>
      </c>
      <c r="AM5" s="41"/>
      <c r="AN5" s="39"/>
      <c r="AO5" s="84"/>
      <c r="AP5" s="84"/>
      <c r="AQ5" s="78"/>
      <c r="AR5" s="41"/>
      <c r="AS5" s="41"/>
      <c r="AT5" s="41"/>
      <c r="AU5" s="41"/>
      <c r="AV5" s="16" t="s">
        <v>129</v>
      </c>
      <c r="AW5" s="16" t="s">
        <v>129</v>
      </c>
      <c r="AX5" s="22" t="s">
        <v>130</v>
      </c>
    </row>
    <row r="6" spans="1:50" ht="113.25" customHeight="1" x14ac:dyDescent="0.2">
      <c r="A6" s="34"/>
      <c r="B6" s="64"/>
      <c r="C6" s="64"/>
      <c r="D6" s="64"/>
      <c r="E6" s="65"/>
      <c r="F6" s="39"/>
      <c r="G6" s="37"/>
      <c r="H6" s="41"/>
      <c r="I6" s="37"/>
      <c r="J6" s="37"/>
      <c r="K6" s="76"/>
      <c r="L6" s="76"/>
      <c r="M6" s="76"/>
      <c r="N6" s="76"/>
      <c r="O6" s="76"/>
      <c r="P6" s="76"/>
      <c r="Q6" s="78"/>
      <c r="R6" s="78"/>
      <c r="S6" s="76"/>
      <c r="T6" s="78"/>
      <c r="U6" s="78"/>
      <c r="V6" s="62"/>
      <c r="W6" s="58"/>
      <c r="X6" s="59"/>
      <c r="Y6" s="18" t="s">
        <v>124</v>
      </c>
      <c r="Z6" s="19">
        <v>25</v>
      </c>
      <c r="AA6" s="17">
        <v>29</v>
      </c>
      <c r="AB6" s="27">
        <v>1</v>
      </c>
      <c r="AC6" s="82"/>
      <c r="AD6" s="20">
        <v>44586</v>
      </c>
      <c r="AE6" s="17">
        <v>330</v>
      </c>
      <c r="AF6" s="41"/>
      <c r="AG6" s="41"/>
      <c r="AH6" s="41"/>
      <c r="AI6" s="39"/>
      <c r="AJ6" s="39"/>
      <c r="AK6" s="41"/>
      <c r="AL6" s="21">
        <v>40000000</v>
      </c>
      <c r="AM6" s="41"/>
      <c r="AN6" s="39"/>
      <c r="AO6" s="84"/>
      <c r="AP6" s="84"/>
      <c r="AQ6" s="85"/>
      <c r="AR6" s="41"/>
      <c r="AS6" s="41"/>
      <c r="AT6" s="41"/>
      <c r="AU6" s="41"/>
      <c r="AV6" s="16" t="s">
        <v>56</v>
      </c>
      <c r="AW6" s="20">
        <v>44707</v>
      </c>
      <c r="AX6" s="22" t="s">
        <v>131</v>
      </c>
    </row>
    <row r="7" spans="1:50" ht="37.5" customHeight="1" x14ac:dyDescent="0.2">
      <c r="A7" s="34"/>
      <c r="B7" s="64"/>
      <c r="C7" s="64"/>
      <c r="D7" s="64"/>
      <c r="E7" s="65"/>
      <c r="F7" s="39" t="s">
        <v>132</v>
      </c>
      <c r="G7" s="39" t="s">
        <v>133</v>
      </c>
      <c r="H7" s="41" t="s">
        <v>43</v>
      </c>
      <c r="I7" s="39" t="s">
        <v>134</v>
      </c>
      <c r="J7" s="39" t="s">
        <v>57</v>
      </c>
      <c r="K7" s="41">
        <v>128</v>
      </c>
      <c r="L7" s="41">
        <v>32</v>
      </c>
      <c r="M7" s="41">
        <v>73</v>
      </c>
      <c r="N7" s="41">
        <v>16</v>
      </c>
      <c r="O7" s="41">
        <v>20</v>
      </c>
      <c r="P7" s="41">
        <v>20</v>
      </c>
      <c r="Q7" s="79">
        <f>+P7/L7</f>
        <v>0.625</v>
      </c>
      <c r="R7" s="79">
        <f>+Q7</f>
        <v>0.625</v>
      </c>
      <c r="S7" s="41">
        <f>+M7+P7</f>
        <v>93</v>
      </c>
      <c r="T7" s="79">
        <f>+S7/K7</f>
        <v>0.7265625</v>
      </c>
      <c r="U7" s="79">
        <f>+T7</f>
        <v>0.7265625</v>
      </c>
      <c r="V7" s="57" t="s">
        <v>71</v>
      </c>
      <c r="W7" s="58" t="s">
        <v>72</v>
      </c>
      <c r="X7" s="59" t="s">
        <v>73</v>
      </c>
      <c r="Y7" s="54" t="s">
        <v>135</v>
      </c>
      <c r="Z7" s="41">
        <v>2</v>
      </c>
      <c r="AA7" s="41">
        <v>2</v>
      </c>
      <c r="AB7" s="71">
        <f t="shared" si="0"/>
        <v>1</v>
      </c>
      <c r="AC7" s="80">
        <f>AVERAGE(AB7:AB14)</f>
        <v>0.76388888888888884</v>
      </c>
      <c r="AD7" s="40">
        <v>44586</v>
      </c>
      <c r="AE7" s="41">
        <v>330</v>
      </c>
      <c r="AF7" s="39" t="s">
        <v>75</v>
      </c>
      <c r="AG7" s="39">
        <v>128</v>
      </c>
      <c r="AH7" s="42">
        <v>1</v>
      </c>
      <c r="AI7" s="39" t="s">
        <v>47</v>
      </c>
      <c r="AJ7" s="39" t="s">
        <v>125</v>
      </c>
      <c r="AK7" s="39" t="s">
        <v>48</v>
      </c>
      <c r="AL7" s="55">
        <v>43400000</v>
      </c>
      <c r="AM7" s="41" t="s">
        <v>49</v>
      </c>
      <c r="AN7" s="39" t="s">
        <v>76</v>
      </c>
      <c r="AO7" s="84">
        <v>148128322</v>
      </c>
      <c r="AP7" s="84">
        <v>147128322</v>
      </c>
      <c r="AQ7" s="86">
        <f>+AP7/AO7</f>
        <v>0.99324909655021942</v>
      </c>
      <c r="AR7" s="41" t="s">
        <v>51</v>
      </c>
      <c r="AS7" s="41" t="s">
        <v>77</v>
      </c>
      <c r="AT7" s="47">
        <v>0.99319999999999997</v>
      </c>
      <c r="AU7" s="41" t="s">
        <v>53</v>
      </c>
      <c r="AV7" s="39" t="s">
        <v>54</v>
      </c>
      <c r="AW7" s="40">
        <v>44582</v>
      </c>
      <c r="AX7" s="52" t="s">
        <v>137</v>
      </c>
    </row>
    <row r="8" spans="1:50" ht="51.75" customHeight="1" x14ac:dyDescent="0.2">
      <c r="A8" s="34"/>
      <c r="B8" s="64"/>
      <c r="C8" s="64"/>
      <c r="D8" s="64"/>
      <c r="E8" s="65"/>
      <c r="F8" s="39"/>
      <c r="G8" s="39"/>
      <c r="H8" s="41"/>
      <c r="I8" s="39"/>
      <c r="J8" s="39"/>
      <c r="K8" s="41"/>
      <c r="L8" s="41"/>
      <c r="M8" s="41"/>
      <c r="N8" s="41"/>
      <c r="O8" s="41"/>
      <c r="P8" s="41"/>
      <c r="Q8" s="79"/>
      <c r="R8" s="79"/>
      <c r="S8" s="41"/>
      <c r="T8" s="79"/>
      <c r="U8" s="79"/>
      <c r="V8" s="57"/>
      <c r="W8" s="58"/>
      <c r="X8" s="59"/>
      <c r="Y8" s="54"/>
      <c r="Z8" s="41"/>
      <c r="AA8" s="41"/>
      <c r="AB8" s="72"/>
      <c r="AC8" s="81"/>
      <c r="AD8" s="40"/>
      <c r="AE8" s="41"/>
      <c r="AF8" s="39"/>
      <c r="AG8" s="39"/>
      <c r="AH8" s="41"/>
      <c r="AI8" s="39"/>
      <c r="AJ8" s="39"/>
      <c r="AK8" s="39"/>
      <c r="AL8" s="55"/>
      <c r="AM8" s="41"/>
      <c r="AN8" s="39"/>
      <c r="AO8" s="84"/>
      <c r="AP8" s="84"/>
      <c r="AQ8" s="86"/>
      <c r="AR8" s="41"/>
      <c r="AS8" s="41"/>
      <c r="AT8" s="41"/>
      <c r="AU8" s="41"/>
      <c r="AV8" s="39"/>
      <c r="AW8" s="41"/>
      <c r="AX8" s="52"/>
    </row>
    <row r="9" spans="1:50" ht="59.25" customHeight="1" x14ac:dyDescent="0.2">
      <c r="A9" s="34"/>
      <c r="B9" s="64"/>
      <c r="C9" s="64"/>
      <c r="D9" s="64"/>
      <c r="E9" s="65"/>
      <c r="F9" s="39"/>
      <c r="G9" s="39"/>
      <c r="H9" s="41"/>
      <c r="I9" s="39"/>
      <c r="J9" s="39"/>
      <c r="K9" s="41"/>
      <c r="L9" s="41"/>
      <c r="M9" s="41"/>
      <c r="N9" s="41"/>
      <c r="O9" s="41"/>
      <c r="P9" s="41"/>
      <c r="Q9" s="79"/>
      <c r="R9" s="79"/>
      <c r="S9" s="41"/>
      <c r="T9" s="79"/>
      <c r="U9" s="79"/>
      <c r="V9" s="57"/>
      <c r="W9" s="58"/>
      <c r="X9" s="59"/>
      <c r="Y9" s="54"/>
      <c r="Z9" s="41"/>
      <c r="AA9" s="41"/>
      <c r="AB9" s="73"/>
      <c r="AC9" s="81"/>
      <c r="AD9" s="40"/>
      <c r="AE9" s="41"/>
      <c r="AF9" s="39"/>
      <c r="AG9" s="39"/>
      <c r="AH9" s="41"/>
      <c r="AI9" s="39"/>
      <c r="AJ9" s="39"/>
      <c r="AK9" s="39"/>
      <c r="AL9" s="55"/>
      <c r="AM9" s="41"/>
      <c r="AN9" s="39"/>
      <c r="AO9" s="84"/>
      <c r="AP9" s="84"/>
      <c r="AQ9" s="86"/>
      <c r="AR9" s="41"/>
      <c r="AS9" s="41"/>
      <c r="AT9" s="41"/>
      <c r="AU9" s="41"/>
      <c r="AV9" s="39"/>
      <c r="AW9" s="41"/>
      <c r="AX9" s="52"/>
    </row>
    <row r="10" spans="1:50" ht="26.25" customHeight="1" x14ac:dyDescent="0.2">
      <c r="A10" s="34"/>
      <c r="B10" s="64"/>
      <c r="C10" s="64"/>
      <c r="D10" s="64"/>
      <c r="E10" s="65"/>
      <c r="F10" s="39"/>
      <c r="G10" s="39"/>
      <c r="H10" s="41"/>
      <c r="I10" s="39"/>
      <c r="J10" s="39"/>
      <c r="K10" s="41"/>
      <c r="L10" s="41"/>
      <c r="M10" s="41"/>
      <c r="N10" s="41"/>
      <c r="O10" s="41"/>
      <c r="P10" s="41"/>
      <c r="Q10" s="79"/>
      <c r="R10" s="79"/>
      <c r="S10" s="41"/>
      <c r="T10" s="79"/>
      <c r="U10" s="79"/>
      <c r="V10" s="57"/>
      <c r="W10" s="58"/>
      <c r="X10" s="59"/>
      <c r="Y10" s="54" t="s">
        <v>136</v>
      </c>
      <c r="Z10" s="41">
        <v>32</v>
      </c>
      <c r="AA10" s="41">
        <v>20</v>
      </c>
      <c r="AB10" s="71">
        <f t="shared" si="0"/>
        <v>0.625</v>
      </c>
      <c r="AC10" s="81"/>
      <c r="AD10" s="40">
        <v>44586</v>
      </c>
      <c r="AE10" s="41">
        <v>330</v>
      </c>
      <c r="AF10" s="39"/>
      <c r="AG10" s="39"/>
      <c r="AH10" s="41"/>
      <c r="AI10" s="39"/>
      <c r="AJ10" s="39"/>
      <c r="AK10" s="39"/>
      <c r="AL10" s="55">
        <v>20000000</v>
      </c>
      <c r="AM10" s="41"/>
      <c r="AN10" s="39"/>
      <c r="AO10" s="84"/>
      <c r="AP10" s="84"/>
      <c r="AQ10" s="86"/>
      <c r="AR10" s="41"/>
      <c r="AS10" s="41"/>
      <c r="AT10" s="41"/>
      <c r="AU10" s="41"/>
      <c r="AV10" s="39" t="s">
        <v>55</v>
      </c>
      <c r="AW10" s="56">
        <v>44809</v>
      </c>
      <c r="AX10" s="52" t="s">
        <v>138</v>
      </c>
    </row>
    <row r="11" spans="1:50" ht="59.25" customHeight="1" x14ac:dyDescent="0.2">
      <c r="A11" s="34"/>
      <c r="B11" s="64"/>
      <c r="C11" s="64"/>
      <c r="D11" s="64"/>
      <c r="E11" s="65"/>
      <c r="F11" s="39"/>
      <c r="G11" s="39"/>
      <c r="H11" s="41"/>
      <c r="I11" s="39"/>
      <c r="J11" s="39"/>
      <c r="K11" s="41"/>
      <c r="L11" s="41"/>
      <c r="M11" s="41"/>
      <c r="N11" s="41"/>
      <c r="O11" s="41"/>
      <c r="P11" s="41"/>
      <c r="Q11" s="79"/>
      <c r="R11" s="79"/>
      <c r="S11" s="41"/>
      <c r="T11" s="79"/>
      <c r="U11" s="79"/>
      <c r="V11" s="57"/>
      <c r="W11" s="58"/>
      <c r="X11" s="59"/>
      <c r="Y11" s="54"/>
      <c r="Z11" s="41"/>
      <c r="AA11" s="41"/>
      <c r="AB11" s="72"/>
      <c r="AC11" s="81"/>
      <c r="AD11" s="40"/>
      <c r="AE11" s="41"/>
      <c r="AF11" s="39"/>
      <c r="AG11" s="39"/>
      <c r="AH11" s="41"/>
      <c r="AI11" s="39"/>
      <c r="AJ11" s="39"/>
      <c r="AK11" s="39"/>
      <c r="AL11" s="55"/>
      <c r="AM11" s="41"/>
      <c r="AN11" s="39"/>
      <c r="AO11" s="84"/>
      <c r="AP11" s="84"/>
      <c r="AQ11" s="86"/>
      <c r="AR11" s="41"/>
      <c r="AS11" s="41"/>
      <c r="AT11" s="41"/>
      <c r="AU11" s="41"/>
      <c r="AV11" s="39"/>
      <c r="AW11" s="39"/>
      <c r="AX11" s="52"/>
    </row>
    <row r="12" spans="1:50" ht="97.5" customHeight="1" x14ac:dyDescent="0.2">
      <c r="A12" s="34"/>
      <c r="B12" s="64"/>
      <c r="C12" s="64"/>
      <c r="D12" s="64"/>
      <c r="E12" s="65"/>
      <c r="F12" s="39"/>
      <c r="G12" s="39"/>
      <c r="H12" s="41"/>
      <c r="I12" s="39"/>
      <c r="J12" s="39"/>
      <c r="K12" s="41"/>
      <c r="L12" s="41"/>
      <c r="M12" s="41"/>
      <c r="N12" s="41"/>
      <c r="O12" s="41"/>
      <c r="P12" s="41"/>
      <c r="Q12" s="79"/>
      <c r="R12" s="79"/>
      <c r="S12" s="41"/>
      <c r="T12" s="79"/>
      <c r="U12" s="79"/>
      <c r="V12" s="57"/>
      <c r="W12" s="58"/>
      <c r="X12" s="59"/>
      <c r="Y12" s="54"/>
      <c r="Z12" s="41"/>
      <c r="AA12" s="41"/>
      <c r="AB12" s="73"/>
      <c r="AC12" s="81"/>
      <c r="AD12" s="40"/>
      <c r="AE12" s="41"/>
      <c r="AF12" s="39"/>
      <c r="AG12" s="39"/>
      <c r="AH12" s="41"/>
      <c r="AI12" s="39"/>
      <c r="AJ12" s="39"/>
      <c r="AK12" s="39"/>
      <c r="AL12" s="55"/>
      <c r="AM12" s="41"/>
      <c r="AN12" s="39"/>
      <c r="AO12" s="84"/>
      <c r="AP12" s="84"/>
      <c r="AQ12" s="86"/>
      <c r="AR12" s="41"/>
      <c r="AS12" s="41"/>
      <c r="AT12" s="41"/>
      <c r="AU12" s="41"/>
      <c r="AV12" s="39"/>
      <c r="AW12" s="39"/>
      <c r="AX12" s="52"/>
    </row>
    <row r="13" spans="1:50" ht="30.75" customHeight="1" x14ac:dyDescent="0.2">
      <c r="A13" s="34"/>
      <c r="B13" s="64"/>
      <c r="C13" s="64"/>
      <c r="D13" s="64"/>
      <c r="E13" s="65"/>
      <c r="F13" s="39"/>
      <c r="G13" s="39"/>
      <c r="H13" s="41"/>
      <c r="I13" s="39"/>
      <c r="J13" s="39"/>
      <c r="K13" s="41"/>
      <c r="L13" s="41"/>
      <c r="M13" s="41"/>
      <c r="N13" s="41"/>
      <c r="O13" s="41"/>
      <c r="P13" s="41"/>
      <c r="Q13" s="79"/>
      <c r="R13" s="79"/>
      <c r="S13" s="41"/>
      <c r="T13" s="79"/>
      <c r="U13" s="79"/>
      <c r="V13" s="57"/>
      <c r="W13" s="58"/>
      <c r="X13" s="59"/>
      <c r="Y13" s="54" t="s">
        <v>74</v>
      </c>
      <c r="Z13" s="41">
        <v>15</v>
      </c>
      <c r="AA13" s="41">
        <v>10</v>
      </c>
      <c r="AB13" s="71">
        <f t="shared" si="0"/>
        <v>0.66666666666666663</v>
      </c>
      <c r="AC13" s="81"/>
      <c r="AD13" s="40">
        <v>44586</v>
      </c>
      <c r="AE13" s="41">
        <v>330</v>
      </c>
      <c r="AF13" s="39"/>
      <c r="AG13" s="39"/>
      <c r="AH13" s="41"/>
      <c r="AI13" s="39"/>
      <c r="AJ13" s="39"/>
      <c r="AK13" s="39"/>
      <c r="AL13" s="55">
        <v>84728322</v>
      </c>
      <c r="AM13" s="41"/>
      <c r="AN13" s="39"/>
      <c r="AO13" s="84"/>
      <c r="AP13" s="84"/>
      <c r="AQ13" s="86"/>
      <c r="AR13" s="41"/>
      <c r="AS13" s="41"/>
      <c r="AT13" s="41"/>
      <c r="AU13" s="41"/>
      <c r="AV13" s="39"/>
      <c r="AW13" s="39"/>
      <c r="AX13" s="52" t="s">
        <v>139</v>
      </c>
    </row>
    <row r="14" spans="1:50" ht="186.75" customHeight="1" x14ac:dyDescent="0.2">
      <c r="A14" s="34"/>
      <c r="B14" s="64"/>
      <c r="C14" s="64"/>
      <c r="D14" s="64"/>
      <c r="E14" s="65"/>
      <c r="F14" s="39"/>
      <c r="G14" s="39"/>
      <c r="H14" s="41"/>
      <c r="I14" s="39"/>
      <c r="J14" s="39"/>
      <c r="K14" s="41"/>
      <c r="L14" s="41"/>
      <c r="M14" s="41"/>
      <c r="N14" s="41"/>
      <c r="O14" s="41"/>
      <c r="P14" s="41"/>
      <c r="Q14" s="79"/>
      <c r="R14" s="79"/>
      <c r="S14" s="41"/>
      <c r="T14" s="79"/>
      <c r="U14" s="79"/>
      <c r="V14" s="57"/>
      <c r="W14" s="58"/>
      <c r="X14" s="59"/>
      <c r="Y14" s="54"/>
      <c r="Z14" s="41"/>
      <c r="AA14" s="41"/>
      <c r="AB14" s="73"/>
      <c r="AC14" s="82"/>
      <c r="AD14" s="40"/>
      <c r="AE14" s="41"/>
      <c r="AF14" s="39"/>
      <c r="AG14" s="39"/>
      <c r="AH14" s="41"/>
      <c r="AI14" s="39"/>
      <c r="AJ14" s="39"/>
      <c r="AK14" s="39"/>
      <c r="AL14" s="55"/>
      <c r="AM14" s="41"/>
      <c r="AN14" s="39"/>
      <c r="AO14" s="84"/>
      <c r="AP14" s="84"/>
      <c r="AQ14" s="86"/>
      <c r="AR14" s="41"/>
      <c r="AS14" s="41"/>
      <c r="AT14" s="41"/>
      <c r="AU14" s="41"/>
      <c r="AV14" s="39"/>
      <c r="AW14" s="39"/>
      <c r="AX14" s="52"/>
    </row>
    <row r="15" spans="1:50" ht="67.5" customHeight="1" x14ac:dyDescent="0.2">
      <c r="A15" s="34"/>
      <c r="B15" s="64"/>
      <c r="C15" s="64"/>
      <c r="D15" s="64"/>
      <c r="E15" s="65"/>
      <c r="F15" s="39" t="s">
        <v>140</v>
      </c>
      <c r="G15" s="39" t="s">
        <v>141</v>
      </c>
      <c r="H15" s="41" t="s">
        <v>142</v>
      </c>
      <c r="I15" s="41">
        <v>0</v>
      </c>
      <c r="J15" s="39" t="s">
        <v>58</v>
      </c>
      <c r="K15" s="41">
        <v>1</v>
      </c>
      <c r="L15" s="69">
        <v>0.4</v>
      </c>
      <c r="M15" s="70" t="s">
        <v>113</v>
      </c>
      <c r="N15" s="41">
        <v>0.18</v>
      </c>
      <c r="O15" s="41">
        <v>0.3</v>
      </c>
      <c r="P15" s="41">
        <v>0.3</v>
      </c>
      <c r="Q15" s="79">
        <f>+P15/L15</f>
        <v>0.74999999999999989</v>
      </c>
      <c r="R15" s="79">
        <f>+Q15</f>
        <v>0.74999999999999989</v>
      </c>
      <c r="S15" s="43">
        <f>+M15+P15</f>
        <v>0.64999999999999991</v>
      </c>
      <c r="T15" s="79">
        <f>+(M15+P15)/K15</f>
        <v>0.64999999999999991</v>
      </c>
      <c r="U15" s="79">
        <f>+T15</f>
        <v>0.64999999999999991</v>
      </c>
      <c r="V15" s="57" t="s">
        <v>143</v>
      </c>
      <c r="W15" s="58" t="s">
        <v>78</v>
      </c>
      <c r="X15" s="59" t="s">
        <v>79</v>
      </c>
      <c r="Y15" s="54" t="s">
        <v>45</v>
      </c>
      <c r="Z15" s="61">
        <v>11</v>
      </c>
      <c r="AA15" s="41">
        <v>11</v>
      </c>
      <c r="AB15" s="71">
        <f t="shared" si="0"/>
        <v>1</v>
      </c>
      <c r="AC15" s="80">
        <f>AVERAGE(AB15:AB32)</f>
        <v>0.72</v>
      </c>
      <c r="AD15" s="40">
        <v>44586</v>
      </c>
      <c r="AE15" s="41">
        <v>330</v>
      </c>
      <c r="AF15" s="39" t="s">
        <v>75</v>
      </c>
      <c r="AG15" s="39" t="s">
        <v>75</v>
      </c>
      <c r="AH15" s="42">
        <v>1</v>
      </c>
      <c r="AI15" s="39" t="s">
        <v>47</v>
      </c>
      <c r="AJ15" s="39" t="s">
        <v>125</v>
      </c>
      <c r="AK15" s="39" t="s">
        <v>48</v>
      </c>
      <c r="AL15" s="55">
        <v>295800000</v>
      </c>
      <c r="AM15" s="41" t="s">
        <v>49</v>
      </c>
      <c r="AN15" s="39" t="s">
        <v>80</v>
      </c>
      <c r="AO15" s="84">
        <v>923703820</v>
      </c>
      <c r="AP15" s="84">
        <v>904873814</v>
      </c>
      <c r="AQ15" s="86">
        <f>+AP15/AO15</f>
        <v>0.97961467129149693</v>
      </c>
      <c r="AR15" s="41" t="s">
        <v>51</v>
      </c>
      <c r="AS15" s="41" t="s">
        <v>81</v>
      </c>
      <c r="AT15" s="47">
        <v>0.97960000000000003</v>
      </c>
      <c r="AU15" s="41" t="s">
        <v>53</v>
      </c>
      <c r="AV15" s="39" t="s">
        <v>54</v>
      </c>
      <c r="AW15" s="40">
        <v>44582</v>
      </c>
      <c r="AX15" s="52" t="s">
        <v>148</v>
      </c>
    </row>
    <row r="16" spans="1:50" ht="93.75" customHeight="1" x14ac:dyDescent="0.2">
      <c r="A16" s="34"/>
      <c r="B16" s="64"/>
      <c r="C16" s="64"/>
      <c r="D16" s="64"/>
      <c r="E16" s="65"/>
      <c r="F16" s="39"/>
      <c r="G16" s="39"/>
      <c r="H16" s="41"/>
      <c r="I16" s="41"/>
      <c r="J16" s="39"/>
      <c r="K16" s="41"/>
      <c r="L16" s="69"/>
      <c r="M16" s="70"/>
      <c r="N16" s="41"/>
      <c r="O16" s="41"/>
      <c r="P16" s="41"/>
      <c r="Q16" s="79"/>
      <c r="R16" s="79"/>
      <c r="S16" s="43"/>
      <c r="T16" s="79"/>
      <c r="U16" s="79"/>
      <c r="V16" s="57"/>
      <c r="W16" s="58"/>
      <c r="X16" s="59"/>
      <c r="Y16" s="54"/>
      <c r="Z16" s="61"/>
      <c r="AA16" s="41"/>
      <c r="AB16" s="72"/>
      <c r="AC16" s="81"/>
      <c r="AD16" s="40"/>
      <c r="AE16" s="41"/>
      <c r="AF16" s="39"/>
      <c r="AG16" s="39"/>
      <c r="AH16" s="41"/>
      <c r="AI16" s="39"/>
      <c r="AJ16" s="39"/>
      <c r="AK16" s="39"/>
      <c r="AL16" s="55"/>
      <c r="AM16" s="41"/>
      <c r="AN16" s="39"/>
      <c r="AO16" s="84"/>
      <c r="AP16" s="84"/>
      <c r="AQ16" s="86"/>
      <c r="AR16" s="41"/>
      <c r="AS16" s="41"/>
      <c r="AT16" s="41"/>
      <c r="AU16" s="41"/>
      <c r="AV16" s="39"/>
      <c r="AW16" s="41"/>
      <c r="AX16" s="52"/>
    </row>
    <row r="17" spans="1:50" ht="75.75" customHeight="1" x14ac:dyDescent="0.2">
      <c r="A17" s="34"/>
      <c r="B17" s="64"/>
      <c r="C17" s="64"/>
      <c r="D17" s="64"/>
      <c r="E17" s="65"/>
      <c r="F17" s="39"/>
      <c r="G17" s="39"/>
      <c r="H17" s="41"/>
      <c r="I17" s="41"/>
      <c r="J17" s="39"/>
      <c r="K17" s="41"/>
      <c r="L17" s="69"/>
      <c r="M17" s="70"/>
      <c r="N17" s="41"/>
      <c r="O17" s="41"/>
      <c r="P17" s="41"/>
      <c r="Q17" s="79"/>
      <c r="R17" s="79"/>
      <c r="S17" s="43"/>
      <c r="T17" s="79"/>
      <c r="U17" s="79"/>
      <c r="V17" s="57"/>
      <c r="W17" s="58"/>
      <c r="X17" s="59"/>
      <c r="Y17" s="54"/>
      <c r="Z17" s="61"/>
      <c r="AA17" s="41"/>
      <c r="AB17" s="73"/>
      <c r="AC17" s="81"/>
      <c r="AD17" s="40"/>
      <c r="AE17" s="41"/>
      <c r="AF17" s="39"/>
      <c r="AG17" s="39"/>
      <c r="AH17" s="41"/>
      <c r="AI17" s="39"/>
      <c r="AJ17" s="39"/>
      <c r="AK17" s="39"/>
      <c r="AL17" s="55"/>
      <c r="AM17" s="41"/>
      <c r="AN17" s="39"/>
      <c r="AO17" s="84"/>
      <c r="AP17" s="84"/>
      <c r="AQ17" s="86"/>
      <c r="AR17" s="41"/>
      <c r="AS17" s="41"/>
      <c r="AT17" s="41"/>
      <c r="AU17" s="41"/>
      <c r="AV17" s="39"/>
      <c r="AW17" s="41"/>
      <c r="AX17" s="52"/>
    </row>
    <row r="18" spans="1:50" ht="68.25" customHeight="1" x14ac:dyDescent="0.2">
      <c r="A18" s="34"/>
      <c r="B18" s="64"/>
      <c r="C18" s="64"/>
      <c r="D18" s="64"/>
      <c r="E18" s="65"/>
      <c r="F18" s="39"/>
      <c r="G18" s="39"/>
      <c r="H18" s="41"/>
      <c r="I18" s="41"/>
      <c r="J18" s="39"/>
      <c r="K18" s="41"/>
      <c r="L18" s="69"/>
      <c r="M18" s="70"/>
      <c r="N18" s="41"/>
      <c r="O18" s="41"/>
      <c r="P18" s="41"/>
      <c r="Q18" s="79"/>
      <c r="R18" s="79"/>
      <c r="S18" s="43"/>
      <c r="T18" s="79"/>
      <c r="U18" s="79"/>
      <c r="V18" s="57"/>
      <c r="W18" s="58"/>
      <c r="X18" s="59"/>
      <c r="Y18" s="54" t="s">
        <v>144</v>
      </c>
      <c r="Z18" s="61">
        <v>22</v>
      </c>
      <c r="AA18" s="41">
        <v>28</v>
      </c>
      <c r="AB18" s="71">
        <v>1</v>
      </c>
      <c r="AC18" s="81"/>
      <c r="AD18" s="40">
        <v>44586</v>
      </c>
      <c r="AE18" s="41">
        <v>280</v>
      </c>
      <c r="AF18" s="39"/>
      <c r="AG18" s="39"/>
      <c r="AH18" s="41"/>
      <c r="AI18" s="39"/>
      <c r="AJ18" s="39"/>
      <c r="AK18" s="39"/>
      <c r="AL18" s="55">
        <v>408903820</v>
      </c>
      <c r="AM18" s="41"/>
      <c r="AN18" s="39"/>
      <c r="AO18" s="84"/>
      <c r="AP18" s="84"/>
      <c r="AQ18" s="86"/>
      <c r="AR18" s="41"/>
      <c r="AS18" s="41"/>
      <c r="AT18" s="41"/>
      <c r="AU18" s="41"/>
      <c r="AV18" s="36" t="s">
        <v>55</v>
      </c>
      <c r="AW18" s="48">
        <v>44789</v>
      </c>
      <c r="AX18" s="52" t="s">
        <v>149</v>
      </c>
    </row>
    <row r="19" spans="1:50" ht="71.25" customHeight="1" x14ac:dyDescent="0.2">
      <c r="A19" s="34"/>
      <c r="B19" s="64"/>
      <c r="C19" s="64"/>
      <c r="D19" s="64"/>
      <c r="E19" s="65"/>
      <c r="F19" s="39"/>
      <c r="G19" s="39"/>
      <c r="H19" s="41"/>
      <c r="I19" s="41"/>
      <c r="J19" s="39"/>
      <c r="K19" s="41"/>
      <c r="L19" s="69"/>
      <c r="M19" s="70"/>
      <c r="N19" s="41"/>
      <c r="O19" s="41"/>
      <c r="P19" s="41"/>
      <c r="Q19" s="79"/>
      <c r="R19" s="79"/>
      <c r="S19" s="43"/>
      <c r="T19" s="79"/>
      <c r="U19" s="79"/>
      <c r="V19" s="57"/>
      <c r="W19" s="58"/>
      <c r="X19" s="59"/>
      <c r="Y19" s="54"/>
      <c r="Z19" s="61"/>
      <c r="AA19" s="41"/>
      <c r="AB19" s="72"/>
      <c r="AC19" s="81"/>
      <c r="AD19" s="40"/>
      <c r="AE19" s="41"/>
      <c r="AF19" s="39"/>
      <c r="AG19" s="39"/>
      <c r="AH19" s="41"/>
      <c r="AI19" s="39"/>
      <c r="AJ19" s="39"/>
      <c r="AK19" s="39"/>
      <c r="AL19" s="55"/>
      <c r="AM19" s="41"/>
      <c r="AN19" s="39"/>
      <c r="AO19" s="84"/>
      <c r="AP19" s="84"/>
      <c r="AQ19" s="86"/>
      <c r="AR19" s="41"/>
      <c r="AS19" s="41"/>
      <c r="AT19" s="41"/>
      <c r="AU19" s="41"/>
      <c r="AV19" s="37"/>
      <c r="AW19" s="37"/>
      <c r="AX19" s="52"/>
    </row>
    <row r="20" spans="1:50" ht="61.5" customHeight="1" x14ac:dyDescent="0.2">
      <c r="A20" s="34"/>
      <c r="B20" s="64"/>
      <c r="C20" s="64"/>
      <c r="D20" s="64"/>
      <c r="E20" s="65"/>
      <c r="F20" s="39"/>
      <c r="G20" s="39"/>
      <c r="H20" s="41"/>
      <c r="I20" s="41"/>
      <c r="J20" s="39"/>
      <c r="K20" s="41"/>
      <c r="L20" s="69"/>
      <c r="M20" s="70"/>
      <c r="N20" s="41"/>
      <c r="O20" s="41"/>
      <c r="P20" s="41"/>
      <c r="Q20" s="79"/>
      <c r="R20" s="79"/>
      <c r="S20" s="43"/>
      <c r="T20" s="79"/>
      <c r="U20" s="79"/>
      <c r="V20" s="57"/>
      <c r="W20" s="58"/>
      <c r="X20" s="59"/>
      <c r="Y20" s="54"/>
      <c r="Z20" s="61"/>
      <c r="AA20" s="41"/>
      <c r="AB20" s="73"/>
      <c r="AC20" s="81"/>
      <c r="AD20" s="40"/>
      <c r="AE20" s="41"/>
      <c r="AF20" s="39"/>
      <c r="AG20" s="39"/>
      <c r="AH20" s="41"/>
      <c r="AI20" s="39"/>
      <c r="AJ20" s="39"/>
      <c r="AK20" s="39"/>
      <c r="AL20" s="55"/>
      <c r="AM20" s="41"/>
      <c r="AN20" s="39"/>
      <c r="AO20" s="84"/>
      <c r="AP20" s="84"/>
      <c r="AQ20" s="86"/>
      <c r="AR20" s="41"/>
      <c r="AS20" s="41"/>
      <c r="AT20" s="41"/>
      <c r="AU20" s="41"/>
      <c r="AV20" s="37"/>
      <c r="AW20" s="37"/>
      <c r="AX20" s="52"/>
    </row>
    <row r="21" spans="1:50" x14ac:dyDescent="0.2">
      <c r="A21" s="34"/>
      <c r="B21" s="64"/>
      <c r="C21" s="64"/>
      <c r="D21" s="64"/>
      <c r="E21" s="65"/>
      <c r="F21" s="39"/>
      <c r="G21" s="39"/>
      <c r="H21" s="41"/>
      <c r="I21" s="41"/>
      <c r="J21" s="39"/>
      <c r="K21" s="41"/>
      <c r="L21" s="69"/>
      <c r="M21" s="70"/>
      <c r="N21" s="41"/>
      <c r="O21" s="41"/>
      <c r="P21" s="41"/>
      <c r="Q21" s="79"/>
      <c r="R21" s="79"/>
      <c r="S21" s="43"/>
      <c r="T21" s="79"/>
      <c r="U21" s="79"/>
      <c r="V21" s="57"/>
      <c r="W21" s="58"/>
      <c r="X21" s="59"/>
      <c r="Y21" s="54" t="s">
        <v>145</v>
      </c>
      <c r="Z21" s="61">
        <v>2</v>
      </c>
      <c r="AA21" s="43">
        <v>0.2</v>
      </c>
      <c r="AB21" s="71">
        <f t="shared" si="0"/>
        <v>0.1</v>
      </c>
      <c r="AC21" s="81"/>
      <c r="AD21" s="40">
        <v>44586</v>
      </c>
      <c r="AE21" s="41">
        <v>280</v>
      </c>
      <c r="AF21" s="39"/>
      <c r="AG21" s="39"/>
      <c r="AH21" s="41"/>
      <c r="AI21" s="39"/>
      <c r="AJ21" s="39"/>
      <c r="AK21" s="39"/>
      <c r="AL21" s="55">
        <v>60000000</v>
      </c>
      <c r="AM21" s="41"/>
      <c r="AN21" s="39"/>
      <c r="AO21" s="84"/>
      <c r="AP21" s="84"/>
      <c r="AQ21" s="86"/>
      <c r="AR21" s="41"/>
      <c r="AS21" s="41"/>
      <c r="AT21" s="41"/>
      <c r="AU21" s="41"/>
      <c r="AV21" s="37"/>
      <c r="AW21" s="37"/>
      <c r="AX21" s="52" t="s">
        <v>150</v>
      </c>
    </row>
    <row r="22" spans="1:50" x14ac:dyDescent="0.2">
      <c r="A22" s="34"/>
      <c r="B22" s="64"/>
      <c r="C22" s="64"/>
      <c r="D22" s="64"/>
      <c r="E22" s="65"/>
      <c r="F22" s="39"/>
      <c r="G22" s="39"/>
      <c r="H22" s="41"/>
      <c r="I22" s="41"/>
      <c r="J22" s="39"/>
      <c r="K22" s="41"/>
      <c r="L22" s="69"/>
      <c r="M22" s="70"/>
      <c r="N22" s="41"/>
      <c r="O22" s="41"/>
      <c r="P22" s="41"/>
      <c r="Q22" s="79"/>
      <c r="R22" s="79"/>
      <c r="S22" s="43"/>
      <c r="T22" s="79"/>
      <c r="U22" s="79"/>
      <c r="V22" s="57"/>
      <c r="W22" s="58"/>
      <c r="X22" s="59"/>
      <c r="Y22" s="54"/>
      <c r="Z22" s="61"/>
      <c r="AA22" s="43"/>
      <c r="AB22" s="72"/>
      <c r="AC22" s="81"/>
      <c r="AD22" s="40"/>
      <c r="AE22" s="41"/>
      <c r="AF22" s="39"/>
      <c r="AG22" s="39"/>
      <c r="AH22" s="41"/>
      <c r="AI22" s="39"/>
      <c r="AJ22" s="39"/>
      <c r="AK22" s="39"/>
      <c r="AL22" s="55"/>
      <c r="AM22" s="41"/>
      <c r="AN22" s="39"/>
      <c r="AO22" s="84"/>
      <c r="AP22" s="84"/>
      <c r="AQ22" s="86"/>
      <c r="AR22" s="41"/>
      <c r="AS22" s="41"/>
      <c r="AT22" s="41"/>
      <c r="AU22" s="41"/>
      <c r="AV22" s="37"/>
      <c r="AW22" s="37"/>
      <c r="AX22" s="52"/>
    </row>
    <row r="23" spans="1:50" ht="30" customHeight="1" x14ac:dyDescent="0.2">
      <c r="A23" s="34"/>
      <c r="B23" s="64"/>
      <c r="C23" s="64"/>
      <c r="D23" s="64"/>
      <c r="E23" s="65"/>
      <c r="F23" s="39"/>
      <c r="G23" s="39"/>
      <c r="H23" s="41"/>
      <c r="I23" s="41"/>
      <c r="J23" s="39"/>
      <c r="K23" s="41"/>
      <c r="L23" s="69"/>
      <c r="M23" s="70"/>
      <c r="N23" s="41"/>
      <c r="O23" s="41"/>
      <c r="P23" s="41"/>
      <c r="Q23" s="79"/>
      <c r="R23" s="79"/>
      <c r="S23" s="43"/>
      <c r="T23" s="79"/>
      <c r="U23" s="79"/>
      <c r="V23" s="57"/>
      <c r="W23" s="58"/>
      <c r="X23" s="59"/>
      <c r="Y23" s="54"/>
      <c r="Z23" s="61"/>
      <c r="AA23" s="43"/>
      <c r="AB23" s="72"/>
      <c r="AC23" s="81"/>
      <c r="AD23" s="40"/>
      <c r="AE23" s="41"/>
      <c r="AF23" s="39"/>
      <c r="AG23" s="39"/>
      <c r="AH23" s="41"/>
      <c r="AI23" s="39"/>
      <c r="AJ23" s="39"/>
      <c r="AK23" s="39"/>
      <c r="AL23" s="55"/>
      <c r="AM23" s="41"/>
      <c r="AN23" s="39"/>
      <c r="AO23" s="84"/>
      <c r="AP23" s="84"/>
      <c r="AQ23" s="86"/>
      <c r="AR23" s="41"/>
      <c r="AS23" s="41"/>
      <c r="AT23" s="41"/>
      <c r="AU23" s="41"/>
      <c r="AV23" s="37"/>
      <c r="AW23" s="37"/>
      <c r="AX23" s="52"/>
    </row>
    <row r="24" spans="1:50" ht="88.5" customHeight="1" x14ac:dyDescent="0.2">
      <c r="A24" s="34"/>
      <c r="B24" s="64"/>
      <c r="C24" s="64"/>
      <c r="D24" s="64"/>
      <c r="E24" s="65"/>
      <c r="F24" s="39"/>
      <c r="G24" s="39"/>
      <c r="H24" s="41"/>
      <c r="I24" s="41"/>
      <c r="J24" s="39"/>
      <c r="K24" s="41"/>
      <c r="L24" s="69"/>
      <c r="M24" s="70"/>
      <c r="N24" s="41"/>
      <c r="O24" s="41"/>
      <c r="P24" s="41"/>
      <c r="Q24" s="79"/>
      <c r="R24" s="79"/>
      <c r="S24" s="43"/>
      <c r="T24" s="79"/>
      <c r="U24" s="79"/>
      <c r="V24" s="57"/>
      <c r="W24" s="58"/>
      <c r="X24" s="59"/>
      <c r="Y24" s="54"/>
      <c r="Z24" s="61"/>
      <c r="AA24" s="43"/>
      <c r="AB24" s="73"/>
      <c r="AC24" s="81"/>
      <c r="AD24" s="40"/>
      <c r="AE24" s="41"/>
      <c r="AF24" s="39"/>
      <c r="AG24" s="39"/>
      <c r="AH24" s="41"/>
      <c r="AI24" s="39"/>
      <c r="AJ24" s="39"/>
      <c r="AK24" s="39"/>
      <c r="AL24" s="55"/>
      <c r="AM24" s="41"/>
      <c r="AN24" s="39"/>
      <c r="AO24" s="84"/>
      <c r="AP24" s="84"/>
      <c r="AQ24" s="86"/>
      <c r="AR24" s="41"/>
      <c r="AS24" s="41"/>
      <c r="AT24" s="41"/>
      <c r="AU24" s="41"/>
      <c r="AV24" s="37"/>
      <c r="AW24" s="37"/>
      <c r="AX24" s="52"/>
    </row>
    <row r="25" spans="1:50" x14ac:dyDescent="0.2">
      <c r="A25" s="34"/>
      <c r="B25" s="64"/>
      <c r="C25" s="64"/>
      <c r="D25" s="64"/>
      <c r="E25" s="65"/>
      <c r="F25" s="39"/>
      <c r="G25" s="39"/>
      <c r="H25" s="41"/>
      <c r="I25" s="41"/>
      <c r="J25" s="39"/>
      <c r="K25" s="41"/>
      <c r="L25" s="69"/>
      <c r="M25" s="70"/>
      <c r="N25" s="41"/>
      <c r="O25" s="41"/>
      <c r="P25" s="41"/>
      <c r="Q25" s="79"/>
      <c r="R25" s="79"/>
      <c r="S25" s="43"/>
      <c r="T25" s="79"/>
      <c r="U25" s="79"/>
      <c r="V25" s="57"/>
      <c r="W25" s="58"/>
      <c r="X25" s="59"/>
      <c r="Y25" s="54" t="s">
        <v>146</v>
      </c>
      <c r="Z25" s="61">
        <v>2</v>
      </c>
      <c r="AA25" s="41">
        <v>3</v>
      </c>
      <c r="AB25" s="71">
        <v>1</v>
      </c>
      <c r="AC25" s="81"/>
      <c r="AD25" s="40">
        <v>44586</v>
      </c>
      <c r="AE25" s="41">
        <v>280</v>
      </c>
      <c r="AF25" s="39"/>
      <c r="AG25" s="39"/>
      <c r="AH25" s="41"/>
      <c r="AI25" s="39"/>
      <c r="AJ25" s="39"/>
      <c r="AK25" s="39"/>
      <c r="AL25" s="55">
        <v>59000000</v>
      </c>
      <c r="AM25" s="41"/>
      <c r="AN25" s="39"/>
      <c r="AO25" s="84"/>
      <c r="AP25" s="84"/>
      <c r="AQ25" s="86"/>
      <c r="AR25" s="41"/>
      <c r="AS25" s="41"/>
      <c r="AT25" s="41"/>
      <c r="AU25" s="41"/>
      <c r="AV25" s="37"/>
      <c r="AW25" s="37"/>
      <c r="AX25" s="52" t="s">
        <v>151</v>
      </c>
    </row>
    <row r="26" spans="1:50" x14ac:dyDescent="0.2">
      <c r="A26" s="34"/>
      <c r="B26" s="64"/>
      <c r="C26" s="64"/>
      <c r="D26" s="64"/>
      <c r="E26" s="65"/>
      <c r="F26" s="39"/>
      <c r="G26" s="39"/>
      <c r="H26" s="41"/>
      <c r="I26" s="41"/>
      <c r="J26" s="39"/>
      <c r="K26" s="41"/>
      <c r="L26" s="69"/>
      <c r="M26" s="70"/>
      <c r="N26" s="41"/>
      <c r="O26" s="41"/>
      <c r="P26" s="41"/>
      <c r="Q26" s="79"/>
      <c r="R26" s="79"/>
      <c r="S26" s="43"/>
      <c r="T26" s="79"/>
      <c r="U26" s="79"/>
      <c r="V26" s="57"/>
      <c r="W26" s="58"/>
      <c r="X26" s="59"/>
      <c r="Y26" s="54"/>
      <c r="Z26" s="61"/>
      <c r="AA26" s="41"/>
      <c r="AB26" s="72"/>
      <c r="AC26" s="81"/>
      <c r="AD26" s="40"/>
      <c r="AE26" s="41"/>
      <c r="AF26" s="39"/>
      <c r="AG26" s="39"/>
      <c r="AH26" s="41"/>
      <c r="AI26" s="39"/>
      <c r="AJ26" s="39"/>
      <c r="AK26" s="39"/>
      <c r="AL26" s="55"/>
      <c r="AM26" s="41"/>
      <c r="AN26" s="39"/>
      <c r="AO26" s="84"/>
      <c r="AP26" s="84"/>
      <c r="AQ26" s="86"/>
      <c r="AR26" s="41"/>
      <c r="AS26" s="41"/>
      <c r="AT26" s="41"/>
      <c r="AU26" s="41"/>
      <c r="AV26" s="37"/>
      <c r="AW26" s="37"/>
      <c r="AX26" s="52"/>
    </row>
    <row r="27" spans="1:50" ht="3.75" customHeight="1" x14ac:dyDescent="0.2">
      <c r="A27" s="34"/>
      <c r="B27" s="64"/>
      <c r="C27" s="64"/>
      <c r="D27" s="64"/>
      <c r="E27" s="65"/>
      <c r="F27" s="39"/>
      <c r="G27" s="39"/>
      <c r="H27" s="41"/>
      <c r="I27" s="41"/>
      <c r="J27" s="39"/>
      <c r="K27" s="41"/>
      <c r="L27" s="69"/>
      <c r="M27" s="70"/>
      <c r="N27" s="41"/>
      <c r="O27" s="41"/>
      <c r="P27" s="41"/>
      <c r="Q27" s="79"/>
      <c r="R27" s="79"/>
      <c r="S27" s="43"/>
      <c r="T27" s="79"/>
      <c r="U27" s="79"/>
      <c r="V27" s="57"/>
      <c r="W27" s="58"/>
      <c r="X27" s="59"/>
      <c r="Y27" s="54"/>
      <c r="Z27" s="61"/>
      <c r="AA27" s="41"/>
      <c r="AB27" s="72"/>
      <c r="AC27" s="81"/>
      <c r="AD27" s="40"/>
      <c r="AE27" s="41"/>
      <c r="AF27" s="39"/>
      <c r="AG27" s="39"/>
      <c r="AH27" s="41"/>
      <c r="AI27" s="39"/>
      <c r="AJ27" s="39"/>
      <c r="AK27" s="39"/>
      <c r="AL27" s="55"/>
      <c r="AM27" s="41"/>
      <c r="AN27" s="39"/>
      <c r="AO27" s="84"/>
      <c r="AP27" s="84"/>
      <c r="AQ27" s="86"/>
      <c r="AR27" s="41"/>
      <c r="AS27" s="41"/>
      <c r="AT27" s="41"/>
      <c r="AU27" s="41"/>
      <c r="AV27" s="37"/>
      <c r="AW27" s="37"/>
      <c r="AX27" s="52"/>
    </row>
    <row r="28" spans="1:50" ht="111" customHeight="1" x14ac:dyDescent="0.2">
      <c r="A28" s="34"/>
      <c r="B28" s="64"/>
      <c r="C28" s="64"/>
      <c r="D28" s="64"/>
      <c r="E28" s="65"/>
      <c r="F28" s="39"/>
      <c r="G28" s="39"/>
      <c r="H28" s="41"/>
      <c r="I28" s="41"/>
      <c r="J28" s="39"/>
      <c r="K28" s="41"/>
      <c r="L28" s="69"/>
      <c r="M28" s="70"/>
      <c r="N28" s="41"/>
      <c r="O28" s="41"/>
      <c r="P28" s="41"/>
      <c r="Q28" s="79"/>
      <c r="R28" s="79"/>
      <c r="S28" s="43"/>
      <c r="T28" s="79"/>
      <c r="U28" s="79"/>
      <c r="V28" s="57"/>
      <c r="W28" s="58"/>
      <c r="X28" s="59"/>
      <c r="Y28" s="54"/>
      <c r="Z28" s="61"/>
      <c r="AA28" s="41"/>
      <c r="AB28" s="73"/>
      <c r="AC28" s="81"/>
      <c r="AD28" s="40"/>
      <c r="AE28" s="41"/>
      <c r="AF28" s="39"/>
      <c r="AG28" s="39"/>
      <c r="AH28" s="41"/>
      <c r="AI28" s="39"/>
      <c r="AJ28" s="39"/>
      <c r="AK28" s="39"/>
      <c r="AL28" s="55"/>
      <c r="AM28" s="41"/>
      <c r="AN28" s="39"/>
      <c r="AO28" s="84"/>
      <c r="AP28" s="84"/>
      <c r="AQ28" s="86"/>
      <c r="AR28" s="41"/>
      <c r="AS28" s="41"/>
      <c r="AT28" s="41"/>
      <c r="AU28" s="41"/>
      <c r="AV28" s="37"/>
      <c r="AW28" s="37"/>
      <c r="AX28" s="52"/>
    </row>
    <row r="29" spans="1:50" x14ac:dyDescent="0.2">
      <c r="A29" s="34"/>
      <c r="B29" s="64"/>
      <c r="C29" s="64"/>
      <c r="D29" s="64"/>
      <c r="E29" s="65"/>
      <c r="F29" s="39"/>
      <c r="G29" s="39"/>
      <c r="H29" s="41"/>
      <c r="I29" s="41"/>
      <c r="J29" s="39"/>
      <c r="K29" s="41"/>
      <c r="L29" s="69"/>
      <c r="M29" s="70"/>
      <c r="N29" s="41"/>
      <c r="O29" s="41"/>
      <c r="P29" s="41"/>
      <c r="Q29" s="79"/>
      <c r="R29" s="79"/>
      <c r="S29" s="43"/>
      <c r="T29" s="79"/>
      <c r="U29" s="79"/>
      <c r="V29" s="57"/>
      <c r="W29" s="58"/>
      <c r="X29" s="59"/>
      <c r="Y29" s="54" t="s">
        <v>147</v>
      </c>
      <c r="Z29" s="61">
        <v>1</v>
      </c>
      <c r="AA29" s="41">
        <v>0.5</v>
      </c>
      <c r="AB29" s="71">
        <f t="shared" si="0"/>
        <v>0.5</v>
      </c>
      <c r="AC29" s="81"/>
      <c r="AD29" s="40">
        <v>44586</v>
      </c>
      <c r="AE29" s="41">
        <v>330</v>
      </c>
      <c r="AF29" s="39"/>
      <c r="AG29" s="39"/>
      <c r="AH29" s="41"/>
      <c r="AI29" s="39"/>
      <c r="AJ29" s="39"/>
      <c r="AK29" s="39"/>
      <c r="AL29" s="55">
        <v>100000000</v>
      </c>
      <c r="AM29" s="41"/>
      <c r="AN29" s="39"/>
      <c r="AO29" s="84"/>
      <c r="AP29" s="84"/>
      <c r="AQ29" s="86"/>
      <c r="AR29" s="41"/>
      <c r="AS29" s="41"/>
      <c r="AT29" s="41"/>
      <c r="AU29" s="41"/>
      <c r="AV29" s="37"/>
      <c r="AW29" s="37"/>
      <c r="AX29" s="52" t="s">
        <v>152</v>
      </c>
    </row>
    <row r="30" spans="1:50" ht="24" customHeight="1" x14ac:dyDescent="0.2">
      <c r="A30" s="34"/>
      <c r="B30" s="64"/>
      <c r="C30" s="64"/>
      <c r="D30" s="64"/>
      <c r="E30" s="65"/>
      <c r="F30" s="39"/>
      <c r="G30" s="39"/>
      <c r="H30" s="41"/>
      <c r="I30" s="41"/>
      <c r="J30" s="39"/>
      <c r="K30" s="41"/>
      <c r="L30" s="69"/>
      <c r="M30" s="70"/>
      <c r="N30" s="41"/>
      <c r="O30" s="41"/>
      <c r="P30" s="41"/>
      <c r="Q30" s="79"/>
      <c r="R30" s="79"/>
      <c r="S30" s="43"/>
      <c r="T30" s="79"/>
      <c r="U30" s="79"/>
      <c r="V30" s="57"/>
      <c r="W30" s="58"/>
      <c r="X30" s="59"/>
      <c r="Y30" s="54"/>
      <c r="Z30" s="61"/>
      <c r="AA30" s="41"/>
      <c r="AB30" s="72"/>
      <c r="AC30" s="81"/>
      <c r="AD30" s="40"/>
      <c r="AE30" s="41"/>
      <c r="AF30" s="39"/>
      <c r="AG30" s="39"/>
      <c r="AH30" s="41"/>
      <c r="AI30" s="39"/>
      <c r="AJ30" s="39"/>
      <c r="AK30" s="39"/>
      <c r="AL30" s="55"/>
      <c r="AM30" s="41"/>
      <c r="AN30" s="39"/>
      <c r="AO30" s="84"/>
      <c r="AP30" s="84"/>
      <c r="AQ30" s="86"/>
      <c r="AR30" s="41"/>
      <c r="AS30" s="41"/>
      <c r="AT30" s="41"/>
      <c r="AU30" s="41"/>
      <c r="AV30" s="37"/>
      <c r="AW30" s="37"/>
      <c r="AX30" s="52"/>
    </row>
    <row r="31" spans="1:50" ht="49.5" customHeight="1" x14ac:dyDescent="0.2">
      <c r="A31" s="34"/>
      <c r="B31" s="64"/>
      <c r="C31" s="64"/>
      <c r="D31" s="64"/>
      <c r="E31" s="65"/>
      <c r="F31" s="39"/>
      <c r="G31" s="39"/>
      <c r="H31" s="41"/>
      <c r="I31" s="41"/>
      <c r="J31" s="39"/>
      <c r="K31" s="41"/>
      <c r="L31" s="69"/>
      <c r="M31" s="70"/>
      <c r="N31" s="41"/>
      <c r="O31" s="41"/>
      <c r="P31" s="41"/>
      <c r="Q31" s="79"/>
      <c r="R31" s="79"/>
      <c r="S31" s="43"/>
      <c r="T31" s="79"/>
      <c r="U31" s="79"/>
      <c r="V31" s="57"/>
      <c r="W31" s="58"/>
      <c r="X31" s="59"/>
      <c r="Y31" s="54"/>
      <c r="Z31" s="61"/>
      <c r="AA31" s="41"/>
      <c r="AB31" s="72"/>
      <c r="AC31" s="81"/>
      <c r="AD31" s="40"/>
      <c r="AE31" s="41"/>
      <c r="AF31" s="39"/>
      <c r="AG31" s="39"/>
      <c r="AH31" s="41"/>
      <c r="AI31" s="39"/>
      <c r="AJ31" s="39"/>
      <c r="AK31" s="39"/>
      <c r="AL31" s="55"/>
      <c r="AM31" s="41"/>
      <c r="AN31" s="39"/>
      <c r="AO31" s="84"/>
      <c r="AP31" s="84"/>
      <c r="AQ31" s="86"/>
      <c r="AR31" s="41"/>
      <c r="AS31" s="41"/>
      <c r="AT31" s="41"/>
      <c r="AU31" s="41"/>
      <c r="AV31" s="37"/>
      <c r="AW31" s="37"/>
      <c r="AX31" s="52"/>
    </row>
    <row r="32" spans="1:50" ht="32.25" customHeight="1" x14ac:dyDescent="0.2">
      <c r="A32" s="34"/>
      <c r="B32" s="64"/>
      <c r="C32" s="64"/>
      <c r="D32" s="64"/>
      <c r="E32" s="65"/>
      <c r="F32" s="39"/>
      <c r="G32" s="24"/>
      <c r="H32" s="41"/>
      <c r="I32" s="25"/>
      <c r="J32" s="39"/>
      <c r="K32" s="41"/>
      <c r="L32" s="69"/>
      <c r="M32" s="70"/>
      <c r="N32" s="41"/>
      <c r="O32" s="41"/>
      <c r="P32" s="41"/>
      <c r="Q32" s="79"/>
      <c r="R32" s="79"/>
      <c r="S32" s="43"/>
      <c r="T32" s="79"/>
      <c r="U32" s="79"/>
      <c r="V32" s="57"/>
      <c r="W32" s="58"/>
      <c r="X32" s="59"/>
      <c r="Y32" s="54"/>
      <c r="Z32" s="61"/>
      <c r="AA32" s="41"/>
      <c r="AB32" s="73"/>
      <c r="AC32" s="82"/>
      <c r="AD32" s="40"/>
      <c r="AE32" s="41"/>
      <c r="AF32" s="39"/>
      <c r="AG32" s="39"/>
      <c r="AH32" s="41"/>
      <c r="AI32" s="39"/>
      <c r="AJ32" s="39"/>
      <c r="AK32" s="39"/>
      <c r="AL32" s="55"/>
      <c r="AM32" s="41"/>
      <c r="AN32" s="39"/>
      <c r="AO32" s="84"/>
      <c r="AP32" s="84"/>
      <c r="AQ32" s="86"/>
      <c r="AR32" s="41"/>
      <c r="AS32" s="41"/>
      <c r="AT32" s="41"/>
      <c r="AU32" s="41"/>
      <c r="AV32" s="38"/>
      <c r="AW32" s="38"/>
      <c r="AX32" s="52"/>
    </row>
    <row r="33" spans="1:56" ht="33.75" customHeight="1" x14ac:dyDescent="0.2">
      <c r="A33" s="34"/>
      <c r="B33" s="64"/>
      <c r="C33" s="64"/>
      <c r="D33" s="64"/>
      <c r="E33" s="65"/>
      <c r="F33" s="39" t="s">
        <v>59</v>
      </c>
      <c r="G33" s="39" t="s">
        <v>153</v>
      </c>
      <c r="H33" s="41" t="s">
        <v>43</v>
      </c>
      <c r="I33" s="39" t="s">
        <v>60</v>
      </c>
      <c r="J33" s="39" t="s">
        <v>61</v>
      </c>
      <c r="K33" s="62">
        <v>230437</v>
      </c>
      <c r="L33" s="62">
        <v>56709</v>
      </c>
      <c r="M33" s="67">
        <f>43642</f>
        <v>43642</v>
      </c>
      <c r="N33" s="51">
        <v>70173</v>
      </c>
      <c r="O33" s="51">
        <v>203722</v>
      </c>
      <c r="P33" s="51">
        <v>203722</v>
      </c>
      <c r="Q33" s="79">
        <v>1</v>
      </c>
      <c r="R33" s="79">
        <f>+Q33</f>
        <v>1</v>
      </c>
      <c r="S33" s="51">
        <f>+M33+P33</f>
        <v>247364</v>
      </c>
      <c r="T33" s="79">
        <v>1</v>
      </c>
      <c r="U33" s="79">
        <f>+T33</f>
        <v>1</v>
      </c>
      <c r="V33" s="57" t="s">
        <v>82</v>
      </c>
      <c r="W33" s="58" t="s">
        <v>83</v>
      </c>
      <c r="X33" s="59" t="s">
        <v>154</v>
      </c>
      <c r="Y33" s="54" t="s">
        <v>45</v>
      </c>
      <c r="Z33" s="41">
        <v>1</v>
      </c>
      <c r="AA33" s="41">
        <v>1</v>
      </c>
      <c r="AB33" s="71">
        <f t="shared" si="0"/>
        <v>1</v>
      </c>
      <c r="AC33" s="80">
        <f>AVERAGE(AB33:AB38)</f>
        <v>1</v>
      </c>
      <c r="AD33" s="40">
        <v>44586</v>
      </c>
      <c r="AE33" s="41">
        <v>330</v>
      </c>
      <c r="AF33" s="39" t="s">
        <v>86</v>
      </c>
      <c r="AG33" s="39">
        <v>882.98900000000003</v>
      </c>
      <c r="AH33" s="42">
        <v>1</v>
      </c>
      <c r="AI33" s="39" t="s">
        <v>47</v>
      </c>
      <c r="AJ33" s="39" t="s">
        <v>125</v>
      </c>
      <c r="AK33" s="41" t="s">
        <v>48</v>
      </c>
      <c r="AL33" s="55">
        <v>45500000</v>
      </c>
      <c r="AM33" s="41" t="s">
        <v>49</v>
      </c>
      <c r="AN33" s="39" t="s">
        <v>87</v>
      </c>
      <c r="AO33" s="84">
        <v>107707847</v>
      </c>
      <c r="AP33" s="84">
        <v>107307847</v>
      </c>
      <c r="AQ33" s="86">
        <f>+AP33/AO33</f>
        <v>0.99628625015594263</v>
      </c>
      <c r="AR33" s="41" t="s">
        <v>51</v>
      </c>
      <c r="AS33" s="41" t="s">
        <v>88</v>
      </c>
      <c r="AT33" s="47">
        <v>0.99619999999999997</v>
      </c>
      <c r="AU33" s="41" t="s">
        <v>53</v>
      </c>
      <c r="AV33" s="39" t="s">
        <v>54</v>
      </c>
      <c r="AW33" s="40">
        <v>44582</v>
      </c>
      <c r="AX33" s="52" t="s">
        <v>155</v>
      </c>
    </row>
    <row r="34" spans="1:56" ht="37.5" customHeight="1" x14ac:dyDescent="0.2">
      <c r="A34" s="34"/>
      <c r="B34" s="64"/>
      <c r="C34" s="64"/>
      <c r="D34" s="64"/>
      <c r="E34" s="65"/>
      <c r="F34" s="39"/>
      <c r="G34" s="39"/>
      <c r="H34" s="41"/>
      <c r="I34" s="39"/>
      <c r="J34" s="39"/>
      <c r="K34" s="39"/>
      <c r="L34" s="39"/>
      <c r="M34" s="67"/>
      <c r="N34" s="41"/>
      <c r="O34" s="41"/>
      <c r="P34" s="41"/>
      <c r="Q34" s="79"/>
      <c r="R34" s="79"/>
      <c r="S34" s="41"/>
      <c r="T34" s="79"/>
      <c r="U34" s="79"/>
      <c r="V34" s="57"/>
      <c r="W34" s="58"/>
      <c r="X34" s="60"/>
      <c r="Y34" s="54"/>
      <c r="Z34" s="41"/>
      <c r="AA34" s="41"/>
      <c r="AB34" s="73"/>
      <c r="AC34" s="81"/>
      <c r="AD34" s="40"/>
      <c r="AE34" s="41"/>
      <c r="AF34" s="39"/>
      <c r="AG34" s="39"/>
      <c r="AH34" s="41"/>
      <c r="AI34" s="39"/>
      <c r="AJ34" s="39"/>
      <c r="AK34" s="41"/>
      <c r="AL34" s="55"/>
      <c r="AM34" s="41"/>
      <c r="AN34" s="39"/>
      <c r="AO34" s="84"/>
      <c r="AP34" s="84"/>
      <c r="AQ34" s="86"/>
      <c r="AR34" s="41"/>
      <c r="AS34" s="41"/>
      <c r="AT34" s="47"/>
      <c r="AU34" s="41"/>
      <c r="AV34" s="39"/>
      <c r="AW34" s="41"/>
      <c r="AX34" s="52"/>
    </row>
    <row r="35" spans="1:56" ht="126.75" customHeight="1" x14ac:dyDescent="0.2">
      <c r="A35" s="34"/>
      <c r="B35" s="64"/>
      <c r="C35" s="64"/>
      <c r="D35" s="64"/>
      <c r="E35" s="65"/>
      <c r="F35" s="39"/>
      <c r="G35" s="39"/>
      <c r="H35" s="41"/>
      <c r="I35" s="39"/>
      <c r="J35" s="39"/>
      <c r="K35" s="39"/>
      <c r="L35" s="39"/>
      <c r="M35" s="67"/>
      <c r="N35" s="41"/>
      <c r="O35" s="41"/>
      <c r="P35" s="41"/>
      <c r="Q35" s="79"/>
      <c r="R35" s="79"/>
      <c r="S35" s="41"/>
      <c r="T35" s="79"/>
      <c r="U35" s="79"/>
      <c r="V35" s="57"/>
      <c r="W35" s="58"/>
      <c r="X35" s="60"/>
      <c r="Y35" s="54" t="s">
        <v>84</v>
      </c>
      <c r="Z35" s="51">
        <v>56709</v>
      </c>
      <c r="AA35" s="51">
        <v>203722</v>
      </c>
      <c r="AB35" s="71">
        <v>1</v>
      </c>
      <c r="AC35" s="81"/>
      <c r="AD35" s="40">
        <v>44586</v>
      </c>
      <c r="AE35" s="41">
        <v>330</v>
      </c>
      <c r="AF35" s="39"/>
      <c r="AG35" s="39"/>
      <c r="AH35" s="41"/>
      <c r="AI35" s="39"/>
      <c r="AJ35" s="39"/>
      <c r="AK35" s="41"/>
      <c r="AL35" s="55">
        <v>52207847</v>
      </c>
      <c r="AM35" s="41"/>
      <c r="AN35" s="39"/>
      <c r="AO35" s="84"/>
      <c r="AP35" s="84"/>
      <c r="AQ35" s="86"/>
      <c r="AR35" s="41"/>
      <c r="AS35" s="41"/>
      <c r="AT35" s="47"/>
      <c r="AU35" s="41"/>
      <c r="AV35" s="39" t="s">
        <v>55</v>
      </c>
      <c r="AW35" s="56">
        <v>44789</v>
      </c>
      <c r="AX35" s="52" t="s">
        <v>156</v>
      </c>
    </row>
    <row r="36" spans="1:56" ht="100.5" customHeight="1" x14ac:dyDescent="0.2">
      <c r="A36" s="34"/>
      <c r="B36" s="64"/>
      <c r="C36" s="64"/>
      <c r="D36" s="64"/>
      <c r="E36" s="65"/>
      <c r="F36" s="39"/>
      <c r="G36" s="39"/>
      <c r="H36" s="41"/>
      <c r="I36" s="39"/>
      <c r="J36" s="39"/>
      <c r="K36" s="39"/>
      <c r="L36" s="39"/>
      <c r="M36" s="67"/>
      <c r="N36" s="41"/>
      <c r="O36" s="41"/>
      <c r="P36" s="41"/>
      <c r="Q36" s="79"/>
      <c r="R36" s="79"/>
      <c r="S36" s="41"/>
      <c r="T36" s="79"/>
      <c r="U36" s="79"/>
      <c r="V36" s="57"/>
      <c r="W36" s="58"/>
      <c r="X36" s="60"/>
      <c r="Y36" s="54"/>
      <c r="Z36" s="41"/>
      <c r="AA36" s="41"/>
      <c r="AB36" s="73"/>
      <c r="AC36" s="81"/>
      <c r="AD36" s="40"/>
      <c r="AE36" s="41"/>
      <c r="AF36" s="39"/>
      <c r="AG36" s="39"/>
      <c r="AH36" s="41"/>
      <c r="AI36" s="39"/>
      <c r="AJ36" s="39"/>
      <c r="AK36" s="41"/>
      <c r="AL36" s="55"/>
      <c r="AM36" s="41"/>
      <c r="AN36" s="39"/>
      <c r="AO36" s="84"/>
      <c r="AP36" s="84"/>
      <c r="AQ36" s="86"/>
      <c r="AR36" s="41"/>
      <c r="AS36" s="41"/>
      <c r="AT36" s="47"/>
      <c r="AU36" s="41"/>
      <c r="AV36" s="39"/>
      <c r="AW36" s="39"/>
      <c r="AX36" s="52"/>
    </row>
    <row r="37" spans="1:56" ht="54.75" customHeight="1" x14ac:dyDescent="0.2">
      <c r="A37" s="34"/>
      <c r="B37" s="64"/>
      <c r="C37" s="64"/>
      <c r="D37" s="64"/>
      <c r="E37" s="65"/>
      <c r="F37" s="39"/>
      <c r="G37" s="39"/>
      <c r="H37" s="41"/>
      <c r="I37" s="39"/>
      <c r="J37" s="39"/>
      <c r="K37" s="39"/>
      <c r="L37" s="39"/>
      <c r="M37" s="67"/>
      <c r="N37" s="41"/>
      <c r="O37" s="41"/>
      <c r="P37" s="41"/>
      <c r="Q37" s="79"/>
      <c r="R37" s="79"/>
      <c r="S37" s="41"/>
      <c r="T37" s="79"/>
      <c r="U37" s="79"/>
      <c r="V37" s="57"/>
      <c r="W37" s="58"/>
      <c r="X37" s="60"/>
      <c r="Y37" s="54" t="s">
        <v>85</v>
      </c>
      <c r="Z37" s="41">
        <v>15</v>
      </c>
      <c r="AA37" s="41">
        <v>20</v>
      </c>
      <c r="AB37" s="71">
        <v>1</v>
      </c>
      <c r="AC37" s="81"/>
      <c r="AD37" s="40">
        <v>44586</v>
      </c>
      <c r="AE37" s="41">
        <v>330</v>
      </c>
      <c r="AF37" s="39"/>
      <c r="AG37" s="39"/>
      <c r="AH37" s="41"/>
      <c r="AI37" s="39"/>
      <c r="AJ37" s="39"/>
      <c r="AK37" s="41"/>
      <c r="AL37" s="55">
        <v>10000000</v>
      </c>
      <c r="AM37" s="41"/>
      <c r="AN37" s="39"/>
      <c r="AO37" s="84"/>
      <c r="AP37" s="84"/>
      <c r="AQ37" s="86"/>
      <c r="AR37" s="41"/>
      <c r="AS37" s="41"/>
      <c r="AT37" s="47"/>
      <c r="AU37" s="41"/>
      <c r="AV37" s="39"/>
      <c r="AW37" s="39"/>
      <c r="AX37" s="52" t="s">
        <v>157</v>
      </c>
    </row>
    <row r="38" spans="1:56" ht="132.75" customHeight="1" x14ac:dyDescent="0.2">
      <c r="A38" s="34"/>
      <c r="B38" s="64"/>
      <c r="C38" s="64"/>
      <c r="D38" s="64"/>
      <c r="E38" s="65"/>
      <c r="F38" s="39"/>
      <c r="G38" s="39"/>
      <c r="H38" s="41"/>
      <c r="I38" s="39"/>
      <c r="J38" s="39"/>
      <c r="K38" s="39"/>
      <c r="L38" s="39"/>
      <c r="M38" s="67"/>
      <c r="N38" s="41"/>
      <c r="O38" s="41"/>
      <c r="P38" s="41"/>
      <c r="Q38" s="79"/>
      <c r="R38" s="79"/>
      <c r="S38" s="41"/>
      <c r="T38" s="79"/>
      <c r="U38" s="79"/>
      <c r="V38" s="57"/>
      <c r="W38" s="58"/>
      <c r="X38" s="60"/>
      <c r="Y38" s="54"/>
      <c r="Z38" s="41"/>
      <c r="AA38" s="41"/>
      <c r="AB38" s="73"/>
      <c r="AC38" s="82"/>
      <c r="AD38" s="40"/>
      <c r="AE38" s="41"/>
      <c r="AF38" s="39"/>
      <c r="AG38" s="39"/>
      <c r="AH38" s="41"/>
      <c r="AI38" s="39"/>
      <c r="AJ38" s="39"/>
      <c r="AK38" s="41"/>
      <c r="AL38" s="55"/>
      <c r="AM38" s="41"/>
      <c r="AN38" s="39"/>
      <c r="AO38" s="84"/>
      <c r="AP38" s="84"/>
      <c r="AQ38" s="86"/>
      <c r="AR38" s="41"/>
      <c r="AS38" s="41"/>
      <c r="AT38" s="47"/>
      <c r="AU38" s="41"/>
      <c r="AV38" s="39"/>
      <c r="AW38" s="39"/>
      <c r="AX38" s="52"/>
    </row>
    <row r="39" spans="1:56" ht="21.75" customHeight="1" x14ac:dyDescent="0.2">
      <c r="A39" s="34"/>
      <c r="B39" s="64"/>
      <c r="C39" s="64"/>
      <c r="D39" s="64"/>
      <c r="E39" s="65"/>
      <c r="F39" s="39" t="s">
        <v>62</v>
      </c>
      <c r="G39" s="36" t="s">
        <v>63</v>
      </c>
      <c r="H39" s="41" t="s">
        <v>43</v>
      </c>
      <c r="I39" s="44" t="s">
        <v>64</v>
      </c>
      <c r="J39" s="39" t="s">
        <v>65</v>
      </c>
      <c r="K39" s="51">
        <v>102837</v>
      </c>
      <c r="L39" s="68">
        <v>25709</v>
      </c>
      <c r="M39" s="70">
        <v>93659</v>
      </c>
      <c r="N39" s="41">
        <v>272</v>
      </c>
      <c r="O39" s="41">
        <v>272</v>
      </c>
      <c r="P39" s="41">
        <v>272</v>
      </c>
      <c r="Q39" s="79">
        <f>+P39/L39</f>
        <v>1.0579952545801082E-2</v>
      </c>
      <c r="R39" s="79">
        <f>+Q39</f>
        <v>1.0579952545801082E-2</v>
      </c>
      <c r="S39" s="70">
        <f>+M39+P39</f>
        <v>93931</v>
      </c>
      <c r="T39" s="79">
        <f>+(M39+P39)/K39</f>
        <v>0.91339692912084169</v>
      </c>
      <c r="U39" s="79">
        <f>+T39</f>
        <v>0.91339692912084169</v>
      </c>
      <c r="V39" s="57" t="s">
        <v>89</v>
      </c>
      <c r="W39" s="58" t="s">
        <v>90</v>
      </c>
      <c r="X39" s="59" t="s">
        <v>91</v>
      </c>
      <c r="Y39" s="54" t="s">
        <v>158</v>
      </c>
      <c r="Z39" s="41">
        <v>1</v>
      </c>
      <c r="AA39" s="41">
        <v>0.1</v>
      </c>
      <c r="AB39" s="71">
        <f t="shared" si="0"/>
        <v>0.1</v>
      </c>
      <c r="AC39" s="80">
        <f>AVERAGE(AB39:AB48)</f>
        <v>0.19431165480311691</v>
      </c>
      <c r="AD39" s="40">
        <v>44586</v>
      </c>
      <c r="AE39" s="41">
        <v>330</v>
      </c>
      <c r="AF39" s="39" t="s">
        <v>92</v>
      </c>
      <c r="AG39" s="39">
        <v>102837</v>
      </c>
      <c r="AH39" s="42">
        <v>1</v>
      </c>
      <c r="AI39" s="39" t="s">
        <v>47</v>
      </c>
      <c r="AJ39" s="39" t="s">
        <v>125</v>
      </c>
      <c r="AK39" s="39" t="s">
        <v>48</v>
      </c>
      <c r="AL39" s="55">
        <v>183800000</v>
      </c>
      <c r="AM39" s="41" t="s">
        <v>49</v>
      </c>
      <c r="AN39" s="39" t="s">
        <v>93</v>
      </c>
      <c r="AO39" s="84">
        <v>414374881</v>
      </c>
      <c r="AP39" s="84">
        <v>19200000</v>
      </c>
      <c r="AQ39" s="86">
        <f>+AP39/AO39</f>
        <v>4.6334854935379158E-2</v>
      </c>
      <c r="AR39" s="41" t="s">
        <v>51</v>
      </c>
      <c r="AS39" s="41" t="s">
        <v>94</v>
      </c>
      <c r="AT39" s="47">
        <v>4.6300000000000001E-2</v>
      </c>
      <c r="AU39" s="41" t="s">
        <v>53</v>
      </c>
      <c r="AV39" s="37" t="s">
        <v>54</v>
      </c>
      <c r="AW39" s="48">
        <v>44781</v>
      </c>
      <c r="AX39" s="52" t="s">
        <v>164</v>
      </c>
      <c r="AY39" s="32" t="s">
        <v>192</v>
      </c>
      <c r="BC39" s="17">
        <f>93559-18546</f>
        <v>75013</v>
      </c>
      <c r="BD39" s="17">
        <v>-18546</v>
      </c>
    </row>
    <row r="40" spans="1:56" ht="21.75" customHeight="1" x14ac:dyDescent="0.2">
      <c r="A40" s="34"/>
      <c r="B40" s="64"/>
      <c r="C40" s="64"/>
      <c r="D40" s="64"/>
      <c r="E40" s="65"/>
      <c r="F40" s="39"/>
      <c r="G40" s="37"/>
      <c r="H40" s="41"/>
      <c r="I40" s="45"/>
      <c r="J40" s="39"/>
      <c r="K40" s="41"/>
      <c r="L40" s="69"/>
      <c r="M40" s="70"/>
      <c r="N40" s="41"/>
      <c r="O40" s="41"/>
      <c r="P40" s="41"/>
      <c r="Q40" s="79"/>
      <c r="R40" s="79"/>
      <c r="S40" s="41"/>
      <c r="T40" s="79"/>
      <c r="U40" s="79"/>
      <c r="V40" s="57"/>
      <c r="W40" s="58"/>
      <c r="X40" s="60"/>
      <c r="Y40" s="54"/>
      <c r="Z40" s="41"/>
      <c r="AA40" s="41"/>
      <c r="AB40" s="72"/>
      <c r="AC40" s="81"/>
      <c r="AD40" s="40"/>
      <c r="AE40" s="41"/>
      <c r="AF40" s="39"/>
      <c r="AG40" s="39"/>
      <c r="AH40" s="41"/>
      <c r="AI40" s="39"/>
      <c r="AJ40" s="39"/>
      <c r="AK40" s="39"/>
      <c r="AL40" s="55"/>
      <c r="AM40" s="41"/>
      <c r="AN40" s="39"/>
      <c r="AO40" s="84"/>
      <c r="AP40" s="84"/>
      <c r="AQ40" s="86"/>
      <c r="AR40" s="41"/>
      <c r="AS40" s="41"/>
      <c r="AT40" s="47"/>
      <c r="AU40" s="41"/>
      <c r="AV40" s="37"/>
      <c r="AW40" s="37"/>
      <c r="AX40" s="52"/>
      <c r="AY40" s="32"/>
      <c r="BC40" s="17">
        <v>43642</v>
      </c>
      <c r="BD40" s="17">
        <v>75013</v>
      </c>
    </row>
    <row r="41" spans="1:56" ht="20.25" customHeight="1" x14ac:dyDescent="0.2">
      <c r="A41" s="34"/>
      <c r="B41" s="64"/>
      <c r="C41" s="64"/>
      <c r="D41" s="64"/>
      <c r="E41" s="65"/>
      <c r="F41" s="39"/>
      <c r="G41" s="37"/>
      <c r="H41" s="41"/>
      <c r="I41" s="45"/>
      <c r="J41" s="39"/>
      <c r="K41" s="41"/>
      <c r="L41" s="69"/>
      <c r="M41" s="70"/>
      <c r="N41" s="41"/>
      <c r="O41" s="41"/>
      <c r="P41" s="41"/>
      <c r="Q41" s="79"/>
      <c r="R41" s="79"/>
      <c r="S41" s="41"/>
      <c r="T41" s="79"/>
      <c r="U41" s="79"/>
      <c r="V41" s="57"/>
      <c r="W41" s="58"/>
      <c r="X41" s="60"/>
      <c r="Y41" s="54"/>
      <c r="Z41" s="41"/>
      <c r="AA41" s="41"/>
      <c r="AB41" s="72"/>
      <c r="AC41" s="81"/>
      <c r="AD41" s="40"/>
      <c r="AE41" s="41"/>
      <c r="AF41" s="39"/>
      <c r="AG41" s="39"/>
      <c r="AH41" s="41"/>
      <c r="AI41" s="39"/>
      <c r="AJ41" s="39"/>
      <c r="AK41" s="39"/>
      <c r="AL41" s="55"/>
      <c r="AM41" s="41"/>
      <c r="AN41" s="39"/>
      <c r="AO41" s="84"/>
      <c r="AP41" s="84"/>
      <c r="AQ41" s="86"/>
      <c r="AR41" s="41"/>
      <c r="AS41" s="41"/>
      <c r="AT41" s="47"/>
      <c r="AU41" s="41"/>
      <c r="AV41" s="37"/>
      <c r="AW41" s="37"/>
      <c r="AX41" s="52"/>
      <c r="AY41" s="32"/>
    </row>
    <row r="42" spans="1:56" ht="23.25" customHeight="1" x14ac:dyDescent="0.2">
      <c r="A42" s="34"/>
      <c r="B42" s="64"/>
      <c r="C42" s="64"/>
      <c r="D42" s="64"/>
      <c r="E42" s="65"/>
      <c r="F42" s="39"/>
      <c r="G42" s="37"/>
      <c r="H42" s="41"/>
      <c r="I42" s="45"/>
      <c r="J42" s="39"/>
      <c r="K42" s="41"/>
      <c r="L42" s="69"/>
      <c r="M42" s="70"/>
      <c r="N42" s="41"/>
      <c r="O42" s="41"/>
      <c r="P42" s="41"/>
      <c r="Q42" s="79"/>
      <c r="R42" s="79"/>
      <c r="S42" s="41"/>
      <c r="T42" s="79"/>
      <c r="U42" s="79"/>
      <c r="V42" s="57"/>
      <c r="W42" s="58"/>
      <c r="X42" s="60"/>
      <c r="Y42" s="54"/>
      <c r="Z42" s="41"/>
      <c r="AA42" s="41"/>
      <c r="AB42" s="73"/>
      <c r="AC42" s="81"/>
      <c r="AD42" s="40"/>
      <c r="AE42" s="41"/>
      <c r="AF42" s="39"/>
      <c r="AG42" s="39"/>
      <c r="AH42" s="41"/>
      <c r="AI42" s="39"/>
      <c r="AJ42" s="39"/>
      <c r="AK42" s="39"/>
      <c r="AL42" s="55"/>
      <c r="AM42" s="41"/>
      <c r="AN42" s="39"/>
      <c r="AO42" s="84"/>
      <c r="AP42" s="84"/>
      <c r="AQ42" s="86"/>
      <c r="AR42" s="41"/>
      <c r="AS42" s="41"/>
      <c r="AT42" s="47"/>
      <c r="AU42" s="41"/>
      <c r="AV42" s="37"/>
      <c r="AW42" s="38"/>
      <c r="AX42" s="52"/>
      <c r="AY42" s="32"/>
    </row>
    <row r="43" spans="1:56" ht="70.5" customHeight="1" x14ac:dyDescent="0.2">
      <c r="A43" s="34"/>
      <c r="B43" s="64"/>
      <c r="C43" s="64"/>
      <c r="D43" s="64"/>
      <c r="E43" s="65"/>
      <c r="F43" s="39"/>
      <c r="G43" s="37"/>
      <c r="H43" s="41"/>
      <c r="I43" s="45"/>
      <c r="J43" s="39"/>
      <c r="K43" s="41"/>
      <c r="L43" s="69"/>
      <c r="M43" s="70"/>
      <c r="N43" s="41"/>
      <c r="O43" s="41"/>
      <c r="P43" s="41"/>
      <c r="Q43" s="79"/>
      <c r="R43" s="79"/>
      <c r="S43" s="41"/>
      <c r="T43" s="79"/>
      <c r="U43" s="79"/>
      <c r="V43" s="57"/>
      <c r="W43" s="58"/>
      <c r="X43" s="60"/>
      <c r="Y43" s="54" t="s">
        <v>159</v>
      </c>
      <c r="Z43" s="41">
        <v>25709</v>
      </c>
      <c r="AA43" s="41">
        <v>272</v>
      </c>
      <c r="AB43" s="71">
        <f t="shared" si="0"/>
        <v>1.0579952545801082E-2</v>
      </c>
      <c r="AC43" s="81"/>
      <c r="AD43" s="40">
        <v>44586</v>
      </c>
      <c r="AE43" s="41">
        <v>330</v>
      </c>
      <c r="AF43" s="39"/>
      <c r="AG43" s="39"/>
      <c r="AH43" s="41"/>
      <c r="AI43" s="39"/>
      <c r="AJ43" s="39"/>
      <c r="AK43" s="39"/>
      <c r="AL43" s="55">
        <v>60574881</v>
      </c>
      <c r="AM43" s="41"/>
      <c r="AN43" s="39"/>
      <c r="AO43" s="84"/>
      <c r="AP43" s="84"/>
      <c r="AQ43" s="86"/>
      <c r="AR43" s="41"/>
      <c r="AS43" s="41"/>
      <c r="AT43" s="47"/>
      <c r="AU43" s="41"/>
      <c r="AV43" s="39" t="s">
        <v>162</v>
      </c>
      <c r="AW43" s="36" t="s">
        <v>163</v>
      </c>
      <c r="AX43" s="52" t="s">
        <v>165</v>
      </c>
      <c r="AY43" s="32"/>
      <c r="BA43" s="1">
        <f>+(93559-18546)</f>
        <v>75013</v>
      </c>
    </row>
    <row r="44" spans="1:56" ht="63.75" customHeight="1" x14ac:dyDescent="0.2">
      <c r="A44" s="34"/>
      <c r="B44" s="64"/>
      <c r="C44" s="64"/>
      <c r="D44" s="64"/>
      <c r="E44" s="65"/>
      <c r="F44" s="39"/>
      <c r="G44" s="37"/>
      <c r="H44" s="41"/>
      <c r="I44" s="45"/>
      <c r="J44" s="39"/>
      <c r="K44" s="41"/>
      <c r="L44" s="69"/>
      <c r="M44" s="70"/>
      <c r="N44" s="41"/>
      <c r="O44" s="41"/>
      <c r="P44" s="41"/>
      <c r="Q44" s="79"/>
      <c r="R44" s="79"/>
      <c r="S44" s="41"/>
      <c r="T44" s="79"/>
      <c r="U44" s="79"/>
      <c r="V44" s="57"/>
      <c r="W44" s="58"/>
      <c r="X44" s="60"/>
      <c r="Y44" s="54"/>
      <c r="Z44" s="41"/>
      <c r="AA44" s="41"/>
      <c r="AB44" s="73"/>
      <c r="AC44" s="81"/>
      <c r="AD44" s="40"/>
      <c r="AE44" s="41"/>
      <c r="AF44" s="39"/>
      <c r="AG44" s="39"/>
      <c r="AH44" s="41"/>
      <c r="AI44" s="39"/>
      <c r="AJ44" s="39"/>
      <c r="AK44" s="39"/>
      <c r="AL44" s="55"/>
      <c r="AM44" s="41"/>
      <c r="AN44" s="39"/>
      <c r="AO44" s="84"/>
      <c r="AP44" s="84"/>
      <c r="AQ44" s="86"/>
      <c r="AR44" s="41"/>
      <c r="AS44" s="41"/>
      <c r="AT44" s="47"/>
      <c r="AU44" s="41"/>
      <c r="AV44" s="39"/>
      <c r="AW44" s="37"/>
      <c r="AX44" s="52"/>
      <c r="AY44" s="32"/>
    </row>
    <row r="45" spans="1:56" ht="62.25" customHeight="1" x14ac:dyDescent="0.2">
      <c r="A45" s="34"/>
      <c r="B45" s="64"/>
      <c r="C45" s="64"/>
      <c r="D45" s="64"/>
      <c r="E45" s="65"/>
      <c r="F45" s="39"/>
      <c r="G45" s="37"/>
      <c r="H45" s="41"/>
      <c r="I45" s="45"/>
      <c r="J45" s="39"/>
      <c r="K45" s="41"/>
      <c r="L45" s="69"/>
      <c r="M45" s="70"/>
      <c r="N45" s="41"/>
      <c r="O45" s="41"/>
      <c r="P45" s="41"/>
      <c r="Q45" s="79"/>
      <c r="R45" s="79"/>
      <c r="S45" s="41"/>
      <c r="T45" s="79"/>
      <c r="U45" s="79"/>
      <c r="V45" s="57"/>
      <c r="W45" s="58"/>
      <c r="X45" s="60"/>
      <c r="Y45" s="54" t="s">
        <v>160</v>
      </c>
      <c r="Z45" s="41">
        <v>15</v>
      </c>
      <c r="AA45" s="41">
        <v>5</v>
      </c>
      <c r="AB45" s="71">
        <f t="shared" si="0"/>
        <v>0.33333333333333331</v>
      </c>
      <c r="AC45" s="81"/>
      <c r="AD45" s="40">
        <v>44586</v>
      </c>
      <c r="AE45" s="41">
        <v>330</v>
      </c>
      <c r="AF45" s="39"/>
      <c r="AG45" s="39"/>
      <c r="AH45" s="41"/>
      <c r="AI45" s="39"/>
      <c r="AJ45" s="39"/>
      <c r="AK45" s="39"/>
      <c r="AL45" s="55">
        <v>60000000</v>
      </c>
      <c r="AM45" s="41"/>
      <c r="AN45" s="39"/>
      <c r="AO45" s="84"/>
      <c r="AP45" s="84"/>
      <c r="AQ45" s="86"/>
      <c r="AR45" s="41"/>
      <c r="AS45" s="41"/>
      <c r="AT45" s="47"/>
      <c r="AU45" s="41"/>
      <c r="AV45" s="39"/>
      <c r="AW45" s="37"/>
      <c r="AX45" s="52" t="s">
        <v>166</v>
      </c>
      <c r="AY45" s="32"/>
    </row>
    <row r="46" spans="1:56" ht="58.5" customHeight="1" x14ac:dyDescent="0.2">
      <c r="A46" s="34"/>
      <c r="B46" s="64"/>
      <c r="C46" s="64"/>
      <c r="D46" s="64"/>
      <c r="E46" s="65"/>
      <c r="F46" s="39"/>
      <c r="G46" s="37"/>
      <c r="H46" s="41"/>
      <c r="I46" s="45"/>
      <c r="J46" s="39"/>
      <c r="K46" s="41"/>
      <c r="L46" s="69"/>
      <c r="M46" s="70"/>
      <c r="N46" s="41"/>
      <c r="O46" s="41"/>
      <c r="P46" s="41"/>
      <c r="Q46" s="79"/>
      <c r="R46" s="79"/>
      <c r="S46" s="41"/>
      <c r="T46" s="79"/>
      <c r="U46" s="79"/>
      <c r="V46" s="57"/>
      <c r="W46" s="58"/>
      <c r="X46" s="60"/>
      <c r="Y46" s="54"/>
      <c r="Z46" s="41"/>
      <c r="AA46" s="41"/>
      <c r="AB46" s="73"/>
      <c r="AC46" s="81"/>
      <c r="AD46" s="40"/>
      <c r="AE46" s="41"/>
      <c r="AF46" s="39"/>
      <c r="AG46" s="39"/>
      <c r="AH46" s="41"/>
      <c r="AI46" s="39"/>
      <c r="AJ46" s="39"/>
      <c r="AK46" s="39"/>
      <c r="AL46" s="55"/>
      <c r="AM46" s="41"/>
      <c r="AN46" s="39"/>
      <c r="AO46" s="84"/>
      <c r="AP46" s="84"/>
      <c r="AQ46" s="86"/>
      <c r="AR46" s="41"/>
      <c r="AS46" s="41"/>
      <c r="AT46" s="47"/>
      <c r="AU46" s="41"/>
      <c r="AV46" s="39"/>
      <c r="AW46" s="37"/>
      <c r="AX46" s="52"/>
      <c r="AY46" s="32"/>
    </row>
    <row r="47" spans="1:56" ht="36" customHeight="1" x14ac:dyDescent="0.2">
      <c r="A47" s="34"/>
      <c r="B47" s="64"/>
      <c r="C47" s="64"/>
      <c r="D47" s="64"/>
      <c r="E47" s="65"/>
      <c r="F47" s="39"/>
      <c r="G47" s="37"/>
      <c r="H47" s="41"/>
      <c r="I47" s="45"/>
      <c r="J47" s="39"/>
      <c r="K47" s="41"/>
      <c r="L47" s="69"/>
      <c r="M47" s="70"/>
      <c r="N47" s="41"/>
      <c r="O47" s="41"/>
      <c r="P47" s="41"/>
      <c r="Q47" s="79"/>
      <c r="R47" s="79"/>
      <c r="S47" s="41"/>
      <c r="T47" s="79"/>
      <c r="U47" s="79"/>
      <c r="V47" s="57"/>
      <c r="W47" s="58"/>
      <c r="X47" s="60"/>
      <c r="Y47" s="54" t="s">
        <v>161</v>
      </c>
      <c r="Z47" s="41">
        <v>3</v>
      </c>
      <c r="AA47" s="41">
        <v>1</v>
      </c>
      <c r="AB47" s="71">
        <f t="shared" si="0"/>
        <v>0.33333333333333331</v>
      </c>
      <c r="AC47" s="81"/>
      <c r="AD47" s="40">
        <v>44586</v>
      </c>
      <c r="AE47" s="41">
        <v>330</v>
      </c>
      <c r="AF47" s="39"/>
      <c r="AG47" s="39"/>
      <c r="AH47" s="41"/>
      <c r="AI47" s="39"/>
      <c r="AJ47" s="39"/>
      <c r="AK47" s="39"/>
      <c r="AL47" s="55">
        <v>110000000</v>
      </c>
      <c r="AM47" s="41"/>
      <c r="AN47" s="39"/>
      <c r="AO47" s="84"/>
      <c r="AP47" s="84"/>
      <c r="AQ47" s="86"/>
      <c r="AR47" s="41"/>
      <c r="AS47" s="41"/>
      <c r="AT47" s="47"/>
      <c r="AU47" s="41"/>
      <c r="AV47" s="39"/>
      <c r="AW47" s="37"/>
      <c r="AX47" s="52" t="s">
        <v>167</v>
      </c>
      <c r="AY47" s="32"/>
    </row>
    <row r="48" spans="1:56" ht="81.75" customHeight="1" x14ac:dyDescent="0.2">
      <c r="A48" s="34"/>
      <c r="B48" s="64"/>
      <c r="C48" s="64"/>
      <c r="D48" s="64"/>
      <c r="E48" s="65"/>
      <c r="F48" s="39"/>
      <c r="G48" s="38"/>
      <c r="H48" s="41"/>
      <c r="I48" s="46"/>
      <c r="J48" s="39"/>
      <c r="K48" s="41"/>
      <c r="L48" s="69"/>
      <c r="M48" s="70"/>
      <c r="N48" s="41"/>
      <c r="O48" s="41"/>
      <c r="P48" s="41"/>
      <c r="Q48" s="79"/>
      <c r="R48" s="79"/>
      <c r="S48" s="41"/>
      <c r="T48" s="79"/>
      <c r="U48" s="79"/>
      <c r="V48" s="57"/>
      <c r="W48" s="58"/>
      <c r="X48" s="60"/>
      <c r="Y48" s="54"/>
      <c r="Z48" s="41"/>
      <c r="AA48" s="41"/>
      <c r="AB48" s="73"/>
      <c r="AC48" s="82"/>
      <c r="AD48" s="40"/>
      <c r="AE48" s="41"/>
      <c r="AF48" s="39"/>
      <c r="AG48" s="39"/>
      <c r="AH48" s="41"/>
      <c r="AI48" s="39"/>
      <c r="AJ48" s="39"/>
      <c r="AK48" s="39"/>
      <c r="AL48" s="55"/>
      <c r="AM48" s="41"/>
      <c r="AN48" s="39"/>
      <c r="AO48" s="84"/>
      <c r="AP48" s="84"/>
      <c r="AQ48" s="86"/>
      <c r="AR48" s="41"/>
      <c r="AS48" s="41"/>
      <c r="AT48" s="47"/>
      <c r="AU48" s="41"/>
      <c r="AV48" s="39"/>
      <c r="AW48" s="38"/>
      <c r="AX48" s="52"/>
      <c r="AY48" s="32"/>
    </row>
    <row r="49" spans="1:51" ht="40.5" customHeight="1" x14ac:dyDescent="0.2">
      <c r="A49" s="34"/>
      <c r="B49" s="64"/>
      <c r="C49" s="64"/>
      <c r="D49" s="64"/>
      <c r="E49" s="65"/>
      <c r="F49" s="39" t="s">
        <v>168</v>
      </c>
      <c r="G49" s="39" t="s">
        <v>66</v>
      </c>
      <c r="H49" s="41" t="s">
        <v>43</v>
      </c>
      <c r="I49" s="41" t="s">
        <v>64</v>
      </c>
      <c r="J49" s="39" t="s">
        <v>67</v>
      </c>
      <c r="K49" s="41">
        <v>4</v>
      </c>
      <c r="L49" s="69">
        <v>1</v>
      </c>
      <c r="M49" s="41">
        <v>2</v>
      </c>
      <c r="N49" s="43">
        <v>0.45</v>
      </c>
      <c r="O49" s="43">
        <v>0.75</v>
      </c>
      <c r="P49" s="43">
        <v>0.75</v>
      </c>
      <c r="Q49" s="79">
        <f>+P49/L49</f>
        <v>0.75</v>
      </c>
      <c r="R49" s="79">
        <f>+Q49</f>
        <v>0.75</v>
      </c>
      <c r="S49" s="43">
        <f>+M49+P49</f>
        <v>2.75</v>
      </c>
      <c r="T49" s="79">
        <f>+S49/K49</f>
        <v>0.6875</v>
      </c>
      <c r="U49" s="79">
        <f>+T49</f>
        <v>0.6875</v>
      </c>
      <c r="V49" s="57" t="s">
        <v>95</v>
      </c>
      <c r="W49" s="58" t="s">
        <v>96</v>
      </c>
      <c r="X49" s="59" t="s">
        <v>97</v>
      </c>
      <c r="Y49" s="54" t="s">
        <v>45</v>
      </c>
      <c r="Z49" s="61">
        <v>2</v>
      </c>
      <c r="AA49" s="41">
        <v>2</v>
      </c>
      <c r="AB49" s="71">
        <f t="shared" si="0"/>
        <v>1</v>
      </c>
      <c r="AC49" s="80">
        <f>AVERAGE(AB49:AB53)</f>
        <v>0.875</v>
      </c>
      <c r="AD49" s="40">
        <v>44586</v>
      </c>
      <c r="AE49" s="41">
        <v>330</v>
      </c>
      <c r="AF49" s="39" t="s">
        <v>86</v>
      </c>
      <c r="AG49" s="41">
        <v>2000</v>
      </c>
      <c r="AH49" s="42">
        <v>1</v>
      </c>
      <c r="AI49" s="39" t="s">
        <v>47</v>
      </c>
      <c r="AJ49" s="39" t="s">
        <v>125</v>
      </c>
      <c r="AK49" s="41" t="s">
        <v>48</v>
      </c>
      <c r="AL49" s="55">
        <v>60200000</v>
      </c>
      <c r="AM49" s="41" t="s">
        <v>49</v>
      </c>
      <c r="AN49" s="39" t="s">
        <v>99</v>
      </c>
      <c r="AO49" s="84">
        <v>70433856</v>
      </c>
      <c r="AP49" s="84">
        <v>60200000</v>
      </c>
      <c r="AQ49" s="86">
        <f>+AP49/AO49</f>
        <v>0.8547026021122569</v>
      </c>
      <c r="AR49" s="41" t="s">
        <v>51</v>
      </c>
      <c r="AS49" s="41" t="s">
        <v>100</v>
      </c>
      <c r="AT49" s="41" t="s">
        <v>101</v>
      </c>
      <c r="AU49" s="41" t="s">
        <v>53</v>
      </c>
      <c r="AV49" s="39" t="s">
        <v>54</v>
      </c>
      <c r="AW49" s="40">
        <v>44582</v>
      </c>
      <c r="AX49" s="52" t="s">
        <v>111</v>
      </c>
    </row>
    <row r="50" spans="1:51" ht="38.25" customHeight="1" x14ac:dyDescent="0.2">
      <c r="A50" s="34"/>
      <c r="B50" s="64"/>
      <c r="C50" s="64"/>
      <c r="D50" s="64"/>
      <c r="E50" s="65"/>
      <c r="F50" s="39"/>
      <c r="G50" s="39"/>
      <c r="H50" s="41"/>
      <c r="I50" s="41"/>
      <c r="J50" s="39"/>
      <c r="K50" s="41"/>
      <c r="L50" s="69"/>
      <c r="M50" s="41"/>
      <c r="N50" s="43"/>
      <c r="O50" s="43"/>
      <c r="P50" s="43"/>
      <c r="Q50" s="79"/>
      <c r="R50" s="79"/>
      <c r="S50" s="43"/>
      <c r="T50" s="79"/>
      <c r="U50" s="79"/>
      <c r="V50" s="57"/>
      <c r="W50" s="58"/>
      <c r="X50" s="59"/>
      <c r="Y50" s="54"/>
      <c r="Z50" s="61"/>
      <c r="AA50" s="41"/>
      <c r="AB50" s="73"/>
      <c r="AC50" s="81"/>
      <c r="AD50" s="40"/>
      <c r="AE50" s="41"/>
      <c r="AF50" s="39"/>
      <c r="AG50" s="41"/>
      <c r="AH50" s="41"/>
      <c r="AI50" s="39"/>
      <c r="AJ50" s="39"/>
      <c r="AK50" s="41"/>
      <c r="AL50" s="55"/>
      <c r="AM50" s="41"/>
      <c r="AN50" s="39"/>
      <c r="AO50" s="84"/>
      <c r="AP50" s="84"/>
      <c r="AQ50" s="86"/>
      <c r="AR50" s="41"/>
      <c r="AS50" s="41"/>
      <c r="AT50" s="41"/>
      <c r="AU50" s="41"/>
      <c r="AV50" s="39"/>
      <c r="AW50" s="41"/>
      <c r="AX50" s="52"/>
    </row>
    <row r="51" spans="1:51" ht="62.25" customHeight="1" x14ac:dyDescent="0.2">
      <c r="A51" s="34"/>
      <c r="B51" s="64"/>
      <c r="C51" s="64"/>
      <c r="D51" s="64"/>
      <c r="E51" s="65"/>
      <c r="F51" s="39"/>
      <c r="G51" s="39"/>
      <c r="H51" s="41"/>
      <c r="I51" s="41"/>
      <c r="J51" s="39"/>
      <c r="K51" s="41"/>
      <c r="L51" s="69"/>
      <c r="M51" s="41"/>
      <c r="N51" s="43"/>
      <c r="O51" s="43"/>
      <c r="P51" s="43"/>
      <c r="Q51" s="79"/>
      <c r="R51" s="79"/>
      <c r="S51" s="43"/>
      <c r="T51" s="79"/>
      <c r="U51" s="79"/>
      <c r="V51" s="57"/>
      <c r="W51" s="58"/>
      <c r="X51" s="59"/>
      <c r="Y51" s="54" t="s">
        <v>98</v>
      </c>
      <c r="Z51" s="61">
        <v>1</v>
      </c>
      <c r="AA51" s="41">
        <v>0.75</v>
      </c>
      <c r="AB51" s="71">
        <f t="shared" si="0"/>
        <v>0.75</v>
      </c>
      <c r="AC51" s="81"/>
      <c r="AD51" s="40">
        <v>44586</v>
      </c>
      <c r="AE51" s="41">
        <v>330</v>
      </c>
      <c r="AF51" s="39"/>
      <c r="AG51" s="41"/>
      <c r="AH51" s="41"/>
      <c r="AI51" s="39"/>
      <c r="AJ51" s="39"/>
      <c r="AK51" s="41"/>
      <c r="AL51" s="55">
        <v>10233856</v>
      </c>
      <c r="AM51" s="41"/>
      <c r="AN51" s="39"/>
      <c r="AO51" s="84"/>
      <c r="AP51" s="84"/>
      <c r="AQ51" s="86"/>
      <c r="AR51" s="41"/>
      <c r="AS51" s="41"/>
      <c r="AT51" s="41"/>
      <c r="AU51" s="41"/>
      <c r="AV51" s="39" t="s">
        <v>129</v>
      </c>
      <c r="AW51" s="39" t="s">
        <v>129</v>
      </c>
      <c r="AX51" s="52" t="s">
        <v>169</v>
      </c>
    </row>
    <row r="52" spans="1:51" ht="57.75" customHeight="1" x14ac:dyDescent="0.2">
      <c r="A52" s="34"/>
      <c r="B52" s="64"/>
      <c r="C52" s="64"/>
      <c r="D52" s="64"/>
      <c r="E52" s="65"/>
      <c r="F52" s="39"/>
      <c r="G52" s="39"/>
      <c r="H52" s="41"/>
      <c r="I52" s="41"/>
      <c r="J52" s="39"/>
      <c r="K52" s="41"/>
      <c r="L52" s="69"/>
      <c r="M52" s="41"/>
      <c r="N52" s="43"/>
      <c r="O52" s="43"/>
      <c r="P52" s="43"/>
      <c r="Q52" s="79"/>
      <c r="R52" s="79"/>
      <c r="S52" s="43"/>
      <c r="T52" s="79"/>
      <c r="U52" s="79"/>
      <c r="V52" s="57"/>
      <c r="W52" s="58"/>
      <c r="X52" s="59"/>
      <c r="Y52" s="54"/>
      <c r="Z52" s="61"/>
      <c r="AA52" s="41"/>
      <c r="AB52" s="72"/>
      <c r="AC52" s="81"/>
      <c r="AD52" s="40"/>
      <c r="AE52" s="41"/>
      <c r="AF52" s="39"/>
      <c r="AG52" s="41"/>
      <c r="AH52" s="41"/>
      <c r="AI52" s="39"/>
      <c r="AJ52" s="39"/>
      <c r="AK52" s="41"/>
      <c r="AL52" s="55"/>
      <c r="AM52" s="41"/>
      <c r="AN52" s="39"/>
      <c r="AO52" s="84"/>
      <c r="AP52" s="84"/>
      <c r="AQ52" s="86"/>
      <c r="AR52" s="41"/>
      <c r="AS52" s="41"/>
      <c r="AT52" s="41"/>
      <c r="AU52" s="41"/>
      <c r="AV52" s="39"/>
      <c r="AW52" s="39"/>
      <c r="AX52" s="52"/>
    </row>
    <row r="53" spans="1:51" ht="51.75" customHeight="1" x14ac:dyDescent="0.2">
      <c r="A53" s="34"/>
      <c r="B53" s="14"/>
      <c r="C53" s="14"/>
      <c r="D53" s="64"/>
      <c r="E53" s="15"/>
      <c r="F53" s="39"/>
      <c r="G53" s="39"/>
      <c r="H53" s="41"/>
      <c r="I53" s="41"/>
      <c r="J53" s="39"/>
      <c r="K53" s="41"/>
      <c r="L53" s="69"/>
      <c r="M53" s="41"/>
      <c r="N53" s="43"/>
      <c r="O53" s="43"/>
      <c r="P53" s="43"/>
      <c r="Q53" s="79"/>
      <c r="R53" s="79"/>
      <c r="S53" s="43"/>
      <c r="T53" s="79"/>
      <c r="U53" s="79"/>
      <c r="V53" s="57"/>
      <c r="W53" s="58"/>
      <c r="X53" s="59"/>
      <c r="Y53" s="54"/>
      <c r="Z53" s="61"/>
      <c r="AA53" s="41"/>
      <c r="AB53" s="73"/>
      <c r="AC53" s="82"/>
      <c r="AD53" s="40"/>
      <c r="AE53" s="41"/>
      <c r="AF53" s="39"/>
      <c r="AG53" s="41"/>
      <c r="AH53" s="41"/>
      <c r="AI53" s="39"/>
      <c r="AJ53" s="39"/>
      <c r="AK53" s="41"/>
      <c r="AL53" s="55"/>
      <c r="AM53" s="41"/>
      <c r="AN53" s="39"/>
      <c r="AO53" s="84"/>
      <c r="AP53" s="84"/>
      <c r="AQ53" s="86"/>
      <c r="AR53" s="41"/>
      <c r="AS53" s="41"/>
      <c r="AT53" s="41"/>
      <c r="AU53" s="41"/>
      <c r="AV53" s="39"/>
      <c r="AW53" s="39"/>
      <c r="AX53" s="52"/>
    </row>
    <row r="54" spans="1:51" ht="94.5" customHeight="1" x14ac:dyDescent="0.2">
      <c r="A54" s="34"/>
      <c r="B54" s="39" t="s">
        <v>39</v>
      </c>
      <c r="C54" s="39" t="s">
        <v>40</v>
      </c>
      <c r="D54" s="64"/>
      <c r="E54" s="66" t="s">
        <v>41</v>
      </c>
      <c r="F54" s="39" t="s">
        <v>68</v>
      </c>
      <c r="G54" s="39" t="s">
        <v>69</v>
      </c>
      <c r="H54" s="41" t="s">
        <v>43</v>
      </c>
      <c r="I54" s="41" t="s">
        <v>64</v>
      </c>
      <c r="J54" s="39" t="s">
        <v>70</v>
      </c>
      <c r="K54" s="41">
        <v>12</v>
      </c>
      <c r="L54" s="41" t="s">
        <v>179</v>
      </c>
      <c r="M54" s="41">
        <v>12</v>
      </c>
      <c r="N54" s="43" t="s">
        <v>181</v>
      </c>
      <c r="O54" s="43" t="s">
        <v>181</v>
      </c>
      <c r="P54" s="43" t="s">
        <v>181</v>
      </c>
      <c r="Q54" s="43" t="str">
        <f>+P54</f>
        <v>NA</v>
      </c>
      <c r="R54" s="43" t="str">
        <f>+Q54</f>
        <v>NA</v>
      </c>
      <c r="S54" s="70">
        <f>+M54</f>
        <v>12</v>
      </c>
      <c r="T54" s="79">
        <f>+M54/K54</f>
        <v>1</v>
      </c>
      <c r="U54" s="79">
        <f>+T54</f>
        <v>1</v>
      </c>
      <c r="V54" s="39" t="s">
        <v>102</v>
      </c>
      <c r="W54" s="53" t="s">
        <v>103</v>
      </c>
      <c r="X54" s="39" t="s">
        <v>104</v>
      </c>
      <c r="Y54" s="18" t="s">
        <v>45</v>
      </c>
      <c r="Z54" s="17">
        <v>2</v>
      </c>
      <c r="AA54" s="17">
        <v>2</v>
      </c>
      <c r="AB54" s="27">
        <f t="shared" si="0"/>
        <v>1</v>
      </c>
      <c r="AC54" s="80">
        <f>AVERAGE(AB54:AB59)</f>
        <v>0.64583333333333337</v>
      </c>
      <c r="AD54" s="20">
        <v>44586</v>
      </c>
      <c r="AE54" s="17">
        <v>330</v>
      </c>
      <c r="AF54" s="39" t="s">
        <v>86</v>
      </c>
      <c r="AG54" s="39">
        <v>12</v>
      </c>
      <c r="AH54" s="42">
        <v>1</v>
      </c>
      <c r="AI54" s="39" t="s">
        <v>47</v>
      </c>
      <c r="AJ54" s="39" t="s">
        <v>125</v>
      </c>
      <c r="AK54" s="39" t="s">
        <v>48</v>
      </c>
      <c r="AL54" s="23">
        <v>84400000</v>
      </c>
      <c r="AM54" s="41" t="s">
        <v>49</v>
      </c>
      <c r="AN54" s="39" t="s">
        <v>108</v>
      </c>
      <c r="AO54" s="84">
        <v>184955732</v>
      </c>
      <c r="AP54" s="84">
        <v>178372406</v>
      </c>
      <c r="AQ54" s="86">
        <f>+AP54/AO54</f>
        <v>0.96440593687574927</v>
      </c>
      <c r="AR54" s="41" t="s">
        <v>51</v>
      </c>
      <c r="AS54" s="41" t="s">
        <v>109</v>
      </c>
      <c r="AT54" s="47">
        <v>0.96440000000000003</v>
      </c>
      <c r="AU54" s="41" t="s">
        <v>53</v>
      </c>
      <c r="AV54" s="16" t="s">
        <v>54</v>
      </c>
      <c r="AW54" s="20">
        <v>44582</v>
      </c>
      <c r="AX54" s="22" t="s">
        <v>173</v>
      </c>
      <c r="AY54" s="32" t="s">
        <v>180</v>
      </c>
    </row>
    <row r="55" spans="1:51" ht="69.75" customHeight="1" x14ac:dyDescent="0.2">
      <c r="A55" s="34"/>
      <c r="B55" s="39"/>
      <c r="C55" s="39"/>
      <c r="D55" s="64"/>
      <c r="E55" s="66"/>
      <c r="F55" s="39"/>
      <c r="G55" s="39"/>
      <c r="H55" s="41"/>
      <c r="I55" s="41"/>
      <c r="J55" s="39"/>
      <c r="K55" s="41"/>
      <c r="L55" s="41"/>
      <c r="M55" s="41"/>
      <c r="N55" s="43"/>
      <c r="O55" s="43"/>
      <c r="P55" s="43"/>
      <c r="Q55" s="43"/>
      <c r="R55" s="43"/>
      <c r="S55" s="70"/>
      <c r="T55" s="79"/>
      <c r="U55" s="79"/>
      <c r="V55" s="39"/>
      <c r="W55" s="53"/>
      <c r="X55" s="41"/>
      <c r="Y55" s="54" t="s">
        <v>105</v>
      </c>
      <c r="Z55" s="41">
        <v>1</v>
      </c>
      <c r="AA55" s="43">
        <v>0.8</v>
      </c>
      <c r="AB55" s="71">
        <f t="shared" si="0"/>
        <v>0.8</v>
      </c>
      <c r="AC55" s="81"/>
      <c r="AD55" s="40">
        <v>44586</v>
      </c>
      <c r="AE55" s="41">
        <v>330</v>
      </c>
      <c r="AF55" s="39"/>
      <c r="AG55" s="39"/>
      <c r="AH55" s="41"/>
      <c r="AI55" s="39"/>
      <c r="AJ55" s="39"/>
      <c r="AK55" s="39"/>
      <c r="AL55" s="55">
        <v>10000000</v>
      </c>
      <c r="AM55" s="41"/>
      <c r="AN55" s="39"/>
      <c r="AO55" s="84"/>
      <c r="AP55" s="84"/>
      <c r="AQ55" s="86"/>
      <c r="AR55" s="41"/>
      <c r="AS55" s="41"/>
      <c r="AT55" s="41"/>
      <c r="AU55" s="41"/>
      <c r="AV55" s="36" t="s">
        <v>55</v>
      </c>
      <c r="AW55" s="48">
        <v>44805</v>
      </c>
      <c r="AX55" s="52" t="s">
        <v>170</v>
      </c>
      <c r="AY55" s="32"/>
    </row>
    <row r="56" spans="1:51" ht="142.5" customHeight="1" x14ac:dyDescent="0.2">
      <c r="A56" s="34"/>
      <c r="B56" s="39"/>
      <c r="C56" s="39"/>
      <c r="D56" s="64"/>
      <c r="E56" s="66"/>
      <c r="F56" s="39"/>
      <c r="G56" s="39"/>
      <c r="H56" s="41"/>
      <c r="I56" s="41"/>
      <c r="J56" s="39"/>
      <c r="K56" s="41"/>
      <c r="L56" s="41"/>
      <c r="M56" s="41"/>
      <c r="N56" s="43"/>
      <c r="O56" s="43"/>
      <c r="P56" s="43"/>
      <c r="Q56" s="43"/>
      <c r="R56" s="43"/>
      <c r="S56" s="70"/>
      <c r="T56" s="79"/>
      <c r="U56" s="79"/>
      <c r="V56" s="39"/>
      <c r="W56" s="53"/>
      <c r="X56" s="41"/>
      <c r="Y56" s="54"/>
      <c r="Z56" s="41"/>
      <c r="AA56" s="43"/>
      <c r="AB56" s="73"/>
      <c r="AC56" s="81"/>
      <c r="AD56" s="40"/>
      <c r="AE56" s="41"/>
      <c r="AF56" s="39"/>
      <c r="AG56" s="39"/>
      <c r="AH56" s="41"/>
      <c r="AI56" s="39"/>
      <c r="AJ56" s="39"/>
      <c r="AK56" s="39"/>
      <c r="AL56" s="55"/>
      <c r="AM56" s="41"/>
      <c r="AN56" s="39"/>
      <c r="AO56" s="84"/>
      <c r="AP56" s="84"/>
      <c r="AQ56" s="86"/>
      <c r="AR56" s="41"/>
      <c r="AS56" s="41"/>
      <c r="AT56" s="41"/>
      <c r="AU56" s="41"/>
      <c r="AV56" s="37"/>
      <c r="AW56" s="49"/>
      <c r="AX56" s="52"/>
      <c r="AY56" s="32"/>
    </row>
    <row r="57" spans="1:51" ht="86.25" customHeight="1" x14ac:dyDescent="0.2">
      <c r="A57" s="34"/>
      <c r="B57" s="39"/>
      <c r="C57" s="39"/>
      <c r="D57" s="64"/>
      <c r="E57" s="66"/>
      <c r="F57" s="39"/>
      <c r="G57" s="39"/>
      <c r="H57" s="41"/>
      <c r="I57" s="41"/>
      <c r="J57" s="39"/>
      <c r="K57" s="41"/>
      <c r="L57" s="41"/>
      <c r="M57" s="41"/>
      <c r="N57" s="43"/>
      <c r="O57" s="43"/>
      <c r="P57" s="43"/>
      <c r="Q57" s="43"/>
      <c r="R57" s="43"/>
      <c r="S57" s="70"/>
      <c r="T57" s="79"/>
      <c r="U57" s="79"/>
      <c r="V57" s="39"/>
      <c r="W57" s="53"/>
      <c r="X57" s="41"/>
      <c r="Y57" s="54" t="s">
        <v>106</v>
      </c>
      <c r="Z57" s="41">
        <v>12</v>
      </c>
      <c r="AA57" s="43">
        <v>4</v>
      </c>
      <c r="AB57" s="71">
        <f t="shared" si="0"/>
        <v>0.33333333333333331</v>
      </c>
      <c r="AC57" s="81"/>
      <c r="AD57" s="40">
        <v>44586</v>
      </c>
      <c r="AE57" s="41">
        <v>330</v>
      </c>
      <c r="AF57" s="39"/>
      <c r="AG57" s="39"/>
      <c r="AH57" s="41"/>
      <c r="AI57" s="39"/>
      <c r="AJ57" s="39"/>
      <c r="AK57" s="39"/>
      <c r="AL57" s="55">
        <v>70555732</v>
      </c>
      <c r="AM57" s="41"/>
      <c r="AN57" s="39"/>
      <c r="AO57" s="84"/>
      <c r="AP57" s="84"/>
      <c r="AQ57" s="86"/>
      <c r="AR57" s="41"/>
      <c r="AS57" s="41"/>
      <c r="AT57" s="41"/>
      <c r="AU57" s="41"/>
      <c r="AV57" s="37"/>
      <c r="AW57" s="49"/>
      <c r="AX57" s="52" t="s">
        <v>171</v>
      </c>
    </row>
    <row r="58" spans="1:51" ht="91.5" customHeight="1" x14ac:dyDescent="0.2">
      <c r="A58" s="34"/>
      <c r="B58" s="39"/>
      <c r="C58" s="39"/>
      <c r="D58" s="64"/>
      <c r="E58" s="66"/>
      <c r="F58" s="39"/>
      <c r="G58" s="39"/>
      <c r="H58" s="41"/>
      <c r="I58" s="41"/>
      <c r="J58" s="39"/>
      <c r="K58" s="41"/>
      <c r="L58" s="41"/>
      <c r="M58" s="41"/>
      <c r="N58" s="43"/>
      <c r="O58" s="43"/>
      <c r="P58" s="43"/>
      <c r="Q58" s="43"/>
      <c r="R58" s="43"/>
      <c r="S58" s="70"/>
      <c r="T58" s="79"/>
      <c r="U58" s="79"/>
      <c r="V58" s="39"/>
      <c r="W58" s="53"/>
      <c r="X58" s="41"/>
      <c r="Y58" s="54"/>
      <c r="Z58" s="41"/>
      <c r="AA58" s="43"/>
      <c r="AB58" s="73"/>
      <c r="AC58" s="81"/>
      <c r="AD58" s="40"/>
      <c r="AE58" s="41"/>
      <c r="AF58" s="39"/>
      <c r="AG58" s="39"/>
      <c r="AH58" s="41"/>
      <c r="AI58" s="39"/>
      <c r="AJ58" s="39"/>
      <c r="AK58" s="39"/>
      <c r="AL58" s="55"/>
      <c r="AM58" s="41"/>
      <c r="AN58" s="39"/>
      <c r="AO58" s="84"/>
      <c r="AP58" s="84"/>
      <c r="AQ58" s="86"/>
      <c r="AR58" s="41"/>
      <c r="AS58" s="41"/>
      <c r="AT58" s="41"/>
      <c r="AU58" s="41"/>
      <c r="AV58" s="37"/>
      <c r="AW58" s="49"/>
      <c r="AX58" s="52"/>
    </row>
    <row r="59" spans="1:51" ht="198" customHeight="1" x14ac:dyDescent="0.2">
      <c r="A59" s="35"/>
      <c r="B59" s="39"/>
      <c r="C59" s="39"/>
      <c r="D59" s="64"/>
      <c r="E59" s="66"/>
      <c r="F59" s="39"/>
      <c r="G59" s="39"/>
      <c r="H59" s="41"/>
      <c r="I59" s="41"/>
      <c r="J59" s="39"/>
      <c r="K59" s="41"/>
      <c r="L59" s="41"/>
      <c r="M59" s="41"/>
      <c r="N59" s="43"/>
      <c r="O59" s="43"/>
      <c r="P59" s="43"/>
      <c r="Q59" s="43"/>
      <c r="R59" s="43"/>
      <c r="S59" s="70"/>
      <c r="T59" s="79"/>
      <c r="U59" s="79"/>
      <c r="V59" s="39"/>
      <c r="W59" s="53"/>
      <c r="X59" s="41"/>
      <c r="Y59" s="18" t="s">
        <v>107</v>
      </c>
      <c r="Z59" s="17">
        <v>1</v>
      </c>
      <c r="AA59" s="17">
        <v>0.45</v>
      </c>
      <c r="AB59" s="27">
        <f t="shared" si="0"/>
        <v>0.45</v>
      </c>
      <c r="AC59" s="82"/>
      <c r="AD59" s="20">
        <v>44586</v>
      </c>
      <c r="AE59" s="17">
        <v>90</v>
      </c>
      <c r="AF59" s="39"/>
      <c r="AG59" s="39"/>
      <c r="AH59" s="41"/>
      <c r="AI59" s="39"/>
      <c r="AJ59" s="39"/>
      <c r="AK59" s="39"/>
      <c r="AL59" s="23">
        <v>20000000</v>
      </c>
      <c r="AM59" s="41"/>
      <c r="AN59" s="39"/>
      <c r="AO59" s="84"/>
      <c r="AP59" s="84"/>
      <c r="AQ59" s="86"/>
      <c r="AR59" s="41"/>
      <c r="AS59" s="41"/>
      <c r="AT59" s="41"/>
      <c r="AU59" s="41"/>
      <c r="AV59" s="38"/>
      <c r="AW59" s="50"/>
      <c r="AX59" s="22" t="s">
        <v>172</v>
      </c>
    </row>
    <row r="61" spans="1:51" ht="75" customHeight="1" x14ac:dyDescent="0.2">
      <c r="O61" s="74" t="s">
        <v>184</v>
      </c>
      <c r="P61" s="74"/>
      <c r="Q61" s="74"/>
      <c r="R61" s="28">
        <f>AVERAGE(R3:R59)</f>
        <v>0.68926332542430024</v>
      </c>
      <c r="S61" s="83" t="s">
        <v>186</v>
      </c>
      <c r="T61" s="83"/>
      <c r="U61" s="28">
        <f>AVERAGE(U3:U59)</f>
        <v>0.85392277558869167</v>
      </c>
      <c r="Z61" s="74" t="s">
        <v>187</v>
      </c>
      <c r="AA61" s="74"/>
      <c r="AB61" s="74"/>
      <c r="AC61" s="29">
        <f>AVERAGE(AC3:AC59)</f>
        <v>0.71414769671790557</v>
      </c>
      <c r="AL61" s="74" t="s">
        <v>191</v>
      </c>
      <c r="AM61" s="74"/>
      <c r="AN61" s="74"/>
      <c r="AO61" s="30">
        <f>SUM(AO3:AO59)</f>
        <v>2000000000</v>
      </c>
      <c r="AP61" s="30">
        <f>SUM(AP3:AP59)</f>
        <v>1542082389</v>
      </c>
      <c r="AQ61" s="31">
        <f>+AP61/AO61</f>
        <v>0.77104119449999997</v>
      </c>
    </row>
  </sheetData>
  <mergeCells count="434">
    <mergeCell ref="AL61:AN61"/>
    <mergeCell ref="AC3:AC6"/>
    <mergeCell ref="AO39:AO48"/>
    <mergeCell ref="AP39:AP48"/>
    <mergeCell ref="AQ39:AQ48"/>
    <mergeCell ref="AO49:AO53"/>
    <mergeCell ref="AP49:AP53"/>
    <mergeCell ref="AQ49:AQ53"/>
    <mergeCell ref="AO54:AO59"/>
    <mergeCell ref="AP54:AP59"/>
    <mergeCell ref="AQ54:AQ59"/>
    <mergeCell ref="S3:S6"/>
    <mergeCell ref="S7:S14"/>
    <mergeCell ref="S15:S32"/>
    <mergeCell ref="S33:S38"/>
    <mergeCell ref="S39:S48"/>
    <mergeCell ref="S49:S53"/>
    <mergeCell ref="S54:S59"/>
    <mergeCell ref="S61:T61"/>
    <mergeCell ref="AB47:AB48"/>
    <mergeCell ref="AB49:AB50"/>
    <mergeCell ref="AB51:AB53"/>
    <mergeCell ref="AB55:AB56"/>
    <mergeCell ref="AB57:AB58"/>
    <mergeCell ref="AA43:AA44"/>
    <mergeCell ref="AA45:AA46"/>
    <mergeCell ref="AA47:AA48"/>
    <mergeCell ref="X49:X53"/>
    <mergeCell ref="Y49:Y50"/>
    <mergeCell ref="Z49:Z50"/>
    <mergeCell ref="Y51:Y53"/>
    <mergeCell ref="Z51:Z53"/>
    <mergeCell ref="AA49:AA50"/>
    <mergeCell ref="AA51:AA53"/>
    <mergeCell ref="Z61:AB61"/>
    <mergeCell ref="AC7:AC14"/>
    <mergeCell ref="AC15:AC32"/>
    <mergeCell ref="AC33:AC38"/>
    <mergeCell ref="AC39:AC48"/>
    <mergeCell ref="AC49:AC53"/>
    <mergeCell ref="AC54:AC59"/>
    <mergeCell ref="T3:T6"/>
    <mergeCell ref="T7:T14"/>
    <mergeCell ref="T15:T32"/>
    <mergeCell ref="T33:T38"/>
    <mergeCell ref="T39:T48"/>
    <mergeCell ref="T49:T53"/>
    <mergeCell ref="T54:T59"/>
    <mergeCell ref="U3:U6"/>
    <mergeCell ref="U7:U14"/>
    <mergeCell ref="U15:U32"/>
    <mergeCell ref="U33:U38"/>
    <mergeCell ref="U39:U48"/>
    <mergeCell ref="U49:U53"/>
    <mergeCell ref="U54:U59"/>
    <mergeCell ref="V7:V14"/>
    <mergeCell ref="W7:W14"/>
    <mergeCell ref="Z47:Z48"/>
    <mergeCell ref="AA39:AA42"/>
    <mergeCell ref="Q3:Q6"/>
    <mergeCell ref="Q7:Q14"/>
    <mergeCell ref="Q15:Q32"/>
    <mergeCell ref="Q33:Q38"/>
    <mergeCell ref="Q39:Q48"/>
    <mergeCell ref="Q49:Q53"/>
    <mergeCell ref="Q54:Q59"/>
    <mergeCell ref="R3:R6"/>
    <mergeCell ref="R7:R14"/>
    <mergeCell ref="R15:R32"/>
    <mergeCell ref="R33:R38"/>
    <mergeCell ref="R39:R48"/>
    <mergeCell ref="R49:R53"/>
    <mergeCell ref="R54:R59"/>
    <mergeCell ref="P33:P38"/>
    <mergeCell ref="P39:P48"/>
    <mergeCell ref="P49:P53"/>
    <mergeCell ref="P54:P59"/>
    <mergeCell ref="G3:G6"/>
    <mergeCell ref="I3:I6"/>
    <mergeCell ref="J3:J6"/>
    <mergeCell ref="K3:K6"/>
    <mergeCell ref="L3:L6"/>
    <mergeCell ref="M3:M6"/>
    <mergeCell ref="N3:N6"/>
    <mergeCell ref="O3:O6"/>
    <mergeCell ref="P3:P6"/>
    <mergeCell ref="K15:K32"/>
    <mergeCell ref="L15:L32"/>
    <mergeCell ref="M15:M32"/>
    <mergeCell ref="K7:K14"/>
    <mergeCell ref="L7:L14"/>
    <mergeCell ref="M7:M14"/>
    <mergeCell ref="N7:N14"/>
    <mergeCell ref="H33:H38"/>
    <mergeCell ref="I33:I38"/>
    <mergeCell ref="O61:Q61"/>
    <mergeCell ref="AE18:AE20"/>
    <mergeCell ref="AD21:AD24"/>
    <mergeCell ref="AE21:AE24"/>
    <mergeCell ref="AD25:AD28"/>
    <mergeCell ref="AE25:AE28"/>
    <mergeCell ref="AD29:AD32"/>
    <mergeCell ref="AE29:AE32"/>
    <mergeCell ref="AY54:AY56"/>
    <mergeCell ref="AB45:AB46"/>
    <mergeCell ref="AX33:AX34"/>
    <mergeCell ref="AX35:AX36"/>
    <mergeCell ref="AX37:AX38"/>
    <mergeCell ref="V39:V48"/>
    <mergeCell ref="W39:W48"/>
    <mergeCell ref="X39:X48"/>
    <mergeCell ref="Y39:Y42"/>
    <mergeCell ref="Z39:Z42"/>
    <mergeCell ref="Y43:Y44"/>
    <mergeCell ref="Z43:Z44"/>
    <mergeCell ref="Y45:Y46"/>
    <mergeCell ref="Z45:Z46"/>
    <mergeCell ref="Y47:Y48"/>
    <mergeCell ref="P15:P32"/>
    <mergeCell ref="AW7:AW9"/>
    <mergeCell ref="AW10:AW14"/>
    <mergeCell ref="AX7:AX9"/>
    <mergeCell ref="AX10:AX12"/>
    <mergeCell ref="AX13:AX14"/>
    <mergeCell ref="AR7:AR14"/>
    <mergeCell ref="AS7:AS14"/>
    <mergeCell ref="AT7:AT14"/>
    <mergeCell ref="AU7:AU14"/>
    <mergeCell ref="AV7:AV9"/>
    <mergeCell ref="AV10:AV14"/>
    <mergeCell ref="N49:N53"/>
    <mergeCell ref="V49:V53"/>
    <mergeCell ref="W49:W53"/>
    <mergeCell ref="AA7:AA9"/>
    <mergeCell ref="AA10:AA12"/>
    <mergeCell ref="AA13:AA14"/>
    <mergeCell ref="AD7:AD9"/>
    <mergeCell ref="AD10:AD12"/>
    <mergeCell ref="AD13:AD14"/>
    <mergeCell ref="AD18:AD20"/>
    <mergeCell ref="AB7:AB9"/>
    <mergeCell ref="AB10:AB12"/>
    <mergeCell ref="AB13:AB14"/>
    <mergeCell ref="AB15:AB17"/>
    <mergeCell ref="AB18:AB20"/>
    <mergeCell ref="AB21:AB24"/>
    <mergeCell ref="AB25:AB28"/>
    <mergeCell ref="AB29:AB32"/>
    <mergeCell ref="AB33:AB34"/>
    <mergeCell ref="AB35:AB36"/>
    <mergeCell ref="AB37:AB38"/>
    <mergeCell ref="AB39:AB42"/>
    <mergeCell ref="AB43:AB44"/>
    <mergeCell ref="P7:P14"/>
    <mergeCell ref="F54:F59"/>
    <mergeCell ref="G54:G59"/>
    <mergeCell ref="H54:H59"/>
    <mergeCell ref="I54:I59"/>
    <mergeCell ref="J54:J59"/>
    <mergeCell ref="K39:K48"/>
    <mergeCell ref="L39:L48"/>
    <mergeCell ref="M39:M48"/>
    <mergeCell ref="F49:F53"/>
    <mergeCell ref="G49:G53"/>
    <mergeCell ref="H49:H53"/>
    <mergeCell ref="I49:I53"/>
    <mergeCell ref="J49:J53"/>
    <mergeCell ref="K49:K53"/>
    <mergeCell ref="L49:L53"/>
    <mergeCell ref="M49:M53"/>
    <mergeCell ref="F39:F48"/>
    <mergeCell ref="H39:H48"/>
    <mergeCell ref="J39:J48"/>
    <mergeCell ref="K54:K59"/>
    <mergeCell ref="L54:L59"/>
    <mergeCell ref="M54:M59"/>
    <mergeCell ref="J33:J38"/>
    <mergeCell ref="K33:K38"/>
    <mergeCell ref="L33:L38"/>
    <mergeCell ref="M33:M38"/>
    <mergeCell ref="F15:F32"/>
    <mergeCell ref="G15:G31"/>
    <mergeCell ref="H15:H32"/>
    <mergeCell ref="I15:I31"/>
    <mergeCell ref="J15:J32"/>
    <mergeCell ref="F7:F14"/>
    <mergeCell ref="G7:G14"/>
    <mergeCell ref="H7:H14"/>
    <mergeCell ref="I7:I14"/>
    <mergeCell ref="J7:J14"/>
    <mergeCell ref="E1:AJ1"/>
    <mergeCell ref="B3:B52"/>
    <mergeCell ref="C3:C52"/>
    <mergeCell ref="D3:D59"/>
    <mergeCell ref="E3:E52"/>
    <mergeCell ref="B54:B59"/>
    <mergeCell ref="C54:C59"/>
    <mergeCell ref="E54:E59"/>
    <mergeCell ref="F3:F6"/>
    <mergeCell ref="H3:H6"/>
    <mergeCell ref="F33:F38"/>
    <mergeCell ref="G33:G38"/>
    <mergeCell ref="AA15:AA17"/>
    <mergeCell ref="AA18:AA20"/>
    <mergeCell ref="AA21:AA24"/>
    <mergeCell ref="AA25:AA28"/>
    <mergeCell ref="AA29:AA32"/>
    <mergeCell ref="AD15:AD17"/>
    <mergeCell ref="AE15:AE17"/>
    <mergeCell ref="V3:V6"/>
    <mergeCell ref="W3:W6"/>
    <mergeCell ref="X3:X6"/>
    <mergeCell ref="AF3:AF6"/>
    <mergeCell ref="AG3:AG6"/>
    <mergeCell ref="AN3:AN6"/>
    <mergeCell ref="X7:X14"/>
    <mergeCell ref="Y7:Y9"/>
    <mergeCell ref="Z7:Z9"/>
    <mergeCell ref="Y10:Y12"/>
    <mergeCell ref="Z10:Z12"/>
    <mergeCell ref="Y13:Y14"/>
    <mergeCell ref="Z13:Z14"/>
    <mergeCell ref="AL7:AL9"/>
    <mergeCell ref="AE7:AE9"/>
    <mergeCell ref="AE10:AE12"/>
    <mergeCell ref="AE13:AE14"/>
    <mergeCell ref="AF7:AF14"/>
    <mergeCell ref="AG7:AG14"/>
    <mergeCell ref="AM7:AM14"/>
    <mergeCell ref="AN7:AN14"/>
    <mergeCell ref="AL10:AL12"/>
    <mergeCell ref="AL13:AL14"/>
    <mergeCell ref="AH7:AH14"/>
    <mergeCell ref="N15:N32"/>
    <mergeCell ref="V15:V32"/>
    <mergeCell ref="W15:W32"/>
    <mergeCell ref="X15:X32"/>
    <mergeCell ref="Y15:Y17"/>
    <mergeCell ref="Z15:Z17"/>
    <mergeCell ref="Y18:Y20"/>
    <mergeCell ref="Z18:Z20"/>
    <mergeCell ref="Y21:Y24"/>
    <mergeCell ref="Z21:Z24"/>
    <mergeCell ref="Y25:Y28"/>
    <mergeCell ref="Z25:Z28"/>
    <mergeCell ref="Y29:Y32"/>
    <mergeCell ref="Z29:Z32"/>
    <mergeCell ref="AS3:AS6"/>
    <mergeCell ref="AH3:AH6"/>
    <mergeCell ref="AI3:AI6"/>
    <mergeCell ref="AJ3:AJ6"/>
    <mergeCell ref="AK3:AK6"/>
    <mergeCell ref="AM3:AM6"/>
    <mergeCell ref="AT3:AT6"/>
    <mergeCell ref="AU3:AU6"/>
    <mergeCell ref="AR15:AR32"/>
    <mergeCell ref="AS15:AS32"/>
    <mergeCell ref="AT15:AT32"/>
    <mergeCell ref="AU15:AU32"/>
    <mergeCell ref="AR3:AR6"/>
    <mergeCell ref="AI7:AI14"/>
    <mergeCell ref="AJ7:AJ14"/>
    <mergeCell ref="AK7:AK14"/>
    <mergeCell ref="AO3:AO6"/>
    <mergeCell ref="AP3:AP6"/>
    <mergeCell ref="AQ3:AQ6"/>
    <mergeCell ref="AO7:AO14"/>
    <mergeCell ref="AP7:AP14"/>
    <mergeCell ref="AQ7:AQ14"/>
    <mergeCell ref="AO15:AO32"/>
    <mergeCell ref="AP15:AP32"/>
    <mergeCell ref="AV15:AV17"/>
    <mergeCell ref="AW15:AW17"/>
    <mergeCell ref="AW18:AW32"/>
    <mergeCell ref="AF15:AF32"/>
    <mergeCell ref="AG15:AG32"/>
    <mergeCell ref="AH15:AH32"/>
    <mergeCell ref="AI15:AI32"/>
    <mergeCell ref="AJ15:AJ32"/>
    <mergeCell ref="AK15:AK32"/>
    <mergeCell ref="AL15:AL17"/>
    <mergeCell ref="AM15:AM32"/>
    <mergeCell ref="AN15:AN32"/>
    <mergeCell ref="AL18:AL20"/>
    <mergeCell ref="AL21:AL24"/>
    <mergeCell ref="AL25:AL28"/>
    <mergeCell ref="AL29:AL32"/>
    <mergeCell ref="AQ15:AQ32"/>
    <mergeCell ref="AX15:AX17"/>
    <mergeCell ref="AX18:AX20"/>
    <mergeCell ref="AX29:AX32"/>
    <mergeCell ref="AX25:AX28"/>
    <mergeCell ref="AX21:AX24"/>
    <mergeCell ref="N33:N38"/>
    <mergeCell ref="N39:N48"/>
    <mergeCell ref="V33:V38"/>
    <mergeCell ref="W33:W38"/>
    <mergeCell ref="X33:X38"/>
    <mergeCell ref="Y33:Y34"/>
    <mergeCell ref="Z33:Z34"/>
    <mergeCell ref="Y35:Y36"/>
    <mergeCell ref="Z35:Z36"/>
    <mergeCell ref="Y37:Y38"/>
    <mergeCell ref="Z37:Z38"/>
    <mergeCell ref="AA33:AA34"/>
    <mergeCell ref="AA35:AA36"/>
    <mergeCell ref="AA37:AA38"/>
    <mergeCell ref="AD33:AD34"/>
    <mergeCell ref="AE33:AE34"/>
    <mergeCell ref="AD35:AD36"/>
    <mergeCell ref="AE35:AE36"/>
    <mergeCell ref="AD37:AD38"/>
    <mergeCell ref="AD39:AD42"/>
    <mergeCell ref="AE39:AE42"/>
    <mergeCell ref="AD43:AD44"/>
    <mergeCell ref="AN33:AN38"/>
    <mergeCell ref="AL35:AL36"/>
    <mergeCell ref="AL37:AL38"/>
    <mergeCell ref="AE43:AE44"/>
    <mergeCell ref="AE45:AE46"/>
    <mergeCell ref="AE47:AE48"/>
    <mergeCell ref="AF39:AF48"/>
    <mergeCell ref="AG39:AG48"/>
    <mergeCell ref="AH39:AH48"/>
    <mergeCell ref="AI39:AI48"/>
    <mergeCell ref="AJ39:AJ48"/>
    <mergeCell ref="AK39:AK48"/>
    <mergeCell ref="AL39:AL42"/>
    <mergeCell ref="AM39:AM48"/>
    <mergeCell ref="AN39:AN48"/>
    <mergeCell ref="AL43:AL44"/>
    <mergeCell ref="AL45:AL46"/>
    <mergeCell ref="AL47:AL48"/>
    <mergeCell ref="AW33:AW34"/>
    <mergeCell ref="AW35:AW38"/>
    <mergeCell ref="AR33:AR38"/>
    <mergeCell ref="AS33:AS38"/>
    <mergeCell ref="AT33:AT38"/>
    <mergeCell ref="AU33:AU38"/>
    <mergeCell ref="AV33:AV34"/>
    <mergeCell ref="AV35:AV38"/>
    <mergeCell ref="AE37:AE38"/>
    <mergeCell ref="AF33:AF38"/>
    <mergeCell ref="AG33:AG38"/>
    <mergeCell ref="AH33:AH38"/>
    <mergeCell ref="AI33:AI38"/>
    <mergeCell ref="AJ33:AJ38"/>
    <mergeCell ref="AK33:AK38"/>
    <mergeCell ref="AL33:AL34"/>
    <mergeCell ref="AM33:AM38"/>
    <mergeCell ref="AO33:AO38"/>
    <mergeCell ref="AP33:AP38"/>
    <mergeCell ref="AQ33:AQ38"/>
    <mergeCell ref="AS39:AS48"/>
    <mergeCell ref="AT39:AT48"/>
    <mergeCell ref="AU39:AU48"/>
    <mergeCell ref="AX39:AX42"/>
    <mergeCell ref="AX43:AX44"/>
    <mergeCell ref="AX45:AX46"/>
    <mergeCell ref="AX47:AX48"/>
    <mergeCell ref="AW39:AW42"/>
    <mergeCell ref="AW43:AW48"/>
    <mergeCell ref="AX49:AX50"/>
    <mergeCell ref="AX51:AX53"/>
    <mergeCell ref="V54:V59"/>
    <mergeCell ref="W54:W59"/>
    <mergeCell ref="X54:X59"/>
    <mergeCell ref="Y55:Y56"/>
    <mergeCell ref="Z55:Z56"/>
    <mergeCell ref="Y57:Y58"/>
    <mergeCell ref="Z57:Z58"/>
    <mergeCell ref="AA55:AA56"/>
    <mergeCell ref="AA57:AA58"/>
    <mergeCell ref="AX55:AX56"/>
    <mergeCell ref="AX57:AX58"/>
    <mergeCell ref="AK54:AK59"/>
    <mergeCell ref="AM54:AM59"/>
    <mergeCell ref="AN54:AN59"/>
    <mergeCell ref="AL55:AL56"/>
    <mergeCell ref="AL57:AL58"/>
    <mergeCell ref="AR54:AR59"/>
    <mergeCell ref="AS54:AS59"/>
    <mergeCell ref="AK49:AK53"/>
    <mergeCell ref="AL49:AL50"/>
    <mergeCell ref="AM49:AM53"/>
    <mergeCell ref="AN49:AN53"/>
    <mergeCell ref="O15:O32"/>
    <mergeCell ref="O33:O38"/>
    <mergeCell ref="O39:O48"/>
    <mergeCell ref="O49:O53"/>
    <mergeCell ref="O54:O59"/>
    <mergeCell ref="AV49:AV50"/>
    <mergeCell ref="AV51:AV53"/>
    <mergeCell ref="AW49:AW50"/>
    <mergeCell ref="AW51:AW53"/>
    <mergeCell ref="AL51:AL53"/>
    <mergeCell ref="AR49:AR53"/>
    <mergeCell ref="AS49:AS53"/>
    <mergeCell ref="AT49:AT53"/>
    <mergeCell ref="AU49:AU53"/>
    <mergeCell ref="AD49:AD50"/>
    <mergeCell ref="AE49:AE50"/>
    <mergeCell ref="AD51:AD53"/>
    <mergeCell ref="AE51:AE53"/>
    <mergeCell ref="AF49:AF53"/>
    <mergeCell ref="AG49:AG53"/>
    <mergeCell ref="AH49:AH53"/>
    <mergeCell ref="AI49:AI53"/>
    <mergeCell ref="AJ49:AJ53"/>
    <mergeCell ref="AR39:AR48"/>
    <mergeCell ref="AY39:AY48"/>
    <mergeCell ref="A3:A59"/>
    <mergeCell ref="AV18:AV32"/>
    <mergeCell ref="AV39:AV42"/>
    <mergeCell ref="AV43:AV48"/>
    <mergeCell ref="AV55:AV59"/>
    <mergeCell ref="AD47:AD48"/>
    <mergeCell ref="AD45:AD46"/>
    <mergeCell ref="AD55:AD56"/>
    <mergeCell ref="AE55:AE56"/>
    <mergeCell ref="AD57:AD58"/>
    <mergeCell ref="AE57:AE58"/>
    <mergeCell ref="AF54:AF59"/>
    <mergeCell ref="AG54:AG59"/>
    <mergeCell ref="AH54:AH59"/>
    <mergeCell ref="AI54:AI59"/>
    <mergeCell ref="AJ54:AJ59"/>
    <mergeCell ref="N54:N59"/>
    <mergeCell ref="G39:G48"/>
    <mergeCell ref="I39:I48"/>
    <mergeCell ref="AT54:AT59"/>
    <mergeCell ref="AU54:AU59"/>
    <mergeCell ref="AW55:AW59"/>
    <mergeCell ref="O7:O1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Maria Mernarda Perez Carmona</cp:lastModifiedBy>
  <dcterms:created xsi:type="dcterms:W3CDTF">2022-03-28T18:41:11Z</dcterms:created>
  <dcterms:modified xsi:type="dcterms:W3CDTF">2022-10-19T17:20:01Z</dcterms:modified>
</cp:coreProperties>
</file>