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72" i="1" l="1"/>
  <c r="BA72" i="1"/>
  <c r="AZ72" i="1"/>
  <c r="BB69" i="1"/>
  <c r="BA69" i="1"/>
  <c r="AZ69" i="1"/>
  <c r="BA67" i="1"/>
  <c r="AZ67" i="1"/>
  <c r="BA66" i="1"/>
  <c r="AZ66" i="1"/>
  <c r="BA55" i="1"/>
  <c r="AZ55" i="1"/>
  <c r="BA50" i="1"/>
  <c r="BB50" i="1" s="1"/>
  <c r="AZ50" i="1"/>
  <c r="BA41" i="1"/>
  <c r="AZ41" i="1"/>
  <c r="BB41" i="1" s="1"/>
  <c r="BA35" i="1"/>
  <c r="AZ35" i="1"/>
  <c r="BA27" i="1"/>
  <c r="BB27" i="1" s="1"/>
  <c r="AZ27" i="1"/>
  <c r="BA22" i="1"/>
  <c r="AZ22" i="1"/>
  <c r="BA16" i="1"/>
  <c r="AZ16" i="1"/>
  <c r="BA6" i="1"/>
  <c r="AZ6" i="1"/>
  <c r="BB3" i="1"/>
  <c r="AZ3" i="1"/>
  <c r="AJ68" i="1"/>
  <c r="AJ69" i="1"/>
  <c r="AJ70" i="1"/>
  <c r="AJ67" i="1"/>
  <c r="AJ66" i="1"/>
  <c r="AK66" i="1" s="1"/>
  <c r="AJ61" i="1"/>
  <c r="AJ55" i="1"/>
  <c r="AJ45" i="1"/>
  <c r="AJ46" i="1"/>
  <c r="AJ47" i="1"/>
  <c r="AJ48" i="1"/>
  <c r="AJ49" i="1"/>
  <c r="AJ50" i="1"/>
  <c r="AJ51" i="1"/>
  <c r="AJ52" i="1"/>
  <c r="AJ53" i="1"/>
  <c r="AJ42" i="1"/>
  <c r="AJ43" i="1"/>
  <c r="AJ44" i="1"/>
  <c r="AJ41" i="1"/>
  <c r="AJ38" i="1"/>
  <c r="AJ39" i="1"/>
  <c r="AJ40" i="1"/>
  <c r="AJ35" i="1"/>
  <c r="AJ36" i="1"/>
  <c r="AJ37" i="1"/>
  <c r="AJ28" i="1"/>
  <c r="AJ29" i="1"/>
  <c r="AJ30" i="1"/>
  <c r="AJ31" i="1"/>
  <c r="AJ32" i="1"/>
  <c r="AJ33" i="1"/>
  <c r="AJ34" i="1"/>
  <c r="AJ27" i="1"/>
  <c r="AJ23" i="1"/>
  <c r="AJ24" i="1"/>
  <c r="AJ22" i="1"/>
  <c r="AJ16" i="1"/>
  <c r="AK16" i="1" s="1"/>
  <c r="AJ9" i="1"/>
  <c r="AJ4" i="1"/>
  <c r="AJ5" i="1"/>
  <c r="AJ6" i="1"/>
  <c r="AJ7" i="1"/>
  <c r="AJ8" i="1"/>
  <c r="AJ3" i="1"/>
  <c r="V69" i="1"/>
  <c r="S69" i="1"/>
  <c r="T54" i="1"/>
  <c r="U54" i="1" s="1"/>
  <c r="T51" i="1"/>
  <c r="U51" i="1" s="1"/>
  <c r="T50" i="1"/>
  <c r="U50" i="1" s="1"/>
  <c r="T44" i="1"/>
  <c r="U44" i="1" s="1"/>
  <c r="T22" i="1"/>
  <c r="U22" i="1" s="1"/>
  <c r="T6" i="1"/>
  <c r="U6" i="1" s="1"/>
  <c r="Q62" i="1"/>
  <c r="R62" i="1" s="1"/>
  <c r="Q41" i="1"/>
  <c r="R41" i="1" s="1"/>
  <c r="Q69" i="1"/>
  <c r="T69" i="1" s="1"/>
  <c r="Q67" i="1"/>
  <c r="R67" i="1" s="1"/>
  <c r="S67" i="1" s="1"/>
  <c r="Q66" i="1"/>
  <c r="R66" i="1" s="1"/>
  <c r="S66" i="1" s="1"/>
  <c r="Q61" i="1"/>
  <c r="R61" i="1" s="1"/>
  <c r="Q60" i="1"/>
  <c r="R60" i="1" s="1"/>
  <c r="Q59" i="1"/>
  <c r="T59" i="1" s="1"/>
  <c r="U59" i="1" s="1"/>
  <c r="Q57" i="1"/>
  <c r="T57" i="1" s="1"/>
  <c r="U57" i="1" s="1"/>
  <c r="Q55" i="1"/>
  <c r="R55" i="1" s="1"/>
  <c r="Q43" i="1"/>
  <c r="R43" i="1" s="1"/>
  <c r="Q42" i="1"/>
  <c r="R42" i="1" s="1"/>
  <c r="Q40" i="1"/>
  <c r="R40" i="1" s="1"/>
  <c r="Q36" i="1"/>
  <c r="T36" i="1" s="1"/>
  <c r="U36" i="1" s="1"/>
  <c r="Q35" i="1"/>
  <c r="R35" i="1" s="1"/>
  <c r="Q31" i="1"/>
  <c r="R31" i="1" s="1"/>
  <c r="Q27" i="1"/>
  <c r="R27" i="1" s="1"/>
  <c r="Q26" i="1"/>
  <c r="R26" i="1" s="1"/>
  <c r="Q24" i="1"/>
  <c r="R24" i="1" s="1"/>
  <c r="Q21" i="1"/>
  <c r="R21" i="1" s="1"/>
  <c r="Q19" i="1"/>
  <c r="R19" i="1" s="1"/>
  <c r="Q17" i="1"/>
  <c r="R17" i="1" s="1"/>
  <c r="Q16" i="1"/>
  <c r="R16" i="1" s="1"/>
  <c r="Q13" i="1"/>
  <c r="R13" i="1" s="1"/>
  <c r="Q11" i="1"/>
  <c r="R11" i="1" s="1"/>
  <c r="Q7" i="1"/>
  <c r="R7" i="1" s="1"/>
  <c r="P3" i="1"/>
  <c r="Q3" i="1" s="1"/>
  <c r="R3" i="1" s="1"/>
  <c r="S3" i="1" s="1"/>
  <c r="BB6" i="1" l="1"/>
  <c r="BB35" i="1"/>
  <c r="BB22" i="1"/>
  <c r="BB16" i="1"/>
  <c r="BB55" i="1"/>
  <c r="AK69" i="1"/>
  <c r="AK55" i="1"/>
  <c r="AK3" i="1"/>
  <c r="AK22" i="1"/>
  <c r="AK50" i="1"/>
  <c r="AK67" i="1"/>
  <c r="AK41" i="1"/>
  <c r="V50" i="1"/>
  <c r="AK6" i="1"/>
  <c r="AK27" i="1"/>
  <c r="AK35" i="1"/>
  <c r="R57" i="1"/>
  <c r="T13" i="1"/>
  <c r="U13" i="1" s="1"/>
  <c r="R59" i="1"/>
  <c r="T27" i="1"/>
  <c r="U27" i="1" s="1"/>
  <c r="T41" i="1"/>
  <c r="U41" i="1" s="1"/>
  <c r="T7" i="1"/>
  <c r="U7" i="1" s="1"/>
  <c r="T24" i="1"/>
  <c r="U24" i="1" s="1"/>
  <c r="T42" i="1"/>
  <c r="U42" i="1" s="1"/>
  <c r="S22" i="1"/>
  <c r="T11" i="1"/>
  <c r="U11" i="1" s="1"/>
  <c r="T26" i="1"/>
  <c r="U26" i="1" s="1"/>
  <c r="T43" i="1"/>
  <c r="U43" i="1" s="1"/>
  <c r="T60" i="1"/>
  <c r="U60" i="1" s="1"/>
  <c r="T61" i="1"/>
  <c r="U61" i="1" s="1"/>
  <c r="T16" i="1"/>
  <c r="U16" i="1" s="1"/>
  <c r="T31" i="1"/>
  <c r="U31" i="1" s="1"/>
  <c r="T62" i="1"/>
  <c r="T3" i="1"/>
  <c r="U3" i="1" s="1"/>
  <c r="V3" i="1" s="1"/>
  <c r="U17" i="1"/>
  <c r="T35" i="1"/>
  <c r="U35" i="1" s="1"/>
  <c r="T66" i="1"/>
  <c r="U66" i="1" s="1"/>
  <c r="V66" i="1" s="1"/>
  <c r="S35" i="1"/>
  <c r="T19" i="1"/>
  <c r="U19" i="1" s="1"/>
  <c r="T67" i="1"/>
  <c r="U67" i="1" s="1"/>
  <c r="V67" i="1" s="1"/>
  <c r="T21" i="1"/>
  <c r="U21" i="1" s="1"/>
  <c r="T40" i="1"/>
  <c r="U40" i="1" s="1"/>
  <c r="T55" i="1"/>
  <c r="U55" i="1" s="1"/>
  <c r="S6" i="1"/>
  <c r="S27" i="1"/>
  <c r="S41" i="1"/>
  <c r="S72" i="1" s="1"/>
  <c r="S16" i="1"/>
  <c r="AK72" i="1" l="1"/>
  <c r="V22" i="1"/>
  <c r="V6" i="1"/>
  <c r="V41" i="1"/>
  <c r="V35" i="1"/>
  <c r="V27" i="1"/>
  <c r="V55" i="1"/>
  <c r="V16" i="1"/>
  <c r="V72" i="1" l="1"/>
  <c r="AQ69" i="1" l="1"/>
  <c r="AW69" i="1" s="1"/>
  <c r="AQ67" i="1"/>
  <c r="AW67" i="1" s="1"/>
  <c r="AQ66" i="1"/>
  <c r="AW66" i="1" s="1"/>
  <c r="AQ55" i="1"/>
  <c r="AW55" i="1" s="1"/>
  <c r="AQ50" i="1" l="1"/>
  <c r="AW50" i="1" s="1"/>
  <c r="AQ41" i="1"/>
  <c r="AW41" i="1" s="1"/>
  <c r="AQ35" i="1"/>
  <c r="AW35" i="1" s="1"/>
  <c r="AQ27" i="1"/>
  <c r="AW27" i="1" s="1"/>
  <c r="AQ22" i="1"/>
  <c r="AW22" i="1" s="1"/>
  <c r="AQ16" i="1"/>
  <c r="AW16" i="1" s="1"/>
  <c r="AQ6" i="1" l="1"/>
  <c r="AW6" i="1" s="1"/>
  <c r="AQ3" i="1"/>
  <c r="AW3" i="1" l="1"/>
  <c r="AS67" i="1" l="1"/>
  <c r="AS66" i="1"/>
  <c r="AS69" i="1"/>
  <c r="AE69" i="1"/>
  <c r="AE67" i="1"/>
  <c r="AE66" i="1"/>
  <c r="AE55" i="1"/>
  <c r="AS50" i="1" l="1"/>
  <c r="AE50" i="1"/>
  <c r="AE41" i="1"/>
  <c r="AS41" i="1" l="1"/>
  <c r="AS35" i="1" l="1"/>
  <c r="AE35" i="1"/>
  <c r="AS27" i="1" l="1"/>
  <c r="AE27" i="1"/>
  <c r="AE22" i="1"/>
  <c r="AS22" i="1" l="1"/>
  <c r="AS16" i="1" l="1"/>
  <c r="AE16" i="1"/>
  <c r="AE6" i="1"/>
</calcChain>
</file>

<file path=xl/comments1.xml><?xml version="1.0" encoding="utf-8"?>
<comments xmlns="http://schemas.openxmlformats.org/spreadsheetml/2006/main">
  <authors>
    <author>Luz Marlene Andrade</author>
  </authors>
  <commentList>
    <comment ref="L2" authorId="0" shapeId="0">
      <text>
        <r>
          <rPr>
            <b/>
            <sz val="9"/>
            <color indexed="81"/>
            <rFont val="Tahoma"/>
            <family val="2"/>
          </rPr>
          <t>Luz Marlene Andrade:</t>
        </r>
        <r>
          <rPr>
            <sz val="9"/>
            <color indexed="81"/>
            <rFont val="Tahoma"/>
            <family val="2"/>
          </rPr>
          <t xml:space="preserve">
Corresponde a lo programado según plan indicativo, más lo alcanzado o rezagado en las vigencias anteriores (2020-2021) </t>
        </r>
      </text>
    </comment>
    <comment ref="AF2" authorId="0" shapeId="0">
      <text>
        <r>
          <rPr>
            <b/>
            <sz val="9"/>
            <color indexed="81"/>
            <rFont val="Tahoma"/>
            <family val="2"/>
          </rPr>
          <t>Luz Marlene Andrade:</t>
        </r>
        <r>
          <rPr>
            <sz val="9"/>
            <color indexed="81"/>
            <rFont val="Tahoma"/>
            <family val="2"/>
          </rPr>
          <t xml:space="preserve">
Corresponde al avance de la actividad en el proyecto</t>
        </r>
      </text>
    </comment>
    <comment ref="AN2" authorId="0" shapeId="0">
      <text>
        <r>
          <rPr>
            <b/>
            <sz val="9"/>
            <color indexed="81"/>
            <rFont val="Tahoma"/>
            <family val="2"/>
          </rPr>
          <t>Luz Marlene Andrade:</t>
        </r>
        <r>
          <rPr>
            <sz val="9"/>
            <color indexed="81"/>
            <rFont val="Tahoma"/>
            <family val="2"/>
          </rPr>
          <t xml:space="preserve">
Indicar si la actividad se financia con:
1. Inversión
2. Funcionamiento
3. Otros Recursos</t>
        </r>
      </text>
    </comment>
    <comment ref="AR2" authorId="0" shapeId="0">
      <text>
        <r>
          <rPr>
            <b/>
            <sz val="9"/>
            <color indexed="81"/>
            <rFont val="Tahoma"/>
            <family val="2"/>
          </rPr>
          <t>Luz Marlene Andrade:</t>
        </r>
        <r>
          <rPr>
            <sz val="9"/>
            <color indexed="81"/>
            <rFont val="Tahoma"/>
            <family val="2"/>
          </rPr>
          <t xml:space="preserve">
1. Recursos Propios - ICLD
2. SGP
3. Donaciones
</t>
        </r>
      </text>
    </comment>
  </commentList>
</comments>
</file>

<file path=xl/sharedStrings.xml><?xml version="1.0" encoding="utf-8"?>
<sst xmlns="http://schemas.openxmlformats.org/spreadsheetml/2006/main" count="456" uniqueCount="287">
  <si>
    <t>Observación</t>
  </si>
  <si>
    <t>¿Requiere contratación?</t>
  </si>
  <si>
    <t>Código Presupuestal</t>
  </si>
  <si>
    <t>Rubro Presupuestal</t>
  </si>
  <si>
    <t>Fuente Presupuestal</t>
  </si>
  <si>
    <t>Fuente de Financiación</t>
  </si>
  <si>
    <t>Nombre del Responable</t>
  </si>
  <si>
    <t xml:space="preserve">Dependencia Responsable </t>
  </si>
  <si>
    <t xml:space="preserve">Fecha de inicio </t>
  </si>
  <si>
    <t>Actividades de Proyecto</t>
  </si>
  <si>
    <t>Objetivo del Proyecto</t>
  </si>
  <si>
    <t>PROYECTO</t>
  </si>
  <si>
    <t>PROGRAMACIÓN META A 2022</t>
  </si>
  <si>
    <t>Descripción de la Meta Producto 2020-2023</t>
  </si>
  <si>
    <t>Línea Base 2019 
Según PDD</t>
  </si>
  <si>
    <t>UNIDAD DE MEDIDA DEL INDICADOR DE PRODUCTO</t>
  </si>
  <si>
    <t>Indicador de Producto</t>
  </si>
  <si>
    <t xml:space="preserve">PROGRAMA </t>
  </si>
  <si>
    <t>Meta de Bienestar 2020-2023</t>
  </si>
  <si>
    <t>Línea Base 2019</t>
  </si>
  <si>
    <t>Indicador de Bienestar</t>
  </si>
  <si>
    <t>LINEA ESTRATEGICA</t>
  </si>
  <si>
    <t>PILAR</t>
  </si>
  <si>
    <t>FORMATO PLAN DE ACCIÓN
DEPENDENCIA: XXXXXXX
VIGENCIA 2022</t>
  </si>
  <si>
    <t>Fecha de Inicio Contratación</t>
  </si>
  <si>
    <t>Beneficiarios Programados</t>
  </si>
  <si>
    <t>Beneficiarios Cubiertos</t>
  </si>
  <si>
    <t>ACUMULADO DE META PRODUCTO 2020- 2021</t>
  </si>
  <si>
    <t>Porcentaje de Participación de la Actividad en el Proyecto</t>
  </si>
  <si>
    <t>Apropiación Inicial
(en pesos)</t>
  </si>
  <si>
    <t>Tipo de Contratación</t>
  </si>
  <si>
    <t>Código de proyecto BPIN</t>
  </si>
  <si>
    <t>Tiempo de Ejecución
(número de días)</t>
  </si>
  <si>
    <t>Valor de  la Meta Producto 2020-2023</t>
  </si>
  <si>
    <t>Valor de la Actividad del  Proyecto 2022</t>
  </si>
  <si>
    <t>Cartagena Contingente</t>
  </si>
  <si>
    <t>Desarrollo Económico y Empleabilidad</t>
  </si>
  <si>
    <t>No de Plataforma de inclusión productiva Distrital en funcionamiento</t>
  </si>
  <si>
    <t>Diseñar e implementar 1 plataforma de inclusión productiva Distrital</t>
  </si>
  <si>
    <t>Empleo Inclusivo Para Los Jóvenes</t>
  </si>
  <si>
    <t>Encadenamientos productivos</t>
  </si>
  <si>
    <t>Cartagena facilita el emprendimiento</t>
  </si>
  <si>
    <t>Zonas de aglomeración productiva</t>
  </si>
  <si>
    <t>Cierre de brechas de Empleabilidad</t>
  </si>
  <si>
    <t>Cierre de brechas de Capital Humano</t>
  </si>
  <si>
    <t>Competitividad e Innovación</t>
  </si>
  <si>
    <t>No de puesto en Índice de competitividad entre ciudades. Posición de Colombia</t>
  </si>
  <si>
    <t>Puesto 12</t>
  </si>
  <si>
    <t>Posicionar en 8º puesto Cartagena dentro del índice de competitividad entre ciudades</t>
  </si>
  <si>
    <t>Cartagena ciudad Innovadora</t>
  </si>
  <si>
    <t>Cartagena destino de inversión</t>
  </si>
  <si>
    <t>Cartagena Transparente</t>
  </si>
  <si>
    <t xml:space="preserve">Finanzas públicas para salvar a Cartagena </t>
  </si>
  <si>
    <t>%IPU – Vigencia Actual</t>
  </si>
  <si>
    <t xml:space="preserve">Aumentar en 4,5% El recaudo de Impuesto predial Unificado vigencia actual </t>
  </si>
  <si>
    <t xml:space="preserve">Finanzas Sostenibles para salvar a Cartagena  </t>
  </si>
  <si>
    <t>%IPU – Vigencias Anteriores</t>
  </si>
  <si>
    <t xml:space="preserve">Aumentar en un 3% el recaudo de Impuesto Predial Unificado Vigencias anteriores </t>
  </si>
  <si>
    <t>%ICA – Vigencia Actual</t>
  </si>
  <si>
    <t>Aumentar en un 4,5% El recaudo de Impuesto de Industria y comercio vigencia actual</t>
  </si>
  <si>
    <t>%ICA – Vigencias anteriores</t>
  </si>
  <si>
    <t xml:space="preserve">Aumentar en un 1% El recaudo de Impuesto de Industria y comercio vigencias anteriores </t>
  </si>
  <si>
    <t>%Delineación Urbana</t>
  </si>
  <si>
    <t>Aumentar en un 5% el recaudo de Delineación Urbana</t>
  </si>
  <si>
    <t>%Sobretasa a la gasolina</t>
  </si>
  <si>
    <t xml:space="preserve">Aumentar en un 5% el recaudo de Sobretasa a la Gasolina </t>
  </si>
  <si>
    <t>% del Déficit fiscal presupuestal y de tesorería disminuido</t>
  </si>
  <si>
    <t>Disminuir el déficit presupuestal en un 100 %</t>
  </si>
  <si>
    <t>Saneamiento Fiscal y Financiero</t>
  </si>
  <si>
    <t>Cartagena Transversal</t>
  </si>
  <si>
    <t>Línea estratégica para la equidad e inclusión de los negros, afros, palenqueros e indígenas</t>
  </si>
  <si>
    <t>Porcentaje de la población Afro, Negra, raizal, palenquera e Indígena que habita el Distrito de Cartagena con  reconocimiento de sus derechos, diversidad étnica y cultural como un principio fundamental del Estado Social y Democrático de Derecho</t>
  </si>
  <si>
    <t>NA</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</si>
  <si>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</si>
  <si>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</si>
  <si>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Fortalecimiento de la Población Indígena en el Distrito de Cartagena.</t>
  </si>
  <si>
    <t>Iniciativas productivas creadas adaptadas a las condiciones de crisis sanitarias, sociales y ambientales que se presenten</t>
  </si>
  <si>
    <t xml:space="preserve">No. De estudio de identificación de potenciales encadenamientos productivos con énfasis sectorial realizado. </t>
  </si>
  <si>
    <t>No. De plataformas implementadas versión 2.0 Clúster-Cartagena y alinearlo con la estrategia de atracción de inversiones.</t>
  </si>
  <si>
    <t>No. De estrategias de proveedores en los sectores priorizados ejecutadas</t>
  </si>
  <si>
    <t>No de micro y pequeñas empresas de Cartagena vinculadas a redes de proveeduría  y/o a encadenamientos productivos</t>
  </si>
  <si>
    <t>No operaciones financieras a través de alianzas del Distrito con actores del ecosistema de financiamiento a micro y pequeñas empresas realizadas.</t>
  </si>
  <si>
    <t>No. de Centros de emprendimiento Distrital creados.</t>
  </si>
  <si>
    <t>No. de incubadoras de empresas de alto impacto con recursos publico privados formuladas y en ejecución.</t>
  </si>
  <si>
    <t>No. De empresas de base tecnológica a la incubadora de empresas vinculadas.</t>
  </si>
  <si>
    <t>No. De estudios de identificación de sectores a partir del censo empresarial realizados.</t>
  </si>
  <si>
    <t>Porcentaje. De unidades productivas censadas (en los sectores y zonas priorizadas) a los Centros de Servicios Empresariales que participación vinculadas.</t>
  </si>
  <si>
    <t>Porcentaje de productividad de las zonas de aglomeración asociada a Centros de Servicios Empresariales incrementado</t>
  </si>
  <si>
    <t>No. de pactos con sectores empresariales y sociedad civil en contra de la discriminación en el mercado laboral para algunas poblaciones vulnerables realizados</t>
  </si>
  <si>
    <t>No. de personas vinculadas anualmente a partir de los pactos para el cierre de brechas de población vulnerable</t>
  </si>
  <si>
    <t>No. De plataforma de orientación socio-ocupacional para los jóvenes de Cartagena creada</t>
  </si>
  <si>
    <t>No. de ejercicios de prospectiva laboral y de identificación de brechas de capital humano realizados</t>
  </si>
  <si>
    <t>Ni. De Instancia de articulación interinstitucional para planeación de la oferta educativa postpandemedia en el Distrito de Cartagena creadas</t>
  </si>
  <si>
    <t>No. encuentros anuales sobre innovación en Cartagena</t>
  </si>
  <si>
    <t>No. de concurso anual a los mejores resultados de investigación e innovación, pública, privada y académica</t>
  </si>
  <si>
    <t>Estudio de prefactibilidad de un parque tecnológico en Cartagena realizado</t>
  </si>
  <si>
    <t>No. de sistema de innovación del Distrito de Cartagena creado</t>
  </si>
  <si>
    <t>No de  estrategia de promoción y posicionamiento de la ciudad implementada</t>
  </si>
  <si>
    <t xml:space="preserve">No de  sistema de información para inversionistas implementado </t>
  </si>
  <si>
    <t>No. De ventanilla única empresarial Diseñada</t>
  </si>
  <si>
    <t xml:space="preserve">Recaudo de  Impuesto Predial  en un monto de $1.047.261.338.899  </t>
  </si>
  <si>
    <t>Recaudo de  Impuesto de Industria y comercio  en un monto de $1.189.376.917.533</t>
  </si>
  <si>
    <t xml:space="preserve">Recaudo del  Impuesto de Delineación Urbana  en un monto de         $14.454.734.972 </t>
  </si>
  <si>
    <t xml:space="preserve">Recaudo del  Impuesto de Sobretasa a la gasolina en un monto de $176.659.841.306 </t>
  </si>
  <si>
    <t>Software Tecnológico implementado</t>
  </si>
  <si>
    <t xml:space="preserve">Número de Estrategias implementadas </t>
  </si>
  <si>
    <t xml:space="preserve">Valor de $396.000.000.000 para cubrimiento en el cuatrienio de obligaciones del Plan de Saneamiento Fiscal y Financiero del Distrito de Cartagena de Indias  </t>
  </si>
  <si>
    <t xml:space="preserve">Número de proyectos
desarrollados para la generación de ingresos en los consejos comunitarios.
</t>
  </si>
  <si>
    <t xml:space="preserve">Número de proyectos diseñados para la generación de ingresos en la población indígena a través de proyectos productivos , el fortalecimiento de la seguridad alimentaria, la gestión ambiental y el uso sostenible de la biodiversidad y la sostenibilidad económica. </t>
  </si>
  <si>
    <t>500 Iniciativas productivas creadas adaptadas a las condiciones de crisis sanitarias, sociales y ambientales que se presenten.</t>
  </si>
  <si>
    <t>Realizar 1 estudio de identificación de potenciales encadenamientos productivos con énfasis sectorial.</t>
  </si>
  <si>
    <t>Implementar la versión 2.0 de la plataforma Clúster-Cartagena y alinearlo con la estrategia de atracción de inversiones.</t>
  </si>
  <si>
    <t>Ejecutar 4 estrategias de proveedores en los sectores priorizados</t>
  </si>
  <si>
    <t>Vincular a 200 micro y pequeñas empresas de Cartagena a redes de proveeduría y/o a encadenamientos productivos</t>
  </si>
  <si>
    <t>Realizar 5.000 operaciones financieras a través de alianzas del Distrito con actores del ecosistema de financiamiento a micro y pequeñas empresas.</t>
  </si>
  <si>
    <t>Crear 1 Centro de emprendimiento Distrital</t>
  </si>
  <si>
    <t>Formular y poner en marcha 1 incubadora de empresas de alto impacto con recursos publico privados</t>
  </si>
  <si>
    <t>Vincular a 40 empresas de base tecnológica a la incubadora de empresas</t>
  </si>
  <si>
    <t>Realizar 1 estudio de identificación de sectores a partir del censo empresarial</t>
  </si>
  <si>
    <t>Vincular al 30% de las unidades productivas censadas (en los sectores y zonas priorizadas) a los Centros de Servicios Empresariales</t>
  </si>
  <si>
    <t>Incrementar en 10% la productividad de las zonas de aglomeración asociada a Centros de Servicios Empresariales</t>
  </si>
  <si>
    <t>Realizar 6 pactos con sectores empresariales y sociedad civil en contra de la discriminación en el mercado laboral para algunas poblaciones vulnerables.</t>
  </si>
  <si>
    <t>Vincular laboralmente a por lo menos 200 personas anualmente a partir de los pactos para el cierre de brechas de población vulnerable</t>
  </si>
  <si>
    <t>Crear 1 plataforma de orientación socio-ocupacional para los jóvenes de Cartagena</t>
  </si>
  <si>
    <t>Realizar 6 ejercicios de prospectiva laboral y de identificación de brechas de capital humano</t>
  </si>
  <si>
    <t>Crear 1 instancia de articulación interinstitucional para planeación de la oferta educativa postmedia en el Distrito de Cartagena.</t>
  </si>
  <si>
    <t>Establecer 1 encuentro anual sobre innovación en Cartagena</t>
  </si>
  <si>
    <t>Organizar 1 concurso anual a los mejores resultados de investigación e innovación, pública, privada y académica.</t>
  </si>
  <si>
    <t>Realizar 1 estudio de prefactibilidad de un parque tecnológico en Cartagena.</t>
  </si>
  <si>
    <t>Crear el sistema de innovación del Distrito de Cartagena</t>
  </si>
  <si>
    <t xml:space="preserve">Implementar 1 estrategia de promoción y posicionamiento de la ciudad </t>
  </si>
  <si>
    <t>Implementar un sistema de información para inversionistas</t>
  </si>
  <si>
    <t>Recaudar $1.047.261.338.899 por concepto de IPU</t>
  </si>
  <si>
    <t xml:space="preserve">Recaudar $1.189.376.917.533 por concepto de ICA </t>
  </si>
  <si>
    <t>Recaudar $14.454.734.972 por concepto de Delineación Urbana.</t>
  </si>
  <si>
    <t>Recaudar $176.659.841.306 por concepto de Sobretasa a la gasolina.</t>
  </si>
  <si>
    <t>Implementar (1) software para la modernización tecnológica de la secretaría de Hacienda.</t>
  </si>
  <si>
    <t>Implementar  (3) estrategias de impacto que propendan por fortalecer las acciones de recaudo de los  tributos para incrementar los ingresos.</t>
  </si>
  <si>
    <t>Valor de $396.000.000.000 para cubrimiento en el cuatrienio de obligaciones del Plan de Saneamiento Fiscal y Financiero del Distrito de Cartagena de Indias</t>
  </si>
  <si>
    <t>33 proyectos de generación de ingresos desarrollados en consejos comunitarios.</t>
  </si>
  <si>
    <t xml:space="preserve">Desarrollar 2 proyectos diseñados para la generación de ingresos en la Secretaría de Hacienda (UDE) – Secretaría del Interior y Convivencia Ciudadana. </t>
  </si>
  <si>
    <t>NP</t>
  </si>
  <si>
    <t>DESARROLLO DE ESTRATEGIAS PARA EL FORTALECIMIENTO DE LOS ENCADENAMIENTOS PRODUCTIVOS Y REDES DE PROVEEDURÍA EN EL DISTRITO DE CARTAGENA DE INDIAS</t>
  </si>
  <si>
    <t>IMPLEMENTACIÓN DEL CENTRO DE FOMENTO AL EMPRENDIMIENTO Y A LA EMPLEABILIDAD PARA UNA CARTAGENA DE INDIAS INCLUSIVA Y MÁS COMPETITIVA EN CARTAGENA DE INDIAS</t>
  </si>
  <si>
    <t>DESARROLLO DE ESTRATEGIAS  PARA EL APROVECHAMIENTO DE LAS ECONOMÍAS DE AGLOMERACIÓN EN EL DISTRITO DE CARTAGENA DE INDIAS</t>
  </si>
  <si>
    <t>CONSOLIDACIÓN DEL CIERRE DE BRECHAS PARA LA EMPLEABILIDAD Y EMPLEOS INCLUSIVOS A LOS GRUPOS POBLACIONALES VULNERABLES EN EL DISTRITO DE   CARTAGENA DE INDIAS</t>
  </si>
  <si>
    <t xml:space="preserve">
 HABILITACIÓN DE LAS ACCIONES PARA IDENTIFICAR Y CERRAR LAS BRECHAS DE CAPITAL HUMANO DE FORMA PERTINENTE, SUFICIENTE Y DE CALIDAD EN EL DISTRITO DE CARTAGENA DE INDIAS.
</t>
  </si>
  <si>
    <t>IMPLEMENTACIÓN DE ESTRATEGIAS DE ARTICULACIÓN ENTRE ACTORES E INICIATIVAS PARA EL IMPULSO DE UNA CULTURA DE LA INNOVACIÓN EN CARTAGENA DE INDIAS</t>
  </si>
  <si>
    <t>IMPLEMENTACIÓN DE UNA ESTRATEGIA DE PROMOCIÓN Y POSICIONAMIENTO PARA LA ATRACCIÓN DE LOS DIVERSOS TIPOS DE INVERSIÓN EN CARTAGENA DE INDIAS.</t>
  </si>
  <si>
    <t>IMPLEMENTACIÓN DEL PLAN DE SANEAMIENTO FISCAL Y FINANCIERO DEL DISTRITO DE CARTAGENA DE INDIAS.</t>
  </si>
  <si>
    <t>IDENTIFICACIÓN Y CREACIÓN DE INICIATIVAS PRODUCTIVAS ADAPTADAS A LAS CONDICIONES DE CRISIS SANITARIAS, SOCIALES Y AMBIENTALES EN POBLACIÓN JOVEN DEL DISTRITO DE CARTAGENA DE INDIAS</t>
  </si>
  <si>
    <t>2020-13001-0296</t>
  </si>
  <si>
    <t>2020-13001-0324</t>
  </si>
  <si>
    <t>Incrementar los encadenamientos productivos y redes de proveeduría en el Distrito de Cartagena de Indias.</t>
  </si>
  <si>
    <t>Disminuir los índices de desempleo y aumentar la competitividad en las actividades económicas formales e informales de la ciudad de Cartagena.</t>
  </si>
  <si>
    <t>2020-13001-0327</t>
  </si>
  <si>
    <t>Aumentar la productividad del tejido productivo de las principales zonas de densidad empresarial de la ciudad a través del aprovechamiento de las economías de aglomeración.</t>
  </si>
  <si>
    <t xml:space="preserve">2020-13001-0325 </t>
  </si>
  <si>
    <t>Aumentar la inserción Laboral de las distintas poblaciones vulnerables, basado en acuerdos que los incorpore en el mercado laboral del Distrito de Cartagena</t>
  </si>
  <si>
    <t>2020-13001-0331</t>
  </si>
  <si>
    <t>Eficiencia de las competencias genéricas y especificas de los sectores lideres de la economía y las apuestas productivas de Cartagena de Indias</t>
  </si>
  <si>
    <t>2020-13001-0297</t>
  </si>
  <si>
    <t>Implementar estrategias de articulación entre actores e iniciativas para el impulso de una cultura de la innovación en Cartagena de Indias.</t>
  </si>
  <si>
    <t>2020-13001-0326</t>
  </si>
  <si>
    <t>Fortalecimiento de las estrategias de promoción y posicionamiento estratégico de la ciudad para la atracción de inversión.</t>
  </si>
  <si>
    <t xml:space="preserve">Diseñar e implementar las estrategias identificadas para el mejoramiento y sostenibilidad de las finanzas en el Distrito de Cartagena de Indias </t>
  </si>
  <si>
    <t>Aumentar en el recaudo de Impuesto predial unificado a través del Plan de Saneamiento Fiscal y Financiero del Distrito de Cartagena.</t>
  </si>
  <si>
    <t>2021-13001-0280</t>
  </si>
  <si>
    <t xml:space="preserve">Establecer medidas de inclusión productivas, sostenible y equitativa en la dimensión económica de la población joven en el Distrito de Cartagena </t>
  </si>
  <si>
    <t>1. Desarrollar la estrategia H2O: Iniciativa productiva y social Juvenil “Aula Productiva 2” y “Aula Productiva 3”</t>
  </si>
  <si>
    <t>2. Aportar incentivos para la puesta en marcha de iniciativas productivas creadas.</t>
  </si>
  <si>
    <t>3. Realizar la coordinación y seguimiento a las actividades del proyecto.</t>
  </si>
  <si>
    <t xml:space="preserve">SECRETARIA DE HACIENDA DISTRITAL </t>
  </si>
  <si>
    <t>DIANA MILENA VILLALBA VALLEJO</t>
  </si>
  <si>
    <t xml:space="preserve">IMPLEMENTACIÓN DE ESTRATEGIAS PARA EL MEJORAMIENTO Y SOSTENIBILIDAD DE LAS FINANZAS EN EL DISTRITO DE CARTAGENA DE INDIAS </t>
  </si>
  <si>
    <t>Número</t>
  </si>
  <si>
    <t>1. Implementar estrategia de comunicación para la divulgación de los procesos de promoción y divulgación para generación y formalización del empleo</t>
  </si>
  <si>
    <t xml:space="preserve">1. Realizar las acciones correspondientes a los compromisos adquiridos por la administración </t>
  </si>
  <si>
    <t>FORTALECIMIENTO E INCLUSIÓN PRODUCTIVA PARA POBLACIÓN NEGRA, AFROCOLOMBIANA, RAIZAL Y PALENQUERA EN EL DISTRITO DE CARTAGENA DE INDIAS</t>
  </si>
  <si>
    <t>Eficiencia en las medidas concertadas de impacto en la inclusión productiva, sostenible y equitativa en la dimensión económica de la población negra, afro, raizales, palenqueros e indígena en el Distrito de Cartagena.</t>
  </si>
  <si>
    <t>2. Asegurar de manera sistémica, participativa y flexible los procesos de fortalecimiento e inclusión productiva para el bienestar económico y social de la población NARP</t>
  </si>
  <si>
    <t>1. Implementar la Sala Situacional de la población Negra, Afro, Raizal y palenquera para el fortalecimiento e inclusión productiva</t>
  </si>
  <si>
    <t>DESARROLLO DE PROYECTOS PRODUCTIVOS PARA LA GENERACIÓN DE INGRESOS EN POBLACIÓN INDÍGENA DEL DISTRITO DE CARTAGENA DE INDIAS</t>
  </si>
  <si>
    <t>2021-13001-0281</t>
  </si>
  <si>
    <t>1. Asesorar en asistencia técnica, metodológica y acompañamiento en la generación de opciones productivas y de ingreso en concordancia al plan de respuesta territorial</t>
  </si>
  <si>
    <t>Porcentaje</t>
  </si>
  <si>
    <t>Moneda</t>
  </si>
  <si>
    <t>IMPLEMENTACIÓN DE ESTRATEGIAS PARA EL MEJORAMIENTO Y SOSTENIBILIDAD DE LAS FINANZAS EN EL DISTRITO DE CARTAGENA DE INDIAS</t>
  </si>
  <si>
    <t>2021-13001-0274</t>
  </si>
  <si>
    <t>2021-13001-0282</t>
  </si>
  <si>
    <t>1. Recursos Propios - ICLD</t>
  </si>
  <si>
    <t>Inversión</t>
  </si>
  <si>
    <t>1. Recursos Propios - ICLD / 2. SGP</t>
  </si>
  <si>
    <t>1. Implementar la plataforma de Clúster-Cartagena (2.0).</t>
  </si>
  <si>
    <t>2. Evaluar periódicamente los resultados obtenidos de la herramienta informática.</t>
  </si>
  <si>
    <t>3. Realizar evaluación y monitoreo a la ejecución de las estrategias.</t>
  </si>
  <si>
    <t>4. Realizar proceso de selección  y vinculación de 200 micro y pequeñas empresas de Cartagena para redes de proveeduría y/o a encadenamientos productivos.</t>
  </si>
  <si>
    <t>SÍ</t>
  </si>
  <si>
    <t>POR DEFINIR</t>
  </si>
  <si>
    <t>2.3.3502.0200.2020130010324</t>
  </si>
  <si>
    <t>2.3.4103.1500.2021130010280</t>
  </si>
  <si>
    <t>1. Implementar estrategia de oferta ampliada de servicios del centro de emprendimiento Distrital al resto de la población cartagenera.</t>
  </si>
  <si>
    <t>2.3.3602.13001.2020130010296</t>
  </si>
  <si>
    <t>1. Desarrollar el programa de formación y capacitación del personal ocupado en los sectores priorizados.</t>
  </si>
  <si>
    <t>2. Facilitar la gestión administrativa y gerencial de la Sec de Hacienda.</t>
  </si>
  <si>
    <t>3. Prestar servicios de asistencia en contabilidad, finanzas, comercio exterior, innovación e investigación a PYMES del Distrito de Cartagena.</t>
  </si>
  <si>
    <t>2.3.3502.0200.2020130010327</t>
  </si>
  <si>
    <r>
      <t>5.</t>
    </r>
    <r>
      <rPr>
        <sz val="7"/>
        <color theme="1"/>
        <rFont val="Times New Roman"/>
        <family val="1"/>
      </rPr>
      <t xml:space="preserve">     </t>
    </r>
    <r>
      <rPr>
        <sz val="11"/>
        <color theme="1"/>
        <rFont val="Calibri"/>
        <family val="2"/>
        <scheme val="minor"/>
      </rPr>
      <t>Administración y gestión del producto.</t>
    </r>
  </si>
  <si>
    <t>2.3.3502.0200.2020130010325</t>
  </si>
  <si>
    <r>
      <t>3.</t>
    </r>
    <r>
      <rPr>
        <sz val="7"/>
        <color theme="1"/>
        <rFont val="Times New Roman"/>
        <family val="1"/>
      </rPr>
      <t xml:space="preserve">     </t>
    </r>
    <r>
      <rPr>
        <sz val="11"/>
        <color theme="1"/>
        <rFont val="Calibri"/>
        <family val="2"/>
        <scheme val="minor"/>
      </rPr>
      <t>Crear en una plataforma donde se ponga a disposición de todos los jóvenes los tres componentes clásicos de la orientación socio-ocupacional, a saber: autoconocimiento, conocimiento del mundo de la formación y conocimiento del mundo del trabajo, además de toda la oferta (pública y privada) de la ciudad relacionada con juventud.</t>
    </r>
  </si>
  <si>
    <r>
      <t>4.</t>
    </r>
    <r>
      <rPr>
        <sz val="7"/>
        <color theme="1"/>
        <rFont val="Times New Roman"/>
        <family val="1"/>
      </rPr>
      <t xml:space="preserve">     </t>
    </r>
    <r>
      <rPr>
        <sz val="11"/>
        <color theme="1"/>
        <rFont val="Calibri"/>
        <family val="2"/>
        <scheme val="minor"/>
      </rPr>
      <t>Definir de manera concertada los estudios de prospectiva laboral que serán desarrollados</t>
    </r>
  </si>
  <si>
    <r>
      <t>5.</t>
    </r>
    <r>
      <rPr>
        <sz val="7"/>
        <color theme="1"/>
        <rFont val="Times New Roman"/>
        <family val="1"/>
      </rPr>
      <t xml:space="preserve">     </t>
    </r>
    <r>
      <rPr>
        <sz val="11"/>
        <color theme="1"/>
        <rFont val="Calibri"/>
        <family val="2"/>
        <scheme val="minor"/>
      </rPr>
      <t>Elaborar estudios de identificación de brechas de capital humano en la ciudad de Cartagena</t>
    </r>
  </si>
  <si>
    <r>
      <t>6.</t>
    </r>
    <r>
      <rPr>
        <sz val="7"/>
        <color theme="1"/>
        <rFont val="Times New Roman"/>
        <family val="1"/>
      </rPr>
      <t xml:space="preserve">     </t>
    </r>
    <r>
      <rPr>
        <sz val="11"/>
        <color theme="1"/>
        <rFont val="Calibri"/>
        <family val="2"/>
        <scheme val="minor"/>
      </rPr>
      <t>Diseñar un banco de oferta de necesidades empresariales en materia de capital humano y fortalecer el capital humano de la ciudad</t>
    </r>
  </si>
  <si>
    <t>2.3.3502.0200.2020130010331</t>
  </si>
  <si>
    <r>
      <t>1.</t>
    </r>
    <r>
      <rPr>
        <sz val="7"/>
        <color theme="1"/>
        <rFont val="Times New Roman"/>
        <family val="1"/>
      </rPr>
      <t xml:space="preserve">     </t>
    </r>
    <r>
      <rPr>
        <sz val="11"/>
        <color theme="1"/>
        <rFont val="Calibri"/>
        <family val="2"/>
        <scheme val="minor"/>
      </rPr>
      <t>Desarrollar Jornada Académica con 6 conferencistas en los temas de: Economía Circular, Transformación Digital en las empresas, Inteligencia Artificial aplicada a los negocios, Ciudades Inteligentes, Economía Creativa y Marketing Digital.</t>
    </r>
  </si>
  <si>
    <r>
      <t>2.</t>
    </r>
    <r>
      <rPr>
        <sz val="7"/>
        <color theme="1"/>
        <rFont val="Times New Roman"/>
        <family val="1"/>
      </rPr>
      <t xml:space="preserve">     </t>
    </r>
    <r>
      <rPr>
        <sz val="11"/>
        <color theme="1"/>
        <rFont val="Calibri"/>
        <family val="2"/>
        <scheme val="minor"/>
      </rPr>
      <t>Desarrollar Jornada de Taller de Innovación.</t>
    </r>
  </si>
  <si>
    <r>
      <t>3.</t>
    </r>
    <r>
      <rPr>
        <sz val="7"/>
        <color theme="1"/>
        <rFont val="Times New Roman"/>
        <family val="1"/>
      </rPr>
      <t xml:space="preserve">     </t>
    </r>
    <r>
      <rPr>
        <sz val="11"/>
        <color theme="1"/>
        <rFont val="Calibri"/>
        <family val="2"/>
        <scheme val="minor"/>
      </rPr>
      <t>Realizar cierre del Encuentro de Innovación, premiar y otorgar reconocimientos a 5 de las mejores ideas innovadoras.</t>
    </r>
  </si>
  <si>
    <r>
      <t>4.</t>
    </r>
    <r>
      <rPr>
        <sz val="7"/>
        <color theme="1"/>
        <rFont val="Times New Roman"/>
        <family val="1"/>
      </rPr>
      <t xml:space="preserve">     </t>
    </r>
    <r>
      <rPr>
        <sz val="11"/>
        <color theme="1"/>
        <rFont val="Calibri"/>
        <family val="2"/>
        <scheme val="minor"/>
      </rPr>
      <t>Realizar convocatoria y proceso de inscripción de iniciativas de innovación e investigación.</t>
    </r>
  </si>
  <si>
    <r>
      <t>5.</t>
    </r>
    <r>
      <rPr>
        <sz val="7"/>
        <color theme="1"/>
        <rFont val="Times New Roman"/>
        <family val="1"/>
      </rPr>
      <t xml:space="preserve">     </t>
    </r>
    <r>
      <rPr>
        <sz val="11"/>
        <color theme="1"/>
        <rFont val="Calibri"/>
        <family val="2"/>
        <scheme val="minor"/>
      </rPr>
      <t>Realizar proceso de evaluación de propuestas según los parámetros y requisitos establecidos en convocatoria.</t>
    </r>
  </si>
  <si>
    <r>
      <t>6.</t>
    </r>
    <r>
      <rPr>
        <sz val="7"/>
        <color theme="1"/>
        <rFont val="Times New Roman"/>
        <family val="1"/>
      </rPr>
      <t xml:space="preserve">     </t>
    </r>
    <r>
      <rPr>
        <sz val="11"/>
        <color theme="1"/>
        <rFont val="Calibri"/>
        <family val="2"/>
        <scheme val="minor"/>
      </rPr>
      <t>Premiar a las tres iniciativas más innovadoras.</t>
    </r>
  </si>
  <si>
    <r>
      <t>7.</t>
    </r>
    <r>
      <rPr>
        <sz val="7"/>
        <color theme="1"/>
        <rFont val="Times New Roman"/>
        <family val="1"/>
      </rPr>
      <t xml:space="preserve">     </t>
    </r>
    <r>
      <rPr>
        <sz val="11"/>
        <color theme="1"/>
        <rFont val="Calibri"/>
        <family val="2"/>
        <scheme val="minor"/>
      </rPr>
      <t>Realizar 1 Hackaton y 1 bootcamp para promover la participación ciudadana con propuestas de Ciencia, Tecnología e Innovación para la resolución de problemas reales ciudadanos</t>
    </r>
  </si>
  <si>
    <r>
      <t>8.</t>
    </r>
    <r>
      <rPr>
        <sz val="7"/>
        <color theme="1"/>
        <rFont val="Times New Roman"/>
        <family val="1"/>
      </rPr>
      <t xml:space="preserve">     </t>
    </r>
    <r>
      <rPr>
        <sz val="11"/>
        <color theme="1"/>
        <rFont val="Calibri"/>
        <family val="2"/>
        <scheme val="minor"/>
      </rPr>
      <t>Realizar contratación de un estudio de pre factibilidad de un Parque Tecnológico en Cartagena.</t>
    </r>
  </si>
  <si>
    <r>
      <t>9.</t>
    </r>
    <r>
      <rPr>
        <sz val="7"/>
        <color theme="1"/>
        <rFont val="Times New Roman"/>
        <family val="1"/>
      </rPr>
      <t xml:space="preserve">     </t>
    </r>
    <r>
      <rPr>
        <sz val="11"/>
        <color theme="1"/>
        <rFont val="Calibri"/>
        <family val="2"/>
        <scheme val="minor"/>
      </rPr>
      <t>Realizar apoyo a la implementación del sistema de innovación Distrital a través de la coordinación del proyecto.</t>
    </r>
  </si>
  <si>
    <t>2.3.3602.13001.2020130010297</t>
  </si>
  <si>
    <t>1.Implementar una estrategia de promoción y posicionamiento de la ciudad</t>
  </si>
  <si>
    <t>2. Implementar un sistema de información hacia el inversionista.</t>
  </si>
  <si>
    <t>3. Implementación de la Ventanilla Única Empresarial.</t>
  </si>
  <si>
    <t>4. Coordinar las actividades del proyecto.</t>
  </si>
  <si>
    <t>2.3.3602.13001.2020130010326</t>
  </si>
  <si>
    <t>1. Realización de la gestión catastral en el Distriro de Cartagena como estrategia de impacto para la gestión de recaudo</t>
  </si>
  <si>
    <t>2. Realizar acciones para la gestión del recaudo desde las acciones persuasivas y coactivas en el Distrito de Cartagena de Indias</t>
  </si>
  <si>
    <t>2.3.3603.1300.2020130010059</t>
  </si>
  <si>
    <t>2.3.4103.1500.2021130010282</t>
  </si>
  <si>
    <t>2.3.4599.1000.2021130010274</t>
  </si>
  <si>
    <t>2.3.4103.1500.2021130010281</t>
  </si>
  <si>
    <t>2. Administración y gestión del producto.</t>
  </si>
  <si>
    <t>2. Definir la ruta para el diseño o adopción de guías metodológicas para el desarrollo de las acciones de orientación socio-ocupacional en las escuelas de la ciudad y capacitar a los profesores en estas herramientas.</t>
  </si>
  <si>
    <r>
      <t>1.</t>
    </r>
    <r>
      <rPr>
        <sz val="7"/>
        <color theme="1"/>
        <rFont val="Times New Roman"/>
        <family val="1"/>
      </rPr>
      <t> </t>
    </r>
    <r>
      <rPr>
        <sz val="11"/>
        <color theme="1"/>
        <rFont val="Calibri"/>
        <family val="2"/>
        <scheme val="minor"/>
      </rPr>
      <t>Realizar en conjunto con la secretaría de educación un proyecto de orientación socio-ocupacional para el ciclo educativo, en especial en la educación secundaria y media</t>
    </r>
  </si>
  <si>
    <t>8. Establecer la oficina del Sistema Distrital de Empleos Inclusivos (SDEIN), como estrategia del comité de seguimiento a las condiciones de empleabilidad en la ciudad</t>
  </si>
  <si>
    <t>7. Fortalecimiento de habilidades blandas: Habilidades de negociación, comunicación y trabajo en equipo, habilidades gerenciales, creatividad e innovación.</t>
  </si>
  <si>
    <r>
      <t>6.</t>
    </r>
    <r>
      <rPr>
        <sz val="7"/>
        <color theme="1"/>
        <rFont val="Times New Roman"/>
        <family val="1"/>
      </rPr>
      <t> </t>
    </r>
    <r>
      <rPr>
        <sz val="11"/>
        <color theme="1"/>
        <rFont val="Calibri"/>
        <family val="2"/>
        <scheme val="minor"/>
      </rPr>
      <t>Asegurar la consolidación de empresa con la estrategia "Nuestra Apuesta son las Mipymes"</t>
    </r>
  </si>
  <si>
    <r>
      <t xml:space="preserve">4. </t>
    </r>
    <r>
      <rPr>
        <sz val="11"/>
        <color theme="1"/>
        <rFont val="Calibri"/>
        <family val="2"/>
        <scheme val="minor"/>
      </rPr>
      <t>Identificar las características y barreras de empleabilidad de los grupos poblacionales vulnerables.</t>
    </r>
  </si>
  <si>
    <r>
      <t>3.</t>
    </r>
    <r>
      <rPr>
        <sz val="7"/>
        <color theme="1"/>
        <rFont val="Times New Roman"/>
        <family val="1"/>
      </rPr>
      <t xml:space="preserve">  </t>
    </r>
    <r>
      <rPr>
        <sz val="11"/>
        <color theme="1"/>
        <rFont val="Calibri"/>
        <family val="2"/>
        <scheme val="minor"/>
      </rPr>
      <t>Firma de alianzas entre los actores del Ecosistema de Emprendimiento y empleos inclusivos para el desarrollo de trabajo colaborativo</t>
    </r>
  </si>
  <si>
    <t xml:space="preserve">2022-13001-0001 </t>
  </si>
  <si>
    <t>Reporte Meta Producto Ejecutada de enero 1 a marzo 31 de 2022</t>
  </si>
  <si>
    <t>Reporte Actividad Proyecto ejecutada de enero 1 a 31 de marzo de 2022</t>
  </si>
  <si>
    <t>Indicar si el rubro esta marcado como trazador de género (SÍ / NO)</t>
  </si>
  <si>
    <t>NO</t>
  </si>
  <si>
    <t>}NO</t>
  </si>
  <si>
    <t>Para el cumplimiento de este programa, se diseñó un plan de trabajo dividido en 4 trimestres. Esta subdivisión de trabajo, se caracteriza por contar con una etapa de alistamiento y planeación; la segunda de vinculación y contractual; la tercera de control y seguimiento y; la última de alistamiento para cumplimiento de la productividad en la zona de aglomeración priorizada. 
Plan de trabajo 
Primer trimestre	Alistamiento y planeación estratégico	25%
Segundo trimestre	Vinculación y contractual 	25%
Tercer trimestre	Control y contractual 	25%
Cuarto trimestre	Control y supervisión	25%
Para mayor información por favor remitirse al informe y documentos soportes de este programa.</t>
  </si>
  <si>
    <t>Diseñar la ventanilla única empresarial</t>
  </si>
  <si>
    <t>El programa Cartagena Destino de Inversión para presente vigencia tiene como propósito el sostenimiento de las metas ya cumplidas en vigencias anteriores del Plan de Desarrollo Distrital “Salvemos juntos a Cartagena, por una Cartagena libre y resiliente- 2020-2023”, durante el primes trimestre del 2022 se realizaron acciones orientadas a la planeación, seguimiento y mejoras a la implementación de las etapas diseñadas en el marco del proyecto de inversión, por esta razón se describe a continuación detalle de las actividades desarrolladas: 
•	Elaboración de Plan del Programa en el marco del programa Cartagena Destino de Inversión 
•	Rastreo de Estrategias de posicionamiento en otras ciudades 
•	Elaboración de Plan de Acción de las actividades a Realizar durante el año 2022 en el marco del programa Cartagena Destino de Inversión 
•	Proyección de propuesta ejecutiva y económica para Estudios Previos del Programa Cartagena Destino de Inversión 
•	Proyección de propuesta mediante el formato planificador de evento para una feria en el marco del programa Cartagena Destino de Inversión
•	Formato interno para presentación TDR
Para mayor información por favor remitirse al informe y documentos soportes de este programa.</t>
  </si>
  <si>
    <t>Reporte Meta Producto Ejecutada de abril 1 a junio 30 de 2022</t>
  </si>
  <si>
    <t>Reporte Actividad Proyecto ejecutada de abril 1 a 30 de junio de 2022</t>
  </si>
  <si>
    <t>Reporte Ejecución Presupuestal 2022</t>
  </si>
  <si>
    <t>% de avance de Ejecución Presupuestal 2022</t>
  </si>
  <si>
    <t xml:space="preserve">Nos encontramos en la etapa de preparación del proyecto de Acuerdo que se presentará próximamente ante la Corporación Administrativa que contendrá la relación de cada uno de los pasivos exigibles certificados por las Unidades Ejecutoras con los beneficiarios de los compromisos adquiridos. </t>
  </si>
  <si>
    <t>Para el periodo actual de reporte, se tiene presente el documento de Ruta de trabajo colaborativo con los consejos comunitarios el cual permite desarrollar las actividades necesarias para el cumplimiento de las metas. 
Basado en lo anterior, nos centramos en desarrollar la Estrategia “Modelo Alternativo de Economía Comunitaria” a través de la “Sala situacional” como espacio para planificar, organizar, hacer seguimiento y control a las acciones que beneficiarán a la población negra, afrocolombiana, raizal y palenquera en el distrito de Cartagena de indias
Para mayor información por favor remitirse al informe y documentos soportes de este programa.</t>
  </si>
  <si>
    <t>Para el periodo actual de reporte, se tiene presente el documento de trabajo técnico desde el momento No. 3 que permite desarrollar las actividades necesarias para el cumplimiento de las metas. 
Basado en lo anterior, nos centramos en los momentos No 3: “implementar la estrategia “Nuestra respuesta territorial son tus Iniciativas colectivas” que permitirán planificar y organizar ya sean las ideas o los fortalecimientos de acuerdo a las líneas de proyectos validadas entre las partes. 
Para mayor información por favor remitirse al informe y documentos soportes de este programa.</t>
  </si>
  <si>
    <t>Reporte de actividad ejecutada de 1 de julio a 30 de septiembre de 2022</t>
  </si>
  <si>
    <t>Para el cumplimiento de la meta establecida en el plan de desarrollo, desde el programa empleo inclusivo para los jóvenes se diseñó la estrategia H2O, a partir de la cual en la vigencia 2022 se programó el cumplimiento de la siguiente manera:
Primer Trimestre	Planeación estratégica y alistamiento	20%
Segundo trimestre Aulas productivas y acompañamiento social 	30%
Tercer trimestre Aulas productivas y acompañamiento social 30%
Cuarto trimestre Seguimiento unidades creadas 20%
A la fecha de este informe se reportan las 3 aulas de formación realizadas y el programa se encuentra en gestionando proceso contractual para entrega de capital semilla a los jóvenes. Para mayor información por favor remitirse al informe y documentos soportes de este programa.</t>
  </si>
  <si>
    <t>En el marco de este programa,  el Acuerdo de Financiación CONV-CI-UAC-059-2021 con el Programa de las Naciones Unidas para el Desarrollo, con el fin de cumplir un compendio de metas del Plan de Desarrollo Distrital. Este Acuerdo fue firmado el 31 de diciembre de 2021. A la fecha se encuentra creado el Centro de emprendimiento y gestón de la empleabilidad, el cual está operando actualmente en el barrio Villa Estrella. 
Para mayor información por favor remitirse al informe y documentos soportes de este programa.</t>
  </si>
  <si>
    <t>Mediante la celebración de un convenio con la Universidad tecnológica de Bolívar se llevará a cabo el Programa Cartagena, Ciudad Innovadora, para el cumplimiento de las 3 metas programadas para esta vigencia dentro del Plan de Desarrollo “Salvemos Juntos a Cartagena”. 
Para mayor información por favor remitirse al informe y documentos soportes de este programa.</t>
  </si>
  <si>
    <t>Reporte meta producto ejecutada de 1 de julio a 30 de septiembre de 2022</t>
  </si>
  <si>
    <t>Apropiación definitiva (en pesos)</t>
  </si>
  <si>
    <t>Modificaciones (en pesos)</t>
  </si>
  <si>
    <t>En el tercer trimestre, se adelentaron acciones para el cumplimiento de las metas programadas tal como se detalle en el informe anexo a este documento.
Para mayor información por favor remitirse al informe soporte de este programa.</t>
  </si>
  <si>
    <t xml:space="preserve">Para abordar el cumplimiento de la meta establecida en la vigencia 2022, tomamos la actividad de los siguientes pactos:
1. “Pactos que Cierran Brechas de Empleabilidad: Movilizando El Empleo Con Transcaribe”
2. Pacto “GO EMPLEO” cerrando Brechas de empleabilidad con Unidad Administrativa Especial de Catastro Distrital – Catastro Bogotá y Secretaría de Hacienda Distrital de Cartagena. 
3. Firma del Pacto Acuerdo Territorial para el Cierre de Brecha de Empleabilidad “SENSIBILIZACION PARA LA FORMALIDAD LABORAL” que tiene como actores a FENALCO, ACOPI, ORMET, CORPOTURISMO Y CRCI.
Para mayor información por favor remitirse al informe y documentos soportes de este programa.
</t>
  </si>
  <si>
    <t xml:space="preserve">Durante este trimestre, a través de alianza con el ministerio del trabajo, se logró gestar la realización de 5 ejercicios de prospectiva laboral que se desarrollaron con el acompañamiento de esta entidad y que contaron con amplia participación.  Además, se realizaron otros importantes avances para el cumplimiento de las metas programadas. 
Para mayor información por favor remitirse al informe y documentos soportes de este programa.
</t>
  </si>
  <si>
    <t xml:space="preserve">En los casos específicos de Sobre Tasa a la Gasolina y por concepto de Delineación Urbana los datos se encuentran actualizados a corte de 31 de agosto de 2022, toda vez que los responsables declaran y pagan los 15 primeros días del mes siguiente al que se causó, por lo que los responsables de las declaraciones tendrán hasta el 15 del siguiente mes para declarar y pagar. Así pues, estos datos podrán ser actualizados hasta el 28 de octubre de 2022 teniendo en cuenta los procesos de cierres que incluyen también a las entidades bancarias.               
Nota: Los valores correspondientes al recaudo por sobretasa a la gasolina y delineación urbana del primer trimestre y segundo trimestre fueron actualizados, es decir, se realizó la modificación al valor correspondiente al primer y segundo trimestre de 2022.              
Para mayor información por favor remitirse al informe y documentos soportes de este programa.
</t>
  </si>
  <si>
    <t>ACUMULADO META PRODUCTO A 2022</t>
  </si>
  <si>
    <t>AVANCE % METAS PRODUCTOS A SEPTIEMBRE 30 DE 2022</t>
  </si>
  <si>
    <t>AVANCE % METAS PRODUCTOS POR PROGRAMAS A 30 DE SEPTIEMBRE DE 2022</t>
  </si>
  <si>
    <t>AVANCE % METAS PRODUCTOS AL CUATRIENIO A 30 DE SEPTIEMBRE DE 2022</t>
  </si>
  <si>
    <t>ACUMULADO META PRODUCTO AL CUATRIENIO</t>
  </si>
  <si>
    <t>AVANCE % METAS PRODUCTOS POR PROGRAMA AL CUATRIENIO A 30 DE SEPTIEMBRE DE 2022</t>
  </si>
  <si>
    <t>AVANCE PLAN DE DESARROLLO SECRETARÍA DE HACIENDA A SEPTIEMBRE 30 DE 2022</t>
  </si>
  <si>
    <t>AVANCE % ACTIVIDADES DE PROYECTOS A SEPTIEMBRE 30 DE 2022</t>
  </si>
  <si>
    <t>AVANCE % ACTIVIDADES DE PROYECTOS POR PROGRAMAS  A SEPTIEMBRE 30 DE 2022</t>
  </si>
  <si>
    <t>AVANCE PLAN DE ACCIÓN SECRETARÍA DE HACIENDA A SEPTIEMBRE 30 DE 2022</t>
  </si>
  <si>
    <t>AVANCE PLAN DE DESARROLLO SECRETARÍA DE HACIENDA AL CUATRIENIO CORTE SEPTIEMBRE 30 DE 2022</t>
  </si>
  <si>
    <t>Apropiacion definitiva rubro</t>
  </si>
  <si>
    <t>Ejecucion presupuestal rubro</t>
  </si>
  <si>
    <t>Apropiacion definitiva pr programa</t>
  </si>
  <si>
    <t>Ejecutado por Programas</t>
  </si>
  <si>
    <t>Porcentaje ejecutado</t>
  </si>
  <si>
    <t>EJECUCIÓN PRESUPUESTAL SECRETARÍA DE HACIENDA A SEPTIEMBRE 30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</si>
</sst>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164" formatCode="&quot;$&quot;\ #,##0;[Red]\-&quot;$&quot;\ #,##0"/>
    <numFmt numFmtId="165" formatCode="&quot;$&quot;\ #,##0.00;[Red]\-&quot;$&quot;\ #,##0.00"/>
    <numFmt numFmtId="166" formatCode="_-&quot;$&quot;\ * #,##0_-;\-&quot;$&quot;\ * #,##0_-;_-&quot;$&quot;\ * &quot;-&quot;_-;_-@_-"/>
    <numFmt numFmtId="167" formatCode="_-&quot;$&quot;\ * #,##0.00_-;\-&quot;$&quot;\ * #,##0.00_-;_-&quot;$&quot;\ * &quot;-&quot;??_-;_-@_-"/>
    <numFmt numFmtId="168" formatCode="0;[Red]0"/>
    <numFmt numFmtId="169" formatCode="&quot;$&quot;\ #,##0.00"/>
    <numFmt numFmtId="170" formatCode="0.0000"/>
    <numFmt numFmtId="171" formatCode="0.0"/>
    <numFmt numFmtId="172" formatCode="&quot;$&quot;\ #,##0"/>
  </numFmts>
  <fonts count="22" x14ac:knownFonts="1">
    <font>
      <sz val="11"/>
      <color theme="1"/>
      <name val="Calibri"/>
      <family val="2"/>
      <scheme val="minor"/>
    </font>
    <font>
      <sz val="11"/>
      <name val="Calibri"/>
      <family val="2"/>
      <scheme val="minor"/>
    </font>
    <font>
      <sz val="11"/>
      <color theme="1"/>
      <name val="Arial"/>
      <family val="2"/>
    </font>
    <font>
      <sz val="11"/>
      <color theme="1" tint="4.9989318521683403E-2"/>
      <name val="Arial"/>
      <family val="2"/>
    </font>
    <font>
      <sz val="12"/>
      <color theme="1" tint="4.9989318521683403E-2"/>
      <name val="Calibri"/>
      <family val="2"/>
      <scheme val="minor"/>
    </font>
    <font>
      <sz val="11"/>
      <color theme="1" tint="4.9989318521683403E-2"/>
      <name val="Calibri"/>
      <family val="2"/>
      <scheme val="minor"/>
    </font>
    <font>
      <sz val="14"/>
      <color theme="1"/>
      <name val="Calibri"/>
      <family val="2"/>
      <scheme val="minor"/>
    </font>
    <font>
      <b/>
      <sz val="11"/>
      <color theme="1"/>
      <name val="Arial"/>
      <family val="2"/>
    </font>
    <font>
      <b/>
      <sz val="11"/>
      <name val="Arial"/>
      <family val="2"/>
    </font>
    <font>
      <b/>
      <sz val="11"/>
      <color theme="1" tint="4.9989318521683403E-2"/>
      <name val="Arial"/>
      <family val="2"/>
    </font>
    <font>
      <b/>
      <sz val="12"/>
      <color theme="1" tint="4.9989318521683403E-2"/>
      <name val="Arial"/>
      <family val="2"/>
    </font>
    <font>
      <b/>
      <sz val="12"/>
      <color theme="1"/>
      <name val="Arial"/>
      <family val="2"/>
    </font>
    <font>
      <b/>
      <sz val="16"/>
      <color theme="1"/>
      <name val="Calibri"/>
      <family val="2"/>
      <scheme val="minor"/>
    </font>
    <font>
      <b/>
      <sz val="9"/>
      <color indexed="81"/>
      <name val="Tahoma"/>
      <family val="2"/>
    </font>
    <font>
      <sz val="9"/>
      <color indexed="81"/>
      <name val="Tahoma"/>
      <family val="2"/>
    </font>
    <font>
      <sz val="11"/>
      <color theme="1"/>
      <name val="Calibri"/>
      <family val="2"/>
      <scheme val="minor"/>
    </font>
    <font>
      <sz val="11"/>
      <color rgb="FF333333"/>
      <name val="Calibri"/>
      <family val="2"/>
      <scheme val="minor"/>
    </font>
    <font>
      <sz val="7"/>
      <color theme="1"/>
      <name val="Times New Roman"/>
      <family val="1"/>
    </font>
    <font>
      <b/>
      <sz val="11"/>
      <color rgb="FFFF0000"/>
      <name val="Arial"/>
      <family val="2"/>
    </font>
    <font>
      <sz val="11"/>
      <color rgb="FFFF0000"/>
      <name val="Calibri"/>
      <family val="2"/>
      <scheme val="minor"/>
    </font>
    <font>
      <b/>
      <sz val="16"/>
      <color rgb="FFFF0000"/>
      <name val="Arial"/>
      <family val="2"/>
    </font>
    <font>
      <b/>
      <sz val="16"/>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15" fillId="0" borderId="0" applyFont="0" applyFill="0" applyBorder="0" applyAlignment="0" applyProtection="0"/>
    <xf numFmtId="167" fontId="15" fillId="0" borderId="0" applyFont="0" applyFill="0" applyBorder="0" applyAlignment="0" applyProtection="0"/>
    <xf numFmtId="9" fontId="15" fillId="0" borderId="0" applyFont="0" applyFill="0" applyBorder="0" applyAlignment="0" applyProtection="0"/>
  </cellStyleXfs>
  <cellXfs count="262">
    <xf numFmtId="0" fontId="0" fillId="0" borderId="0" xfId="0"/>
    <xf numFmtId="0" fontId="0" fillId="0" borderId="0" xfId="0" applyAlignment="1">
      <alignment horizontal="center"/>
    </xf>
    <xf numFmtId="166" fontId="0" fillId="0" borderId="0" xfId="0" applyNumberForma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xf>
    <xf numFmtId="168" fontId="2" fillId="0" borderId="0" xfId="0" applyNumberFormat="1"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xf>
    <xf numFmtId="1" fontId="0" fillId="0" borderId="0" xfId="0" applyNumberFormat="1" applyAlignment="1">
      <alignment horizontal="center" vertical="center"/>
    </xf>
    <xf numFmtId="0" fontId="5" fillId="0" borderId="0" xfId="0" applyFont="1"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0" fontId="2" fillId="0" borderId="0" xfId="0" applyFont="1"/>
    <xf numFmtId="0" fontId="7" fillId="0" borderId="1" xfId="0" applyFont="1" applyBorder="1" applyAlignment="1">
      <alignment horizontal="center" vertical="center" wrapText="1"/>
    </xf>
    <xf numFmtId="166"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 fontId="7" fillId="0" borderId="2"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10"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9" fontId="0" fillId="0" borderId="1" xfId="3" applyFont="1" applyBorder="1" applyAlignment="1">
      <alignment horizontal="center" vertical="center" wrapText="1"/>
    </xf>
    <xf numFmtId="0" fontId="0" fillId="7"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1" fontId="0" fillId="4" borderId="1" xfId="0" applyNumberFormat="1" applyFill="1" applyBorder="1" applyAlignment="1">
      <alignment horizontal="center" vertical="center" wrapText="1"/>
    </xf>
    <xf numFmtId="1" fontId="1" fillId="4" borderId="1" xfId="0" applyNumberFormat="1" applyFont="1" applyFill="1" applyBorder="1" applyAlignment="1">
      <alignment horizontal="center" vertical="center" wrapText="1"/>
    </xf>
    <xf numFmtId="1" fontId="0" fillId="5" borderId="1" xfId="0" applyNumberFormat="1" applyFill="1" applyBorder="1" applyAlignment="1">
      <alignment horizontal="center" vertical="center" wrapText="1"/>
    </xf>
    <xf numFmtId="169" fontId="0" fillId="6" borderId="1" xfId="2" applyNumberFormat="1" applyFont="1" applyFill="1" applyBorder="1" applyAlignment="1">
      <alignment horizontal="center" vertical="center" wrapText="1"/>
    </xf>
    <xf numFmtId="169" fontId="0" fillId="7" borderId="1" xfId="2"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1" fontId="0" fillId="0" borderId="1" xfId="3" applyNumberFormat="1" applyFont="1" applyFill="1" applyBorder="1" applyAlignment="1">
      <alignment horizontal="center" vertical="center" wrapText="1"/>
    </xf>
    <xf numFmtId="2" fontId="0" fillId="0" borderId="1" xfId="3" applyNumberFormat="1" applyFont="1" applyFill="1" applyBorder="1" applyAlignment="1">
      <alignment horizontal="center" vertical="center" wrapText="1"/>
    </xf>
    <xf numFmtId="170" fontId="0" fillId="0" borderId="1" xfId="3" applyNumberFormat="1" applyFont="1" applyFill="1" applyBorder="1" applyAlignment="1">
      <alignment horizontal="center" vertical="center" wrapText="1"/>
    </xf>
    <xf numFmtId="169" fontId="0" fillId="0" borderId="1" xfId="2" applyNumberFormat="1" applyFont="1" applyFill="1" applyBorder="1" applyAlignment="1">
      <alignment horizontal="center" vertical="center" wrapText="1"/>
    </xf>
    <xf numFmtId="0" fontId="0" fillId="0" borderId="1" xfId="3" applyNumberFormat="1" applyFont="1" applyFill="1" applyBorder="1" applyAlignment="1">
      <alignment horizontal="center" vertical="center" wrapText="1"/>
    </xf>
    <xf numFmtId="9" fontId="0" fillId="4" borderId="1" xfId="3" applyFont="1" applyFill="1" applyBorder="1" applyAlignment="1">
      <alignment horizontal="center" vertical="center" wrapText="1"/>
    </xf>
    <xf numFmtId="0" fontId="0" fillId="6" borderId="1" xfId="2" applyNumberFormat="1" applyFont="1" applyFill="1" applyBorder="1" applyAlignment="1">
      <alignment horizontal="center" vertical="center" wrapText="1"/>
    </xf>
    <xf numFmtId="9" fontId="0" fillId="0" borderId="4" xfId="3" applyFont="1" applyFill="1" applyBorder="1" applyAlignment="1">
      <alignment horizontal="center" vertical="center" wrapText="1"/>
    </xf>
    <xf numFmtId="0" fontId="0" fillId="0" borderId="4" xfId="2" applyNumberFormat="1" applyFont="1" applyFill="1" applyBorder="1" applyAlignment="1">
      <alignment horizontal="center" vertical="center" wrapText="1"/>
    </xf>
    <xf numFmtId="0" fontId="0" fillId="0" borderId="4" xfId="3"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vertical="center" wrapText="1"/>
    </xf>
    <xf numFmtId="9" fontId="0" fillId="0" borderId="1" xfId="0" applyNumberFormat="1" applyBorder="1" applyAlignment="1">
      <alignment horizontal="center" vertical="center" wrapText="1"/>
    </xf>
    <xf numFmtId="1" fontId="1" fillId="0" borderId="1" xfId="0" applyNumberFormat="1" applyFont="1" applyBorder="1" applyAlignment="1">
      <alignment horizontal="center" vertical="center" wrapText="1"/>
    </xf>
    <xf numFmtId="0" fontId="0" fillId="0" borderId="1" xfId="0" applyBorder="1" applyAlignment="1">
      <alignment vertical="center"/>
    </xf>
    <xf numFmtId="0" fontId="16" fillId="0" borderId="1" xfId="0" applyFont="1" applyBorder="1" applyAlignment="1">
      <alignment vertical="center"/>
    </xf>
    <xf numFmtId="0" fontId="0" fillId="0" borderId="1" xfId="0" applyBorder="1" applyAlignment="1">
      <alignment horizontal="left" vertical="center"/>
    </xf>
    <xf numFmtId="0" fontId="1" fillId="0" borderId="1" xfId="0" applyFont="1" applyBorder="1" applyAlignment="1">
      <alignment horizontal="left" vertical="center" wrapText="1"/>
    </xf>
    <xf numFmtId="0" fontId="0" fillId="4" borderId="4" xfId="0" applyFill="1" applyBorder="1" applyAlignment="1">
      <alignment horizontal="center" vertical="center" wrapText="1"/>
    </xf>
    <xf numFmtId="1" fontId="0" fillId="4" borderId="4" xfId="0" applyNumberFormat="1" applyFill="1" applyBorder="1" applyAlignment="1">
      <alignment horizontal="center" vertical="center" wrapText="1"/>
    </xf>
    <xf numFmtId="0" fontId="16" fillId="0" borderId="1" xfId="0" applyFont="1" applyBorder="1" applyAlignment="1">
      <alignment horizontal="left" vertical="center" wrapText="1"/>
    </xf>
    <xf numFmtId="0" fontId="0" fillId="0" borderId="4" xfId="0" applyBorder="1" applyAlignment="1">
      <alignment horizontal="left" vertical="center" wrapText="1"/>
    </xf>
    <xf numFmtId="0" fontId="0" fillId="5" borderId="4"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2" applyNumberFormat="1" applyFont="1" applyBorder="1" applyAlignment="1">
      <alignment horizontal="center" vertical="center" wrapText="1"/>
    </xf>
    <xf numFmtId="0" fontId="0" fillId="0" borderId="1" xfId="2" applyNumberFormat="1" applyFont="1" applyFill="1" applyBorder="1" applyAlignment="1">
      <alignment horizontal="center" vertical="center" wrapText="1"/>
    </xf>
    <xf numFmtId="0" fontId="1" fillId="0" borderId="0" xfId="0" applyFont="1" applyAlignment="1">
      <alignment horizontal="center" vertical="center"/>
    </xf>
    <xf numFmtId="164" fontId="0" fillId="0" borderId="1" xfId="2"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166" fontId="7" fillId="0" borderId="1" xfId="0" applyNumberFormat="1" applyFont="1" applyBorder="1" applyAlignment="1">
      <alignment horizontal="center" vertical="center" wrapText="1"/>
    </xf>
    <xf numFmtId="9" fontId="0" fillId="0" borderId="0" xfId="3" applyFont="1"/>
    <xf numFmtId="9" fontId="7" fillId="2" borderId="1" xfId="3" applyFont="1" applyFill="1" applyBorder="1" applyAlignment="1">
      <alignment horizontal="center" vertical="center" wrapText="1"/>
    </xf>
    <xf numFmtId="169" fontId="0" fillId="0" borderId="1" xfId="0" applyNumberFormat="1" applyBorder="1" applyAlignment="1">
      <alignment horizontal="center" vertical="center" wrapText="1"/>
    </xf>
    <xf numFmtId="9" fontId="0" fillId="0" borderId="6" xfId="3" applyFont="1" applyBorder="1" applyAlignment="1">
      <alignment horizontal="center" vertical="center" wrapText="1"/>
    </xf>
    <xf numFmtId="169" fontId="1" fillId="0" borderId="1" xfId="2"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0" fillId="0" borderId="1" xfId="0" applyBorder="1" applyAlignment="1">
      <alignment horizontal="justify" vertical="center"/>
    </xf>
    <xf numFmtId="0" fontId="0" fillId="0" borderId="6" xfId="0" applyBorder="1" applyAlignment="1">
      <alignment horizontal="center" vertical="center" wrapText="1"/>
    </xf>
    <xf numFmtId="0" fontId="0" fillId="0" borderId="5" xfId="0" applyBorder="1" applyAlignment="1">
      <alignment horizontal="center" vertical="center" wrapText="1"/>
    </xf>
    <xf numFmtId="9" fontId="0" fillId="0" borderId="4" xfId="3" applyFont="1" applyBorder="1" applyAlignment="1">
      <alignment horizontal="center" vertical="center" wrapText="1"/>
    </xf>
    <xf numFmtId="167" fontId="0" fillId="0" borderId="1" xfId="2" applyFont="1" applyBorder="1" applyAlignment="1">
      <alignment horizontal="center" vertical="center" wrapText="1"/>
    </xf>
    <xf numFmtId="0" fontId="0" fillId="0" borderId="6" xfId="0" applyBorder="1" applyAlignment="1">
      <alignment horizontal="left" vertical="center" wrapText="1"/>
    </xf>
    <xf numFmtId="0" fontId="0" fillId="0" borderId="6" xfId="2" applyNumberFormat="1" applyFont="1" applyBorder="1" applyAlignment="1">
      <alignment horizontal="center" vertical="center" wrapText="1"/>
    </xf>
    <xf numFmtId="10" fontId="0" fillId="0" borderId="6" xfId="3" applyNumberFormat="1" applyFont="1" applyBorder="1" applyAlignment="1">
      <alignment horizontal="center" vertical="center" wrapText="1"/>
    </xf>
    <xf numFmtId="165" fontId="0" fillId="0" borderId="6" xfId="2" applyNumberFormat="1" applyFont="1" applyBorder="1" applyAlignment="1">
      <alignment horizontal="center" vertical="center" wrapText="1"/>
    </xf>
    <xf numFmtId="0" fontId="18"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0" xfId="0" applyAlignment="1">
      <alignment horizontal="justify" vertical="center"/>
    </xf>
    <xf numFmtId="1" fontId="15" fillId="0" borderId="1" xfId="3"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172" fontId="0" fillId="0" borderId="1" xfId="2" applyNumberFormat="1" applyFont="1" applyFill="1" applyBorder="1" applyAlignment="1">
      <alignment horizontal="center" vertical="center" wrapText="1"/>
    </xf>
    <xf numFmtId="172" fontId="1" fillId="0" borderId="1" xfId="2" applyNumberFormat="1" applyFont="1" applyFill="1" applyBorder="1" applyAlignment="1">
      <alignment horizontal="center" vertical="center" wrapText="1"/>
    </xf>
    <xf numFmtId="169" fontId="0" fillId="0" borderId="1" xfId="3"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10" fontId="0" fillId="0" borderId="4" xfId="3" applyNumberFormat="1" applyFont="1" applyFill="1" applyBorder="1" applyAlignment="1">
      <alignment horizontal="center" vertical="center" wrapText="1"/>
    </xf>
    <xf numFmtId="10" fontId="0" fillId="0" borderId="6" xfId="3" applyNumberFormat="1" applyFont="1" applyFill="1" applyBorder="1" applyAlignment="1">
      <alignment horizontal="center" vertical="center" wrapText="1"/>
    </xf>
    <xf numFmtId="10" fontId="15" fillId="0" borderId="1" xfId="3" applyNumberFormat="1" applyFont="1" applyFill="1" applyBorder="1" applyAlignment="1">
      <alignment horizontal="center" vertical="center" wrapText="1"/>
    </xf>
    <xf numFmtId="10" fontId="0" fillId="0" borderId="1" xfId="3" applyNumberFormat="1" applyFont="1" applyBorder="1" applyAlignment="1">
      <alignment horizontal="center" vertical="center" wrapText="1"/>
    </xf>
    <xf numFmtId="10" fontId="0" fillId="0" borderId="1" xfId="3" applyNumberFormat="1" applyFont="1" applyFill="1" applyBorder="1" applyAlignment="1">
      <alignment horizontal="center" vertical="center" wrapText="1"/>
    </xf>
    <xf numFmtId="10" fontId="1" fillId="0" borderId="1" xfId="3" applyNumberFormat="1" applyFont="1" applyFill="1" applyBorder="1" applyAlignment="1">
      <alignment horizontal="center" vertical="center" wrapText="1"/>
    </xf>
    <xf numFmtId="1" fontId="19" fillId="0" borderId="1" xfId="3" applyNumberFormat="1" applyFont="1" applyFill="1" applyBorder="1" applyAlignment="1">
      <alignment horizontal="center" vertical="center" wrapText="1"/>
    </xf>
    <xf numFmtId="1" fontId="19" fillId="0" borderId="1" xfId="0" applyNumberFormat="1" applyFont="1" applyBorder="1" applyAlignment="1">
      <alignment horizontal="center" vertical="center" wrapText="1"/>
    </xf>
    <xf numFmtId="10" fontId="0" fillId="0" borderId="1" xfId="0" applyNumberFormat="1" applyBorder="1" applyAlignment="1">
      <alignment horizontal="center" vertical="center" wrapText="1"/>
    </xf>
    <xf numFmtId="0" fontId="8" fillId="10" borderId="7" xfId="0" applyFont="1" applyFill="1" applyBorder="1" applyAlignment="1">
      <alignment horizontal="center" vertical="center" wrapText="1"/>
    </xf>
    <xf numFmtId="0" fontId="20" fillId="0" borderId="7" xfId="0" applyFont="1" applyBorder="1" applyAlignment="1">
      <alignment horizontal="center" vertical="center" wrapText="1"/>
    </xf>
    <xf numFmtId="167" fontId="0" fillId="0" borderId="1" xfId="2" applyFont="1" applyBorder="1" applyAlignment="1">
      <alignment vertical="center" wrapText="1"/>
    </xf>
    <xf numFmtId="167" fontId="0" fillId="0" borderId="1" xfId="2" applyFont="1" applyBorder="1" applyAlignment="1">
      <alignment vertical="center"/>
    </xf>
    <xf numFmtId="167" fontId="0" fillId="0" borderId="1" xfId="3" applyNumberFormat="1" applyFont="1" applyBorder="1" applyAlignment="1">
      <alignment horizontal="center" vertical="center" wrapText="1"/>
    </xf>
    <xf numFmtId="9" fontId="19" fillId="0" borderId="1" xfId="0" applyNumberFormat="1" applyFont="1" applyBorder="1" applyAlignment="1">
      <alignment horizontal="center" vertical="center" wrapText="1"/>
    </xf>
    <xf numFmtId="9" fontId="19" fillId="0" borderId="1" xfId="3" applyFont="1" applyBorder="1" applyAlignment="1">
      <alignment horizontal="center" vertical="center" wrapText="1"/>
    </xf>
    <xf numFmtId="9" fontId="19" fillId="0" borderId="6" xfId="3" applyFont="1" applyBorder="1" applyAlignment="1">
      <alignment horizontal="center" vertical="center" wrapText="1"/>
    </xf>
    <xf numFmtId="9" fontId="19" fillId="2" borderId="1" xfId="3" applyFont="1" applyFill="1" applyBorder="1" applyAlignment="1">
      <alignment horizontal="center" vertical="center" wrapText="1"/>
    </xf>
    <xf numFmtId="167" fontId="21" fillId="0" borderId="1" xfId="3" applyNumberFormat="1" applyFont="1" applyBorder="1" applyAlignment="1">
      <alignment vertical="center"/>
    </xf>
    <xf numFmtId="10" fontId="21" fillId="0" borderId="1" xfId="3" applyNumberFormat="1" applyFont="1" applyBorder="1" applyAlignment="1">
      <alignment horizontal="center" vertical="center"/>
    </xf>
    <xf numFmtId="10" fontId="21" fillId="0" borderId="1" xfId="0" applyNumberFormat="1" applyFont="1" applyBorder="1" applyAlignment="1">
      <alignment horizontal="center" vertical="center"/>
    </xf>
    <xf numFmtId="9" fontId="21" fillId="0" borderId="1" xfId="3" applyFont="1" applyBorder="1" applyAlignment="1">
      <alignment horizontal="center" vertical="center" wrapText="1"/>
    </xf>
    <xf numFmtId="167" fontId="0" fillId="0" borderId="4" xfId="2" applyFont="1" applyBorder="1" applyAlignment="1">
      <alignment horizontal="center" vertical="center" wrapText="1"/>
    </xf>
    <xf numFmtId="167" fontId="0" fillId="0" borderId="6" xfId="2" applyFont="1" applyBorder="1" applyAlignment="1">
      <alignment horizontal="center" vertical="center" wrapText="1"/>
    </xf>
    <xf numFmtId="10" fontId="0" fillId="0" borderId="4" xfId="3" applyNumberFormat="1" applyFont="1" applyBorder="1" applyAlignment="1">
      <alignment horizontal="center" vertical="center" wrapText="1"/>
    </xf>
    <xf numFmtId="10" fontId="0" fillId="0" borderId="6" xfId="3" applyNumberFormat="1" applyFont="1" applyBorder="1" applyAlignment="1">
      <alignment horizontal="center" vertical="center" wrapText="1"/>
    </xf>
    <xf numFmtId="167" fontId="0" fillId="0" borderId="4" xfId="3" applyNumberFormat="1" applyFont="1" applyBorder="1" applyAlignment="1">
      <alignment horizontal="center" vertical="center" wrapText="1"/>
    </xf>
    <xf numFmtId="167" fontId="0" fillId="0" borderId="5" xfId="3" applyNumberFormat="1" applyFont="1" applyBorder="1" applyAlignment="1">
      <alignment horizontal="center" vertical="center" wrapText="1"/>
    </xf>
    <xf numFmtId="167" fontId="0" fillId="0" borderId="6" xfId="3" applyNumberFormat="1" applyFont="1" applyBorder="1" applyAlignment="1">
      <alignment horizontal="center" vertical="center" wrapText="1"/>
    </xf>
    <xf numFmtId="10" fontId="0" fillId="0" borderId="5" xfId="3" applyNumberFormat="1" applyFont="1" applyBorder="1" applyAlignment="1">
      <alignment horizontal="center" vertical="center" wrapText="1"/>
    </xf>
    <xf numFmtId="167" fontId="0" fillId="0" borderId="5" xfId="2" applyFont="1" applyBorder="1" applyAlignment="1">
      <alignment horizontal="center" vertical="center" wrapText="1"/>
    </xf>
    <xf numFmtId="167" fontId="0" fillId="0" borderId="1" xfId="2" applyFont="1" applyBorder="1" applyAlignment="1">
      <alignment horizontal="center" vertical="center" wrapText="1"/>
    </xf>
    <xf numFmtId="9" fontId="0" fillId="0" borderId="4" xfId="3" applyFont="1" applyBorder="1" applyAlignment="1">
      <alignment horizontal="center" vertical="center" wrapText="1"/>
    </xf>
    <xf numFmtId="9" fontId="0" fillId="0" borderId="5" xfId="3" applyFont="1" applyBorder="1" applyAlignment="1">
      <alignment horizontal="center" vertical="center" wrapText="1"/>
    </xf>
    <xf numFmtId="9" fontId="0" fillId="0" borderId="6" xfId="3" applyFont="1" applyBorder="1" applyAlignment="1">
      <alignment horizontal="center" vertical="center" wrapText="1"/>
    </xf>
    <xf numFmtId="0" fontId="21" fillId="0" borderId="1" xfId="0" applyFont="1" applyBorder="1" applyAlignment="1">
      <alignment horizontal="center" vertical="center" wrapText="1"/>
    </xf>
    <xf numFmtId="9" fontId="15" fillId="0" borderId="4" xfId="3" applyFont="1" applyBorder="1" applyAlignment="1">
      <alignment horizontal="center" vertical="center" wrapText="1"/>
    </xf>
    <xf numFmtId="9" fontId="15" fillId="0" borderId="5" xfId="3" applyFont="1" applyBorder="1" applyAlignment="1">
      <alignment horizontal="center" vertical="center" wrapText="1"/>
    </xf>
    <xf numFmtId="9" fontId="15" fillId="0" borderId="6" xfId="3" applyFont="1" applyBorder="1" applyAlignment="1">
      <alignment horizontal="center" vertical="center" wrapText="1"/>
    </xf>
    <xf numFmtId="9" fontId="0" fillId="0" borderId="4" xfId="0" applyNumberFormat="1" applyBorder="1" applyAlignment="1">
      <alignment horizontal="center" vertical="center" wrapText="1"/>
    </xf>
    <xf numFmtId="9" fontId="0" fillId="0" borderId="5" xfId="0" applyNumberFormat="1" applyBorder="1" applyAlignment="1">
      <alignment horizontal="center" vertical="center" wrapText="1"/>
    </xf>
    <xf numFmtId="9" fontId="0" fillId="0" borderId="6" xfId="0" applyNumberFormat="1" applyBorder="1" applyAlignment="1">
      <alignment horizontal="center" vertical="center" wrapText="1"/>
    </xf>
    <xf numFmtId="10" fontId="0" fillId="0" borderId="1" xfId="3" applyNumberFormat="1" applyFont="1" applyBorder="1" applyAlignment="1">
      <alignment horizontal="center" vertical="center" wrapText="1"/>
    </xf>
    <xf numFmtId="1" fontId="21" fillId="0" borderId="1"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3" applyNumberFormat="1" applyFont="1" applyFill="1" applyBorder="1" applyAlignment="1">
      <alignment horizontal="center" vertical="center" wrapText="1"/>
    </xf>
    <xf numFmtId="0" fontId="0" fillId="0" borderId="5" xfId="3" applyNumberFormat="1" applyFont="1" applyFill="1" applyBorder="1" applyAlignment="1">
      <alignment horizontal="center" vertical="center" wrapText="1"/>
    </xf>
    <xf numFmtId="0" fontId="0" fillId="0" borderId="6" xfId="3" applyNumberFormat="1" applyFont="1" applyFill="1" applyBorder="1" applyAlignment="1">
      <alignment horizontal="center" vertical="center" wrapText="1"/>
    </xf>
    <xf numFmtId="172" fontId="0" fillId="0" borderId="4" xfId="2" applyNumberFormat="1" applyFont="1" applyFill="1" applyBorder="1" applyAlignment="1">
      <alignment horizontal="center" vertical="center" wrapText="1"/>
    </xf>
    <xf numFmtId="172" fontId="0" fillId="0" borderId="6" xfId="2" applyNumberFormat="1" applyFont="1" applyFill="1" applyBorder="1" applyAlignment="1">
      <alignment horizontal="center" vertical="center" wrapText="1"/>
    </xf>
    <xf numFmtId="10" fontId="0" fillId="0" borderId="4" xfId="3" applyNumberFormat="1" applyFont="1" applyFill="1" applyBorder="1" applyAlignment="1">
      <alignment horizontal="center" vertical="center" wrapText="1"/>
    </xf>
    <xf numFmtId="10" fontId="0" fillId="0" borderId="5" xfId="3" applyNumberFormat="1" applyFont="1" applyFill="1" applyBorder="1" applyAlignment="1">
      <alignment horizontal="center" vertical="center" wrapText="1"/>
    </xf>
    <xf numFmtId="10" fontId="0" fillId="0" borderId="6" xfId="3" applyNumberFormat="1" applyFont="1" applyFill="1" applyBorder="1" applyAlignment="1">
      <alignment horizontal="center" vertical="center" wrapText="1"/>
    </xf>
    <xf numFmtId="10" fontId="15" fillId="0" borderId="4" xfId="3" applyNumberFormat="1" applyFont="1" applyFill="1" applyBorder="1" applyAlignment="1">
      <alignment horizontal="center" vertical="center" wrapText="1"/>
    </xf>
    <xf numFmtId="10" fontId="15" fillId="0" borderId="5" xfId="3" applyNumberFormat="1" applyFont="1" applyFill="1" applyBorder="1" applyAlignment="1">
      <alignment horizontal="center" vertical="center" wrapText="1"/>
    </xf>
    <xf numFmtId="10" fontId="15" fillId="0" borderId="6" xfId="3" applyNumberFormat="1" applyFont="1" applyFill="1" applyBorder="1" applyAlignment="1">
      <alignment horizontal="center" vertical="center" wrapText="1"/>
    </xf>
    <xf numFmtId="10" fontId="0" fillId="0" borderId="4" xfId="0" applyNumberFormat="1" applyBorder="1" applyAlignment="1">
      <alignment horizontal="center" vertical="center" wrapText="1"/>
    </xf>
    <xf numFmtId="10" fontId="0" fillId="0" borderId="5" xfId="0" applyNumberFormat="1" applyBorder="1" applyAlignment="1">
      <alignment horizontal="center" vertical="center" wrapText="1"/>
    </xf>
    <xf numFmtId="10" fontId="0" fillId="0" borderId="6"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5" xfId="0" applyNumberFormat="1" applyBorder="1" applyAlignment="1">
      <alignment horizontal="center" vertical="center" wrapText="1"/>
    </xf>
    <xf numFmtId="1" fontId="0" fillId="0" borderId="6" xfId="0" applyNumberFormat="1" applyBorder="1" applyAlignment="1">
      <alignment horizontal="center" vertical="center" wrapText="1"/>
    </xf>
    <xf numFmtId="2" fontId="0" fillId="0" borderId="4" xfId="3" applyNumberFormat="1" applyFont="1" applyFill="1" applyBorder="1" applyAlignment="1">
      <alignment horizontal="center" vertical="center" wrapText="1"/>
    </xf>
    <xf numFmtId="1" fontId="15" fillId="0" borderId="4" xfId="3" applyNumberFormat="1" applyFont="1" applyFill="1" applyBorder="1" applyAlignment="1">
      <alignment horizontal="center" vertical="center" wrapText="1"/>
    </xf>
    <xf numFmtId="0" fontId="15" fillId="0" borderId="5" xfId="3" applyNumberFormat="1" applyFont="1" applyFill="1" applyBorder="1" applyAlignment="1">
      <alignment horizontal="center" vertical="center" wrapText="1"/>
    </xf>
    <xf numFmtId="0" fontId="15" fillId="0" borderId="6" xfId="3" applyNumberFormat="1" applyFont="1" applyFill="1" applyBorder="1" applyAlignment="1">
      <alignment horizontal="center" vertical="center" wrapText="1"/>
    </xf>
    <xf numFmtId="2" fontId="15" fillId="0" borderId="4" xfId="3" applyNumberFormat="1"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0" fillId="0" borderId="4" xfId="1" applyNumberFormat="1" applyFont="1" applyFill="1" applyBorder="1" applyAlignment="1">
      <alignment horizontal="center" vertical="center" wrapText="1"/>
    </xf>
    <xf numFmtId="0" fontId="0" fillId="0" borderId="6" xfId="1" applyNumberFormat="1" applyFont="1" applyFill="1" applyBorder="1" applyAlignment="1">
      <alignment horizontal="center" vertical="center" wrapText="1"/>
    </xf>
    <xf numFmtId="9" fontId="0" fillId="0" borderId="4" xfId="3" applyFont="1" applyFill="1" applyBorder="1" applyAlignment="1">
      <alignment horizontal="center" vertical="center" wrapText="1"/>
    </xf>
    <xf numFmtId="10" fontId="15" fillId="0" borderId="4" xfId="3" applyNumberFormat="1" applyFont="1" applyBorder="1" applyAlignment="1">
      <alignment horizontal="center" vertical="center" wrapText="1"/>
    </xf>
    <xf numFmtId="10" fontId="15" fillId="0" borderId="6" xfId="3" applyNumberFormat="1" applyFont="1" applyBorder="1" applyAlignment="1">
      <alignment horizontal="center" vertical="center" wrapText="1"/>
    </xf>
    <xf numFmtId="0" fontId="15" fillId="0" borderId="4" xfId="3"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0" borderId="5" xfId="3" applyNumberFormat="1" applyFont="1" applyFill="1" applyBorder="1" applyAlignment="1">
      <alignment horizontal="center" vertical="center" wrapText="1"/>
    </xf>
    <xf numFmtId="2" fontId="0" fillId="0" borderId="6" xfId="3" applyNumberFormat="1" applyFont="1" applyFill="1" applyBorder="1" applyAlignment="1">
      <alignment horizontal="center" vertical="center" wrapText="1"/>
    </xf>
    <xf numFmtId="2" fontId="0" fillId="0" borderId="4" xfId="0" applyNumberFormat="1" applyBorder="1" applyAlignment="1">
      <alignment horizontal="center" vertical="center" wrapText="1"/>
    </xf>
    <xf numFmtId="2" fontId="0" fillId="0" borderId="6" xfId="0" applyNumberFormat="1" applyBorder="1" applyAlignment="1">
      <alignment horizontal="center" vertical="center" wrapText="1"/>
    </xf>
    <xf numFmtId="0" fontId="19" fillId="0" borderId="4" xfId="1" applyNumberFormat="1" applyFont="1" applyFill="1" applyBorder="1" applyAlignment="1">
      <alignment horizontal="center" vertical="center" wrapText="1"/>
    </xf>
    <xf numFmtId="0" fontId="19" fillId="0" borderId="6" xfId="1" applyNumberFormat="1" applyFont="1" applyFill="1" applyBorder="1" applyAlignment="1">
      <alignment horizontal="center" vertical="center" wrapText="1"/>
    </xf>
    <xf numFmtId="9" fontId="15" fillId="0" borderId="4" xfId="3" applyFont="1" applyFill="1" applyBorder="1" applyAlignment="1">
      <alignment horizontal="center" vertical="center" wrapText="1"/>
    </xf>
    <xf numFmtId="9" fontId="15" fillId="0" borderId="6" xfId="3" applyFont="1" applyFill="1" applyBorder="1" applyAlignment="1">
      <alignment horizontal="center" vertical="center" wrapText="1"/>
    </xf>
    <xf numFmtId="14" fontId="0" fillId="0" borderId="1" xfId="0" applyNumberFormat="1" applyBorder="1" applyAlignment="1">
      <alignment horizontal="center" vertical="center" wrapText="1"/>
    </xf>
    <xf numFmtId="165" fontId="0" fillId="0" borderId="1" xfId="2" applyNumberFormat="1" applyFont="1" applyBorder="1" applyAlignment="1">
      <alignment horizontal="center" vertical="center" wrapText="1"/>
    </xf>
    <xf numFmtId="1" fontId="0" fillId="4" borderId="1" xfId="0" applyNumberFormat="1" applyFill="1" applyBorder="1" applyAlignment="1">
      <alignment horizontal="center" vertical="center" wrapText="1"/>
    </xf>
    <xf numFmtId="1"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1" fontId="0" fillId="0" borderId="4" xfId="3" applyNumberFormat="1" applyFont="1" applyFill="1" applyBorder="1" applyAlignment="1">
      <alignment horizontal="center" vertical="center" wrapText="1"/>
    </xf>
    <xf numFmtId="1" fontId="0" fillId="0" borderId="5" xfId="3" applyNumberFormat="1" applyFont="1" applyFill="1" applyBorder="1" applyAlignment="1">
      <alignment horizontal="center" vertical="center" wrapText="1"/>
    </xf>
    <xf numFmtId="1" fontId="0" fillId="0" borderId="6" xfId="3" applyNumberFormat="1" applyFont="1" applyFill="1" applyBorder="1" applyAlignment="1">
      <alignment horizontal="center" vertical="center" wrapText="1"/>
    </xf>
    <xf numFmtId="170" fontId="0" fillId="0" borderId="4" xfId="3" applyNumberFormat="1" applyFont="1" applyFill="1" applyBorder="1" applyAlignment="1">
      <alignment horizontal="center" vertical="center" wrapText="1"/>
    </xf>
    <xf numFmtId="170" fontId="0" fillId="0" borderId="5" xfId="3" applyNumberFormat="1" applyFont="1" applyFill="1" applyBorder="1" applyAlignment="1">
      <alignment horizontal="center" vertical="center" wrapText="1"/>
    </xf>
    <xf numFmtId="170" fontId="0" fillId="0" borderId="6" xfId="3" applyNumberFormat="1" applyFont="1" applyFill="1" applyBorder="1" applyAlignment="1">
      <alignment horizontal="center" vertical="center" wrapText="1"/>
    </xf>
    <xf numFmtId="9" fontId="19" fillId="0" borderId="4" xfId="3" applyFont="1" applyBorder="1" applyAlignment="1">
      <alignment horizontal="center" vertical="center" wrapText="1"/>
    </xf>
    <xf numFmtId="9" fontId="19" fillId="0" borderId="6" xfId="3" applyFont="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2" applyNumberFormat="1" applyFont="1" applyBorder="1" applyAlignment="1">
      <alignment horizontal="center" vertical="center" wrapText="1"/>
    </xf>
    <xf numFmtId="0" fontId="0" fillId="0" borderId="5" xfId="2" applyNumberFormat="1" applyFont="1" applyBorder="1" applyAlignment="1">
      <alignment horizontal="center" vertical="center" wrapText="1"/>
    </xf>
    <xf numFmtId="0" fontId="0" fillId="0" borderId="6" xfId="2" applyNumberFormat="1" applyFont="1" applyBorder="1" applyAlignment="1">
      <alignment horizontal="center" vertical="center" wrapText="1"/>
    </xf>
    <xf numFmtId="10" fontId="19" fillId="0" borderId="4" xfId="3" applyNumberFormat="1" applyFont="1" applyBorder="1" applyAlignment="1">
      <alignment horizontal="center" vertical="center" wrapText="1"/>
    </xf>
    <xf numFmtId="10" fontId="19" fillId="0" borderId="5" xfId="3" applyNumberFormat="1" applyFont="1" applyBorder="1" applyAlignment="1">
      <alignment horizontal="center" vertical="center" wrapText="1"/>
    </xf>
    <xf numFmtId="10" fontId="19" fillId="0" borderId="6" xfId="3" applyNumberFormat="1" applyFont="1" applyBorder="1" applyAlignment="1">
      <alignment horizontal="center" vertical="center" wrapText="1"/>
    </xf>
    <xf numFmtId="0" fontId="0" fillId="6" borderId="1" xfId="0" applyFill="1" applyBorder="1" applyAlignment="1">
      <alignment horizontal="center" vertical="center" textRotation="90" wrapText="1"/>
    </xf>
    <xf numFmtId="9" fontId="0" fillId="0" borderId="1" xfId="3" applyFont="1" applyBorder="1" applyAlignment="1">
      <alignment horizontal="center" vertical="center" wrapText="1"/>
    </xf>
    <xf numFmtId="0" fontId="0" fillId="6" borderId="1" xfId="0" applyFill="1" applyBorder="1" applyAlignment="1">
      <alignment horizontal="center" vertical="center" wrapText="1"/>
    </xf>
    <xf numFmtId="0" fontId="12" fillId="0" borderId="3" xfId="0" applyFont="1" applyBorder="1" applyAlignment="1">
      <alignment horizontal="center" vertical="center" wrapText="1"/>
    </xf>
    <xf numFmtId="0" fontId="0" fillId="4" borderId="1" xfId="0" applyFill="1" applyBorder="1" applyAlignment="1">
      <alignment horizontal="center" vertical="center" textRotation="90" wrapText="1"/>
    </xf>
    <xf numFmtId="0" fontId="0" fillId="0" borderId="1" xfId="3"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textRotation="90" wrapText="1"/>
    </xf>
    <xf numFmtId="0" fontId="0" fillId="0" borderId="1" xfId="0" applyBorder="1" applyAlignment="1">
      <alignment horizontal="center" vertical="center" textRotation="90"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6" xfId="0" applyNumberFormat="1" applyFill="1" applyBorder="1" applyAlignment="1">
      <alignment horizontal="center" vertical="center" wrapText="1"/>
    </xf>
    <xf numFmtId="0" fontId="1" fillId="4" borderId="1" xfId="3"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9" fontId="0" fillId="4" borderId="4" xfId="3" applyFont="1" applyFill="1" applyBorder="1" applyAlignment="1">
      <alignment horizontal="center" vertical="center" wrapText="1"/>
    </xf>
    <xf numFmtId="9" fontId="0" fillId="4" borderId="6" xfId="3" applyFont="1" applyFill="1" applyBorder="1" applyAlignment="1">
      <alignment horizontal="center" vertical="center" wrapText="1"/>
    </xf>
    <xf numFmtId="2" fontId="0" fillId="0" borderId="4" xfId="1" applyNumberFormat="1" applyFont="1" applyFill="1" applyBorder="1" applyAlignment="1">
      <alignment horizontal="center" vertical="center" wrapText="1"/>
    </xf>
    <xf numFmtId="2" fontId="0" fillId="0" borderId="6" xfId="1" applyNumberFormat="1" applyFont="1" applyFill="1" applyBorder="1" applyAlignment="1">
      <alignment horizontal="center" vertical="center" wrapText="1"/>
    </xf>
    <xf numFmtId="9" fontId="0" fillId="0" borderId="6" xfId="3" applyFont="1" applyFill="1" applyBorder="1" applyAlignment="1">
      <alignment horizontal="center" vertical="center" wrapText="1"/>
    </xf>
    <xf numFmtId="169" fontId="0" fillId="6" borderId="1" xfId="2" applyNumberFormat="1" applyFont="1" applyFill="1" applyBorder="1" applyAlignment="1">
      <alignment horizontal="center" vertical="center" wrapText="1"/>
    </xf>
    <xf numFmtId="169" fontId="0" fillId="0" borderId="4" xfId="2" applyNumberFormat="1" applyFont="1" applyFill="1" applyBorder="1" applyAlignment="1">
      <alignment horizontal="center" vertical="center" wrapText="1"/>
    </xf>
    <xf numFmtId="169" fontId="0" fillId="0" borderId="6" xfId="2" applyNumberFormat="1" applyFont="1" applyFill="1" applyBorder="1" applyAlignment="1">
      <alignment horizontal="center"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3" fontId="0" fillId="0" borderId="4" xfId="0" applyNumberFormat="1" applyBorder="1" applyAlignment="1">
      <alignment horizontal="center" vertical="center" wrapText="1"/>
    </xf>
    <xf numFmtId="165" fontId="0" fillId="0" borderId="4" xfId="2" applyNumberFormat="1" applyFont="1" applyBorder="1" applyAlignment="1">
      <alignment horizontal="center"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1" xfId="0" applyBorder="1" applyAlignment="1">
      <alignment horizontal="justify" vertical="center" wrapText="1"/>
    </xf>
    <xf numFmtId="1" fontId="0" fillId="0" borderId="1" xfId="0" applyNumberFormat="1" applyBorder="1" applyAlignment="1">
      <alignment horizontal="center" vertical="center" wrapText="1"/>
    </xf>
    <xf numFmtId="2" fontId="0" fillId="0" borderId="1" xfId="3" applyNumberFormat="1" applyFont="1" applyFill="1" applyBorder="1" applyAlignment="1">
      <alignment horizontal="center" vertical="center" wrapText="1"/>
    </xf>
    <xf numFmtId="0" fontId="0" fillId="4" borderId="1" xfId="3" applyNumberFormat="1" applyFont="1" applyFill="1" applyBorder="1" applyAlignment="1">
      <alignment horizontal="center" vertical="center" wrapText="1"/>
    </xf>
    <xf numFmtId="165" fontId="0" fillId="0" borderId="5" xfId="2" applyNumberFormat="1" applyFont="1" applyBorder="1" applyAlignment="1">
      <alignment horizontal="center" vertical="center" wrapText="1"/>
    </xf>
    <xf numFmtId="165" fontId="0" fillId="0" borderId="6" xfId="2" applyNumberFormat="1" applyFont="1" applyBorder="1" applyAlignment="1">
      <alignment horizontal="center" vertical="center" wrapText="1"/>
    </xf>
    <xf numFmtId="169" fontId="0" fillId="0" borderId="4" xfId="2" applyNumberFormat="1" applyFont="1" applyBorder="1" applyAlignment="1">
      <alignment horizontal="center" vertical="center" wrapText="1"/>
    </xf>
    <xf numFmtId="169" fontId="0" fillId="0" borderId="5" xfId="2" applyNumberFormat="1" applyFont="1" applyBorder="1" applyAlignment="1">
      <alignment horizontal="center" vertical="center" wrapText="1"/>
    </xf>
    <xf numFmtId="169" fontId="0" fillId="0" borderId="6" xfId="2" applyNumberFormat="1" applyFont="1" applyBorder="1" applyAlignment="1">
      <alignment horizontal="center" vertical="center" wrapText="1"/>
    </xf>
    <xf numFmtId="169" fontId="0" fillId="0" borderId="4" xfId="0" applyNumberFormat="1" applyBorder="1" applyAlignment="1">
      <alignment horizontal="center" vertical="center" wrapText="1"/>
    </xf>
    <xf numFmtId="169" fontId="0" fillId="0" borderId="5" xfId="0" applyNumberFormat="1" applyBorder="1" applyAlignment="1">
      <alignment horizontal="center" vertical="center" wrapText="1"/>
    </xf>
    <xf numFmtId="169" fontId="0" fillId="0" borderId="6" xfId="0" applyNumberFormat="1" applyBorder="1" applyAlignment="1">
      <alignment horizontal="center" vertical="center" wrapText="1"/>
    </xf>
    <xf numFmtId="169" fontId="1" fillId="0" borderId="4" xfId="2" applyNumberFormat="1" applyFont="1" applyFill="1" applyBorder="1" applyAlignment="1">
      <alignment horizontal="center" vertical="center" wrapText="1"/>
    </xf>
    <xf numFmtId="169" fontId="1" fillId="0" borderId="6" xfId="2" applyNumberFormat="1" applyFont="1" applyFill="1" applyBorder="1" applyAlignment="1">
      <alignment horizontal="center" vertical="center" wrapText="1"/>
    </xf>
    <xf numFmtId="1" fontId="19" fillId="0" borderId="4" xfId="0" applyNumberFormat="1" applyFont="1" applyBorder="1" applyAlignment="1">
      <alignment horizontal="center" vertical="center" wrapText="1"/>
    </xf>
    <xf numFmtId="1" fontId="19" fillId="0" borderId="5" xfId="0" applyNumberFormat="1" applyFont="1" applyBorder="1" applyAlignment="1">
      <alignment horizontal="center" vertical="center" wrapText="1"/>
    </xf>
    <xf numFmtId="1" fontId="19" fillId="0" borderId="6" xfId="0" applyNumberFormat="1" applyFont="1" applyBorder="1" applyAlignment="1">
      <alignment horizontal="center" vertical="center" wrapText="1"/>
    </xf>
    <xf numFmtId="171" fontId="0" fillId="0" borderId="4" xfId="3" applyNumberFormat="1" applyFont="1" applyFill="1" applyBorder="1" applyAlignment="1">
      <alignment horizontal="center" vertical="center" wrapText="1"/>
    </xf>
    <xf numFmtId="171" fontId="0" fillId="0" borderId="5" xfId="3" applyNumberFormat="1" applyFont="1" applyFill="1" applyBorder="1" applyAlignment="1">
      <alignment horizontal="center" vertical="center" wrapText="1"/>
    </xf>
    <xf numFmtId="171" fontId="0" fillId="0" borderId="6" xfId="3" applyNumberFormat="1" applyFont="1" applyFill="1" applyBorder="1" applyAlignment="1">
      <alignment horizontal="center" vertical="center" wrapText="1"/>
    </xf>
    <xf numFmtId="171" fontId="0" fillId="0" borderId="4" xfId="0" applyNumberFormat="1" applyBorder="1" applyAlignment="1">
      <alignment horizontal="center" vertical="center" wrapText="1"/>
    </xf>
    <xf numFmtId="171" fontId="0" fillId="0" borderId="6" xfId="0" applyNumberFormat="1" applyBorder="1" applyAlignment="1">
      <alignment horizontal="center" vertical="center" wrapText="1"/>
    </xf>
    <xf numFmtId="171" fontId="15" fillId="0" borderId="4" xfId="3" applyNumberFormat="1" applyFont="1" applyFill="1" applyBorder="1" applyAlignment="1">
      <alignment horizontal="center" vertical="center" wrapText="1"/>
    </xf>
    <xf numFmtId="171" fontId="15" fillId="0" borderId="5" xfId="3" applyNumberFormat="1" applyFont="1" applyFill="1" applyBorder="1" applyAlignment="1">
      <alignment horizontal="center" vertical="center" wrapText="1"/>
    </xf>
    <xf numFmtId="2" fontId="15" fillId="0" borderId="6" xfId="3" applyNumberFormat="1" applyFont="1" applyFill="1" applyBorder="1" applyAlignment="1">
      <alignment horizontal="center" vertical="center" wrapText="1"/>
    </xf>
    <xf numFmtId="2" fontId="15" fillId="0" borderId="4" xfId="0" applyNumberFormat="1" applyFont="1" applyBorder="1" applyAlignment="1">
      <alignment horizontal="center" vertical="center" wrapText="1"/>
    </xf>
    <xf numFmtId="2" fontId="15" fillId="0" borderId="6" xfId="0" applyNumberFormat="1" applyFont="1" applyBorder="1" applyAlignment="1">
      <alignment horizontal="center" vertical="center" wrapText="1"/>
    </xf>
    <xf numFmtId="1" fontId="15" fillId="0" borderId="5" xfId="3" applyNumberFormat="1" applyFont="1" applyFill="1" applyBorder="1" applyAlignment="1">
      <alignment horizontal="center" vertical="center" wrapText="1"/>
    </xf>
    <xf numFmtId="1" fontId="15" fillId="0" borderId="6" xfId="3" applyNumberFormat="1" applyFont="1" applyFill="1" applyBorder="1" applyAlignment="1">
      <alignment horizontal="center" vertical="center" wrapText="1"/>
    </xf>
    <xf numFmtId="9" fontId="19" fillId="0" borderId="5" xfId="3" applyFont="1" applyBorder="1" applyAlignment="1">
      <alignment horizontal="center" vertical="center" wrapText="1"/>
    </xf>
  </cellXfs>
  <cellStyles count="4">
    <cellStyle name="Millares [0]" xfId="1" builtinId="6"/>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72"/>
  <sheetViews>
    <sheetView tabSelected="1" topLeftCell="C1" zoomScale="60" zoomScaleNormal="60" workbookViewId="0">
      <pane xSplit="6" ySplit="2" topLeftCell="Q56" activePane="bottomRight" state="frozen"/>
      <selection activeCell="C1" sqref="C1"/>
      <selection pane="topRight" activeCell="I1" sqref="I1"/>
      <selection pane="bottomLeft" activeCell="C3" sqref="C3"/>
      <selection pane="bottomRight" activeCell="T62" sqref="T62"/>
    </sheetView>
  </sheetViews>
  <sheetFormatPr baseColWidth="10" defaultColWidth="11.42578125" defaultRowHeight="18.75" x14ac:dyDescent="0.25"/>
  <cols>
    <col min="1" max="1" width="16.5703125" customWidth="1"/>
    <col min="2" max="2" width="18" customWidth="1"/>
    <col min="3" max="4" width="20.140625" customWidth="1"/>
    <col min="5" max="5" width="32.85546875" customWidth="1"/>
    <col min="6" max="6" width="19.85546875" customWidth="1"/>
    <col min="7" max="7" width="42.140625" customWidth="1"/>
    <col min="8" max="8" width="17.140625" style="1" customWidth="1"/>
    <col min="9" max="9" width="22.85546875" style="1" customWidth="1"/>
    <col min="10" max="10" width="35.140625" style="11" customWidth="1"/>
    <col min="11" max="11" width="23.85546875" style="10" customWidth="1"/>
    <col min="12" max="12" width="27.42578125" style="9" bestFit="1" customWidth="1"/>
    <col min="13" max="16" width="23.5703125" style="8" customWidth="1"/>
    <col min="17" max="22" width="27.140625" style="11" customWidth="1"/>
    <col min="23" max="23" width="48.5703125" style="7" customWidth="1"/>
    <col min="24" max="24" width="18.85546875" style="6" customWidth="1"/>
    <col min="25" max="25" width="29.85546875" style="5" customWidth="1"/>
    <col min="26" max="26" width="99.140625" style="4" customWidth="1"/>
    <col min="27" max="27" width="20.85546875" style="61" customWidth="1"/>
    <col min="28" max="29" width="18.140625" hidden="1" customWidth="1"/>
    <col min="30" max="30" width="20.42578125" style="3" hidden="1" customWidth="1"/>
    <col min="31" max="31" width="18.85546875" style="2" hidden="1" customWidth="1"/>
    <col min="32" max="37" width="21" style="1" customWidth="1"/>
    <col min="38" max="38" width="18.85546875" style="1" customWidth="1"/>
    <col min="39" max="39" width="19.140625" customWidth="1"/>
    <col min="40" max="40" width="17.140625" customWidth="1"/>
    <col min="41" max="41" width="23.42578125" bestFit="1" customWidth="1"/>
    <col min="42" max="43" width="23.42578125" customWidth="1"/>
    <col min="44" max="44" width="21.140625" customWidth="1"/>
    <col min="45" max="46" width="27.85546875" customWidth="1"/>
    <col min="47" max="48" width="28.85546875" customWidth="1"/>
    <col min="49" max="51" width="28.85546875" style="66" customWidth="1"/>
    <col min="52" max="52" width="35.7109375" style="66" customWidth="1"/>
    <col min="53" max="53" width="33.85546875" style="66" customWidth="1"/>
    <col min="54" max="54" width="28.85546875" style="66" customWidth="1"/>
    <col min="55" max="55" width="17.85546875" customWidth="1"/>
    <col min="56" max="56" width="16.5703125" customWidth="1"/>
    <col min="57" max="57" width="15.140625" customWidth="1"/>
    <col min="58" max="58" width="66" style="84" customWidth="1"/>
  </cols>
  <sheetData>
    <row r="1" spans="1:58" ht="18.95" customHeight="1" x14ac:dyDescent="0.25">
      <c r="E1" s="202" t="s">
        <v>23</v>
      </c>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row>
    <row r="2" spans="1:58" s="12" customFormat="1" ht="78.75" customHeight="1" x14ac:dyDescent="0.2">
      <c r="A2" s="13" t="s">
        <v>22</v>
      </c>
      <c r="B2" s="13" t="s">
        <v>21</v>
      </c>
      <c r="C2" s="13" t="s">
        <v>20</v>
      </c>
      <c r="D2" s="13" t="s">
        <v>19</v>
      </c>
      <c r="E2" s="13" t="s">
        <v>18</v>
      </c>
      <c r="F2" s="13" t="s">
        <v>17</v>
      </c>
      <c r="G2" s="13" t="s">
        <v>16</v>
      </c>
      <c r="H2" s="13" t="s">
        <v>15</v>
      </c>
      <c r="I2" s="13" t="s">
        <v>14</v>
      </c>
      <c r="J2" s="21" t="s">
        <v>13</v>
      </c>
      <c r="K2" s="13" t="s">
        <v>33</v>
      </c>
      <c r="L2" s="64" t="s">
        <v>12</v>
      </c>
      <c r="M2" s="64" t="s">
        <v>27</v>
      </c>
      <c r="N2" s="64" t="s">
        <v>244</v>
      </c>
      <c r="O2" s="72" t="s">
        <v>252</v>
      </c>
      <c r="P2" s="20" t="s">
        <v>263</v>
      </c>
      <c r="Q2" s="86" t="s">
        <v>270</v>
      </c>
      <c r="R2" s="90" t="s">
        <v>271</v>
      </c>
      <c r="S2" s="90" t="s">
        <v>272</v>
      </c>
      <c r="T2" s="86" t="s">
        <v>274</v>
      </c>
      <c r="U2" s="90" t="s">
        <v>273</v>
      </c>
      <c r="V2" s="90" t="s">
        <v>275</v>
      </c>
      <c r="W2" s="17" t="s">
        <v>11</v>
      </c>
      <c r="X2" s="19" t="s">
        <v>31</v>
      </c>
      <c r="Y2" s="18" t="s">
        <v>10</v>
      </c>
      <c r="Z2" s="22" t="s">
        <v>9</v>
      </c>
      <c r="AA2" s="13" t="s">
        <v>34</v>
      </c>
      <c r="AB2" s="16" t="s">
        <v>8</v>
      </c>
      <c r="AC2" s="16" t="s">
        <v>32</v>
      </c>
      <c r="AD2" s="16" t="s">
        <v>25</v>
      </c>
      <c r="AE2" s="16" t="s">
        <v>26</v>
      </c>
      <c r="AF2" s="16" t="s">
        <v>28</v>
      </c>
      <c r="AG2" s="16" t="s">
        <v>245</v>
      </c>
      <c r="AH2" s="71" t="s">
        <v>253</v>
      </c>
      <c r="AI2" s="63" t="s">
        <v>259</v>
      </c>
      <c r="AJ2" s="100" t="s">
        <v>277</v>
      </c>
      <c r="AK2" s="100" t="s">
        <v>278</v>
      </c>
      <c r="AL2" s="13" t="s">
        <v>7</v>
      </c>
      <c r="AM2" s="13" t="s">
        <v>6</v>
      </c>
      <c r="AN2" s="13" t="s">
        <v>5</v>
      </c>
      <c r="AO2" s="14" t="s">
        <v>29</v>
      </c>
      <c r="AP2" s="14" t="s">
        <v>265</v>
      </c>
      <c r="AQ2" s="14" t="s">
        <v>264</v>
      </c>
      <c r="AR2" s="65" t="s">
        <v>4</v>
      </c>
      <c r="AS2" s="13" t="s">
        <v>3</v>
      </c>
      <c r="AT2" s="15" t="s">
        <v>246</v>
      </c>
      <c r="AU2" s="13" t="s">
        <v>2</v>
      </c>
      <c r="AV2" s="15" t="s">
        <v>254</v>
      </c>
      <c r="AW2" s="67" t="s">
        <v>255</v>
      </c>
      <c r="AX2" s="101" t="s">
        <v>281</v>
      </c>
      <c r="AY2" s="101" t="s">
        <v>282</v>
      </c>
      <c r="AZ2" s="101" t="s">
        <v>283</v>
      </c>
      <c r="BA2" s="101" t="s">
        <v>284</v>
      </c>
      <c r="BB2" s="101" t="s">
        <v>285</v>
      </c>
      <c r="BC2" s="13" t="s">
        <v>1</v>
      </c>
      <c r="BD2" s="13" t="s">
        <v>30</v>
      </c>
      <c r="BE2" s="13" t="s">
        <v>24</v>
      </c>
      <c r="BF2" s="82" t="s">
        <v>0</v>
      </c>
    </row>
    <row r="3" spans="1:58" ht="56.25" customHeight="1" x14ac:dyDescent="0.25">
      <c r="A3" s="203" t="s">
        <v>35</v>
      </c>
      <c r="B3" s="203" t="s">
        <v>36</v>
      </c>
      <c r="C3" s="168" t="s">
        <v>37</v>
      </c>
      <c r="D3" s="204">
        <v>0</v>
      </c>
      <c r="E3" s="205" t="s">
        <v>38</v>
      </c>
      <c r="F3" s="205" t="s">
        <v>39</v>
      </c>
      <c r="G3" s="205" t="s">
        <v>76</v>
      </c>
      <c r="H3" s="168" t="s">
        <v>175</v>
      </c>
      <c r="I3" s="135">
        <v>0</v>
      </c>
      <c r="J3" s="205" t="s">
        <v>109</v>
      </c>
      <c r="K3" s="179">
        <v>500</v>
      </c>
      <c r="L3" s="233">
        <v>237.5</v>
      </c>
      <c r="M3" s="135">
        <v>25</v>
      </c>
      <c r="N3" s="135">
        <v>0</v>
      </c>
      <c r="O3" s="135">
        <v>0</v>
      </c>
      <c r="P3" s="246">
        <f>0.3*L3</f>
        <v>71.25</v>
      </c>
      <c r="Q3" s="152">
        <f>SUM(N3:P5)</f>
        <v>71.25</v>
      </c>
      <c r="R3" s="149">
        <f>+Q3/L3</f>
        <v>0.3</v>
      </c>
      <c r="S3" s="149">
        <f>+R3</f>
        <v>0.3</v>
      </c>
      <c r="T3" s="152">
        <f>+M3+Q3</f>
        <v>96.25</v>
      </c>
      <c r="U3" s="149">
        <f>+T3/K3</f>
        <v>0.1925</v>
      </c>
      <c r="V3" s="149">
        <f>U3</f>
        <v>0.1925</v>
      </c>
      <c r="W3" s="168" t="s">
        <v>150</v>
      </c>
      <c r="X3" s="168" t="s">
        <v>167</v>
      </c>
      <c r="Y3" s="168" t="s">
        <v>168</v>
      </c>
      <c r="Z3" s="73" t="s">
        <v>169</v>
      </c>
      <c r="AA3" s="59">
        <v>1</v>
      </c>
      <c r="AB3" s="177">
        <v>44562</v>
      </c>
      <c r="AC3" s="168">
        <v>364</v>
      </c>
      <c r="AD3" s="168">
        <v>500</v>
      </c>
      <c r="AE3" s="168">
        <v>500</v>
      </c>
      <c r="AF3" s="47">
        <v>0.35</v>
      </c>
      <c r="AG3" s="47">
        <v>0</v>
      </c>
      <c r="AH3" s="105">
        <v>0.5</v>
      </c>
      <c r="AI3" s="106">
        <v>0.5</v>
      </c>
      <c r="AJ3" s="25">
        <f>+(AG3+AH3+AI3)/AA3</f>
        <v>1</v>
      </c>
      <c r="AK3" s="123">
        <f>AVERAGE(AJ3:AJ5)</f>
        <v>0.66600000000000004</v>
      </c>
      <c r="AL3" s="168" t="s">
        <v>172</v>
      </c>
      <c r="AM3" s="168" t="s">
        <v>173</v>
      </c>
      <c r="AN3" s="168" t="s">
        <v>191</v>
      </c>
      <c r="AO3" s="178">
        <v>102872690</v>
      </c>
      <c r="AP3" s="228">
        <v>300000000</v>
      </c>
      <c r="AQ3" s="228">
        <f>AO3+AP3</f>
        <v>402872690</v>
      </c>
      <c r="AR3" s="168" t="s">
        <v>190</v>
      </c>
      <c r="AS3" s="168" t="s">
        <v>150</v>
      </c>
      <c r="AT3" s="135" t="s">
        <v>247</v>
      </c>
      <c r="AU3" s="168" t="s">
        <v>200</v>
      </c>
      <c r="AV3" s="178">
        <v>0</v>
      </c>
      <c r="AW3" s="123">
        <f>+AV3/AO3</f>
        <v>0</v>
      </c>
      <c r="AX3" s="102">
        <v>102872690</v>
      </c>
      <c r="AY3" s="102">
        <v>0</v>
      </c>
      <c r="AZ3" s="117">
        <f>+AX3+AX4</f>
        <v>402872690</v>
      </c>
      <c r="BA3" s="117">
        <v>0</v>
      </c>
      <c r="BB3" s="115">
        <f>+BA3/AZ3</f>
        <v>0</v>
      </c>
      <c r="BC3" s="168" t="s">
        <v>197</v>
      </c>
      <c r="BD3" s="168" t="s">
        <v>198</v>
      </c>
      <c r="BE3" s="168" t="s">
        <v>198</v>
      </c>
      <c r="BF3" s="229" t="s">
        <v>260</v>
      </c>
    </row>
    <row r="4" spans="1:58" ht="39.75" customHeight="1" x14ac:dyDescent="0.25">
      <c r="A4" s="203"/>
      <c r="B4" s="203"/>
      <c r="C4" s="168"/>
      <c r="D4" s="204"/>
      <c r="E4" s="205"/>
      <c r="F4" s="205"/>
      <c r="G4" s="205"/>
      <c r="H4" s="168"/>
      <c r="I4" s="136"/>
      <c r="J4" s="205"/>
      <c r="K4" s="179"/>
      <c r="L4" s="233"/>
      <c r="M4" s="136"/>
      <c r="N4" s="136"/>
      <c r="O4" s="136"/>
      <c r="P4" s="247"/>
      <c r="Q4" s="153"/>
      <c r="R4" s="150"/>
      <c r="S4" s="150"/>
      <c r="T4" s="153"/>
      <c r="U4" s="150"/>
      <c r="V4" s="150"/>
      <c r="W4" s="168"/>
      <c r="X4" s="168"/>
      <c r="Y4" s="168"/>
      <c r="Z4" s="52" t="s">
        <v>170</v>
      </c>
      <c r="AA4" s="59">
        <v>1</v>
      </c>
      <c r="AB4" s="168"/>
      <c r="AC4" s="168"/>
      <c r="AD4" s="168"/>
      <c r="AE4" s="168"/>
      <c r="AF4" s="47">
        <v>0.35</v>
      </c>
      <c r="AG4" s="47">
        <v>0</v>
      </c>
      <c r="AH4" s="47">
        <v>0</v>
      </c>
      <c r="AI4" s="47">
        <v>0</v>
      </c>
      <c r="AJ4" s="25">
        <f t="shared" ref="AJ4:AJ8" si="0">+(AG4+AH4+AI4)/AA4</f>
        <v>0</v>
      </c>
      <c r="AK4" s="124"/>
      <c r="AL4" s="168"/>
      <c r="AM4" s="168"/>
      <c r="AN4" s="168"/>
      <c r="AO4" s="122"/>
      <c r="AP4" s="236"/>
      <c r="AQ4" s="236"/>
      <c r="AR4" s="168"/>
      <c r="AS4" s="168"/>
      <c r="AT4" s="136"/>
      <c r="AU4" s="168"/>
      <c r="AV4" s="122"/>
      <c r="AW4" s="124"/>
      <c r="AX4" s="122">
        <v>300000000</v>
      </c>
      <c r="AY4" s="122">
        <v>0</v>
      </c>
      <c r="AZ4" s="118"/>
      <c r="BA4" s="118"/>
      <c r="BB4" s="120"/>
      <c r="BC4" s="168"/>
      <c r="BD4" s="168"/>
      <c r="BE4" s="168"/>
      <c r="BF4" s="230"/>
    </row>
    <row r="5" spans="1:58" ht="35.25" customHeight="1" x14ac:dyDescent="0.25">
      <c r="A5" s="203"/>
      <c r="B5" s="203"/>
      <c r="C5" s="168"/>
      <c r="D5" s="204"/>
      <c r="E5" s="205"/>
      <c r="F5" s="205"/>
      <c r="G5" s="205"/>
      <c r="H5" s="168"/>
      <c r="I5" s="136"/>
      <c r="J5" s="205"/>
      <c r="K5" s="179"/>
      <c r="L5" s="233"/>
      <c r="M5" s="137"/>
      <c r="N5" s="137"/>
      <c r="O5" s="137"/>
      <c r="P5" s="248"/>
      <c r="Q5" s="154"/>
      <c r="R5" s="151"/>
      <c r="S5" s="151"/>
      <c r="T5" s="154"/>
      <c r="U5" s="151"/>
      <c r="V5" s="151"/>
      <c r="W5" s="168"/>
      <c r="X5" s="168"/>
      <c r="Y5" s="168"/>
      <c r="Z5" s="52" t="s">
        <v>171</v>
      </c>
      <c r="AA5" s="59">
        <v>1</v>
      </c>
      <c r="AB5" s="168"/>
      <c r="AC5" s="168"/>
      <c r="AD5" s="168"/>
      <c r="AE5" s="168"/>
      <c r="AF5" s="47">
        <v>0.3</v>
      </c>
      <c r="AG5" s="105">
        <v>0.66600000000000004</v>
      </c>
      <c r="AH5" s="105">
        <v>0.16600000000000001</v>
      </c>
      <c r="AI5" s="105">
        <v>0.16600000000000001</v>
      </c>
      <c r="AJ5" s="25">
        <f t="shared" si="0"/>
        <v>0.99800000000000011</v>
      </c>
      <c r="AK5" s="125"/>
      <c r="AL5" s="168"/>
      <c r="AM5" s="168"/>
      <c r="AN5" s="168"/>
      <c r="AO5" s="122"/>
      <c r="AP5" s="237"/>
      <c r="AQ5" s="237"/>
      <c r="AR5" s="168"/>
      <c r="AS5" s="168"/>
      <c r="AT5" s="137"/>
      <c r="AU5" s="168"/>
      <c r="AV5" s="122"/>
      <c r="AW5" s="125"/>
      <c r="AX5" s="122"/>
      <c r="AY5" s="122"/>
      <c r="AZ5" s="119"/>
      <c r="BA5" s="119"/>
      <c r="BB5" s="116"/>
      <c r="BC5" s="168"/>
      <c r="BD5" s="168"/>
      <c r="BE5" s="168"/>
      <c r="BF5" s="231"/>
    </row>
    <row r="6" spans="1:58" ht="45" x14ac:dyDescent="0.25">
      <c r="A6" s="203"/>
      <c r="B6" s="203"/>
      <c r="C6" s="168"/>
      <c r="D6" s="204"/>
      <c r="E6" s="205"/>
      <c r="F6" s="205" t="s">
        <v>40</v>
      </c>
      <c r="G6" s="27" t="s">
        <v>77</v>
      </c>
      <c r="H6" s="23" t="s">
        <v>175</v>
      </c>
      <c r="I6" s="136"/>
      <c r="J6" s="27" t="s">
        <v>110</v>
      </c>
      <c r="K6" s="29">
        <v>1</v>
      </c>
      <c r="L6" s="34" t="s">
        <v>141</v>
      </c>
      <c r="M6" s="34">
        <v>1</v>
      </c>
      <c r="N6" s="98" t="s">
        <v>72</v>
      </c>
      <c r="O6" s="98" t="s">
        <v>72</v>
      </c>
      <c r="P6" s="98" t="s">
        <v>72</v>
      </c>
      <c r="Q6" s="23" t="s">
        <v>72</v>
      </c>
      <c r="R6" s="23" t="s">
        <v>72</v>
      </c>
      <c r="S6" s="115">
        <f>AVERAGE(R6:R15)</f>
        <v>0.5357142857142857</v>
      </c>
      <c r="T6" s="34">
        <f>+M6</f>
        <v>1</v>
      </c>
      <c r="U6" s="99">
        <f>T6/K6</f>
        <v>1</v>
      </c>
      <c r="V6" s="115">
        <f>AVERAGE(U6:U15)</f>
        <v>0.58125000000000004</v>
      </c>
      <c r="W6" s="168" t="s">
        <v>142</v>
      </c>
      <c r="X6" s="168" t="s">
        <v>152</v>
      </c>
      <c r="Y6" s="168" t="s">
        <v>153</v>
      </c>
      <c r="Z6" s="49" t="s">
        <v>193</v>
      </c>
      <c r="AA6" s="59">
        <v>1</v>
      </c>
      <c r="AB6" s="177">
        <v>44562</v>
      </c>
      <c r="AC6" s="168">
        <v>364</v>
      </c>
      <c r="AD6" s="168">
        <v>1028736</v>
      </c>
      <c r="AE6" s="168">
        <f>AD6</f>
        <v>1028736</v>
      </c>
      <c r="AF6" s="25">
        <v>0.25</v>
      </c>
      <c r="AG6" s="106">
        <v>0.8</v>
      </c>
      <c r="AH6" s="106">
        <v>0</v>
      </c>
      <c r="AI6" s="106">
        <v>0.08</v>
      </c>
      <c r="AJ6" s="25">
        <f t="shared" si="0"/>
        <v>0.88</v>
      </c>
      <c r="AK6" s="123">
        <f>AVERAGE(AJ6:AJ15)</f>
        <v>0.495</v>
      </c>
      <c r="AL6" s="168" t="s">
        <v>172</v>
      </c>
      <c r="AM6" s="168" t="s">
        <v>173</v>
      </c>
      <c r="AN6" s="168" t="s">
        <v>191</v>
      </c>
      <c r="AO6" s="178">
        <v>276577126</v>
      </c>
      <c r="AP6" s="228">
        <v>0</v>
      </c>
      <c r="AQ6" s="228">
        <f>AO6+AP6</f>
        <v>276577126</v>
      </c>
      <c r="AR6" s="168" t="s">
        <v>190</v>
      </c>
      <c r="AS6" s="168" t="s">
        <v>142</v>
      </c>
      <c r="AT6" s="135" t="s">
        <v>247</v>
      </c>
      <c r="AU6" s="168" t="s">
        <v>199</v>
      </c>
      <c r="AV6" s="178">
        <v>34320000</v>
      </c>
      <c r="AW6" s="123">
        <f>+AV6/AQ6</f>
        <v>0.12408835284520239</v>
      </c>
      <c r="AX6" s="113">
        <v>276577126</v>
      </c>
      <c r="AY6" s="113">
        <v>34320000</v>
      </c>
      <c r="AZ6" s="113">
        <f>+AX6</f>
        <v>276577126</v>
      </c>
      <c r="BA6" s="113">
        <f>+AY6</f>
        <v>34320000</v>
      </c>
      <c r="BB6" s="115">
        <f>+BA6/AZ6</f>
        <v>0.12408835284520239</v>
      </c>
      <c r="BC6" s="168" t="s">
        <v>197</v>
      </c>
      <c r="BD6" s="168" t="s">
        <v>198</v>
      </c>
      <c r="BE6" s="168" t="s">
        <v>198</v>
      </c>
      <c r="BF6" s="229" t="s">
        <v>266</v>
      </c>
    </row>
    <row r="7" spans="1:58" ht="24" customHeight="1" x14ac:dyDescent="0.25">
      <c r="A7" s="203"/>
      <c r="B7" s="203"/>
      <c r="C7" s="168"/>
      <c r="D7" s="204"/>
      <c r="E7" s="205"/>
      <c r="F7" s="205"/>
      <c r="G7" s="205" t="s">
        <v>78</v>
      </c>
      <c r="H7" s="135" t="s">
        <v>175</v>
      </c>
      <c r="I7" s="136"/>
      <c r="J7" s="205" t="s">
        <v>111</v>
      </c>
      <c r="K7" s="235">
        <v>1</v>
      </c>
      <c r="L7" s="234">
        <v>0.35</v>
      </c>
      <c r="M7" s="155">
        <v>0.65</v>
      </c>
      <c r="N7" s="155">
        <v>0.3</v>
      </c>
      <c r="O7" s="155">
        <v>0</v>
      </c>
      <c r="P7" s="249">
        <v>0</v>
      </c>
      <c r="Q7" s="138">
        <f>SUM(N7:P10)</f>
        <v>0.3</v>
      </c>
      <c r="R7" s="143">
        <f>Q7/L7</f>
        <v>0.85714285714285721</v>
      </c>
      <c r="S7" s="120"/>
      <c r="T7" s="155">
        <f>Q7+M7</f>
        <v>0.95</v>
      </c>
      <c r="U7" s="143">
        <f>T7/K7</f>
        <v>0.95</v>
      </c>
      <c r="V7" s="120"/>
      <c r="W7" s="168"/>
      <c r="X7" s="168"/>
      <c r="Y7" s="168"/>
      <c r="Z7" s="49" t="s">
        <v>194</v>
      </c>
      <c r="AA7" s="59">
        <v>1</v>
      </c>
      <c r="AB7" s="168"/>
      <c r="AC7" s="168"/>
      <c r="AD7" s="168"/>
      <c r="AE7" s="168"/>
      <c r="AF7" s="25">
        <v>0.25</v>
      </c>
      <c r="AG7" s="25">
        <v>0</v>
      </c>
      <c r="AH7" s="25">
        <v>0</v>
      </c>
      <c r="AI7" s="25">
        <v>0.1</v>
      </c>
      <c r="AJ7" s="25">
        <f t="shared" si="0"/>
        <v>0.1</v>
      </c>
      <c r="AK7" s="124"/>
      <c r="AL7" s="168"/>
      <c r="AM7" s="168"/>
      <c r="AN7" s="168"/>
      <c r="AO7" s="122"/>
      <c r="AP7" s="236"/>
      <c r="AQ7" s="236"/>
      <c r="AR7" s="168"/>
      <c r="AS7" s="168"/>
      <c r="AT7" s="136"/>
      <c r="AU7" s="168"/>
      <c r="AV7" s="122"/>
      <c r="AW7" s="124"/>
      <c r="AX7" s="121"/>
      <c r="AY7" s="121"/>
      <c r="AZ7" s="121"/>
      <c r="BA7" s="121"/>
      <c r="BB7" s="120"/>
      <c r="BC7" s="168"/>
      <c r="BD7" s="168"/>
      <c r="BE7" s="168"/>
      <c r="BF7" s="230"/>
    </row>
    <row r="8" spans="1:58" ht="35.25" customHeight="1" x14ac:dyDescent="0.25">
      <c r="A8" s="203"/>
      <c r="B8" s="203"/>
      <c r="C8" s="168"/>
      <c r="D8" s="204"/>
      <c r="E8" s="205"/>
      <c r="F8" s="205"/>
      <c r="G8" s="205"/>
      <c r="H8" s="136"/>
      <c r="I8" s="136"/>
      <c r="J8" s="205"/>
      <c r="K8" s="235"/>
      <c r="L8" s="234"/>
      <c r="M8" s="169"/>
      <c r="N8" s="169"/>
      <c r="O8" s="169"/>
      <c r="P8" s="250"/>
      <c r="Q8" s="139"/>
      <c r="R8" s="144"/>
      <c r="S8" s="120"/>
      <c r="T8" s="139"/>
      <c r="U8" s="144"/>
      <c r="V8" s="120"/>
      <c r="W8" s="168"/>
      <c r="X8" s="168"/>
      <c r="Y8" s="168"/>
      <c r="Z8" s="49" t="s">
        <v>195</v>
      </c>
      <c r="AA8" s="59">
        <v>1</v>
      </c>
      <c r="AB8" s="168"/>
      <c r="AC8" s="168"/>
      <c r="AD8" s="168"/>
      <c r="AE8" s="168"/>
      <c r="AF8" s="25">
        <v>0.25</v>
      </c>
      <c r="AG8" s="25">
        <v>0</v>
      </c>
      <c r="AH8" s="106">
        <v>0.4</v>
      </c>
      <c r="AI8" s="106">
        <v>0.2</v>
      </c>
      <c r="AJ8" s="25">
        <f t="shared" si="0"/>
        <v>0.60000000000000009</v>
      </c>
      <c r="AK8" s="124"/>
      <c r="AL8" s="168"/>
      <c r="AM8" s="168"/>
      <c r="AN8" s="168"/>
      <c r="AO8" s="122"/>
      <c r="AP8" s="236"/>
      <c r="AQ8" s="236"/>
      <c r="AR8" s="168"/>
      <c r="AS8" s="168"/>
      <c r="AT8" s="136"/>
      <c r="AU8" s="168"/>
      <c r="AV8" s="122"/>
      <c r="AW8" s="124"/>
      <c r="AX8" s="121"/>
      <c r="AY8" s="121"/>
      <c r="AZ8" s="121"/>
      <c r="BA8" s="121"/>
      <c r="BB8" s="120"/>
      <c r="BC8" s="168"/>
      <c r="BD8" s="168"/>
      <c r="BE8" s="168"/>
      <c r="BF8" s="230"/>
    </row>
    <row r="9" spans="1:58" ht="15" x14ac:dyDescent="0.25">
      <c r="A9" s="203"/>
      <c r="B9" s="203"/>
      <c r="C9" s="168"/>
      <c r="D9" s="204"/>
      <c r="E9" s="205"/>
      <c r="F9" s="205"/>
      <c r="G9" s="205"/>
      <c r="H9" s="136"/>
      <c r="I9" s="136"/>
      <c r="J9" s="205"/>
      <c r="K9" s="235"/>
      <c r="L9" s="234"/>
      <c r="M9" s="169"/>
      <c r="N9" s="169"/>
      <c r="O9" s="169"/>
      <c r="P9" s="250"/>
      <c r="Q9" s="139"/>
      <c r="R9" s="144"/>
      <c r="S9" s="120"/>
      <c r="T9" s="139"/>
      <c r="U9" s="144"/>
      <c r="V9" s="120"/>
      <c r="W9" s="168"/>
      <c r="X9" s="168"/>
      <c r="Y9" s="168"/>
      <c r="Z9" s="190" t="s">
        <v>196</v>
      </c>
      <c r="AA9" s="193">
        <v>1</v>
      </c>
      <c r="AB9" s="168"/>
      <c r="AC9" s="168"/>
      <c r="AD9" s="168"/>
      <c r="AE9" s="168"/>
      <c r="AF9" s="123">
        <v>0.25</v>
      </c>
      <c r="AG9" s="123">
        <v>0</v>
      </c>
      <c r="AH9" s="188">
        <v>0.2</v>
      </c>
      <c r="AI9" s="188">
        <v>0.2</v>
      </c>
      <c r="AJ9" s="127">
        <f>+(AG9+AH9+AI9)/AA9</f>
        <v>0.4</v>
      </c>
      <c r="AK9" s="124"/>
      <c r="AL9" s="168"/>
      <c r="AM9" s="168"/>
      <c r="AN9" s="168"/>
      <c r="AO9" s="122"/>
      <c r="AP9" s="236"/>
      <c r="AQ9" s="236"/>
      <c r="AR9" s="168"/>
      <c r="AS9" s="168"/>
      <c r="AT9" s="136"/>
      <c r="AU9" s="168"/>
      <c r="AV9" s="122"/>
      <c r="AW9" s="124"/>
      <c r="AX9" s="121"/>
      <c r="AY9" s="121"/>
      <c r="AZ9" s="121"/>
      <c r="BA9" s="121"/>
      <c r="BB9" s="120"/>
      <c r="BC9" s="168"/>
      <c r="BD9" s="168"/>
      <c r="BE9" s="168"/>
      <c r="BF9" s="230"/>
    </row>
    <row r="10" spans="1:58" ht="15" x14ac:dyDescent="0.25">
      <c r="A10" s="203"/>
      <c r="B10" s="203"/>
      <c r="C10" s="168"/>
      <c r="D10" s="204"/>
      <c r="E10" s="205"/>
      <c r="F10" s="205"/>
      <c r="G10" s="205"/>
      <c r="H10" s="137"/>
      <c r="I10" s="136"/>
      <c r="J10" s="205"/>
      <c r="K10" s="235"/>
      <c r="L10" s="234"/>
      <c r="M10" s="170"/>
      <c r="N10" s="170"/>
      <c r="O10" s="170"/>
      <c r="P10" s="251"/>
      <c r="Q10" s="140"/>
      <c r="R10" s="145"/>
      <c r="S10" s="120"/>
      <c r="T10" s="140"/>
      <c r="U10" s="145"/>
      <c r="V10" s="120"/>
      <c r="W10" s="168"/>
      <c r="X10" s="168"/>
      <c r="Y10" s="168"/>
      <c r="Z10" s="191"/>
      <c r="AA10" s="194"/>
      <c r="AB10" s="168"/>
      <c r="AC10" s="168"/>
      <c r="AD10" s="168"/>
      <c r="AE10" s="168"/>
      <c r="AF10" s="124"/>
      <c r="AG10" s="124"/>
      <c r="AH10" s="261"/>
      <c r="AI10" s="261"/>
      <c r="AJ10" s="128"/>
      <c r="AK10" s="124"/>
      <c r="AL10" s="168"/>
      <c r="AM10" s="168"/>
      <c r="AN10" s="168"/>
      <c r="AO10" s="122"/>
      <c r="AP10" s="236"/>
      <c r="AQ10" s="236"/>
      <c r="AR10" s="168"/>
      <c r="AS10" s="168"/>
      <c r="AT10" s="136"/>
      <c r="AU10" s="168"/>
      <c r="AV10" s="122"/>
      <c r="AW10" s="124"/>
      <c r="AX10" s="121"/>
      <c r="AY10" s="121"/>
      <c r="AZ10" s="121"/>
      <c r="BA10" s="121"/>
      <c r="BB10" s="120"/>
      <c r="BC10" s="168"/>
      <c r="BD10" s="168"/>
      <c r="BE10" s="168"/>
      <c r="BF10" s="230"/>
    </row>
    <row r="11" spans="1:58" ht="23.25" customHeight="1" x14ac:dyDescent="0.25">
      <c r="A11" s="203"/>
      <c r="B11" s="203"/>
      <c r="C11" s="168"/>
      <c r="D11" s="204"/>
      <c r="E11" s="205"/>
      <c r="F11" s="205"/>
      <c r="G11" s="208" t="s">
        <v>79</v>
      </c>
      <c r="H11" s="135" t="s">
        <v>175</v>
      </c>
      <c r="I11" s="136"/>
      <c r="J11" s="208" t="s">
        <v>112</v>
      </c>
      <c r="K11" s="211">
        <v>4</v>
      </c>
      <c r="L11" s="152">
        <v>2</v>
      </c>
      <c r="M11" s="152">
        <v>0</v>
      </c>
      <c r="N11" s="152">
        <v>0</v>
      </c>
      <c r="O11" s="171">
        <v>0.5</v>
      </c>
      <c r="P11" s="252">
        <v>0.5</v>
      </c>
      <c r="Q11" s="135">
        <f>SUM(N11:P12)</f>
        <v>1</v>
      </c>
      <c r="R11" s="115">
        <f>Q11/L11</f>
        <v>0.5</v>
      </c>
      <c r="S11" s="120"/>
      <c r="T11" s="152">
        <f>Q11+M11</f>
        <v>1</v>
      </c>
      <c r="U11" s="115">
        <f>T11/K11</f>
        <v>0.25</v>
      </c>
      <c r="V11" s="120"/>
      <c r="W11" s="168"/>
      <c r="X11" s="168"/>
      <c r="Y11" s="168"/>
      <c r="Z11" s="191"/>
      <c r="AA11" s="194"/>
      <c r="AB11" s="168"/>
      <c r="AC11" s="168"/>
      <c r="AD11" s="168"/>
      <c r="AE11" s="168"/>
      <c r="AF11" s="124"/>
      <c r="AG11" s="124"/>
      <c r="AH11" s="261"/>
      <c r="AI11" s="261"/>
      <c r="AJ11" s="128"/>
      <c r="AK11" s="124"/>
      <c r="AL11" s="168"/>
      <c r="AM11" s="168"/>
      <c r="AN11" s="168"/>
      <c r="AO11" s="122"/>
      <c r="AP11" s="236"/>
      <c r="AQ11" s="236"/>
      <c r="AR11" s="168"/>
      <c r="AS11" s="168"/>
      <c r="AT11" s="136"/>
      <c r="AU11" s="168"/>
      <c r="AV11" s="122"/>
      <c r="AW11" s="124"/>
      <c r="AX11" s="121"/>
      <c r="AY11" s="121"/>
      <c r="AZ11" s="121"/>
      <c r="BA11" s="121"/>
      <c r="BB11" s="120"/>
      <c r="BC11" s="168"/>
      <c r="BD11" s="168"/>
      <c r="BE11" s="168"/>
      <c r="BF11" s="230"/>
    </row>
    <row r="12" spans="1:58" ht="26.25" customHeight="1" x14ac:dyDescent="0.25">
      <c r="A12" s="203"/>
      <c r="B12" s="203"/>
      <c r="C12" s="168"/>
      <c r="D12" s="204"/>
      <c r="E12" s="205"/>
      <c r="F12" s="205"/>
      <c r="G12" s="209"/>
      <c r="H12" s="137"/>
      <c r="I12" s="136"/>
      <c r="J12" s="209"/>
      <c r="K12" s="213"/>
      <c r="L12" s="154"/>
      <c r="M12" s="154"/>
      <c r="N12" s="154"/>
      <c r="O12" s="172"/>
      <c r="P12" s="253"/>
      <c r="Q12" s="137"/>
      <c r="R12" s="116"/>
      <c r="S12" s="120"/>
      <c r="T12" s="137"/>
      <c r="U12" s="116"/>
      <c r="V12" s="120"/>
      <c r="W12" s="168"/>
      <c r="X12" s="168"/>
      <c r="Y12" s="168"/>
      <c r="Z12" s="191"/>
      <c r="AA12" s="194"/>
      <c r="AB12" s="168"/>
      <c r="AC12" s="168"/>
      <c r="AD12" s="168"/>
      <c r="AE12" s="168"/>
      <c r="AF12" s="124"/>
      <c r="AG12" s="124"/>
      <c r="AH12" s="261"/>
      <c r="AI12" s="261"/>
      <c r="AJ12" s="128"/>
      <c r="AK12" s="124"/>
      <c r="AL12" s="168"/>
      <c r="AM12" s="168"/>
      <c r="AN12" s="168"/>
      <c r="AO12" s="122"/>
      <c r="AP12" s="236"/>
      <c r="AQ12" s="236"/>
      <c r="AR12" s="168"/>
      <c r="AS12" s="168"/>
      <c r="AT12" s="136"/>
      <c r="AU12" s="168"/>
      <c r="AV12" s="122"/>
      <c r="AW12" s="124"/>
      <c r="AX12" s="121"/>
      <c r="AY12" s="121"/>
      <c r="AZ12" s="121"/>
      <c r="BA12" s="121"/>
      <c r="BB12" s="120"/>
      <c r="BC12" s="168"/>
      <c r="BD12" s="168"/>
      <c r="BE12" s="168"/>
      <c r="BF12" s="230"/>
    </row>
    <row r="13" spans="1:58" ht="15" x14ac:dyDescent="0.25">
      <c r="A13" s="203"/>
      <c r="B13" s="203"/>
      <c r="C13" s="168"/>
      <c r="D13" s="204"/>
      <c r="E13" s="205"/>
      <c r="F13" s="205"/>
      <c r="G13" s="208" t="s">
        <v>80</v>
      </c>
      <c r="H13" s="135" t="s">
        <v>175</v>
      </c>
      <c r="I13" s="136"/>
      <c r="J13" s="208" t="s">
        <v>113</v>
      </c>
      <c r="K13" s="211">
        <v>200</v>
      </c>
      <c r="L13" s="152">
        <v>100</v>
      </c>
      <c r="M13" s="152" t="s">
        <v>141</v>
      </c>
      <c r="N13" s="152">
        <v>0</v>
      </c>
      <c r="O13" s="152">
        <v>25</v>
      </c>
      <c r="P13" s="254">
        <v>0</v>
      </c>
      <c r="Q13" s="167">
        <f>SUM(N13:P15)</f>
        <v>25</v>
      </c>
      <c r="R13" s="146">
        <f>Q13/L13</f>
        <v>0.25</v>
      </c>
      <c r="S13" s="120"/>
      <c r="T13" s="156">
        <f>Q13</f>
        <v>25</v>
      </c>
      <c r="U13" s="146">
        <f>T13/K13</f>
        <v>0.125</v>
      </c>
      <c r="V13" s="120"/>
      <c r="W13" s="168"/>
      <c r="X13" s="168"/>
      <c r="Y13" s="168"/>
      <c r="Z13" s="191"/>
      <c r="AA13" s="194"/>
      <c r="AB13" s="168"/>
      <c r="AC13" s="168"/>
      <c r="AD13" s="168"/>
      <c r="AE13" s="168"/>
      <c r="AF13" s="124"/>
      <c r="AG13" s="124"/>
      <c r="AH13" s="261"/>
      <c r="AI13" s="261"/>
      <c r="AJ13" s="128"/>
      <c r="AK13" s="124"/>
      <c r="AL13" s="168"/>
      <c r="AM13" s="168"/>
      <c r="AN13" s="168"/>
      <c r="AO13" s="122"/>
      <c r="AP13" s="236"/>
      <c r="AQ13" s="236"/>
      <c r="AR13" s="168"/>
      <c r="AS13" s="168"/>
      <c r="AT13" s="136"/>
      <c r="AU13" s="168"/>
      <c r="AV13" s="122"/>
      <c r="AW13" s="124"/>
      <c r="AX13" s="121"/>
      <c r="AY13" s="121"/>
      <c r="AZ13" s="121"/>
      <c r="BA13" s="121"/>
      <c r="BB13" s="120"/>
      <c r="BC13" s="168"/>
      <c r="BD13" s="168"/>
      <c r="BE13" s="168"/>
      <c r="BF13" s="230"/>
    </row>
    <row r="14" spans="1:58" ht="15" x14ac:dyDescent="0.25">
      <c r="A14" s="203"/>
      <c r="B14" s="203"/>
      <c r="C14" s="168"/>
      <c r="D14" s="204"/>
      <c r="E14" s="205"/>
      <c r="F14" s="205"/>
      <c r="G14" s="210"/>
      <c r="H14" s="136"/>
      <c r="I14" s="136"/>
      <c r="J14" s="210"/>
      <c r="K14" s="212"/>
      <c r="L14" s="153"/>
      <c r="M14" s="153"/>
      <c r="N14" s="153"/>
      <c r="O14" s="153"/>
      <c r="P14" s="255"/>
      <c r="Q14" s="157"/>
      <c r="R14" s="147"/>
      <c r="S14" s="120"/>
      <c r="T14" s="157"/>
      <c r="U14" s="147"/>
      <c r="V14" s="120"/>
      <c r="W14" s="168"/>
      <c r="X14" s="168"/>
      <c r="Y14" s="168"/>
      <c r="Z14" s="191"/>
      <c r="AA14" s="194"/>
      <c r="AB14" s="168"/>
      <c r="AC14" s="168"/>
      <c r="AD14" s="168"/>
      <c r="AE14" s="168"/>
      <c r="AF14" s="124"/>
      <c r="AG14" s="124"/>
      <c r="AH14" s="261"/>
      <c r="AI14" s="261"/>
      <c r="AJ14" s="128"/>
      <c r="AK14" s="124"/>
      <c r="AL14" s="168"/>
      <c r="AM14" s="168"/>
      <c r="AN14" s="168"/>
      <c r="AO14" s="122"/>
      <c r="AP14" s="236"/>
      <c r="AQ14" s="236"/>
      <c r="AR14" s="168"/>
      <c r="AS14" s="168"/>
      <c r="AT14" s="136"/>
      <c r="AU14" s="168"/>
      <c r="AV14" s="122"/>
      <c r="AW14" s="124"/>
      <c r="AX14" s="121"/>
      <c r="AY14" s="121"/>
      <c r="AZ14" s="121"/>
      <c r="BA14" s="121"/>
      <c r="BB14" s="120"/>
      <c r="BC14" s="168"/>
      <c r="BD14" s="168"/>
      <c r="BE14" s="168"/>
      <c r="BF14" s="230"/>
    </row>
    <row r="15" spans="1:58" ht="15" x14ac:dyDescent="0.25">
      <c r="A15" s="203"/>
      <c r="B15" s="203"/>
      <c r="C15" s="168"/>
      <c r="D15" s="204"/>
      <c r="E15" s="205"/>
      <c r="F15" s="205"/>
      <c r="G15" s="209"/>
      <c r="H15" s="137"/>
      <c r="I15" s="136"/>
      <c r="J15" s="209"/>
      <c r="K15" s="213"/>
      <c r="L15" s="154"/>
      <c r="M15" s="154"/>
      <c r="N15" s="154"/>
      <c r="O15" s="154"/>
      <c r="P15" s="255"/>
      <c r="Q15" s="158"/>
      <c r="R15" s="148"/>
      <c r="S15" s="116"/>
      <c r="T15" s="158"/>
      <c r="U15" s="148"/>
      <c r="V15" s="116"/>
      <c r="W15" s="168"/>
      <c r="X15" s="168"/>
      <c r="Y15" s="168"/>
      <c r="Z15" s="192"/>
      <c r="AA15" s="195"/>
      <c r="AB15" s="168"/>
      <c r="AC15" s="168"/>
      <c r="AD15" s="168"/>
      <c r="AE15" s="168"/>
      <c r="AF15" s="125"/>
      <c r="AG15" s="125"/>
      <c r="AH15" s="189"/>
      <c r="AI15" s="189"/>
      <c r="AJ15" s="129"/>
      <c r="AK15" s="125"/>
      <c r="AL15" s="168"/>
      <c r="AM15" s="168"/>
      <c r="AN15" s="168"/>
      <c r="AO15" s="122"/>
      <c r="AP15" s="237"/>
      <c r="AQ15" s="237"/>
      <c r="AR15" s="168"/>
      <c r="AS15" s="168"/>
      <c r="AT15" s="137"/>
      <c r="AU15" s="168"/>
      <c r="AV15" s="122"/>
      <c r="AW15" s="125"/>
      <c r="AX15" s="114"/>
      <c r="AY15" s="114"/>
      <c r="AZ15" s="114"/>
      <c r="BA15" s="114"/>
      <c r="BB15" s="116"/>
      <c r="BC15" s="168"/>
      <c r="BD15" s="168"/>
      <c r="BE15" s="168"/>
      <c r="BF15" s="231"/>
    </row>
    <row r="16" spans="1:58" ht="75" customHeight="1" x14ac:dyDescent="0.25">
      <c r="A16" s="203"/>
      <c r="B16" s="203"/>
      <c r="C16" s="168"/>
      <c r="D16" s="204"/>
      <c r="E16" s="205"/>
      <c r="F16" s="205" t="s">
        <v>41</v>
      </c>
      <c r="G16" s="27" t="s">
        <v>81</v>
      </c>
      <c r="H16" s="23" t="s">
        <v>175</v>
      </c>
      <c r="I16" s="136"/>
      <c r="J16" s="27" t="s">
        <v>114</v>
      </c>
      <c r="K16" s="30">
        <v>5000</v>
      </c>
      <c r="L16" s="48">
        <v>2365</v>
      </c>
      <c r="M16" s="48">
        <v>569</v>
      </c>
      <c r="N16" s="48">
        <v>0</v>
      </c>
      <c r="O16" s="48">
        <v>0</v>
      </c>
      <c r="P16" s="97">
        <v>0</v>
      </c>
      <c r="Q16" s="85">
        <f>SUM(N16:P16)</f>
        <v>0</v>
      </c>
      <c r="R16" s="93">
        <f>Q16/L16</f>
        <v>0</v>
      </c>
      <c r="S16" s="146">
        <f>AVERAGE(R16:R21)</f>
        <v>0.3125</v>
      </c>
      <c r="T16" s="85">
        <f>Q16+M16</f>
        <v>569</v>
      </c>
      <c r="U16" s="93">
        <f>T16/K16</f>
        <v>0.1138</v>
      </c>
      <c r="V16" s="146">
        <f>AVERAGE(U16:U21)</f>
        <v>0.34094999999999998</v>
      </c>
      <c r="W16" s="168" t="s">
        <v>143</v>
      </c>
      <c r="X16" s="168" t="s">
        <v>151</v>
      </c>
      <c r="Y16" s="168" t="s">
        <v>154</v>
      </c>
      <c r="Z16" s="190" t="s">
        <v>201</v>
      </c>
      <c r="AA16" s="193">
        <v>1</v>
      </c>
      <c r="AB16" s="177">
        <v>44562</v>
      </c>
      <c r="AC16" s="168">
        <v>364</v>
      </c>
      <c r="AD16" s="168">
        <v>1028736</v>
      </c>
      <c r="AE16" s="168">
        <f>AD16</f>
        <v>1028736</v>
      </c>
      <c r="AF16" s="123">
        <v>1</v>
      </c>
      <c r="AG16" s="123">
        <v>0.4</v>
      </c>
      <c r="AH16" s="123">
        <v>0.2</v>
      </c>
      <c r="AI16" s="127">
        <v>0.2</v>
      </c>
      <c r="AJ16" s="127">
        <f>+(AG16+AH16+AI16)/AA16</f>
        <v>0.8</v>
      </c>
      <c r="AK16" s="127">
        <f>+AJ16</f>
        <v>0.8</v>
      </c>
      <c r="AL16" s="168" t="s">
        <v>172</v>
      </c>
      <c r="AM16" s="168" t="s">
        <v>173</v>
      </c>
      <c r="AN16" s="168" t="s">
        <v>191</v>
      </c>
      <c r="AO16" s="178">
        <v>202189566</v>
      </c>
      <c r="AP16" s="228">
        <v>500000000</v>
      </c>
      <c r="AQ16" s="228">
        <f>AO16+AP16</f>
        <v>702189566</v>
      </c>
      <c r="AR16" s="168" t="s">
        <v>190</v>
      </c>
      <c r="AS16" s="168" t="str">
        <f>W16</f>
        <v>IMPLEMENTACIÓN DEL CENTRO DE FOMENTO AL EMPRENDIMIENTO Y A LA EMPLEABILIDAD PARA UNA CARTAGENA DE INDIAS INCLUSIVA Y MÁS COMPETITIVA EN CARTAGENA DE INDIAS</v>
      </c>
      <c r="AT16" s="135" t="s">
        <v>247</v>
      </c>
      <c r="AU16" s="168" t="s">
        <v>202</v>
      </c>
      <c r="AV16" s="178">
        <v>41808000</v>
      </c>
      <c r="AW16" s="123">
        <f>+AV16/AQ16</f>
        <v>5.9539477691413031E-2</v>
      </c>
      <c r="AX16" s="122">
        <v>202189566</v>
      </c>
      <c r="AY16" s="122">
        <v>41184000</v>
      </c>
      <c r="AZ16" s="117">
        <f>SUM(AX16:AX21)</f>
        <v>702189566</v>
      </c>
      <c r="BA16" s="117">
        <f>+AY16+AY19</f>
        <v>41808000</v>
      </c>
      <c r="BB16" s="115">
        <f>+BA16/AZ16</f>
        <v>5.9539477691413031E-2</v>
      </c>
      <c r="BC16" s="168" t="s">
        <v>197</v>
      </c>
      <c r="BD16" s="168" t="s">
        <v>198</v>
      </c>
      <c r="BE16" s="168" t="s">
        <v>198</v>
      </c>
      <c r="BF16" s="232" t="s">
        <v>261</v>
      </c>
    </row>
    <row r="17" spans="1:58" ht="30.75" customHeight="1" x14ac:dyDescent="0.25">
      <c r="A17" s="203"/>
      <c r="B17" s="203"/>
      <c r="C17" s="168"/>
      <c r="D17" s="204"/>
      <c r="E17" s="205"/>
      <c r="F17" s="205"/>
      <c r="G17" s="205" t="s">
        <v>82</v>
      </c>
      <c r="H17" s="135" t="s">
        <v>175</v>
      </c>
      <c r="I17" s="136"/>
      <c r="J17" s="205" t="s">
        <v>115</v>
      </c>
      <c r="K17" s="214">
        <v>1</v>
      </c>
      <c r="L17" s="182">
        <v>1</v>
      </c>
      <c r="M17" s="155">
        <v>0.4</v>
      </c>
      <c r="N17" s="155">
        <v>0.16</v>
      </c>
      <c r="O17" s="155">
        <v>0.74</v>
      </c>
      <c r="P17" s="159">
        <v>0.1</v>
      </c>
      <c r="Q17" s="167">
        <f>SUM(N17:P18)</f>
        <v>1</v>
      </c>
      <c r="R17" s="146">
        <f>Q17/L17</f>
        <v>1</v>
      </c>
      <c r="S17" s="147"/>
      <c r="T17" s="159">
        <v>1</v>
      </c>
      <c r="U17" s="146">
        <f>T17/K17</f>
        <v>1</v>
      </c>
      <c r="V17" s="147"/>
      <c r="W17" s="168"/>
      <c r="X17" s="168"/>
      <c r="Y17" s="168"/>
      <c r="Z17" s="191"/>
      <c r="AA17" s="194"/>
      <c r="AB17" s="168"/>
      <c r="AC17" s="168"/>
      <c r="AD17" s="168"/>
      <c r="AE17" s="168"/>
      <c r="AF17" s="124"/>
      <c r="AG17" s="124"/>
      <c r="AH17" s="124"/>
      <c r="AI17" s="128"/>
      <c r="AJ17" s="128"/>
      <c r="AK17" s="128"/>
      <c r="AL17" s="168"/>
      <c r="AM17" s="168"/>
      <c r="AN17" s="168"/>
      <c r="AO17" s="122"/>
      <c r="AP17" s="236"/>
      <c r="AQ17" s="236"/>
      <c r="AR17" s="168"/>
      <c r="AS17" s="168"/>
      <c r="AT17" s="136"/>
      <c r="AU17" s="168"/>
      <c r="AV17" s="122"/>
      <c r="AW17" s="124"/>
      <c r="AX17" s="122"/>
      <c r="AY17" s="122"/>
      <c r="AZ17" s="118"/>
      <c r="BA17" s="118"/>
      <c r="BB17" s="120"/>
      <c r="BC17" s="168"/>
      <c r="BD17" s="168"/>
      <c r="BE17" s="168"/>
      <c r="BF17" s="232"/>
    </row>
    <row r="18" spans="1:58" ht="30.75" customHeight="1" x14ac:dyDescent="0.25">
      <c r="A18" s="203"/>
      <c r="B18" s="203"/>
      <c r="C18" s="168"/>
      <c r="D18" s="204"/>
      <c r="E18" s="205"/>
      <c r="F18" s="205"/>
      <c r="G18" s="205"/>
      <c r="H18" s="136"/>
      <c r="I18" s="136"/>
      <c r="J18" s="205"/>
      <c r="K18" s="214"/>
      <c r="L18" s="183"/>
      <c r="M18" s="169"/>
      <c r="N18" s="170"/>
      <c r="O18" s="170"/>
      <c r="P18" s="256"/>
      <c r="Q18" s="158"/>
      <c r="R18" s="148"/>
      <c r="S18" s="147"/>
      <c r="T18" s="158"/>
      <c r="U18" s="148"/>
      <c r="V18" s="147"/>
      <c r="W18" s="168"/>
      <c r="X18" s="168"/>
      <c r="Y18" s="168"/>
      <c r="Z18" s="191"/>
      <c r="AA18" s="194"/>
      <c r="AB18" s="168"/>
      <c r="AC18" s="168"/>
      <c r="AD18" s="168"/>
      <c r="AE18" s="168"/>
      <c r="AF18" s="124"/>
      <c r="AG18" s="124"/>
      <c r="AH18" s="124"/>
      <c r="AI18" s="128"/>
      <c r="AJ18" s="128"/>
      <c r="AK18" s="128"/>
      <c r="AL18" s="168"/>
      <c r="AM18" s="168"/>
      <c r="AN18" s="168"/>
      <c r="AO18" s="122"/>
      <c r="AP18" s="236"/>
      <c r="AQ18" s="236"/>
      <c r="AR18" s="168"/>
      <c r="AS18" s="168"/>
      <c r="AT18" s="136"/>
      <c r="AU18" s="168"/>
      <c r="AV18" s="122"/>
      <c r="AW18" s="124"/>
      <c r="AX18" s="122"/>
      <c r="AY18" s="122"/>
      <c r="AZ18" s="118"/>
      <c r="BA18" s="118"/>
      <c r="BB18" s="120"/>
      <c r="BC18" s="168"/>
      <c r="BD18" s="168"/>
      <c r="BE18" s="168"/>
      <c r="BF18" s="232"/>
    </row>
    <row r="19" spans="1:58" ht="26.25" customHeight="1" x14ac:dyDescent="0.25">
      <c r="A19" s="203"/>
      <c r="B19" s="203"/>
      <c r="C19" s="168"/>
      <c r="D19" s="204"/>
      <c r="E19" s="205"/>
      <c r="F19" s="205"/>
      <c r="G19" s="205" t="s">
        <v>83</v>
      </c>
      <c r="H19" s="135" t="s">
        <v>175</v>
      </c>
      <c r="I19" s="136"/>
      <c r="J19" s="205" t="s">
        <v>116</v>
      </c>
      <c r="K19" s="215">
        <v>1</v>
      </c>
      <c r="L19" s="135">
        <v>1</v>
      </c>
      <c r="M19" s="135" t="s">
        <v>141</v>
      </c>
      <c r="N19" s="135">
        <v>0.15</v>
      </c>
      <c r="O19" s="171">
        <v>0.1</v>
      </c>
      <c r="P19" s="257">
        <v>0</v>
      </c>
      <c r="Q19" s="160">
        <f>SUM(N19:P20)</f>
        <v>0.25</v>
      </c>
      <c r="R19" s="165">
        <f>Q19/L19</f>
        <v>0.25</v>
      </c>
      <c r="S19" s="147"/>
      <c r="T19" s="160">
        <f>Q19</f>
        <v>0.25</v>
      </c>
      <c r="U19" s="165">
        <f>T19/K19</f>
        <v>0.25</v>
      </c>
      <c r="V19" s="147"/>
      <c r="W19" s="168"/>
      <c r="X19" s="168"/>
      <c r="Y19" s="168"/>
      <c r="Z19" s="191"/>
      <c r="AA19" s="194"/>
      <c r="AB19" s="168"/>
      <c r="AC19" s="168"/>
      <c r="AD19" s="168"/>
      <c r="AE19" s="168"/>
      <c r="AF19" s="124"/>
      <c r="AG19" s="124"/>
      <c r="AH19" s="124"/>
      <c r="AI19" s="128"/>
      <c r="AJ19" s="128"/>
      <c r="AK19" s="128"/>
      <c r="AL19" s="168"/>
      <c r="AM19" s="168"/>
      <c r="AN19" s="168"/>
      <c r="AO19" s="122"/>
      <c r="AP19" s="236"/>
      <c r="AQ19" s="236"/>
      <c r="AR19" s="168"/>
      <c r="AS19" s="168"/>
      <c r="AT19" s="136"/>
      <c r="AU19" s="168"/>
      <c r="AV19" s="122"/>
      <c r="AW19" s="124"/>
      <c r="AX19" s="122">
        <v>500000000</v>
      </c>
      <c r="AY19" s="122">
        <v>624000</v>
      </c>
      <c r="AZ19" s="118"/>
      <c r="BA19" s="118"/>
      <c r="BB19" s="120"/>
      <c r="BC19" s="168"/>
      <c r="BD19" s="168"/>
      <c r="BE19" s="168"/>
      <c r="BF19" s="232"/>
    </row>
    <row r="20" spans="1:58" ht="33.75" customHeight="1" x14ac:dyDescent="0.25">
      <c r="A20" s="203"/>
      <c r="B20" s="203"/>
      <c r="C20" s="168"/>
      <c r="D20" s="204"/>
      <c r="E20" s="205"/>
      <c r="F20" s="205"/>
      <c r="G20" s="205"/>
      <c r="H20" s="137"/>
      <c r="I20" s="136"/>
      <c r="J20" s="205"/>
      <c r="K20" s="215"/>
      <c r="L20" s="137"/>
      <c r="M20" s="137"/>
      <c r="N20" s="137"/>
      <c r="O20" s="172"/>
      <c r="P20" s="258"/>
      <c r="Q20" s="161"/>
      <c r="R20" s="166"/>
      <c r="S20" s="147"/>
      <c r="T20" s="161"/>
      <c r="U20" s="166"/>
      <c r="V20" s="147"/>
      <c r="W20" s="168"/>
      <c r="X20" s="168"/>
      <c r="Y20" s="168"/>
      <c r="Z20" s="191"/>
      <c r="AA20" s="194"/>
      <c r="AB20" s="168"/>
      <c r="AC20" s="168"/>
      <c r="AD20" s="168"/>
      <c r="AE20" s="168"/>
      <c r="AF20" s="124"/>
      <c r="AG20" s="124"/>
      <c r="AH20" s="124"/>
      <c r="AI20" s="128"/>
      <c r="AJ20" s="128"/>
      <c r="AK20" s="128"/>
      <c r="AL20" s="168"/>
      <c r="AM20" s="168"/>
      <c r="AN20" s="168"/>
      <c r="AO20" s="122"/>
      <c r="AP20" s="236"/>
      <c r="AQ20" s="236"/>
      <c r="AR20" s="168"/>
      <c r="AS20" s="168"/>
      <c r="AT20" s="136"/>
      <c r="AU20" s="168"/>
      <c r="AV20" s="122"/>
      <c r="AW20" s="124"/>
      <c r="AX20" s="122"/>
      <c r="AY20" s="122"/>
      <c r="AZ20" s="118"/>
      <c r="BA20" s="118"/>
      <c r="BB20" s="120"/>
      <c r="BC20" s="168"/>
      <c r="BD20" s="168"/>
      <c r="BE20" s="168"/>
      <c r="BF20" s="232"/>
    </row>
    <row r="21" spans="1:58" ht="94.5" customHeight="1" x14ac:dyDescent="0.25">
      <c r="A21" s="203"/>
      <c r="B21" s="203"/>
      <c r="C21" s="168"/>
      <c r="D21" s="204"/>
      <c r="E21" s="205"/>
      <c r="F21" s="205"/>
      <c r="G21" s="27" t="s">
        <v>84</v>
      </c>
      <c r="H21" s="23" t="s">
        <v>175</v>
      </c>
      <c r="I21" s="136"/>
      <c r="J21" s="27" t="s">
        <v>117</v>
      </c>
      <c r="K21" s="30">
        <v>40</v>
      </c>
      <c r="L21" s="23">
        <v>20</v>
      </c>
      <c r="M21" s="23" t="s">
        <v>141</v>
      </c>
      <c r="N21" s="23">
        <v>0</v>
      </c>
      <c r="O21" s="23">
        <v>0</v>
      </c>
      <c r="P21" s="98">
        <v>0</v>
      </c>
      <c r="Q21" s="23">
        <f>SUM(N21:P21)</f>
        <v>0</v>
      </c>
      <c r="R21" s="94">
        <f>Q21/L21</f>
        <v>0</v>
      </c>
      <c r="S21" s="148"/>
      <c r="T21" s="23">
        <f>Q21</f>
        <v>0</v>
      </c>
      <c r="U21" s="94">
        <f>T21/K21</f>
        <v>0</v>
      </c>
      <c r="V21" s="148"/>
      <c r="W21" s="168"/>
      <c r="X21" s="168"/>
      <c r="Y21" s="168"/>
      <c r="Z21" s="192"/>
      <c r="AA21" s="195"/>
      <c r="AB21" s="168"/>
      <c r="AC21" s="168"/>
      <c r="AD21" s="168"/>
      <c r="AE21" s="168"/>
      <c r="AF21" s="125"/>
      <c r="AG21" s="125"/>
      <c r="AH21" s="125"/>
      <c r="AI21" s="129"/>
      <c r="AJ21" s="129"/>
      <c r="AK21" s="129"/>
      <c r="AL21" s="168"/>
      <c r="AM21" s="168"/>
      <c r="AN21" s="168"/>
      <c r="AO21" s="122"/>
      <c r="AP21" s="237"/>
      <c r="AQ21" s="237"/>
      <c r="AR21" s="168"/>
      <c r="AS21" s="168"/>
      <c r="AT21" s="137"/>
      <c r="AU21" s="168"/>
      <c r="AV21" s="122"/>
      <c r="AW21" s="125"/>
      <c r="AX21" s="122"/>
      <c r="AY21" s="122"/>
      <c r="AZ21" s="119"/>
      <c r="BA21" s="119"/>
      <c r="BB21" s="116"/>
      <c r="BC21" s="168"/>
      <c r="BD21" s="168"/>
      <c r="BE21" s="168"/>
      <c r="BF21" s="232"/>
    </row>
    <row r="22" spans="1:58" ht="27.75" customHeight="1" x14ac:dyDescent="0.25">
      <c r="A22" s="203"/>
      <c r="B22" s="203"/>
      <c r="C22" s="168"/>
      <c r="D22" s="204"/>
      <c r="E22" s="205"/>
      <c r="F22" s="205" t="s">
        <v>42</v>
      </c>
      <c r="G22" s="205" t="s">
        <v>85</v>
      </c>
      <c r="H22" s="135" t="s">
        <v>175</v>
      </c>
      <c r="I22" s="136"/>
      <c r="J22" s="205" t="s">
        <v>118</v>
      </c>
      <c r="K22" s="179">
        <v>1</v>
      </c>
      <c r="L22" s="218" t="s">
        <v>141</v>
      </c>
      <c r="M22" s="162">
        <v>1</v>
      </c>
      <c r="N22" s="173" t="s">
        <v>72</v>
      </c>
      <c r="O22" s="173" t="s">
        <v>72</v>
      </c>
      <c r="P22" s="173" t="s">
        <v>72</v>
      </c>
      <c r="Q22" s="162" t="s">
        <v>72</v>
      </c>
      <c r="R22" s="143" t="s">
        <v>72</v>
      </c>
      <c r="S22" s="143">
        <f>AVERAGE(R22:R26)</f>
        <v>0.3</v>
      </c>
      <c r="T22" s="162">
        <f>M22</f>
        <v>1</v>
      </c>
      <c r="U22" s="143">
        <f>T22/K22</f>
        <v>1</v>
      </c>
      <c r="V22" s="143">
        <f>AVERAGE(U22:U26)</f>
        <v>0.53333333333333333</v>
      </c>
      <c r="W22" s="168" t="s">
        <v>144</v>
      </c>
      <c r="X22" s="168" t="s">
        <v>155</v>
      </c>
      <c r="Y22" s="168" t="s">
        <v>156</v>
      </c>
      <c r="Z22" s="50" t="s">
        <v>203</v>
      </c>
      <c r="AA22" s="59">
        <v>1</v>
      </c>
      <c r="AB22" s="177">
        <v>44562</v>
      </c>
      <c r="AC22" s="168">
        <v>364</v>
      </c>
      <c r="AD22" s="168">
        <v>1028736</v>
      </c>
      <c r="AE22" s="168">
        <f>AD22</f>
        <v>1028736</v>
      </c>
      <c r="AF22" s="47">
        <v>0.3</v>
      </c>
      <c r="AG22" s="47">
        <v>0</v>
      </c>
      <c r="AH22" s="47">
        <v>0.05</v>
      </c>
      <c r="AI22" s="47">
        <v>0.05</v>
      </c>
      <c r="AJ22" s="47">
        <f>+(AG22+AH22+AI22)/AA22</f>
        <v>0.1</v>
      </c>
      <c r="AK22" s="130">
        <f>AVERAGE(AJ22:AJ26)</f>
        <v>0.10000000000000002</v>
      </c>
      <c r="AL22" s="168" t="s">
        <v>172</v>
      </c>
      <c r="AM22" s="168" t="s">
        <v>173</v>
      </c>
      <c r="AN22" s="168" t="s">
        <v>191</v>
      </c>
      <c r="AO22" s="178">
        <v>202189566</v>
      </c>
      <c r="AP22" s="228">
        <v>200000000</v>
      </c>
      <c r="AQ22" s="228">
        <f>AO22+AP22</f>
        <v>402189566</v>
      </c>
      <c r="AR22" s="168" t="s">
        <v>190</v>
      </c>
      <c r="AS22" s="168" t="str">
        <f>W22</f>
        <v>DESARROLLO DE ESTRATEGIAS  PARA EL APROVECHAMIENTO DE LAS ECONOMÍAS DE AGLOMERACIÓN EN EL DISTRITO DE CARTAGENA DE INDIAS</v>
      </c>
      <c r="AT22" s="135" t="s">
        <v>247</v>
      </c>
      <c r="AU22" s="168" t="s">
        <v>206</v>
      </c>
      <c r="AV22" s="178">
        <v>41808000</v>
      </c>
      <c r="AW22" s="123">
        <f>+AV22/AQ22</f>
        <v>0.10395098116493653</v>
      </c>
      <c r="AX22" s="122">
        <v>202189566</v>
      </c>
      <c r="AY22" s="122">
        <v>41808000</v>
      </c>
      <c r="AZ22" s="117">
        <f>+AX22+AX25</f>
        <v>402189566</v>
      </c>
      <c r="BA22" s="117">
        <f>+AY22+AY25</f>
        <v>41808000</v>
      </c>
      <c r="BB22" s="115">
        <f>+BA22/AZ22</f>
        <v>0.10395098116493653</v>
      </c>
      <c r="BC22" s="168" t="s">
        <v>197</v>
      </c>
      <c r="BD22" s="168" t="s">
        <v>198</v>
      </c>
      <c r="BE22" s="168" t="s">
        <v>198</v>
      </c>
      <c r="BF22" s="229" t="s">
        <v>249</v>
      </c>
    </row>
    <row r="23" spans="1:58" ht="28.35" customHeight="1" x14ac:dyDescent="0.25">
      <c r="A23" s="203"/>
      <c r="B23" s="203"/>
      <c r="C23" s="168"/>
      <c r="D23" s="204"/>
      <c r="E23" s="205"/>
      <c r="F23" s="205"/>
      <c r="G23" s="205"/>
      <c r="H23" s="137"/>
      <c r="I23" s="136"/>
      <c r="J23" s="205"/>
      <c r="K23" s="179"/>
      <c r="L23" s="219"/>
      <c r="M23" s="163"/>
      <c r="N23" s="174"/>
      <c r="O23" s="174"/>
      <c r="P23" s="174"/>
      <c r="Q23" s="163"/>
      <c r="R23" s="145"/>
      <c r="S23" s="144"/>
      <c r="T23" s="163"/>
      <c r="U23" s="145"/>
      <c r="V23" s="144"/>
      <c r="W23" s="168"/>
      <c r="X23" s="168"/>
      <c r="Y23" s="168"/>
      <c r="Z23" s="50" t="s">
        <v>204</v>
      </c>
      <c r="AA23" s="59">
        <v>1</v>
      </c>
      <c r="AB23" s="168"/>
      <c r="AC23" s="168"/>
      <c r="AD23" s="168"/>
      <c r="AE23" s="168"/>
      <c r="AF23" s="47">
        <v>0.3</v>
      </c>
      <c r="AG23" s="47">
        <v>0.1</v>
      </c>
      <c r="AH23" s="47">
        <v>0.05</v>
      </c>
      <c r="AI23" s="47">
        <v>0.05</v>
      </c>
      <c r="AJ23" s="47">
        <f t="shared" ref="AJ23:AJ24" si="1">+(AG23+AH23+AI23)/AA23</f>
        <v>0.2</v>
      </c>
      <c r="AK23" s="131"/>
      <c r="AL23" s="168"/>
      <c r="AM23" s="168"/>
      <c r="AN23" s="168"/>
      <c r="AO23" s="122"/>
      <c r="AP23" s="236"/>
      <c r="AQ23" s="236"/>
      <c r="AR23" s="168"/>
      <c r="AS23" s="168"/>
      <c r="AT23" s="136"/>
      <c r="AU23" s="168"/>
      <c r="AV23" s="122"/>
      <c r="AW23" s="124"/>
      <c r="AX23" s="122"/>
      <c r="AY23" s="122"/>
      <c r="AZ23" s="118"/>
      <c r="BA23" s="118"/>
      <c r="BB23" s="120"/>
      <c r="BC23" s="168"/>
      <c r="BD23" s="168"/>
      <c r="BE23" s="168"/>
      <c r="BF23" s="230"/>
    </row>
    <row r="24" spans="1:58" ht="20.25" customHeight="1" x14ac:dyDescent="0.25">
      <c r="A24" s="203"/>
      <c r="B24" s="203"/>
      <c r="C24" s="168"/>
      <c r="D24" s="204"/>
      <c r="E24" s="205"/>
      <c r="F24" s="205"/>
      <c r="G24" s="208" t="s">
        <v>86</v>
      </c>
      <c r="H24" s="135" t="s">
        <v>185</v>
      </c>
      <c r="I24" s="136"/>
      <c r="J24" s="208" t="s">
        <v>119</v>
      </c>
      <c r="K24" s="216">
        <v>0.3</v>
      </c>
      <c r="L24" s="164">
        <v>0.3</v>
      </c>
      <c r="M24" s="164" t="s">
        <v>141</v>
      </c>
      <c r="N24" s="164">
        <v>0</v>
      </c>
      <c r="O24" s="175">
        <v>0.18</v>
      </c>
      <c r="P24" s="164">
        <v>0</v>
      </c>
      <c r="Q24" s="164">
        <f>SUM(N24:P25)</f>
        <v>0.18</v>
      </c>
      <c r="R24" s="143">
        <f>Q24/L24</f>
        <v>0.6</v>
      </c>
      <c r="S24" s="144"/>
      <c r="T24" s="164">
        <f>Q24</f>
        <v>0.18</v>
      </c>
      <c r="U24" s="143">
        <f>T24/K24</f>
        <v>0.6</v>
      </c>
      <c r="V24" s="144"/>
      <c r="W24" s="168"/>
      <c r="X24" s="168"/>
      <c r="Y24" s="168"/>
      <c r="Z24" s="224" t="s">
        <v>205</v>
      </c>
      <c r="AA24" s="193">
        <v>1</v>
      </c>
      <c r="AB24" s="168"/>
      <c r="AC24" s="168"/>
      <c r="AD24" s="168"/>
      <c r="AE24" s="168"/>
      <c r="AF24" s="130">
        <v>0.4</v>
      </c>
      <c r="AG24" s="130">
        <v>0</v>
      </c>
      <c r="AH24" s="130">
        <v>0</v>
      </c>
      <c r="AI24" s="130">
        <v>0</v>
      </c>
      <c r="AJ24" s="130">
        <f t="shared" si="1"/>
        <v>0</v>
      </c>
      <c r="AK24" s="131"/>
      <c r="AL24" s="168"/>
      <c r="AM24" s="168"/>
      <c r="AN24" s="168"/>
      <c r="AO24" s="122"/>
      <c r="AP24" s="236"/>
      <c r="AQ24" s="236"/>
      <c r="AR24" s="168"/>
      <c r="AS24" s="168"/>
      <c r="AT24" s="136"/>
      <c r="AU24" s="168"/>
      <c r="AV24" s="122"/>
      <c r="AW24" s="124"/>
      <c r="AX24" s="122"/>
      <c r="AY24" s="122"/>
      <c r="AZ24" s="118"/>
      <c r="BA24" s="118"/>
      <c r="BB24" s="120"/>
      <c r="BC24" s="168"/>
      <c r="BD24" s="168"/>
      <c r="BE24" s="168"/>
      <c r="BF24" s="230"/>
    </row>
    <row r="25" spans="1:58" ht="38.1" customHeight="1" x14ac:dyDescent="0.25">
      <c r="A25" s="203"/>
      <c r="B25" s="203"/>
      <c r="C25" s="168"/>
      <c r="D25" s="204"/>
      <c r="E25" s="205"/>
      <c r="F25" s="205"/>
      <c r="G25" s="209"/>
      <c r="H25" s="137"/>
      <c r="I25" s="136"/>
      <c r="J25" s="209"/>
      <c r="K25" s="217"/>
      <c r="L25" s="220"/>
      <c r="M25" s="220"/>
      <c r="N25" s="220"/>
      <c r="O25" s="176"/>
      <c r="P25" s="220"/>
      <c r="Q25" s="140"/>
      <c r="R25" s="145"/>
      <c r="S25" s="144"/>
      <c r="T25" s="140"/>
      <c r="U25" s="145"/>
      <c r="V25" s="144"/>
      <c r="W25" s="168"/>
      <c r="X25" s="168"/>
      <c r="Y25" s="168"/>
      <c r="Z25" s="225"/>
      <c r="AA25" s="194"/>
      <c r="AB25" s="168"/>
      <c r="AC25" s="168"/>
      <c r="AD25" s="168"/>
      <c r="AE25" s="168"/>
      <c r="AF25" s="131"/>
      <c r="AG25" s="131"/>
      <c r="AH25" s="131"/>
      <c r="AI25" s="131"/>
      <c r="AJ25" s="131"/>
      <c r="AK25" s="131"/>
      <c r="AL25" s="168"/>
      <c r="AM25" s="168"/>
      <c r="AN25" s="168"/>
      <c r="AO25" s="122"/>
      <c r="AP25" s="236"/>
      <c r="AQ25" s="236"/>
      <c r="AR25" s="168"/>
      <c r="AS25" s="168"/>
      <c r="AT25" s="136"/>
      <c r="AU25" s="168"/>
      <c r="AV25" s="122"/>
      <c r="AW25" s="124"/>
      <c r="AX25" s="122">
        <v>200000000</v>
      </c>
      <c r="AY25" s="122">
        <v>0</v>
      </c>
      <c r="AZ25" s="118"/>
      <c r="BA25" s="118"/>
      <c r="BB25" s="120"/>
      <c r="BC25" s="168"/>
      <c r="BD25" s="168"/>
      <c r="BE25" s="168"/>
      <c r="BF25" s="230"/>
    </row>
    <row r="26" spans="1:58" ht="51.75" customHeight="1" x14ac:dyDescent="0.25">
      <c r="A26" s="203"/>
      <c r="B26" s="203"/>
      <c r="C26" s="168"/>
      <c r="D26" s="204"/>
      <c r="E26" s="205"/>
      <c r="F26" s="205"/>
      <c r="G26" s="27" t="s">
        <v>87</v>
      </c>
      <c r="H26" s="45" t="s">
        <v>185</v>
      </c>
      <c r="I26" s="136"/>
      <c r="J26" s="27" t="s">
        <v>120</v>
      </c>
      <c r="K26" s="40">
        <v>0.1</v>
      </c>
      <c r="L26" s="42">
        <v>0.05</v>
      </c>
      <c r="M26" s="42">
        <v>0</v>
      </c>
      <c r="N26" s="42">
        <v>0</v>
      </c>
      <c r="O26" s="42">
        <v>0</v>
      </c>
      <c r="P26" s="42">
        <v>0</v>
      </c>
      <c r="Q26" s="42">
        <f>SUM(N26:P26)</f>
        <v>0</v>
      </c>
      <c r="R26" s="91">
        <f>Q26/L26</f>
        <v>0</v>
      </c>
      <c r="S26" s="145"/>
      <c r="T26" s="42">
        <f>Q26+M26</f>
        <v>0</v>
      </c>
      <c r="U26" s="91">
        <f>T26/K26</f>
        <v>0</v>
      </c>
      <c r="V26" s="145"/>
      <c r="W26" s="168"/>
      <c r="X26" s="168"/>
      <c r="Y26" s="168"/>
      <c r="Z26" s="226"/>
      <c r="AA26" s="195"/>
      <c r="AB26" s="168"/>
      <c r="AC26" s="168"/>
      <c r="AD26" s="168"/>
      <c r="AE26" s="168"/>
      <c r="AF26" s="132"/>
      <c r="AG26" s="132"/>
      <c r="AH26" s="132"/>
      <c r="AI26" s="132"/>
      <c r="AJ26" s="132"/>
      <c r="AK26" s="132"/>
      <c r="AL26" s="168"/>
      <c r="AM26" s="168"/>
      <c r="AN26" s="168"/>
      <c r="AO26" s="122"/>
      <c r="AP26" s="237"/>
      <c r="AQ26" s="237"/>
      <c r="AR26" s="168"/>
      <c r="AS26" s="168"/>
      <c r="AT26" s="137"/>
      <c r="AU26" s="168"/>
      <c r="AV26" s="122"/>
      <c r="AW26" s="125"/>
      <c r="AX26" s="122"/>
      <c r="AY26" s="122"/>
      <c r="AZ26" s="119"/>
      <c r="BA26" s="119"/>
      <c r="BB26" s="116"/>
      <c r="BC26" s="168"/>
      <c r="BD26" s="168"/>
      <c r="BE26" s="168"/>
      <c r="BF26" s="230"/>
    </row>
    <row r="27" spans="1:58" ht="39.75" customHeight="1" x14ac:dyDescent="0.25">
      <c r="A27" s="203"/>
      <c r="B27" s="203"/>
      <c r="C27" s="168"/>
      <c r="D27" s="204"/>
      <c r="E27" s="205"/>
      <c r="F27" s="205" t="s">
        <v>43</v>
      </c>
      <c r="G27" s="205" t="s">
        <v>88</v>
      </c>
      <c r="H27" s="135" t="s">
        <v>175</v>
      </c>
      <c r="I27" s="136"/>
      <c r="J27" s="205" t="s">
        <v>121</v>
      </c>
      <c r="K27" s="179">
        <v>6</v>
      </c>
      <c r="L27" s="138">
        <v>3</v>
      </c>
      <c r="M27" s="138">
        <v>2</v>
      </c>
      <c r="N27" s="138">
        <v>2</v>
      </c>
      <c r="O27" s="138">
        <v>1</v>
      </c>
      <c r="P27" s="138">
        <v>0</v>
      </c>
      <c r="Q27" s="138">
        <f>SUM(N27:P30)</f>
        <v>3</v>
      </c>
      <c r="R27" s="143">
        <f>Q27/L27</f>
        <v>1</v>
      </c>
      <c r="S27" s="143">
        <f>AVERAGE(R27:R34)</f>
        <v>0.78899999999999992</v>
      </c>
      <c r="T27" s="138">
        <f>Q27+M27</f>
        <v>5</v>
      </c>
      <c r="U27" s="143">
        <f>T27/K27</f>
        <v>0.83333333333333337</v>
      </c>
      <c r="V27" s="143">
        <f>AVERAGE(U27:U34)</f>
        <v>0.72166666666666668</v>
      </c>
      <c r="W27" s="168" t="s">
        <v>145</v>
      </c>
      <c r="X27" s="168" t="s">
        <v>157</v>
      </c>
      <c r="Y27" s="168" t="s">
        <v>158</v>
      </c>
      <c r="Z27" s="55" t="s">
        <v>176</v>
      </c>
      <c r="AA27" s="59">
        <v>1</v>
      </c>
      <c r="AB27" s="177">
        <v>44562</v>
      </c>
      <c r="AC27" s="168">
        <v>364</v>
      </c>
      <c r="AD27" s="168">
        <v>1028736</v>
      </c>
      <c r="AE27" s="168">
        <f>AD27</f>
        <v>1028736</v>
      </c>
      <c r="AF27" s="25">
        <v>0.1</v>
      </c>
      <c r="AG27" s="106">
        <v>0.7</v>
      </c>
      <c r="AH27" s="106">
        <v>0.2</v>
      </c>
      <c r="AI27" s="106">
        <v>0.1</v>
      </c>
      <c r="AJ27" s="25">
        <f>+(AG27+AH27+AI27)/AA27</f>
        <v>0.99999999999999989</v>
      </c>
      <c r="AK27" s="123">
        <f>AVERAGE(AJ27:AJ34)</f>
        <v>0.50812499999999994</v>
      </c>
      <c r="AL27" s="168" t="s">
        <v>172</v>
      </c>
      <c r="AM27" s="168" t="s">
        <v>173</v>
      </c>
      <c r="AN27" s="168" t="s">
        <v>191</v>
      </c>
      <c r="AO27" s="178">
        <v>602189567</v>
      </c>
      <c r="AP27" s="228">
        <v>100000000</v>
      </c>
      <c r="AQ27" s="228">
        <f>AO27+AP27</f>
        <v>702189567</v>
      </c>
      <c r="AR27" s="168" t="s">
        <v>190</v>
      </c>
      <c r="AS27" s="168" t="str">
        <f>W27</f>
        <v>CONSOLIDACIÓN DEL CIERRE DE BRECHAS PARA LA EMPLEABILIDAD Y EMPLEOS INCLUSIVOS A LOS GRUPOS POBLACIONALES VULNERABLES EN EL DISTRITO DE   CARTAGENA DE INDIAS</v>
      </c>
      <c r="AT27" s="135" t="s">
        <v>247</v>
      </c>
      <c r="AU27" s="168" t="s">
        <v>208</v>
      </c>
      <c r="AV27" s="228">
        <v>92732400</v>
      </c>
      <c r="AW27" s="123">
        <f>+AV27/AQ27</f>
        <v>0.13206177413911932</v>
      </c>
      <c r="AX27" s="122">
        <v>602189567</v>
      </c>
      <c r="AY27" s="122">
        <v>92732400</v>
      </c>
      <c r="AZ27" s="117">
        <f>+AX27+AX30+AX33</f>
        <v>702189567</v>
      </c>
      <c r="BA27" s="117">
        <f>+AY27+AY30+AY33</f>
        <v>92732400</v>
      </c>
      <c r="BB27" s="115">
        <f>+BA27/AZ27</f>
        <v>0.13206177413911932</v>
      </c>
      <c r="BC27" s="168" t="s">
        <v>197</v>
      </c>
      <c r="BD27" s="168" t="s">
        <v>198</v>
      </c>
      <c r="BE27" s="168" t="s">
        <v>198</v>
      </c>
      <c r="BF27" s="232" t="s">
        <v>267</v>
      </c>
    </row>
    <row r="28" spans="1:58" ht="31.5" customHeight="1" x14ac:dyDescent="0.25">
      <c r="A28" s="203"/>
      <c r="B28" s="203"/>
      <c r="C28" s="168"/>
      <c r="D28" s="204"/>
      <c r="E28" s="205"/>
      <c r="F28" s="205"/>
      <c r="G28" s="205"/>
      <c r="H28" s="136"/>
      <c r="I28" s="136"/>
      <c r="J28" s="205"/>
      <c r="K28" s="179"/>
      <c r="L28" s="139"/>
      <c r="M28" s="139"/>
      <c r="N28" s="139"/>
      <c r="O28" s="139"/>
      <c r="P28" s="139"/>
      <c r="Q28" s="139"/>
      <c r="R28" s="144"/>
      <c r="S28" s="144"/>
      <c r="T28" s="139"/>
      <c r="U28" s="144"/>
      <c r="V28" s="144"/>
      <c r="W28" s="168"/>
      <c r="X28" s="168"/>
      <c r="Y28" s="168"/>
      <c r="Z28" s="55" t="s">
        <v>235</v>
      </c>
      <c r="AA28" s="59">
        <v>1</v>
      </c>
      <c r="AB28" s="168"/>
      <c r="AC28" s="168"/>
      <c r="AD28" s="168"/>
      <c r="AE28" s="168"/>
      <c r="AF28" s="25">
        <v>0.1</v>
      </c>
      <c r="AG28" s="106">
        <v>0.7</v>
      </c>
      <c r="AH28" s="106">
        <v>0.2</v>
      </c>
      <c r="AI28" s="106">
        <v>0.1</v>
      </c>
      <c r="AJ28" s="25">
        <f t="shared" ref="AJ28:AJ40" si="2">+(AG28+AH28+AI28)/AA28</f>
        <v>0.99999999999999989</v>
      </c>
      <c r="AK28" s="124"/>
      <c r="AL28" s="168"/>
      <c r="AM28" s="168"/>
      <c r="AN28" s="168"/>
      <c r="AO28" s="122"/>
      <c r="AP28" s="236"/>
      <c r="AQ28" s="236"/>
      <c r="AR28" s="168"/>
      <c r="AS28" s="168"/>
      <c r="AT28" s="136"/>
      <c r="AU28" s="168"/>
      <c r="AV28" s="236"/>
      <c r="AW28" s="124"/>
      <c r="AX28" s="122"/>
      <c r="AY28" s="122"/>
      <c r="AZ28" s="118"/>
      <c r="BA28" s="118"/>
      <c r="BB28" s="120"/>
      <c r="BC28" s="168"/>
      <c r="BD28" s="168"/>
      <c r="BE28" s="168"/>
      <c r="BF28" s="232"/>
    </row>
    <row r="29" spans="1:58" ht="30" x14ac:dyDescent="0.25">
      <c r="A29" s="203"/>
      <c r="B29" s="203"/>
      <c r="C29" s="168"/>
      <c r="D29" s="204"/>
      <c r="E29" s="205"/>
      <c r="F29" s="205"/>
      <c r="G29" s="205"/>
      <c r="H29" s="136"/>
      <c r="I29" s="136"/>
      <c r="J29" s="205"/>
      <c r="K29" s="179"/>
      <c r="L29" s="139"/>
      <c r="M29" s="139"/>
      <c r="N29" s="139"/>
      <c r="O29" s="139"/>
      <c r="P29" s="139"/>
      <c r="Q29" s="139"/>
      <c r="R29" s="144"/>
      <c r="S29" s="144"/>
      <c r="T29" s="139"/>
      <c r="U29" s="144"/>
      <c r="V29" s="144"/>
      <c r="W29" s="168"/>
      <c r="X29" s="168"/>
      <c r="Y29" s="168"/>
      <c r="Z29" s="55" t="s">
        <v>242</v>
      </c>
      <c r="AA29" s="59">
        <v>4</v>
      </c>
      <c r="AB29" s="168"/>
      <c r="AC29" s="168"/>
      <c r="AD29" s="168"/>
      <c r="AE29" s="168"/>
      <c r="AF29" s="25">
        <v>0.1</v>
      </c>
      <c r="AG29" s="108">
        <v>1</v>
      </c>
      <c r="AH29" s="106">
        <v>1</v>
      </c>
      <c r="AI29" s="106">
        <v>1</v>
      </c>
      <c r="AJ29" s="25">
        <f t="shared" si="2"/>
        <v>0.75</v>
      </c>
      <c r="AK29" s="124"/>
      <c r="AL29" s="168"/>
      <c r="AM29" s="168"/>
      <c r="AN29" s="168"/>
      <c r="AO29" s="122"/>
      <c r="AP29" s="236"/>
      <c r="AQ29" s="236"/>
      <c r="AR29" s="168"/>
      <c r="AS29" s="168"/>
      <c r="AT29" s="136"/>
      <c r="AU29" s="168"/>
      <c r="AV29" s="236"/>
      <c r="AW29" s="124"/>
      <c r="AX29" s="122"/>
      <c r="AY29" s="122"/>
      <c r="AZ29" s="118"/>
      <c r="BA29" s="118"/>
      <c r="BB29" s="120"/>
      <c r="BC29" s="168"/>
      <c r="BD29" s="168"/>
      <c r="BE29" s="168"/>
      <c r="BF29" s="232"/>
    </row>
    <row r="30" spans="1:58" ht="28.5" customHeight="1" x14ac:dyDescent="0.25">
      <c r="A30" s="203"/>
      <c r="B30" s="203"/>
      <c r="C30" s="168"/>
      <c r="D30" s="204"/>
      <c r="E30" s="205"/>
      <c r="F30" s="205"/>
      <c r="G30" s="205"/>
      <c r="H30" s="137"/>
      <c r="I30" s="136"/>
      <c r="J30" s="205"/>
      <c r="K30" s="179"/>
      <c r="L30" s="140"/>
      <c r="M30" s="140"/>
      <c r="N30" s="140"/>
      <c r="O30" s="140"/>
      <c r="P30" s="140"/>
      <c r="Q30" s="140"/>
      <c r="R30" s="145"/>
      <c r="S30" s="144"/>
      <c r="T30" s="140"/>
      <c r="U30" s="145"/>
      <c r="V30" s="144"/>
      <c r="W30" s="168"/>
      <c r="X30" s="168"/>
      <c r="Y30" s="168"/>
      <c r="Z30" s="55" t="s">
        <v>241</v>
      </c>
      <c r="AA30" s="59">
        <v>1</v>
      </c>
      <c r="AB30" s="168"/>
      <c r="AC30" s="168"/>
      <c r="AD30" s="168"/>
      <c r="AE30" s="168"/>
      <c r="AF30" s="25">
        <v>0.1</v>
      </c>
      <c r="AG30" s="25">
        <v>0</v>
      </c>
      <c r="AH30" s="25">
        <v>0.05</v>
      </c>
      <c r="AI30" s="25">
        <v>0</v>
      </c>
      <c r="AJ30" s="25">
        <f t="shared" si="2"/>
        <v>0.05</v>
      </c>
      <c r="AK30" s="124"/>
      <c r="AL30" s="168"/>
      <c r="AM30" s="168"/>
      <c r="AN30" s="168"/>
      <c r="AO30" s="122"/>
      <c r="AP30" s="236"/>
      <c r="AQ30" s="236"/>
      <c r="AR30" s="168"/>
      <c r="AS30" s="168"/>
      <c r="AT30" s="136"/>
      <c r="AU30" s="168"/>
      <c r="AV30" s="236"/>
      <c r="AW30" s="124"/>
      <c r="AX30" s="122">
        <v>67499284.840000004</v>
      </c>
      <c r="AY30" s="122">
        <v>0</v>
      </c>
      <c r="AZ30" s="118"/>
      <c r="BA30" s="118"/>
      <c r="BB30" s="120"/>
      <c r="BC30" s="168"/>
      <c r="BD30" s="168"/>
      <c r="BE30" s="168"/>
      <c r="BF30" s="232"/>
    </row>
    <row r="31" spans="1:58" ht="26.25" customHeight="1" x14ac:dyDescent="0.25">
      <c r="A31" s="203"/>
      <c r="B31" s="203"/>
      <c r="C31" s="168"/>
      <c r="D31" s="204"/>
      <c r="E31" s="205"/>
      <c r="F31" s="205"/>
      <c r="G31" s="205" t="s">
        <v>89</v>
      </c>
      <c r="H31" s="135" t="s">
        <v>175</v>
      </c>
      <c r="I31" s="136"/>
      <c r="J31" s="205" t="s">
        <v>122</v>
      </c>
      <c r="K31" s="179">
        <v>800</v>
      </c>
      <c r="L31" s="182">
        <v>500</v>
      </c>
      <c r="M31" s="182">
        <v>199</v>
      </c>
      <c r="N31" s="182">
        <v>205</v>
      </c>
      <c r="O31" s="182">
        <v>0</v>
      </c>
      <c r="P31" s="156">
        <v>84</v>
      </c>
      <c r="Q31" s="156">
        <f>SUM(N31:P34)</f>
        <v>289</v>
      </c>
      <c r="R31" s="146">
        <f>Q31/L31</f>
        <v>0.57799999999999996</v>
      </c>
      <c r="S31" s="144"/>
      <c r="T31" s="156">
        <f>Q31+M31</f>
        <v>488</v>
      </c>
      <c r="U31" s="146">
        <f>T31/K31</f>
        <v>0.61</v>
      </c>
      <c r="V31" s="144"/>
      <c r="W31" s="168"/>
      <c r="X31" s="168"/>
      <c r="Y31" s="168"/>
      <c r="Z31" s="55" t="s">
        <v>207</v>
      </c>
      <c r="AA31" s="59">
        <v>1</v>
      </c>
      <c r="AB31" s="168"/>
      <c r="AC31" s="168"/>
      <c r="AD31" s="168"/>
      <c r="AE31" s="168"/>
      <c r="AF31" s="25">
        <v>0.3</v>
      </c>
      <c r="AG31" s="106">
        <v>0.33300000000000002</v>
      </c>
      <c r="AH31" s="106">
        <v>0.16600000000000001</v>
      </c>
      <c r="AI31" s="106">
        <v>0.16600000000000001</v>
      </c>
      <c r="AJ31" s="25">
        <f t="shared" si="2"/>
        <v>0.66500000000000004</v>
      </c>
      <c r="AK31" s="124"/>
      <c r="AL31" s="168"/>
      <c r="AM31" s="168"/>
      <c r="AN31" s="168"/>
      <c r="AO31" s="122"/>
      <c r="AP31" s="236"/>
      <c r="AQ31" s="236"/>
      <c r="AR31" s="168"/>
      <c r="AS31" s="168"/>
      <c r="AT31" s="136"/>
      <c r="AU31" s="168"/>
      <c r="AV31" s="236"/>
      <c r="AW31" s="124"/>
      <c r="AX31" s="122"/>
      <c r="AY31" s="122"/>
      <c r="AZ31" s="118"/>
      <c r="BA31" s="118"/>
      <c r="BB31" s="120"/>
      <c r="BC31" s="168"/>
      <c r="BD31" s="168"/>
      <c r="BE31" s="168"/>
      <c r="BF31" s="232"/>
    </row>
    <row r="32" spans="1:58" ht="22.5" customHeight="1" x14ac:dyDescent="0.25">
      <c r="A32" s="203"/>
      <c r="B32" s="203"/>
      <c r="C32" s="168"/>
      <c r="D32" s="204"/>
      <c r="E32" s="205"/>
      <c r="F32" s="205"/>
      <c r="G32" s="205"/>
      <c r="H32" s="136"/>
      <c r="I32" s="136"/>
      <c r="J32" s="205"/>
      <c r="K32" s="179"/>
      <c r="L32" s="183"/>
      <c r="M32" s="183"/>
      <c r="N32" s="183"/>
      <c r="O32" s="183"/>
      <c r="P32" s="259"/>
      <c r="Q32" s="157"/>
      <c r="R32" s="147"/>
      <c r="S32" s="144"/>
      <c r="T32" s="157"/>
      <c r="U32" s="147"/>
      <c r="V32" s="144"/>
      <c r="W32" s="168"/>
      <c r="X32" s="168"/>
      <c r="Y32" s="168"/>
      <c r="Z32" s="55" t="s">
        <v>240</v>
      </c>
      <c r="AA32" s="59">
        <v>1</v>
      </c>
      <c r="AB32" s="168"/>
      <c r="AC32" s="168"/>
      <c r="AD32" s="168"/>
      <c r="AE32" s="168"/>
      <c r="AF32" s="25">
        <v>0.1</v>
      </c>
      <c r="AG32" s="25">
        <v>0</v>
      </c>
      <c r="AH32" s="25">
        <v>0</v>
      </c>
      <c r="AI32" s="25">
        <v>0</v>
      </c>
      <c r="AJ32" s="25">
        <f t="shared" si="2"/>
        <v>0</v>
      </c>
      <c r="AK32" s="124"/>
      <c r="AL32" s="168"/>
      <c r="AM32" s="168"/>
      <c r="AN32" s="168"/>
      <c r="AO32" s="122"/>
      <c r="AP32" s="236"/>
      <c r="AQ32" s="236"/>
      <c r="AR32" s="168"/>
      <c r="AS32" s="168"/>
      <c r="AT32" s="136"/>
      <c r="AU32" s="168"/>
      <c r="AV32" s="236"/>
      <c r="AW32" s="124"/>
      <c r="AX32" s="122"/>
      <c r="AY32" s="122"/>
      <c r="AZ32" s="118"/>
      <c r="BA32" s="118"/>
      <c r="BB32" s="120"/>
      <c r="BC32" s="168"/>
      <c r="BD32" s="168"/>
      <c r="BE32" s="168"/>
      <c r="BF32" s="232"/>
    </row>
    <row r="33" spans="1:58" ht="30" x14ac:dyDescent="0.25">
      <c r="A33" s="203"/>
      <c r="B33" s="203"/>
      <c r="C33" s="168"/>
      <c r="D33" s="204"/>
      <c r="E33" s="205"/>
      <c r="F33" s="205"/>
      <c r="G33" s="205"/>
      <c r="H33" s="136"/>
      <c r="I33" s="136"/>
      <c r="J33" s="205"/>
      <c r="K33" s="179"/>
      <c r="L33" s="183"/>
      <c r="M33" s="183"/>
      <c r="N33" s="183"/>
      <c r="O33" s="183"/>
      <c r="P33" s="259"/>
      <c r="Q33" s="157"/>
      <c r="R33" s="147"/>
      <c r="S33" s="144"/>
      <c r="T33" s="157"/>
      <c r="U33" s="147"/>
      <c r="V33" s="144"/>
      <c r="W33" s="168"/>
      <c r="X33" s="168"/>
      <c r="Y33" s="168"/>
      <c r="Z33" s="46" t="s">
        <v>239</v>
      </c>
      <c r="AA33" s="59">
        <v>1</v>
      </c>
      <c r="AB33" s="168"/>
      <c r="AC33" s="168"/>
      <c r="AD33" s="168"/>
      <c r="AE33" s="168"/>
      <c r="AF33" s="25">
        <v>0.1</v>
      </c>
      <c r="AG33" s="25">
        <v>0</v>
      </c>
      <c r="AH33" s="106">
        <v>0.5</v>
      </c>
      <c r="AI33" s="106">
        <v>0.1</v>
      </c>
      <c r="AJ33" s="25">
        <f t="shared" si="2"/>
        <v>0.6</v>
      </c>
      <c r="AK33" s="124"/>
      <c r="AL33" s="168"/>
      <c r="AM33" s="168"/>
      <c r="AN33" s="168"/>
      <c r="AO33" s="122"/>
      <c r="AP33" s="236"/>
      <c r="AQ33" s="236"/>
      <c r="AR33" s="168"/>
      <c r="AS33" s="168"/>
      <c r="AT33" s="136"/>
      <c r="AU33" s="168"/>
      <c r="AV33" s="236"/>
      <c r="AW33" s="124"/>
      <c r="AX33" s="122">
        <v>32500715.16</v>
      </c>
      <c r="AY33" s="122">
        <v>0</v>
      </c>
      <c r="AZ33" s="118"/>
      <c r="BA33" s="118"/>
      <c r="BB33" s="120"/>
      <c r="BC33" s="168"/>
      <c r="BD33" s="168"/>
      <c r="BE33" s="168"/>
      <c r="BF33" s="232"/>
    </row>
    <row r="34" spans="1:58" ht="30.6" customHeight="1" x14ac:dyDescent="0.25">
      <c r="A34" s="203"/>
      <c r="B34" s="203"/>
      <c r="C34" s="168"/>
      <c r="D34" s="204"/>
      <c r="E34" s="205"/>
      <c r="F34" s="205"/>
      <c r="G34" s="205"/>
      <c r="H34" s="136"/>
      <c r="I34" s="136"/>
      <c r="J34" s="205"/>
      <c r="K34" s="179"/>
      <c r="L34" s="183"/>
      <c r="M34" s="183"/>
      <c r="N34" s="184"/>
      <c r="O34" s="184"/>
      <c r="P34" s="260"/>
      <c r="Q34" s="158"/>
      <c r="R34" s="148"/>
      <c r="S34" s="145"/>
      <c r="T34" s="158"/>
      <c r="U34" s="148"/>
      <c r="V34" s="145"/>
      <c r="W34" s="168"/>
      <c r="X34" s="168"/>
      <c r="Y34" s="168"/>
      <c r="Z34" s="56" t="s">
        <v>238</v>
      </c>
      <c r="AA34" s="59">
        <v>1</v>
      </c>
      <c r="AB34" s="168"/>
      <c r="AC34" s="168"/>
      <c r="AD34" s="168"/>
      <c r="AE34" s="168"/>
      <c r="AF34" s="25">
        <v>0.1</v>
      </c>
      <c r="AG34" s="25">
        <v>0</v>
      </c>
      <c r="AH34" s="25">
        <v>0</v>
      </c>
      <c r="AI34" s="25">
        <v>0</v>
      </c>
      <c r="AJ34" s="25">
        <f t="shared" si="2"/>
        <v>0</v>
      </c>
      <c r="AK34" s="125"/>
      <c r="AL34" s="168"/>
      <c r="AM34" s="168"/>
      <c r="AN34" s="168"/>
      <c r="AO34" s="122"/>
      <c r="AP34" s="237"/>
      <c r="AQ34" s="237"/>
      <c r="AR34" s="168"/>
      <c r="AS34" s="168"/>
      <c r="AT34" s="137"/>
      <c r="AU34" s="168"/>
      <c r="AV34" s="237"/>
      <c r="AW34" s="125"/>
      <c r="AX34" s="122"/>
      <c r="AY34" s="122"/>
      <c r="AZ34" s="119"/>
      <c r="BA34" s="119"/>
      <c r="BB34" s="116"/>
      <c r="BC34" s="168"/>
      <c r="BD34" s="168"/>
      <c r="BE34" s="168"/>
      <c r="BF34" s="232"/>
    </row>
    <row r="35" spans="1:58" ht="45" customHeight="1" x14ac:dyDescent="0.25">
      <c r="A35" s="203"/>
      <c r="B35" s="203"/>
      <c r="C35" s="168"/>
      <c r="D35" s="204"/>
      <c r="E35" s="205"/>
      <c r="F35" s="205" t="s">
        <v>44</v>
      </c>
      <c r="G35" s="27" t="s">
        <v>90</v>
      </c>
      <c r="H35" s="23" t="s">
        <v>175</v>
      </c>
      <c r="I35" s="136"/>
      <c r="J35" s="27" t="s">
        <v>123</v>
      </c>
      <c r="K35" s="29">
        <v>1</v>
      </c>
      <c r="L35" s="35">
        <v>1</v>
      </c>
      <c r="M35" s="35">
        <v>0</v>
      </c>
      <c r="N35" s="39">
        <v>0.25</v>
      </c>
      <c r="O35" s="39">
        <v>0.25</v>
      </c>
      <c r="P35" s="39">
        <v>0.1</v>
      </c>
      <c r="Q35" s="39">
        <f>SUM(N35:P35)</f>
        <v>0.6</v>
      </c>
      <c r="R35" s="95">
        <f>Q35/L35</f>
        <v>0.6</v>
      </c>
      <c r="S35" s="143">
        <f>AVERAGE(R35:R40)</f>
        <v>0.73333333333333339</v>
      </c>
      <c r="T35" s="35">
        <f>Q35+M35</f>
        <v>0.6</v>
      </c>
      <c r="U35" s="95">
        <f>T35/K35</f>
        <v>0.6</v>
      </c>
      <c r="V35" s="143">
        <f>AVERAGE(U35:U40)</f>
        <v>0.73333333333333339</v>
      </c>
      <c r="W35" s="168" t="s">
        <v>146</v>
      </c>
      <c r="X35" s="168" t="s">
        <v>159</v>
      </c>
      <c r="Y35" s="168" t="s">
        <v>160</v>
      </c>
      <c r="Z35" s="56" t="s">
        <v>237</v>
      </c>
      <c r="AA35" s="59">
        <v>1</v>
      </c>
      <c r="AB35" s="177">
        <v>44562</v>
      </c>
      <c r="AC35" s="168">
        <v>364</v>
      </c>
      <c r="AD35" s="168">
        <v>1028736</v>
      </c>
      <c r="AE35" s="168">
        <f>AD35</f>
        <v>1028736</v>
      </c>
      <c r="AF35" s="25">
        <v>0.2</v>
      </c>
      <c r="AG35" s="106">
        <v>0.1</v>
      </c>
      <c r="AH35" s="106">
        <v>0.1</v>
      </c>
      <c r="AI35" s="106">
        <v>0.05</v>
      </c>
      <c r="AJ35" s="25">
        <f>+(AG35+AH35+AI35)/AA35</f>
        <v>0.25</v>
      </c>
      <c r="AK35" s="123">
        <f>AVERAGE(AJ35:AJ40)</f>
        <v>0.51766666666666672</v>
      </c>
      <c r="AL35" s="168" t="s">
        <v>172</v>
      </c>
      <c r="AM35" s="168" t="s">
        <v>173</v>
      </c>
      <c r="AN35" s="168" t="s">
        <v>191</v>
      </c>
      <c r="AO35" s="178">
        <v>202189567</v>
      </c>
      <c r="AP35" s="228">
        <v>200000000</v>
      </c>
      <c r="AQ35" s="228">
        <f>AO35+AP35</f>
        <v>402189567</v>
      </c>
      <c r="AR35" s="168" t="s">
        <v>190</v>
      </c>
      <c r="AS35" s="168" t="str">
        <f>W35</f>
        <v xml:space="preserve">
 HABILITACIÓN DE LAS ACCIONES PARA IDENTIFICAR Y CERRAR LAS BRECHAS DE CAPITAL HUMANO DE FORMA PERTINENTE, SUFICIENTE Y DE CALIDAD EN EL DISTRITO DE CARTAGENA DE INDIAS.
</v>
      </c>
      <c r="AT35" s="135" t="s">
        <v>247</v>
      </c>
      <c r="AU35" s="168" t="s">
        <v>213</v>
      </c>
      <c r="AV35" s="238">
        <v>49925866</v>
      </c>
      <c r="AW35" s="123">
        <f>+AV35/AQ35</f>
        <v>0.12413515937871158</v>
      </c>
      <c r="AX35" s="122">
        <v>202189567</v>
      </c>
      <c r="AY35" s="122">
        <v>49925866</v>
      </c>
      <c r="AZ35" s="117">
        <f>+AX35+AX38</f>
        <v>402189567</v>
      </c>
      <c r="BA35" s="117">
        <f>+AY35+AY38</f>
        <v>49925866</v>
      </c>
      <c r="BB35" s="115">
        <f>+BA35/AZ35</f>
        <v>0.12413515937871158</v>
      </c>
      <c r="BC35" s="168" t="s">
        <v>197</v>
      </c>
      <c r="BD35" s="168" t="s">
        <v>198</v>
      </c>
      <c r="BE35" s="168" t="s">
        <v>198</v>
      </c>
      <c r="BF35" s="232" t="s">
        <v>268</v>
      </c>
    </row>
    <row r="36" spans="1:58" ht="30" x14ac:dyDescent="0.25">
      <c r="A36" s="203"/>
      <c r="B36" s="203"/>
      <c r="C36" s="168"/>
      <c r="D36" s="204"/>
      <c r="E36" s="205"/>
      <c r="F36" s="205"/>
      <c r="G36" s="205" t="s">
        <v>91</v>
      </c>
      <c r="H36" s="135" t="s">
        <v>175</v>
      </c>
      <c r="I36" s="136"/>
      <c r="J36" s="205" t="s">
        <v>124</v>
      </c>
      <c r="K36" s="179">
        <v>6</v>
      </c>
      <c r="L36" s="135">
        <v>4</v>
      </c>
      <c r="M36" s="135">
        <v>1</v>
      </c>
      <c r="N36" s="135">
        <v>0</v>
      </c>
      <c r="O36" s="135">
        <v>0</v>
      </c>
      <c r="P36" s="135">
        <v>5</v>
      </c>
      <c r="Q36" s="135">
        <f>SUM(N36:P39)</f>
        <v>5</v>
      </c>
      <c r="R36" s="115">
        <v>1</v>
      </c>
      <c r="S36" s="144"/>
      <c r="T36" s="135">
        <f>Q36+M36</f>
        <v>6</v>
      </c>
      <c r="U36" s="115">
        <f>T36/K36</f>
        <v>1</v>
      </c>
      <c r="V36" s="144"/>
      <c r="W36" s="168"/>
      <c r="X36" s="168"/>
      <c r="Y36" s="168"/>
      <c r="Z36" s="56" t="s">
        <v>236</v>
      </c>
      <c r="AA36" s="59">
        <v>1</v>
      </c>
      <c r="AB36" s="168"/>
      <c r="AC36" s="168"/>
      <c r="AD36" s="168"/>
      <c r="AE36" s="168"/>
      <c r="AF36" s="25">
        <v>0.15</v>
      </c>
      <c r="AG36" s="106">
        <v>0.33300000000000002</v>
      </c>
      <c r="AH36" s="106">
        <v>0.33300000000000002</v>
      </c>
      <c r="AI36" s="106">
        <v>0.03</v>
      </c>
      <c r="AJ36" s="25">
        <f t="shared" si="2"/>
        <v>0.69600000000000006</v>
      </c>
      <c r="AK36" s="124"/>
      <c r="AL36" s="168"/>
      <c r="AM36" s="168"/>
      <c r="AN36" s="168"/>
      <c r="AO36" s="122"/>
      <c r="AP36" s="236"/>
      <c r="AQ36" s="236"/>
      <c r="AR36" s="168"/>
      <c r="AS36" s="168"/>
      <c r="AT36" s="136"/>
      <c r="AU36" s="168"/>
      <c r="AV36" s="239"/>
      <c r="AW36" s="124"/>
      <c r="AX36" s="122"/>
      <c r="AY36" s="122"/>
      <c r="AZ36" s="118"/>
      <c r="BA36" s="118"/>
      <c r="BB36" s="120"/>
      <c r="BC36" s="168"/>
      <c r="BD36" s="168"/>
      <c r="BE36" s="168"/>
      <c r="BF36" s="232"/>
    </row>
    <row r="37" spans="1:58" ht="60" x14ac:dyDescent="0.25">
      <c r="A37" s="203"/>
      <c r="B37" s="203"/>
      <c r="C37" s="168"/>
      <c r="D37" s="204"/>
      <c r="E37" s="205"/>
      <c r="F37" s="205"/>
      <c r="G37" s="205"/>
      <c r="H37" s="136"/>
      <c r="I37" s="136"/>
      <c r="J37" s="205"/>
      <c r="K37" s="179"/>
      <c r="L37" s="136"/>
      <c r="M37" s="136"/>
      <c r="N37" s="136"/>
      <c r="O37" s="136"/>
      <c r="P37" s="136"/>
      <c r="Q37" s="136"/>
      <c r="R37" s="120"/>
      <c r="S37" s="144"/>
      <c r="T37" s="136"/>
      <c r="U37" s="120"/>
      <c r="V37" s="144"/>
      <c r="W37" s="168"/>
      <c r="X37" s="168"/>
      <c r="Y37" s="168"/>
      <c r="Z37" s="56" t="s">
        <v>209</v>
      </c>
      <c r="AA37" s="59">
        <v>1</v>
      </c>
      <c r="AB37" s="168"/>
      <c r="AC37" s="168"/>
      <c r="AD37" s="168"/>
      <c r="AE37" s="168"/>
      <c r="AF37" s="25">
        <v>0.25</v>
      </c>
      <c r="AG37" s="106">
        <v>0.4</v>
      </c>
      <c r="AH37" s="106">
        <v>0.2</v>
      </c>
      <c r="AI37" s="106">
        <v>0.08</v>
      </c>
      <c r="AJ37" s="25">
        <f t="shared" si="2"/>
        <v>0.68</v>
      </c>
      <c r="AK37" s="124"/>
      <c r="AL37" s="168"/>
      <c r="AM37" s="168"/>
      <c r="AN37" s="168"/>
      <c r="AO37" s="122"/>
      <c r="AP37" s="236"/>
      <c r="AQ37" s="236"/>
      <c r="AR37" s="168"/>
      <c r="AS37" s="168"/>
      <c r="AT37" s="136"/>
      <c r="AU37" s="168"/>
      <c r="AV37" s="239"/>
      <c r="AW37" s="124"/>
      <c r="AX37" s="122"/>
      <c r="AY37" s="122"/>
      <c r="AZ37" s="118"/>
      <c r="BA37" s="118"/>
      <c r="BB37" s="120"/>
      <c r="BC37" s="168"/>
      <c r="BD37" s="168"/>
      <c r="BE37" s="168"/>
      <c r="BF37" s="232"/>
    </row>
    <row r="38" spans="1:58" ht="36" customHeight="1" x14ac:dyDescent="0.25">
      <c r="A38" s="203"/>
      <c r="B38" s="203"/>
      <c r="C38" s="168"/>
      <c r="D38" s="204"/>
      <c r="E38" s="205"/>
      <c r="F38" s="205"/>
      <c r="G38" s="205"/>
      <c r="H38" s="136"/>
      <c r="I38" s="136"/>
      <c r="J38" s="205"/>
      <c r="K38" s="179"/>
      <c r="L38" s="136"/>
      <c r="M38" s="136"/>
      <c r="N38" s="136"/>
      <c r="O38" s="136"/>
      <c r="P38" s="136"/>
      <c r="Q38" s="136"/>
      <c r="R38" s="120"/>
      <c r="S38" s="144"/>
      <c r="T38" s="136"/>
      <c r="U38" s="120"/>
      <c r="V38" s="144"/>
      <c r="W38" s="168"/>
      <c r="X38" s="168"/>
      <c r="Y38" s="168"/>
      <c r="Z38" s="56" t="s">
        <v>210</v>
      </c>
      <c r="AA38" s="59">
        <v>4</v>
      </c>
      <c r="AB38" s="168"/>
      <c r="AC38" s="168"/>
      <c r="AD38" s="168"/>
      <c r="AE38" s="168"/>
      <c r="AF38" s="25">
        <v>0.15</v>
      </c>
      <c r="AG38" s="108">
        <v>1</v>
      </c>
      <c r="AH38" s="108">
        <v>1</v>
      </c>
      <c r="AI38" s="108">
        <v>1</v>
      </c>
      <c r="AJ38" s="25">
        <f>+(AG38+AH38+AI38)/AA38</f>
        <v>0.75</v>
      </c>
      <c r="AK38" s="124"/>
      <c r="AL38" s="168"/>
      <c r="AM38" s="168"/>
      <c r="AN38" s="168"/>
      <c r="AO38" s="122"/>
      <c r="AP38" s="236"/>
      <c r="AQ38" s="236"/>
      <c r="AR38" s="168"/>
      <c r="AS38" s="168"/>
      <c r="AT38" s="136"/>
      <c r="AU38" s="168"/>
      <c r="AV38" s="239"/>
      <c r="AW38" s="124"/>
      <c r="AX38" s="122">
        <v>200000000</v>
      </c>
      <c r="AY38" s="122">
        <v>0</v>
      </c>
      <c r="AZ38" s="118"/>
      <c r="BA38" s="118"/>
      <c r="BB38" s="120"/>
      <c r="BC38" s="168"/>
      <c r="BD38" s="168"/>
      <c r="BE38" s="168"/>
      <c r="BF38" s="232"/>
    </row>
    <row r="39" spans="1:58" ht="45" customHeight="1" x14ac:dyDescent="0.25">
      <c r="A39" s="203"/>
      <c r="B39" s="203"/>
      <c r="C39" s="168"/>
      <c r="D39" s="204"/>
      <c r="E39" s="205"/>
      <c r="F39" s="205"/>
      <c r="G39" s="205"/>
      <c r="H39" s="137"/>
      <c r="I39" s="136"/>
      <c r="J39" s="205"/>
      <c r="K39" s="179"/>
      <c r="L39" s="137"/>
      <c r="M39" s="137"/>
      <c r="N39" s="137"/>
      <c r="O39" s="137"/>
      <c r="P39" s="137"/>
      <c r="Q39" s="137"/>
      <c r="R39" s="116"/>
      <c r="S39" s="144"/>
      <c r="T39" s="137"/>
      <c r="U39" s="116"/>
      <c r="V39" s="144"/>
      <c r="W39" s="168"/>
      <c r="X39" s="168"/>
      <c r="Y39" s="168"/>
      <c r="Z39" s="56" t="s">
        <v>211</v>
      </c>
      <c r="AA39" s="59">
        <v>1</v>
      </c>
      <c r="AB39" s="168"/>
      <c r="AC39" s="168"/>
      <c r="AD39" s="168"/>
      <c r="AE39" s="168"/>
      <c r="AF39" s="25">
        <v>0.15</v>
      </c>
      <c r="AG39" s="25">
        <v>0.05</v>
      </c>
      <c r="AH39" s="25">
        <v>0.03</v>
      </c>
      <c r="AI39" s="25">
        <v>0</v>
      </c>
      <c r="AJ39" s="25">
        <f t="shared" si="2"/>
        <v>0.08</v>
      </c>
      <c r="AK39" s="124"/>
      <c r="AL39" s="168"/>
      <c r="AM39" s="168"/>
      <c r="AN39" s="168"/>
      <c r="AO39" s="122"/>
      <c r="AP39" s="236"/>
      <c r="AQ39" s="236"/>
      <c r="AR39" s="168"/>
      <c r="AS39" s="168"/>
      <c r="AT39" s="136"/>
      <c r="AU39" s="168"/>
      <c r="AV39" s="239"/>
      <c r="AW39" s="124"/>
      <c r="AX39" s="122"/>
      <c r="AY39" s="122"/>
      <c r="AZ39" s="118"/>
      <c r="BA39" s="118"/>
      <c r="BB39" s="120"/>
      <c r="BC39" s="168"/>
      <c r="BD39" s="168"/>
      <c r="BE39" s="168"/>
      <c r="BF39" s="232"/>
    </row>
    <row r="40" spans="1:58" ht="60" x14ac:dyDescent="0.25">
      <c r="A40" s="203"/>
      <c r="B40" s="203"/>
      <c r="C40" s="168"/>
      <c r="D40" s="204"/>
      <c r="E40" s="205"/>
      <c r="F40" s="205"/>
      <c r="G40" s="53" t="s">
        <v>92</v>
      </c>
      <c r="H40" s="45" t="s">
        <v>175</v>
      </c>
      <c r="I40" s="136"/>
      <c r="J40" s="53" t="s">
        <v>125</v>
      </c>
      <c r="K40" s="54">
        <v>1</v>
      </c>
      <c r="L40" s="44">
        <v>1</v>
      </c>
      <c r="M40" s="44">
        <v>0</v>
      </c>
      <c r="N40" s="44">
        <v>0.1</v>
      </c>
      <c r="O40" s="44">
        <v>0.25</v>
      </c>
      <c r="P40" s="44">
        <v>0.25</v>
      </c>
      <c r="Q40" s="44">
        <f>SUM(N40:P40)</f>
        <v>0.6</v>
      </c>
      <c r="R40" s="91">
        <f>Q40/L40</f>
        <v>0.6</v>
      </c>
      <c r="S40" s="145"/>
      <c r="T40" s="44">
        <f>Q40+M40</f>
        <v>0.6</v>
      </c>
      <c r="U40" s="91">
        <f>T40/K40</f>
        <v>0.6</v>
      </c>
      <c r="V40" s="145"/>
      <c r="W40" s="168"/>
      <c r="X40" s="168"/>
      <c r="Y40" s="168"/>
      <c r="Z40" s="56" t="s">
        <v>212</v>
      </c>
      <c r="AA40" s="59">
        <v>1</v>
      </c>
      <c r="AB40" s="168"/>
      <c r="AC40" s="168"/>
      <c r="AD40" s="168"/>
      <c r="AE40" s="168"/>
      <c r="AF40" s="25">
        <v>0.1</v>
      </c>
      <c r="AG40" s="106">
        <v>0.3</v>
      </c>
      <c r="AH40" s="106">
        <v>0.3</v>
      </c>
      <c r="AI40" s="106">
        <v>0.05</v>
      </c>
      <c r="AJ40" s="25">
        <f t="shared" si="2"/>
        <v>0.65</v>
      </c>
      <c r="AK40" s="125"/>
      <c r="AL40" s="168"/>
      <c r="AM40" s="168"/>
      <c r="AN40" s="168"/>
      <c r="AO40" s="122"/>
      <c r="AP40" s="237"/>
      <c r="AQ40" s="237"/>
      <c r="AR40" s="168"/>
      <c r="AS40" s="168"/>
      <c r="AT40" s="137"/>
      <c r="AU40" s="168"/>
      <c r="AV40" s="240"/>
      <c r="AW40" s="125"/>
      <c r="AX40" s="122"/>
      <c r="AY40" s="122"/>
      <c r="AZ40" s="119"/>
      <c r="BA40" s="119"/>
      <c r="BB40" s="116"/>
      <c r="BC40" s="168"/>
      <c r="BD40" s="168"/>
      <c r="BE40" s="168"/>
      <c r="BF40" s="232"/>
    </row>
    <row r="41" spans="1:58" ht="50.25" customHeight="1" x14ac:dyDescent="0.25">
      <c r="A41" s="203"/>
      <c r="B41" s="206" t="s">
        <v>45</v>
      </c>
      <c r="C41" s="168" t="s">
        <v>46</v>
      </c>
      <c r="D41" s="168" t="s">
        <v>47</v>
      </c>
      <c r="E41" s="181" t="s">
        <v>48</v>
      </c>
      <c r="F41" s="181" t="s">
        <v>49</v>
      </c>
      <c r="G41" s="28" t="s">
        <v>93</v>
      </c>
      <c r="H41" s="23" t="s">
        <v>175</v>
      </c>
      <c r="I41" s="135" t="s">
        <v>47</v>
      </c>
      <c r="J41" s="28" t="s">
        <v>126</v>
      </c>
      <c r="K41" s="31">
        <v>4</v>
      </c>
      <c r="L41" s="39">
        <v>1</v>
      </c>
      <c r="M41" s="39">
        <v>2</v>
      </c>
      <c r="N41" s="39">
        <v>1</v>
      </c>
      <c r="O41" s="39">
        <v>0</v>
      </c>
      <c r="P41" s="39">
        <v>0</v>
      </c>
      <c r="Q41" s="39">
        <f>+N41+O41+P41</f>
        <v>1</v>
      </c>
      <c r="R41" s="95">
        <f>Q41/L41</f>
        <v>1</v>
      </c>
      <c r="S41" s="143">
        <f>AVERAGE(R41:R49)</f>
        <v>0.53333333333333333</v>
      </c>
      <c r="T41" s="39">
        <f>Q41+M41</f>
        <v>3</v>
      </c>
      <c r="U41" s="95">
        <f>T41/K41</f>
        <v>0.75</v>
      </c>
      <c r="V41" s="143">
        <f>AVERAGE(U41:U49)</f>
        <v>0.53749999999999998</v>
      </c>
      <c r="W41" s="168" t="s">
        <v>147</v>
      </c>
      <c r="X41" s="168" t="s">
        <v>161</v>
      </c>
      <c r="Y41" s="168" t="s">
        <v>162</v>
      </c>
      <c r="Z41" s="56" t="s">
        <v>214</v>
      </c>
      <c r="AA41" s="59">
        <v>1</v>
      </c>
      <c r="AB41" s="177">
        <v>44562</v>
      </c>
      <c r="AC41" s="168">
        <v>364</v>
      </c>
      <c r="AD41" s="168">
        <v>1028736</v>
      </c>
      <c r="AE41" s="168">
        <f>AD41</f>
        <v>1028736</v>
      </c>
      <c r="AF41" s="25">
        <v>0.1</v>
      </c>
      <c r="AG41" s="106">
        <v>0.1</v>
      </c>
      <c r="AH41" s="106">
        <v>0.05</v>
      </c>
      <c r="AI41" s="106">
        <v>0.05</v>
      </c>
      <c r="AJ41" s="25">
        <f>+(AG41+AH41+AI41)/AA41</f>
        <v>0.2</v>
      </c>
      <c r="AK41" s="123">
        <f>AVERAGE(AJ41:AJ49)</f>
        <v>0.23888888888888887</v>
      </c>
      <c r="AL41" s="168" t="s">
        <v>172</v>
      </c>
      <c r="AM41" s="168" t="s">
        <v>173</v>
      </c>
      <c r="AN41" s="168" t="s">
        <v>191</v>
      </c>
      <c r="AO41" s="178">
        <v>251094783</v>
      </c>
      <c r="AP41" s="228">
        <v>1000000000</v>
      </c>
      <c r="AQ41" s="228">
        <f>AO41+AP41</f>
        <v>1251094783</v>
      </c>
      <c r="AR41" s="168" t="s">
        <v>190</v>
      </c>
      <c r="AS41" s="168" t="str">
        <f>W41</f>
        <v>IMPLEMENTACIÓN DE ESTRATEGIAS DE ARTICULACIÓN ENTRE ACTORES E INICIATIVAS PARA EL IMPULSO DE UNA CULTURA DE LA INNOVACIÓN EN CARTAGENA DE INDIAS</v>
      </c>
      <c r="AT41" s="135" t="s">
        <v>247</v>
      </c>
      <c r="AU41" s="168" t="s">
        <v>223</v>
      </c>
      <c r="AV41" s="241">
        <v>39200000</v>
      </c>
      <c r="AW41" s="123">
        <f>+AV41/AQ41</f>
        <v>3.1332558118420353E-2</v>
      </c>
      <c r="AX41" s="113">
        <v>251094783</v>
      </c>
      <c r="AY41" s="113">
        <v>39200000</v>
      </c>
      <c r="AZ41" s="117">
        <f>+AX41+AX44</f>
        <v>1251094783</v>
      </c>
      <c r="BA41" s="117">
        <f>+AY41+AY44</f>
        <v>39200000</v>
      </c>
      <c r="BB41" s="115">
        <f>+BA41/AZ41</f>
        <v>3.1332558118420353E-2</v>
      </c>
      <c r="BC41" s="168" t="s">
        <v>197</v>
      </c>
      <c r="BD41" s="168" t="s">
        <v>198</v>
      </c>
      <c r="BE41" s="168" t="s">
        <v>198</v>
      </c>
      <c r="BF41" s="232" t="s">
        <v>262</v>
      </c>
    </row>
    <row r="42" spans="1:58" ht="60" x14ac:dyDescent="0.25">
      <c r="A42" s="203"/>
      <c r="B42" s="206"/>
      <c r="C42" s="168"/>
      <c r="D42" s="168"/>
      <c r="E42" s="181"/>
      <c r="F42" s="181"/>
      <c r="G42" s="28" t="s">
        <v>94</v>
      </c>
      <c r="H42" s="23" t="s">
        <v>175</v>
      </c>
      <c r="I42" s="136"/>
      <c r="J42" s="28" t="s">
        <v>127</v>
      </c>
      <c r="K42" s="31">
        <v>4</v>
      </c>
      <c r="L42" s="39">
        <v>1</v>
      </c>
      <c r="M42" s="39">
        <v>1</v>
      </c>
      <c r="N42" s="39">
        <v>0.1</v>
      </c>
      <c r="O42" s="39">
        <v>0.4</v>
      </c>
      <c r="P42" s="39">
        <v>0.1</v>
      </c>
      <c r="Q42" s="39">
        <f>SUM(N42:P42)</f>
        <v>0.6</v>
      </c>
      <c r="R42" s="95">
        <f>Q42/L42</f>
        <v>0.6</v>
      </c>
      <c r="S42" s="144"/>
      <c r="T42" s="39">
        <f>Q42+M42</f>
        <v>1.6</v>
      </c>
      <c r="U42" s="95">
        <f>T42/K42</f>
        <v>0.4</v>
      </c>
      <c r="V42" s="144"/>
      <c r="W42" s="168"/>
      <c r="X42" s="168"/>
      <c r="Y42" s="168"/>
      <c r="Z42" s="56" t="s">
        <v>215</v>
      </c>
      <c r="AA42" s="59">
        <v>1</v>
      </c>
      <c r="AB42" s="168"/>
      <c r="AC42" s="168"/>
      <c r="AD42" s="168"/>
      <c r="AE42" s="168"/>
      <c r="AF42" s="25">
        <v>0.1</v>
      </c>
      <c r="AG42" s="106">
        <v>1</v>
      </c>
      <c r="AH42" s="25">
        <v>0</v>
      </c>
      <c r="AI42" s="25">
        <v>0</v>
      </c>
      <c r="AJ42" s="25">
        <f>+(AG42+AH42+AI42)/AA42</f>
        <v>1</v>
      </c>
      <c r="AK42" s="124"/>
      <c r="AL42" s="168"/>
      <c r="AM42" s="168"/>
      <c r="AN42" s="168"/>
      <c r="AO42" s="122"/>
      <c r="AP42" s="236"/>
      <c r="AQ42" s="236"/>
      <c r="AR42" s="168"/>
      <c r="AS42" s="168"/>
      <c r="AT42" s="136"/>
      <c r="AU42" s="168"/>
      <c r="AV42" s="242"/>
      <c r="AW42" s="124"/>
      <c r="AX42" s="121"/>
      <c r="AY42" s="121"/>
      <c r="AZ42" s="118"/>
      <c r="BA42" s="118"/>
      <c r="BB42" s="120"/>
      <c r="BC42" s="168"/>
      <c r="BD42" s="168"/>
      <c r="BE42" s="168"/>
      <c r="BF42" s="232"/>
    </row>
    <row r="43" spans="1:58" ht="45" x14ac:dyDescent="0.25">
      <c r="A43" s="203"/>
      <c r="B43" s="206"/>
      <c r="C43" s="168"/>
      <c r="D43" s="168"/>
      <c r="E43" s="181"/>
      <c r="F43" s="181"/>
      <c r="G43" s="28" t="s">
        <v>95</v>
      </c>
      <c r="H43" s="23" t="s">
        <v>175</v>
      </c>
      <c r="I43" s="136"/>
      <c r="J43" s="28" t="s">
        <v>128</v>
      </c>
      <c r="K43" s="31">
        <v>1</v>
      </c>
      <c r="L43" s="39">
        <v>1</v>
      </c>
      <c r="M43" s="36" t="s">
        <v>72</v>
      </c>
      <c r="N43" s="39">
        <v>0</v>
      </c>
      <c r="O43" s="35">
        <v>0</v>
      </c>
      <c r="P43" s="35">
        <v>0</v>
      </c>
      <c r="Q43" s="39">
        <f>SUM(N43:P43)</f>
        <v>0</v>
      </c>
      <c r="R43" s="95">
        <f>Q43/L43</f>
        <v>0</v>
      </c>
      <c r="S43" s="144"/>
      <c r="T43" s="39">
        <f>Q43</f>
        <v>0</v>
      </c>
      <c r="U43" s="95">
        <f>T43/K43</f>
        <v>0</v>
      </c>
      <c r="V43" s="144"/>
      <c r="W43" s="168"/>
      <c r="X43" s="168"/>
      <c r="Y43" s="168"/>
      <c r="Z43" s="56" t="s">
        <v>216</v>
      </c>
      <c r="AA43" s="59">
        <v>2</v>
      </c>
      <c r="AB43" s="168"/>
      <c r="AC43" s="168"/>
      <c r="AD43" s="168"/>
      <c r="AE43" s="168"/>
      <c r="AF43" s="25">
        <v>0.1</v>
      </c>
      <c r="AG43" s="25">
        <v>0</v>
      </c>
      <c r="AH43" s="25">
        <v>0</v>
      </c>
      <c r="AI43" s="106">
        <v>0.3</v>
      </c>
      <c r="AJ43" s="25">
        <f t="shared" ref="AJ43:AJ44" si="3">+(AG43+AH43+AI43)/AA43</f>
        <v>0.15</v>
      </c>
      <c r="AK43" s="124"/>
      <c r="AL43" s="168"/>
      <c r="AM43" s="168"/>
      <c r="AN43" s="168"/>
      <c r="AO43" s="122"/>
      <c r="AP43" s="236"/>
      <c r="AQ43" s="236"/>
      <c r="AR43" s="168"/>
      <c r="AS43" s="168"/>
      <c r="AT43" s="136"/>
      <c r="AU43" s="168"/>
      <c r="AV43" s="242"/>
      <c r="AW43" s="124"/>
      <c r="AX43" s="121"/>
      <c r="AY43" s="121"/>
      <c r="AZ43" s="118"/>
      <c r="BA43" s="118"/>
      <c r="BB43" s="120"/>
      <c r="BC43" s="168"/>
      <c r="BD43" s="168"/>
      <c r="BE43" s="168"/>
      <c r="BF43" s="232"/>
    </row>
    <row r="44" spans="1:58" ht="15" x14ac:dyDescent="0.25">
      <c r="A44" s="203"/>
      <c r="B44" s="206"/>
      <c r="C44" s="168"/>
      <c r="D44" s="168"/>
      <c r="E44" s="181"/>
      <c r="F44" s="181"/>
      <c r="G44" s="181" t="s">
        <v>96</v>
      </c>
      <c r="H44" s="135" t="s">
        <v>175</v>
      </c>
      <c r="I44" s="136"/>
      <c r="J44" s="181" t="s">
        <v>129</v>
      </c>
      <c r="K44" s="180">
        <v>1</v>
      </c>
      <c r="L44" s="185" t="s">
        <v>141</v>
      </c>
      <c r="M44" s="138">
        <v>1</v>
      </c>
      <c r="N44" s="138" t="s">
        <v>72</v>
      </c>
      <c r="O44" s="138" t="s">
        <v>72</v>
      </c>
      <c r="P44" s="138" t="s">
        <v>72</v>
      </c>
      <c r="Q44" s="138" t="s">
        <v>72</v>
      </c>
      <c r="R44" s="143" t="s">
        <v>72</v>
      </c>
      <c r="S44" s="144"/>
      <c r="T44" s="138">
        <f>M44</f>
        <v>1</v>
      </c>
      <c r="U44" s="143">
        <f>T44/K44</f>
        <v>1</v>
      </c>
      <c r="V44" s="144"/>
      <c r="W44" s="168"/>
      <c r="X44" s="168"/>
      <c r="Y44" s="168"/>
      <c r="Z44" s="56" t="s">
        <v>217</v>
      </c>
      <c r="AA44" s="59">
        <v>2</v>
      </c>
      <c r="AB44" s="168"/>
      <c r="AC44" s="168"/>
      <c r="AD44" s="168"/>
      <c r="AE44" s="168"/>
      <c r="AF44" s="25">
        <v>0.1</v>
      </c>
      <c r="AG44" s="25">
        <v>0</v>
      </c>
      <c r="AH44" s="25">
        <v>0</v>
      </c>
      <c r="AI44" s="25">
        <v>0</v>
      </c>
      <c r="AJ44" s="25">
        <f t="shared" si="3"/>
        <v>0</v>
      </c>
      <c r="AK44" s="124"/>
      <c r="AL44" s="168"/>
      <c r="AM44" s="168"/>
      <c r="AN44" s="168"/>
      <c r="AO44" s="122"/>
      <c r="AP44" s="236"/>
      <c r="AQ44" s="236"/>
      <c r="AR44" s="168"/>
      <c r="AS44" s="168"/>
      <c r="AT44" s="136"/>
      <c r="AU44" s="168"/>
      <c r="AV44" s="242"/>
      <c r="AW44" s="124"/>
      <c r="AX44" s="122">
        <v>1000000000</v>
      </c>
      <c r="AY44" s="122">
        <v>0</v>
      </c>
      <c r="AZ44" s="118"/>
      <c r="BA44" s="118"/>
      <c r="BB44" s="120"/>
      <c r="BC44" s="168"/>
      <c r="BD44" s="168"/>
      <c r="BE44" s="168"/>
      <c r="BF44" s="232"/>
    </row>
    <row r="45" spans="1:58" ht="30" x14ac:dyDescent="0.25">
      <c r="A45" s="203"/>
      <c r="B45" s="206"/>
      <c r="C45" s="168"/>
      <c r="D45" s="168"/>
      <c r="E45" s="181"/>
      <c r="F45" s="181"/>
      <c r="G45" s="181"/>
      <c r="H45" s="136"/>
      <c r="I45" s="136"/>
      <c r="J45" s="181"/>
      <c r="K45" s="180"/>
      <c r="L45" s="186"/>
      <c r="M45" s="139"/>
      <c r="N45" s="139"/>
      <c r="O45" s="139"/>
      <c r="P45" s="139"/>
      <c r="Q45" s="139"/>
      <c r="R45" s="144"/>
      <c r="S45" s="144"/>
      <c r="T45" s="139"/>
      <c r="U45" s="144"/>
      <c r="V45" s="144"/>
      <c r="W45" s="168"/>
      <c r="X45" s="168"/>
      <c r="Y45" s="168"/>
      <c r="Z45" s="56" t="s">
        <v>218</v>
      </c>
      <c r="AA45" s="59">
        <v>2</v>
      </c>
      <c r="AB45" s="168"/>
      <c r="AC45" s="168"/>
      <c r="AD45" s="168"/>
      <c r="AE45" s="168"/>
      <c r="AF45" s="25">
        <v>0.1</v>
      </c>
      <c r="AG45" s="25">
        <v>0</v>
      </c>
      <c r="AH45" s="25">
        <v>0</v>
      </c>
      <c r="AI45" s="25">
        <v>0</v>
      </c>
      <c r="AJ45" s="25">
        <f>+(AG45+AH45+AI45)/AA45</f>
        <v>0</v>
      </c>
      <c r="AK45" s="124"/>
      <c r="AL45" s="168"/>
      <c r="AM45" s="168"/>
      <c r="AN45" s="168"/>
      <c r="AO45" s="122"/>
      <c r="AP45" s="236"/>
      <c r="AQ45" s="236"/>
      <c r="AR45" s="168"/>
      <c r="AS45" s="168"/>
      <c r="AT45" s="136"/>
      <c r="AU45" s="168"/>
      <c r="AV45" s="242"/>
      <c r="AW45" s="124"/>
      <c r="AX45" s="122"/>
      <c r="AY45" s="122"/>
      <c r="AZ45" s="118"/>
      <c r="BA45" s="118"/>
      <c r="BB45" s="120"/>
      <c r="BC45" s="168"/>
      <c r="BD45" s="168"/>
      <c r="BE45" s="168"/>
      <c r="BF45" s="232"/>
    </row>
    <row r="46" spans="1:58" ht="15" x14ac:dyDescent="0.25">
      <c r="A46" s="203"/>
      <c r="B46" s="206"/>
      <c r="C46" s="168"/>
      <c r="D46" s="168"/>
      <c r="E46" s="181"/>
      <c r="F46" s="181"/>
      <c r="G46" s="181"/>
      <c r="H46" s="136"/>
      <c r="I46" s="136"/>
      <c r="J46" s="181"/>
      <c r="K46" s="180"/>
      <c r="L46" s="186"/>
      <c r="M46" s="139"/>
      <c r="N46" s="139"/>
      <c r="O46" s="139"/>
      <c r="P46" s="139"/>
      <c r="Q46" s="139"/>
      <c r="R46" s="144"/>
      <c r="S46" s="144"/>
      <c r="T46" s="139"/>
      <c r="U46" s="144"/>
      <c r="V46" s="144"/>
      <c r="W46" s="168"/>
      <c r="X46" s="168"/>
      <c r="Y46" s="168"/>
      <c r="Z46" s="56" t="s">
        <v>219</v>
      </c>
      <c r="AA46" s="59">
        <v>2</v>
      </c>
      <c r="AB46" s="168"/>
      <c r="AC46" s="168"/>
      <c r="AD46" s="168"/>
      <c r="AE46" s="168"/>
      <c r="AF46" s="25">
        <v>0.1</v>
      </c>
      <c r="AG46" s="25">
        <v>0</v>
      </c>
      <c r="AH46" s="25">
        <v>0</v>
      </c>
      <c r="AI46" s="25">
        <v>0</v>
      </c>
      <c r="AJ46" s="25">
        <f t="shared" ref="AJ46:AJ52" si="4">+(AG46+AH46+AI46)/AA46</f>
        <v>0</v>
      </c>
      <c r="AK46" s="124"/>
      <c r="AL46" s="168"/>
      <c r="AM46" s="168"/>
      <c r="AN46" s="168"/>
      <c r="AO46" s="122"/>
      <c r="AP46" s="236"/>
      <c r="AQ46" s="236"/>
      <c r="AR46" s="168"/>
      <c r="AS46" s="168"/>
      <c r="AT46" s="136"/>
      <c r="AU46" s="168"/>
      <c r="AV46" s="242"/>
      <c r="AW46" s="124"/>
      <c r="AX46" s="122"/>
      <c r="AY46" s="122"/>
      <c r="AZ46" s="118"/>
      <c r="BA46" s="118"/>
      <c r="BB46" s="120"/>
      <c r="BC46" s="168"/>
      <c r="BD46" s="168"/>
      <c r="BE46" s="168"/>
      <c r="BF46" s="232"/>
    </row>
    <row r="47" spans="1:58" ht="30" x14ac:dyDescent="0.25">
      <c r="A47" s="203"/>
      <c r="B47" s="206"/>
      <c r="C47" s="168"/>
      <c r="D47" s="168"/>
      <c r="E47" s="181"/>
      <c r="F47" s="181"/>
      <c r="G47" s="181"/>
      <c r="H47" s="136"/>
      <c r="I47" s="136"/>
      <c r="J47" s="181"/>
      <c r="K47" s="180"/>
      <c r="L47" s="186"/>
      <c r="M47" s="139"/>
      <c r="N47" s="139"/>
      <c r="O47" s="139"/>
      <c r="P47" s="139"/>
      <c r="Q47" s="139"/>
      <c r="R47" s="144"/>
      <c r="S47" s="144"/>
      <c r="T47" s="139"/>
      <c r="U47" s="144"/>
      <c r="V47" s="144"/>
      <c r="W47" s="168"/>
      <c r="X47" s="168"/>
      <c r="Y47" s="168"/>
      <c r="Z47" s="56" t="s">
        <v>220</v>
      </c>
      <c r="AA47" s="59">
        <v>1</v>
      </c>
      <c r="AB47" s="168"/>
      <c r="AC47" s="168"/>
      <c r="AD47" s="168"/>
      <c r="AE47" s="168"/>
      <c r="AF47" s="25">
        <v>0.1</v>
      </c>
      <c r="AG47" s="25">
        <v>0</v>
      </c>
      <c r="AH47" s="25">
        <v>0</v>
      </c>
      <c r="AI47" s="25">
        <v>0</v>
      </c>
      <c r="AJ47" s="25">
        <f t="shared" si="4"/>
        <v>0</v>
      </c>
      <c r="AK47" s="124"/>
      <c r="AL47" s="168"/>
      <c r="AM47" s="168"/>
      <c r="AN47" s="168"/>
      <c r="AO47" s="122"/>
      <c r="AP47" s="236"/>
      <c r="AQ47" s="236"/>
      <c r="AR47" s="168"/>
      <c r="AS47" s="168"/>
      <c r="AT47" s="136"/>
      <c r="AU47" s="168"/>
      <c r="AV47" s="242"/>
      <c r="AW47" s="124"/>
      <c r="AX47" s="122"/>
      <c r="AY47" s="122"/>
      <c r="AZ47" s="118"/>
      <c r="BA47" s="118"/>
      <c r="BB47" s="120"/>
      <c r="BC47" s="168"/>
      <c r="BD47" s="168"/>
      <c r="BE47" s="168"/>
      <c r="BF47" s="232"/>
    </row>
    <row r="48" spans="1:58" ht="15" x14ac:dyDescent="0.25">
      <c r="A48" s="203"/>
      <c r="B48" s="206"/>
      <c r="C48" s="168"/>
      <c r="D48" s="168"/>
      <c r="E48" s="181"/>
      <c r="F48" s="181"/>
      <c r="G48" s="181"/>
      <c r="H48" s="136"/>
      <c r="I48" s="136"/>
      <c r="J48" s="181"/>
      <c r="K48" s="180"/>
      <c r="L48" s="186"/>
      <c r="M48" s="139"/>
      <c r="N48" s="139"/>
      <c r="O48" s="139"/>
      <c r="P48" s="139"/>
      <c r="Q48" s="139"/>
      <c r="R48" s="144"/>
      <c r="S48" s="144"/>
      <c r="T48" s="139"/>
      <c r="U48" s="144"/>
      <c r="V48" s="144"/>
      <c r="W48" s="168"/>
      <c r="X48" s="168"/>
      <c r="Y48" s="168"/>
      <c r="Z48" s="56" t="s">
        <v>221</v>
      </c>
      <c r="AA48" s="59">
        <v>1</v>
      </c>
      <c r="AB48" s="168"/>
      <c r="AC48" s="168"/>
      <c r="AD48" s="168"/>
      <c r="AE48" s="168"/>
      <c r="AF48" s="25">
        <v>0.2</v>
      </c>
      <c r="AG48" s="106">
        <v>0</v>
      </c>
      <c r="AH48" s="106">
        <v>0</v>
      </c>
      <c r="AI48" s="25">
        <v>0</v>
      </c>
      <c r="AJ48" s="25">
        <f t="shared" si="4"/>
        <v>0</v>
      </c>
      <c r="AK48" s="124"/>
      <c r="AL48" s="168"/>
      <c r="AM48" s="168"/>
      <c r="AN48" s="168"/>
      <c r="AO48" s="122"/>
      <c r="AP48" s="236"/>
      <c r="AQ48" s="236"/>
      <c r="AR48" s="168"/>
      <c r="AS48" s="168"/>
      <c r="AT48" s="136"/>
      <c r="AU48" s="168"/>
      <c r="AV48" s="242"/>
      <c r="AW48" s="124"/>
      <c r="AX48" s="122"/>
      <c r="AY48" s="122"/>
      <c r="AZ48" s="118"/>
      <c r="BA48" s="118"/>
      <c r="BB48" s="120"/>
      <c r="BC48" s="168"/>
      <c r="BD48" s="168"/>
      <c r="BE48" s="168"/>
      <c r="BF48" s="232"/>
    </row>
    <row r="49" spans="1:58" ht="35.25" customHeight="1" x14ac:dyDescent="0.25">
      <c r="A49" s="203"/>
      <c r="B49" s="206"/>
      <c r="C49" s="168"/>
      <c r="D49" s="168"/>
      <c r="E49" s="181"/>
      <c r="F49" s="181"/>
      <c r="G49" s="181"/>
      <c r="H49" s="137"/>
      <c r="I49" s="136"/>
      <c r="J49" s="181"/>
      <c r="K49" s="180"/>
      <c r="L49" s="187"/>
      <c r="M49" s="140"/>
      <c r="N49" s="140"/>
      <c r="O49" s="140"/>
      <c r="P49" s="140"/>
      <c r="Q49" s="140"/>
      <c r="R49" s="145"/>
      <c r="S49" s="145"/>
      <c r="T49" s="140"/>
      <c r="U49" s="145"/>
      <c r="V49" s="145"/>
      <c r="W49" s="168"/>
      <c r="X49" s="168"/>
      <c r="Y49" s="168"/>
      <c r="Z49" s="56" t="s">
        <v>222</v>
      </c>
      <c r="AA49" s="59">
        <v>1</v>
      </c>
      <c r="AB49" s="168"/>
      <c r="AC49" s="168"/>
      <c r="AD49" s="168"/>
      <c r="AE49" s="168"/>
      <c r="AF49" s="25">
        <v>0.1</v>
      </c>
      <c r="AG49" s="106">
        <v>0.3</v>
      </c>
      <c r="AH49" s="106">
        <v>0.3</v>
      </c>
      <c r="AI49" s="106">
        <v>0.2</v>
      </c>
      <c r="AJ49" s="25">
        <f t="shared" si="4"/>
        <v>0.8</v>
      </c>
      <c r="AK49" s="125"/>
      <c r="AL49" s="168"/>
      <c r="AM49" s="168"/>
      <c r="AN49" s="168"/>
      <c r="AO49" s="122"/>
      <c r="AP49" s="237"/>
      <c r="AQ49" s="237"/>
      <c r="AR49" s="168"/>
      <c r="AS49" s="168"/>
      <c r="AT49" s="137"/>
      <c r="AU49" s="168"/>
      <c r="AV49" s="243"/>
      <c r="AW49" s="125"/>
      <c r="AX49" s="122"/>
      <c r="AY49" s="122"/>
      <c r="AZ49" s="119"/>
      <c r="BA49" s="119"/>
      <c r="BB49" s="116"/>
      <c r="BC49" s="168"/>
      <c r="BD49" s="168"/>
      <c r="BE49" s="168"/>
      <c r="BF49" s="232"/>
    </row>
    <row r="50" spans="1:58" ht="45" customHeight="1" x14ac:dyDescent="0.25">
      <c r="A50" s="203"/>
      <c r="B50" s="206"/>
      <c r="C50" s="168"/>
      <c r="D50" s="168"/>
      <c r="E50" s="181"/>
      <c r="F50" s="181" t="s">
        <v>50</v>
      </c>
      <c r="G50" s="28" t="s">
        <v>97</v>
      </c>
      <c r="H50" s="23" t="s">
        <v>175</v>
      </c>
      <c r="I50" s="136"/>
      <c r="J50" s="28" t="s">
        <v>130</v>
      </c>
      <c r="K50" s="28">
        <v>1</v>
      </c>
      <c r="L50" s="37" t="s">
        <v>141</v>
      </c>
      <c r="M50" s="39">
        <v>1</v>
      </c>
      <c r="N50" s="37" t="s">
        <v>72</v>
      </c>
      <c r="O50" s="37" t="s">
        <v>72</v>
      </c>
      <c r="P50" s="37" t="s">
        <v>72</v>
      </c>
      <c r="Q50" s="39" t="s">
        <v>72</v>
      </c>
      <c r="R50" s="95" t="s">
        <v>72</v>
      </c>
      <c r="S50" s="143" t="s">
        <v>72</v>
      </c>
      <c r="T50" s="39">
        <f>M50</f>
        <v>1</v>
      </c>
      <c r="U50" s="95">
        <f>T50/K50</f>
        <v>1</v>
      </c>
      <c r="V50" s="143">
        <f>AVERAGE(U50:U54)</f>
        <v>1</v>
      </c>
      <c r="W50" s="168" t="s">
        <v>148</v>
      </c>
      <c r="X50" s="168" t="s">
        <v>163</v>
      </c>
      <c r="Y50" s="168" t="s">
        <v>164</v>
      </c>
      <c r="Z50" s="49" t="s">
        <v>224</v>
      </c>
      <c r="AA50" s="59">
        <v>1</v>
      </c>
      <c r="AB50" s="177">
        <v>44562</v>
      </c>
      <c r="AC50" s="168">
        <v>364</v>
      </c>
      <c r="AD50" s="168">
        <v>1028736</v>
      </c>
      <c r="AE50" s="168">
        <f>AD50</f>
        <v>1028736</v>
      </c>
      <c r="AF50" s="25">
        <v>0.45</v>
      </c>
      <c r="AG50" s="25">
        <v>0</v>
      </c>
      <c r="AH50" s="106">
        <v>0.222</v>
      </c>
      <c r="AI50" s="106">
        <v>0.43</v>
      </c>
      <c r="AJ50" s="25">
        <f t="shared" si="4"/>
        <v>0.65200000000000002</v>
      </c>
      <c r="AK50" s="123">
        <f>AVERAGE(AJ50:AJ54)</f>
        <v>0.65800000000000003</v>
      </c>
      <c r="AL50" s="168" t="s">
        <v>172</v>
      </c>
      <c r="AM50" s="168" t="s">
        <v>173</v>
      </c>
      <c r="AN50" s="122" t="s">
        <v>191</v>
      </c>
      <c r="AO50" s="178">
        <v>301976358</v>
      </c>
      <c r="AP50" s="228">
        <v>0</v>
      </c>
      <c r="AQ50" s="228">
        <f>AO50+AP50</f>
        <v>301976358</v>
      </c>
      <c r="AR50" s="122" t="s">
        <v>190</v>
      </c>
      <c r="AS50" s="168" t="str">
        <f>W50</f>
        <v>IMPLEMENTACIÓN DE UNA ESTRATEGIA DE PROMOCIÓN Y POSICIONAMIENTO PARA LA ATRACCIÓN DE LOS DIVERSOS TIPOS DE INVERSIÓN EN CARTAGENA DE INDIAS.</v>
      </c>
      <c r="AT50" s="135" t="s">
        <v>248</v>
      </c>
      <c r="AU50" s="168" t="s">
        <v>228</v>
      </c>
      <c r="AV50" s="241">
        <v>301900000</v>
      </c>
      <c r="AW50" s="123">
        <f>+AV50/AQ50</f>
        <v>0.99974713914524393</v>
      </c>
      <c r="AX50" s="113">
        <v>301976358</v>
      </c>
      <c r="AY50" s="113">
        <v>301900000</v>
      </c>
      <c r="AZ50" s="113">
        <f>+AX50</f>
        <v>301976358</v>
      </c>
      <c r="BA50" s="113">
        <f>+AY50</f>
        <v>301900000</v>
      </c>
      <c r="BB50" s="123">
        <f>+BA50/AZ50</f>
        <v>0.99974713914524393</v>
      </c>
      <c r="BC50" s="168" t="s">
        <v>197</v>
      </c>
      <c r="BD50" s="168" t="s">
        <v>198</v>
      </c>
      <c r="BE50" s="168" t="s">
        <v>198</v>
      </c>
      <c r="BF50" s="232" t="s">
        <v>251</v>
      </c>
    </row>
    <row r="51" spans="1:58" ht="28.5" customHeight="1" x14ac:dyDescent="0.25">
      <c r="A51" s="203"/>
      <c r="B51" s="206"/>
      <c r="C51" s="168"/>
      <c r="D51" s="168"/>
      <c r="E51" s="181"/>
      <c r="F51" s="181"/>
      <c r="G51" s="181" t="s">
        <v>98</v>
      </c>
      <c r="H51" s="135" t="s">
        <v>175</v>
      </c>
      <c r="I51" s="136"/>
      <c r="J51" s="181" t="s">
        <v>131</v>
      </c>
      <c r="K51" s="181">
        <v>1</v>
      </c>
      <c r="L51" s="185" t="s">
        <v>141</v>
      </c>
      <c r="M51" s="138">
        <v>1</v>
      </c>
      <c r="N51" s="185" t="s">
        <v>72</v>
      </c>
      <c r="O51" s="185" t="s">
        <v>72</v>
      </c>
      <c r="P51" s="185" t="s">
        <v>72</v>
      </c>
      <c r="Q51" s="138" t="s">
        <v>72</v>
      </c>
      <c r="R51" s="143" t="s">
        <v>72</v>
      </c>
      <c r="S51" s="144"/>
      <c r="T51" s="138">
        <f>M51</f>
        <v>1</v>
      </c>
      <c r="U51" s="143">
        <f>T51/K51</f>
        <v>1</v>
      </c>
      <c r="V51" s="144"/>
      <c r="W51" s="168"/>
      <c r="X51" s="168"/>
      <c r="Y51" s="168"/>
      <c r="Z51" s="49" t="s">
        <v>225</v>
      </c>
      <c r="AA51" s="59">
        <v>1</v>
      </c>
      <c r="AB51" s="168"/>
      <c r="AC51" s="168"/>
      <c r="AD51" s="168"/>
      <c r="AE51" s="168"/>
      <c r="AF51" s="25">
        <v>0.2</v>
      </c>
      <c r="AG51" s="25">
        <v>0</v>
      </c>
      <c r="AH51" s="106">
        <v>0.2</v>
      </c>
      <c r="AI51" s="106">
        <v>0.28000000000000003</v>
      </c>
      <c r="AJ51" s="25">
        <f t="shared" si="4"/>
        <v>0.48000000000000004</v>
      </c>
      <c r="AK51" s="124"/>
      <c r="AL51" s="168"/>
      <c r="AM51" s="168"/>
      <c r="AN51" s="122"/>
      <c r="AO51" s="122"/>
      <c r="AP51" s="236"/>
      <c r="AQ51" s="236"/>
      <c r="AR51" s="122"/>
      <c r="AS51" s="168"/>
      <c r="AT51" s="136"/>
      <c r="AU51" s="168"/>
      <c r="AV51" s="242"/>
      <c r="AW51" s="124"/>
      <c r="AX51" s="121"/>
      <c r="AY51" s="121"/>
      <c r="AZ51" s="121"/>
      <c r="BA51" s="121"/>
      <c r="BB51" s="124"/>
      <c r="BC51" s="168"/>
      <c r="BD51" s="168"/>
      <c r="BE51" s="168"/>
      <c r="BF51" s="232"/>
    </row>
    <row r="52" spans="1:58" ht="30" customHeight="1" x14ac:dyDescent="0.25">
      <c r="A52" s="203"/>
      <c r="B52" s="206"/>
      <c r="C52" s="168"/>
      <c r="D52" s="168"/>
      <c r="E52" s="181"/>
      <c r="F52" s="181"/>
      <c r="G52" s="181"/>
      <c r="H52" s="136"/>
      <c r="I52" s="136"/>
      <c r="J52" s="181"/>
      <c r="K52" s="181"/>
      <c r="L52" s="186"/>
      <c r="M52" s="139"/>
      <c r="N52" s="186"/>
      <c r="O52" s="186"/>
      <c r="P52" s="186"/>
      <c r="Q52" s="139"/>
      <c r="R52" s="144"/>
      <c r="S52" s="144"/>
      <c r="T52" s="139"/>
      <c r="U52" s="144"/>
      <c r="V52" s="144"/>
      <c r="W52" s="168"/>
      <c r="X52" s="168"/>
      <c r="Y52" s="168"/>
      <c r="Z52" s="46" t="s">
        <v>226</v>
      </c>
      <c r="AA52" s="59">
        <v>1</v>
      </c>
      <c r="AB52" s="168"/>
      <c r="AC52" s="168"/>
      <c r="AD52" s="168"/>
      <c r="AE52" s="168"/>
      <c r="AF52" s="25">
        <v>0.15</v>
      </c>
      <c r="AG52" s="25">
        <v>0</v>
      </c>
      <c r="AH52" s="106">
        <v>0.3</v>
      </c>
      <c r="AI52" s="106">
        <v>0.35</v>
      </c>
      <c r="AJ52" s="25">
        <f t="shared" si="4"/>
        <v>0.64999999999999991</v>
      </c>
      <c r="AK52" s="124"/>
      <c r="AL52" s="168"/>
      <c r="AM52" s="168"/>
      <c r="AN52" s="122"/>
      <c r="AO52" s="122"/>
      <c r="AP52" s="236"/>
      <c r="AQ52" s="236"/>
      <c r="AR52" s="122"/>
      <c r="AS52" s="168"/>
      <c r="AT52" s="136"/>
      <c r="AU52" s="168"/>
      <c r="AV52" s="242"/>
      <c r="AW52" s="124"/>
      <c r="AX52" s="121"/>
      <c r="AY52" s="121"/>
      <c r="AZ52" s="121"/>
      <c r="BA52" s="121"/>
      <c r="BB52" s="124"/>
      <c r="BC52" s="168"/>
      <c r="BD52" s="168"/>
      <c r="BE52" s="168"/>
      <c r="BF52" s="232"/>
    </row>
    <row r="53" spans="1:58" ht="24" customHeight="1" x14ac:dyDescent="0.25">
      <c r="A53" s="203"/>
      <c r="B53" s="206"/>
      <c r="C53" s="168"/>
      <c r="D53" s="168"/>
      <c r="E53" s="181"/>
      <c r="F53" s="181"/>
      <c r="G53" s="181"/>
      <c r="H53" s="136"/>
      <c r="I53" s="136"/>
      <c r="J53" s="181"/>
      <c r="K53" s="181"/>
      <c r="L53" s="187"/>
      <c r="M53" s="140"/>
      <c r="N53" s="187"/>
      <c r="O53" s="187"/>
      <c r="P53" s="187"/>
      <c r="Q53" s="140"/>
      <c r="R53" s="145"/>
      <c r="S53" s="144"/>
      <c r="T53" s="140"/>
      <c r="U53" s="145"/>
      <c r="V53" s="144"/>
      <c r="W53" s="168"/>
      <c r="X53" s="168"/>
      <c r="Y53" s="168"/>
      <c r="Z53" s="190" t="s">
        <v>227</v>
      </c>
      <c r="AA53" s="193">
        <v>1</v>
      </c>
      <c r="AB53" s="168"/>
      <c r="AC53" s="168"/>
      <c r="AD53" s="168"/>
      <c r="AE53" s="168"/>
      <c r="AF53" s="123">
        <v>0.2</v>
      </c>
      <c r="AG53" s="123">
        <v>0</v>
      </c>
      <c r="AH53" s="188">
        <v>0.4</v>
      </c>
      <c r="AI53" s="188">
        <v>0.45</v>
      </c>
      <c r="AJ53" s="123">
        <f>+(AG53+AH53+AI53)/AA53</f>
        <v>0.85000000000000009</v>
      </c>
      <c r="AK53" s="124"/>
      <c r="AL53" s="168"/>
      <c r="AM53" s="168"/>
      <c r="AN53" s="122"/>
      <c r="AO53" s="122"/>
      <c r="AP53" s="236"/>
      <c r="AQ53" s="236"/>
      <c r="AR53" s="122"/>
      <c r="AS53" s="168"/>
      <c r="AT53" s="136"/>
      <c r="AU53" s="168"/>
      <c r="AV53" s="242"/>
      <c r="AW53" s="124"/>
      <c r="AX53" s="121"/>
      <c r="AY53" s="121"/>
      <c r="AZ53" s="121"/>
      <c r="BA53" s="121"/>
      <c r="BB53" s="124"/>
      <c r="BC53" s="168"/>
      <c r="BD53" s="168"/>
      <c r="BE53" s="168"/>
      <c r="BF53" s="232"/>
    </row>
    <row r="54" spans="1:58" ht="49.7" customHeight="1" x14ac:dyDescent="0.25">
      <c r="A54" s="203"/>
      <c r="B54" s="206"/>
      <c r="C54" s="168"/>
      <c r="D54" s="168"/>
      <c r="E54" s="181"/>
      <c r="F54" s="181"/>
      <c r="G54" s="57" t="s">
        <v>99</v>
      </c>
      <c r="H54" s="45" t="s">
        <v>175</v>
      </c>
      <c r="I54" s="136"/>
      <c r="J54" s="57" t="s">
        <v>250</v>
      </c>
      <c r="K54" s="57">
        <v>1</v>
      </c>
      <c r="L54" s="37" t="s">
        <v>141</v>
      </c>
      <c r="M54" s="44">
        <v>1</v>
      </c>
      <c r="N54" s="37" t="s">
        <v>72</v>
      </c>
      <c r="O54" s="37" t="s">
        <v>72</v>
      </c>
      <c r="P54" s="37" t="s">
        <v>72</v>
      </c>
      <c r="Q54" s="39" t="s">
        <v>72</v>
      </c>
      <c r="R54" s="95" t="s">
        <v>72</v>
      </c>
      <c r="S54" s="145"/>
      <c r="T54" s="39">
        <f>M54</f>
        <v>1</v>
      </c>
      <c r="U54" s="95">
        <f>T54/K54</f>
        <v>1</v>
      </c>
      <c r="V54" s="145"/>
      <c r="W54" s="168"/>
      <c r="X54" s="168"/>
      <c r="Y54" s="168"/>
      <c r="Z54" s="192"/>
      <c r="AA54" s="195"/>
      <c r="AB54" s="168"/>
      <c r="AC54" s="168"/>
      <c r="AD54" s="168"/>
      <c r="AE54" s="168"/>
      <c r="AF54" s="125"/>
      <c r="AG54" s="125"/>
      <c r="AH54" s="189"/>
      <c r="AI54" s="189"/>
      <c r="AJ54" s="125"/>
      <c r="AK54" s="125"/>
      <c r="AL54" s="168"/>
      <c r="AM54" s="168"/>
      <c r="AN54" s="122"/>
      <c r="AO54" s="122"/>
      <c r="AP54" s="237"/>
      <c r="AQ54" s="237"/>
      <c r="AR54" s="122"/>
      <c r="AS54" s="168"/>
      <c r="AT54" s="137"/>
      <c r="AU54" s="168"/>
      <c r="AV54" s="243"/>
      <c r="AW54" s="125"/>
      <c r="AX54" s="114"/>
      <c r="AY54" s="114"/>
      <c r="AZ54" s="114"/>
      <c r="BA54" s="114"/>
      <c r="BB54" s="125"/>
      <c r="BC54" s="168"/>
      <c r="BD54" s="168"/>
      <c r="BE54" s="168"/>
      <c r="BF54" s="232"/>
    </row>
    <row r="55" spans="1:58" ht="60" customHeight="1" x14ac:dyDescent="0.25">
      <c r="A55" s="199" t="s">
        <v>51</v>
      </c>
      <c r="B55" s="199" t="s">
        <v>52</v>
      </c>
      <c r="C55" s="23" t="s">
        <v>53</v>
      </c>
      <c r="D55" s="200">
        <v>0.08</v>
      </c>
      <c r="E55" s="24" t="s">
        <v>54</v>
      </c>
      <c r="F55" s="201" t="s">
        <v>55</v>
      </c>
      <c r="G55" s="201" t="s">
        <v>100</v>
      </c>
      <c r="H55" s="135" t="s">
        <v>186</v>
      </c>
      <c r="I55" s="130">
        <v>0.08</v>
      </c>
      <c r="J55" s="201" t="s">
        <v>132</v>
      </c>
      <c r="K55" s="221">
        <v>1047261338899</v>
      </c>
      <c r="L55" s="222">
        <v>271583094439.5</v>
      </c>
      <c r="M55" s="222">
        <v>504462913190</v>
      </c>
      <c r="N55" s="244">
        <v>211013693295</v>
      </c>
      <c r="O55" s="222">
        <v>24612040123</v>
      </c>
      <c r="P55" s="222">
        <v>20919176662</v>
      </c>
      <c r="Q55" s="141">
        <f>SUM(N55:P56)</f>
        <v>256544910080</v>
      </c>
      <c r="R55" s="143">
        <f>Q55/L55</f>
        <v>0.94462768608430436</v>
      </c>
      <c r="S55" s="143">
        <v>1</v>
      </c>
      <c r="T55" s="141">
        <f>Q55+M55</f>
        <v>761007823270</v>
      </c>
      <c r="U55" s="143">
        <f>T55/K55</f>
        <v>0.72666467767258347</v>
      </c>
      <c r="V55" s="143">
        <f>AVERAGE(U55:U62)</f>
        <v>0.74628933354431914</v>
      </c>
      <c r="W55" s="168" t="s">
        <v>187</v>
      </c>
      <c r="X55" s="168" t="s">
        <v>243</v>
      </c>
      <c r="Y55" s="168" t="s">
        <v>165</v>
      </c>
      <c r="Z55" s="190" t="s">
        <v>229</v>
      </c>
      <c r="AA55" s="193">
        <v>1</v>
      </c>
      <c r="AB55" s="177">
        <v>44562</v>
      </c>
      <c r="AC55" s="168">
        <v>364</v>
      </c>
      <c r="AD55" s="168">
        <v>914552</v>
      </c>
      <c r="AE55" s="168">
        <f>AD55</f>
        <v>914552</v>
      </c>
      <c r="AF55" s="123">
        <v>0.65</v>
      </c>
      <c r="AG55" s="196">
        <v>0.25</v>
      </c>
      <c r="AH55" s="196">
        <v>0.25</v>
      </c>
      <c r="AI55" s="196">
        <v>0.25</v>
      </c>
      <c r="AJ55" s="115">
        <f>+(AG55+AH55+AI55)/AA55</f>
        <v>0.75</v>
      </c>
      <c r="AK55" s="115">
        <f>AVERAGE(AJ55:AJ62)</f>
        <v>0.75</v>
      </c>
      <c r="AL55" s="168" t="s">
        <v>172</v>
      </c>
      <c r="AM55" s="168" t="s">
        <v>173</v>
      </c>
      <c r="AN55" s="168" t="s">
        <v>191</v>
      </c>
      <c r="AO55" s="178">
        <v>19392824553</v>
      </c>
      <c r="AP55" s="228">
        <v>8077881324.8400002</v>
      </c>
      <c r="AQ55" s="228">
        <f>AO55+AP55</f>
        <v>27470705877.84</v>
      </c>
      <c r="AR55" s="168" t="s">
        <v>192</v>
      </c>
      <c r="AS55" s="168" t="s">
        <v>174</v>
      </c>
      <c r="AT55" s="135" t="s">
        <v>247</v>
      </c>
      <c r="AU55" s="168" t="s">
        <v>231</v>
      </c>
      <c r="AV55" s="178">
        <v>19083554017</v>
      </c>
      <c r="AW55" s="123">
        <f>+AV55/AQ55</f>
        <v>0.69468742819580309</v>
      </c>
      <c r="AX55" s="102">
        <v>11605047952</v>
      </c>
      <c r="AY55" s="102">
        <v>9432005313</v>
      </c>
      <c r="AZ55" s="117">
        <f>SUM(AX55:AX65)</f>
        <v>27470705871.84</v>
      </c>
      <c r="BA55" s="117">
        <f>SUM(AY55:AY65)</f>
        <v>19083554017</v>
      </c>
      <c r="BB55" s="115">
        <f>+BA55/AZ55</f>
        <v>0.69468742834753283</v>
      </c>
      <c r="BC55" s="168" t="s">
        <v>197</v>
      </c>
      <c r="BD55" s="168" t="s">
        <v>198</v>
      </c>
      <c r="BE55" s="168" t="s">
        <v>198</v>
      </c>
      <c r="BF55" s="232" t="s">
        <v>269</v>
      </c>
    </row>
    <row r="56" spans="1:58" ht="45" x14ac:dyDescent="0.25">
      <c r="A56" s="199"/>
      <c r="B56" s="199"/>
      <c r="C56" s="23" t="s">
        <v>56</v>
      </c>
      <c r="D56" s="200"/>
      <c r="E56" s="24" t="s">
        <v>57</v>
      </c>
      <c r="F56" s="201"/>
      <c r="G56" s="201"/>
      <c r="H56" s="137"/>
      <c r="I56" s="132"/>
      <c r="J56" s="201"/>
      <c r="K56" s="221"/>
      <c r="L56" s="223"/>
      <c r="M56" s="223"/>
      <c r="N56" s="245"/>
      <c r="O56" s="223"/>
      <c r="P56" s="223"/>
      <c r="Q56" s="142"/>
      <c r="R56" s="145"/>
      <c r="S56" s="144"/>
      <c r="T56" s="142"/>
      <c r="U56" s="145"/>
      <c r="V56" s="144"/>
      <c r="W56" s="168"/>
      <c r="X56" s="168"/>
      <c r="Y56" s="168"/>
      <c r="Z56" s="191"/>
      <c r="AA56" s="194"/>
      <c r="AB56" s="168"/>
      <c r="AC56" s="168"/>
      <c r="AD56" s="168"/>
      <c r="AE56" s="168"/>
      <c r="AF56" s="124"/>
      <c r="AG56" s="197"/>
      <c r="AH56" s="197"/>
      <c r="AI56" s="197"/>
      <c r="AJ56" s="120"/>
      <c r="AK56" s="120"/>
      <c r="AL56" s="168"/>
      <c r="AM56" s="168"/>
      <c r="AN56" s="168"/>
      <c r="AO56" s="122"/>
      <c r="AP56" s="236"/>
      <c r="AQ56" s="236"/>
      <c r="AR56" s="168"/>
      <c r="AS56" s="168"/>
      <c r="AT56" s="136"/>
      <c r="AU56" s="168"/>
      <c r="AV56" s="122"/>
      <c r="AW56" s="124"/>
      <c r="AX56" s="102">
        <v>6152814228</v>
      </c>
      <c r="AY56" s="102">
        <v>6152814228</v>
      </c>
      <c r="AZ56" s="118"/>
      <c r="BA56" s="118"/>
      <c r="BB56" s="120"/>
      <c r="BC56" s="168"/>
      <c r="BD56" s="168"/>
      <c r="BE56" s="168"/>
      <c r="BF56" s="232"/>
    </row>
    <row r="57" spans="1:58" ht="45" x14ac:dyDescent="0.25">
      <c r="A57" s="199"/>
      <c r="B57" s="199"/>
      <c r="C57" s="23" t="s">
        <v>58</v>
      </c>
      <c r="D57" s="200">
        <v>7.0000000000000007E-2</v>
      </c>
      <c r="E57" s="24" t="s">
        <v>59</v>
      </c>
      <c r="F57" s="201"/>
      <c r="G57" s="201" t="s">
        <v>101</v>
      </c>
      <c r="H57" s="135" t="s">
        <v>186</v>
      </c>
      <c r="I57" s="130">
        <v>7.0000000000000007E-2</v>
      </c>
      <c r="J57" s="201" t="s">
        <v>133</v>
      </c>
      <c r="K57" s="221">
        <v>1189376917533</v>
      </c>
      <c r="L57" s="222">
        <v>282507785478</v>
      </c>
      <c r="M57" s="222">
        <v>627039231271</v>
      </c>
      <c r="N57" s="244">
        <v>141446898672</v>
      </c>
      <c r="O57" s="222">
        <v>151501709073</v>
      </c>
      <c r="P57" s="222">
        <v>141780464968</v>
      </c>
      <c r="Q57" s="141">
        <f>SUM(N57:P58)</f>
        <v>434729072713</v>
      </c>
      <c r="R57" s="143">
        <f>Q57/L57</f>
        <v>1.5388215654922335</v>
      </c>
      <c r="S57" s="144"/>
      <c r="T57" s="141">
        <f>Q57+M57</f>
        <v>1061768303984</v>
      </c>
      <c r="U57" s="143">
        <f>T57/K57</f>
        <v>0.89270969390116872</v>
      </c>
      <c r="V57" s="144"/>
      <c r="W57" s="168"/>
      <c r="X57" s="168"/>
      <c r="Y57" s="168"/>
      <c r="Z57" s="191"/>
      <c r="AA57" s="194"/>
      <c r="AB57" s="168"/>
      <c r="AC57" s="168"/>
      <c r="AD57" s="168"/>
      <c r="AE57" s="168"/>
      <c r="AF57" s="124"/>
      <c r="AG57" s="197"/>
      <c r="AH57" s="197"/>
      <c r="AI57" s="197"/>
      <c r="AJ57" s="120"/>
      <c r="AK57" s="120"/>
      <c r="AL57" s="168"/>
      <c r="AM57" s="168"/>
      <c r="AN57" s="168"/>
      <c r="AO57" s="122"/>
      <c r="AP57" s="236"/>
      <c r="AQ57" s="236"/>
      <c r="AR57" s="168"/>
      <c r="AS57" s="168"/>
      <c r="AT57" s="136"/>
      <c r="AU57" s="168"/>
      <c r="AV57" s="122"/>
      <c r="AW57" s="124"/>
      <c r="AX57" s="102">
        <v>1190136463</v>
      </c>
      <c r="AY57" s="102">
        <v>1190136463</v>
      </c>
      <c r="AZ57" s="118"/>
      <c r="BA57" s="118"/>
      <c r="BB57" s="120"/>
      <c r="BC57" s="168"/>
      <c r="BD57" s="168"/>
      <c r="BE57" s="168"/>
      <c r="BF57" s="232"/>
    </row>
    <row r="58" spans="1:58" ht="45" x14ac:dyDescent="0.25">
      <c r="A58" s="199"/>
      <c r="B58" s="199"/>
      <c r="C58" s="23" t="s">
        <v>60</v>
      </c>
      <c r="D58" s="200"/>
      <c r="E58" s="24" t="s">
        <v>61</v>
      </c>
      <c r="F58" s="201"/>
      <c r="G58" s="201"/>
      <c r="H58" s="137"/>
      <c r="I58" s="132"/>
      <c r="J58" s="201"/>
      <c r="K58" s="221"/>
      <c r="L58" s="223"/>
      <c r="M58" s="223"/>
      <c r="N58" s="245"/>
      <c r="O58" s="223"/>
      <c r="P58" s="223"/>
      <c r="Q58" s="142"/>
      <c r="R58" s="145"/>
      <c r="S58" s="144"/>
      <c r="T58" s="142"/>
      <c r="U58" s="145"/>
      <c r="V58" s="144"/>
      <c r="W58" s="168"/>
      <c r="X58" s="168"/>
      <c r="Y58" s="168"/>
      <c r="Z58" s="191"/>
      <c r="AA58" s="194"/>
      <c r="AB58" s="168"/>
      <c r="AC58" s="168"/>
      <c r="AD58" s="168"/>
      <c r="AE58" s="168"/>
      <c r="AF58" s="124"/>
      <c r="AG58" s="197"/>
      <c r="AH58" s="197"/>
      <c r="AI58" s="197"/>
      <c r="AJ58" s="120"/>
      <c r="AK58" s="120"/>
      <c r="AL58" s="168"/>
      <c r="AM58" s="168"/>
      <c r="AN58" s="168"/>
      <c r="AO58" s="122"/>
      <c r="AP58" s="236"/>
      <c r="AQ58" s="236"/>
      <c r="AR58" s="168"/>
      <c r="AS58" s="168"/>
      <c r="AT58" s="136"/>
      <c r="AU58" s="168"/>
      <c r="AV58" s="122"/>
      <c r="AW58" s="124"/>
      <c r="AX58" s="102">
        <v>69585022</v>
      </c>
      <c r="AY58" s="102">
        <v>69585022</v>
      </c>
      <c r="AZ58" s="118"/>
      <c r="BA58" s="118"/>
      <c r="BB58" s="120"/>
      <c r="BC58" s="168"/>
      <c r="BD58" s="168"/>
      <c r="BE58" s="168"/>
      <c r="BF58" s="232"/>
    </row>
    <row r="59" spans="1:58" ht="44.25" customHeight="1" x14ac:dyDescent="0.25">
      <c r="A59" s="199"/>
      <c r="B59" s="199"/>
      <c r="C59" s="23" t="s">
        <v>62</v>
      </c>
      <c r="D59" s="25">
        <v>0.11</v>
      </c>
      <c r="E59" s="24" t="s">
        <v>63</v>
      </c>
      <c r="F59" s="201"/>
      <c r="G59" s="24" t="s">
        <v>102</v>
      </c>
      <c r="H59" s="23" t="s">
        <v>186</v>
      </c>
      <c r="I59" s="47">
        <v>0.11</v>
      </c>
      <c r="J59" s="24" t="s">
        <v>134</v>
      </c>
      <c r="K59" s="32">
        <v>14454734972</v>
      </c>
      <c r="L59" s="38">
        <v>1329796059.23</v>
      </c>
      <c r="M59" s="38">
        <v>12162533853.540001</v>
      </c>
      <c r="N59" s="70">
        <v>1597536000</v>
      </c>
      <c r="O59" s="38">
        <v>3499162000</v>
      </c>
      <c r="P59" s="38">
        <v>1472881949.1300001</v>
      </c>
      <c r="Q59" s="87">
        <f>SUM(N59:P59)</f>
        <v>6569579949.1300001</v>
      </c>
      <c r="R59" s="95">
        <f>Q59/L59</f>
        <v>4.9402913352999587</v>
      </c>
      <c r="S59" s="144"/>
      <c r="T59" s="87">
        <f>Q59+M59</f>
        <v>18732113802.670002</v>
      </c>
      <c r="U59" s="95">
        <f>T59/K59</f>
        <v>1.295915410345166</v>
      </c>
      <c r="V59" s="144"/>
      <c r="W59" s="168"/>
      <c r="X59" s="168"/>
      <c r="Y59" s="168"/>
      <c r="Z59" s="191"/>
      <c r="AA59" s="194"/>
      <c r="AB59" s="168"/>
      <c r="AC59" s="168"/>
      <c r="AD59" s="168"/>
      <c r="AE59" s="168"/>
      <c r="AF59" s="124"/>
      <c r="AG59" s="197"/>
      <c r="AH59" s="197"/>
      <c r="AI59" s="197"/>
      <c r="AJ59" s="120"/>
      <c r="AK59" s="120"/>
      <c r="AL59" s="168"/>
      <c r="AM59" s="168"/>
      <c r="AN59" s="168"/>
      <c r="AO59" s="122"/>
      <c r="AP59" s="236"/>
      <c r="AQ59" s="236"/>
      <c r="AR59" s="168"/>
      <c r="AS59" s="168"/>
      <c r="AT59" s="136"/>
      <c r="AU59" s="168"/>
      <c r="AV59" s="122"/>
      <c r="AW59" s="124"/>
      <c r="AX59" s="103">
        <v>375240882</v>
      </c>
      <c r="AY59" s="103">
        <v>375240882</v>
      </c>
      <c r="AZ59" s="118"/>
      <c r="BA59" s="118"/>
      <c r="BB59" s="120"/>
      <c r="BC59" s="168"/>
      <c r="BD59" s="168"/>
      <c r="BE59" s="168"/>
      <c r="BF59" s="232"/>
    </row>
    <row r="60" spans="1:58" ht="44.25" customHeight="1" x14ac:dyDescent="0.25">
      <c r="A60" s="199"/>
      <c r="B60" s="199"/>
      <c r="C60" s="23" t="s">
        <v>64</v>
      </c>
      <c r="D60" s="25">
        <v>7.0000000000000007E-2</v>
      </c>
      <c r="E60" s="24" t="s">
        <v>65</v>
      </c>
      <c r="F60" s="201"/>
      <c r="G60" s="24" t="s">
        <v>103</v>
      </c>
      <c r="H60" s="23" t="s">
        <v>186</v>
      </c>
      <c r="I60" s="47">
        <v>7.0000000000000007E-2</v>
      </c>
      <c r="J60" s="24" t="s">
        <v>135</v>
      </c>
      <c r="K60" s="32">
        <v>176659841306</v>
      </c>
      <c r="L60" s="38">
        <v>58514225726.5</v>
      </c>
      <c r="M60" s="38">
        <v>67743434853</v>
      </c>
      <c r="N60" s="70">
        <v>11311834000</v>
      </c>
      <c r="O60" s="70">
        <v>11701120000</v>
      </c>
      <c r="P60" s="70">
        <v>8605271000</v>
      </c>
      <c r="Q60" s="88">
        <f>SUM(N60:P60)</f>
        <v>31618225000</v>
      </c>
      <c r="R60" s="96">
        <f>Q60/L60</f>
        <v>0.54035107886048117</v>
      </c>
      <c r="S60" s="144"/>
      <c r="T60" s="88">
        <f>Q60+M60</f>
        <v>99361659853</v>
      </c>
      <c r="U60" s="96">
        <f>T60/K60</f>
        <v>0.56244621934699612</v>
      </c>
      <c r="V60" s="144"/>
      <c r="W60" s="168"/>
      <c r="X60" s="168"/>
      <c r="Y60" s="168"/>
      <c r="Z60" s="192"/>
      <c r="AA60" s="195"/>
      <c r="AB60" s="168"/>
      <c r="AC60" s="168"/>
      <c r="AD60" s="168"/>
      <c r="AE60" s="168"/>
      <c r="AF60" s="125"/>
      <c r="AG60" s="198"/>
      <c r="AH60" s="198"/>
      <c r="AI60" s="198"/>
      <c r="AJ60" s="116"/>
      <c r="AK60" s="120"/>
      <c r="AL60" s="168"/>
      <c r="AM60" s="168"/>
      <c r="AN60" s="168"/>
      <c r="AO60" s="122"/>
      <c r="AP60" s="236"/>
      <c r="AQ60" s="236"/>
      <c r="AR60" s="168"/>
      <c r="AS60" s="168"/>
      <c r="AT60" s="136"/>
      <c r="AU60" s="168"/>
      <c r="AV60" s="122"/>
      <c r="AW60" s="124"/>
      <c r="AX60" s="103">
        <v>1469474825.8399999</v>
      </c>
      <c r="AY60" s="102">
        <v>0</v>
      </c>
      <c r="AZ60" s="118"/>
      <c r="BA60" s="118"/>
      <c r="BB60" s="120"/>
      <c r="BC60" s="168"/>
      <c r="BD60" s="168"/>
      <c r="BE60" s="168"/>
      <c r="BF60" s="232"/>
    </row>
    <row r="61" spans="1:58" ht="45" x14ac:dyDescent="0.25">
      <c r="A61" s="199"/>
      <c r="B61" s="199"/>
      <c r="C61" s="168" t="s">
        <v>66</v>
      </c>
      <c r="D61" s="200">
        <v>0</v>
      </c>
      <c r="E61" s="201" t="s">
        <v>67</v>
      </c>
      <c r="F61" s="201"/>
      <c r="G61" s="24" t="s">
        <v>104</v>
      </c>
      <c r="H61" s="45" t="s">
        <v>175</v>
      </c>
      <c r="I61" s="130">
        <v>0</v>
      </c>
      <c r="J61" s="24" t="s">
        <v>136</v>
      </c>
      <c r="K61" s="41">
        <v>1</v>
      </c>
      <c r="L61" s="43">
        <v>1</v>
      </c>
      <c r="M61" s="43">
        <v>0</v>
      </c>
      <c r="N61" s="43">
        <v>0</v>
      </c>
      <c r="O61" s="43">
        <v>0</v>
      </c>
      <c r="P61" s="43">
        <v>0</v>
      </c>
      <c r="Q61" s="43">
        <f>SUM(N61:P61)</f>
        <v>0</v>
      </c>
      <c r="R61" s="91">
        <f>Q61/L61</f>
        <v>0</v>
      </c>
      <c r="S61" s="144"/>
      <c r="T61" s="43">
        <f>Q61+M61</f>
        <v>0</v>
      </c>
      <c r="U61" s="91">
        <f>T61/K61</f>
        <v>0</v>
      </c>
      <c r="V61" s="144"/>
      <c r="W61" s="168"/>
      <c r="X61" s="168"/>
      <c r="Y61" s="168"/>
      <c r="Z61" s="190" t="s">
        <v>230</v>
      </c>
      <c r="AA61" s="193">
        <v>1</v>
      </c>
      <c r="AB61" s="168"/>
      <c r="AC61" s="168"/>
      <c r="AD61" s="168"/>
      <c r="AE61" s="168"/>
      <c r="AF61" s="123">
        <v>0.35</v>
      </c>
      <c r="AG61" s="196">
        <v>0.25</v>
      </c>
      <c r="AH61" s="196">
        <v>0.25</v>
      </c>
      <c r="AI61" s="196">
        <v>0.25</v>
      </c>
      <c r="AJ61" s="115">
        <f>+(AG61+AH61+AI61)/AA61</f>
        <v>0.75</v>
      </c>
      <c r="AK61" s="120"/>
      <c r="AL61" s="168"/>
      <c r="AM61" s="168"/>
      <c r="AN61" s="168"/>
      <c r="AO61" s="122"/>
      <c r="AP61" s="236"/>
      <c r="AQ61" s="236"/>
      <c r="AR61" s="168"/>
      <c r="AS61" s="168"/>
      <c r="AT61" s="136"/>
      <c r="AU61" s="168"/>
      <c r="AV61" s="122"/>
      <c r="AW61" s="124"/>
      <c r="AX61" s="103">
        <v>19334250</v>
      </c>
      <c r="AY61" s="102">
        <v>0</v>
      </c>
      <c r="AZ61" s="118"/>
      <c r="BA61" s="118"/>
      <c r="BB61" s="120"/>
      <c r="BC61" s="168"/>
      <c r="BD61" s="168"/>
      <c r="BE61" s="168"/>
      <c r="BF61" s="232"/>
    </row>
    <row r="62" spans="1:58" ht="78" customHeight="1" x14ac:dyDescent="0.25">
      <c r="A62" s="199"/>
      <c r="B62" s="199"/>
      <c r="C62" s="168"/>
      <c r="D62" s="200"/>
      <c r="E62" s="201"/>
      <c r="F62" s="201"/>
      <c r="G62" s="24" t="s">
        <v>105</v>
      </c>
      <c r="H62" s="45" t="s">
        <v>175</v>
      </c>
      <c r="I62" s="136"/>
      <c r="J62" s="24" t="s">
        <v>137</v>
      </c>
      <c r="K62" s="41">
        <v>3</v>
      </c>
      <c r="L62" s="43">
        <v>1</v>
      </c>
      <c r="M62" s="43">
        <v>3</v>
      </c>
      <c r="N62" s="43">
        <v>1</v>
      </c>
      <c r="O62" s="44">
        <v>0</v>
      </c>
      <c r="P62" s="44">
        <v>0</v>
      </c>
      <c r="Q62" s="44">
        <f>SUM(N62:P62)</f>
        <v>1</v>
      </c>
      <c r="R62" s="91">
        <f>+Q62/L62</f>
        <v>1</v>
      </c>
      <c r="S62" s="145"/>
      <c r="T62" s="44">
        <f>Q62+M62</f>
        <v>4</v>
      </c>
      <c r="U62" s="91">
        <v>1</v>
      </c>
      <c r="V62" s="145"/>
      <c r="W62" s="168"/>
      <c r="X62" s="168"/>
      <c r="Y62" s="168"/>
      <c r="Z62" s="192"/>
      <c r="AA62" s="195"/>
      <c r="AB62" s="168"/>
      <c r="AC62" s="168"/>
      <c r="AD62" s="168"/>
      <c r="AE62" s="168"/>
      <c r="AF62" s="125"/>
      <c r="AG62" s="198"/>
      <c r="AH62" s="198"/>
      <c r="AI62" s="198"/>
      <c r="AJ62" s="116"/>
      <c r="AK62" s="116"/>
      <c r="AL62" s="168"/>
      <c r="AM62" s="168"/>
      <c r="AN62" s="168"/>
      <c r="AO62" s="122"/>
      <c r="AP62" s="237"/>
      <c r="AQ62" s="237"/>
      <c r="AR62" s="168"/>
      <c r="AS62" s="168"/>
      <c r="AT62" s="137"/>
      <c r="AU62" s="168"/>
      <c r="AV62" s="122"/>
      <c r="AW62" s="125"/>
      <c r="AX62" s="103">
        <v>2256570854</v>
      </c>
      <c r="AY62" s="102">
        <v>0</v>
      </c>
      <c r="AZ62" s="118"/>
      <c r="BA62" s="118"/>
      <c r="BB62" s="120"/>
      <c r="BC62" s="168"/>
      <c r="BD62" s="168"/>
      <c r="BE62" s="168"/>
      <c r="BF62" s="232"/>
    </row>
    <row r="63" spans="1:58" ht="78" customHeight="1" x14ac:dyDescent="0.25">
      <c r="A63" s="199"/>
      <c r="B63" s="199"/>
      <c r="C63" s="23"/>
      <c r="D63" s="25"/>
      <c r="E63" s="24"/>
      <c r="F63" s="24"/>
      <c r="G63" s="24"/>
      <c r="H63" s="45"/>
      <c r="I63" s="75"/>
      <c r="J63" s="24"/>
      <c r="K63" s="41"/>
      <c r="L63" s="43"/>
      <c r="M63" s="43"/>
      <c r="N63" s="43"/>
      <c r="O63" s="44"/>
      <c r="P63" s="44"/>
      <c r="Q63" s="44"/>
      <c r="R63" s="91"/>
      <c r="S63" s="92"/>
      <c r="T63" s="44"/>
      <c r="U63" s="91"/>
      <c r="V63" s="92"/>
      <c r="W63" s="23"/>
      <c r="X63" s="23"/>
      <c r="Y63" s="23"/>
      <c r="Z63" s="78"/>
      <c r="AA63" s="79"/>
      <c r="AB63" s="23"/>
      <c r="AC63" s="23"/>
      <c r="AD63" s="23"/>
      <c r="AE63" s="23"/>
      <c r="AF63" s="69"/>
      <c r="AG63" s="80"/>
      <c r="AH63" s="80"/>
      <c r="AI63" s="80"/>
      <c r="AJ63" s="80"/>
      <c r="AK63" s="80"/>
      <c r="AL63" s="23"/>
      <c r="AM63" s="23"/>
      <c r="AN63" s="23"/>
      <c r="AO63" s="77"/>
      <c r="AP63" s="81"/>
      <c r="AQ63" s="81"/>
      <c r="AR63" s="23"/>
      <c r="AS63" s="23"/>
      <c r="AT63" s="74"/>
      <c r="AU63" s="23"/>
      <c r="AV63" s="77"/>
      <c r="AW63" s="69"/>
      <c r="AX63" s="103">
        <v>177723944.69</v>
      </c>
      <c r="AY63" s="103">
        <v>0</v>
      </c>
      <c r="AZ63" s="118"/>
      <c r="BA63" s="118"/>
      <c r="BB63" s="120"/>
      <c r="BC63" s="23"/>
      <c r="BD63" s="23"/>
      <c r="BE63" s="23"/>
      <c r="BF63" s="83"/>
    </row>
    <row r="64" spans="1:58" ht="78" customHeight="1" x14ac:dyDescent="0.25">
      <c r="A64" s="199"/>
      <c r="B64" s="199"/>
      <c r="C64" s="23"/>
      <c r="D64" s="25"/>
      <c r="E64" s="24"/>
      <c r="F64" s="24"/>
      <c r="G64" s="24"/>
      <c r="H64" s="45"/>
      <c r="I64" s="75"/>
      <c r="J64" s="24"/>
      <c r="K64" s="41"/>
      <c r="L64" s="43"/>
      <c r="M64" s="43"/>
      <c r="N64" s="43"/>
      <c r="O64" s="44"/>
      <c r="P64" s="44"/>
      <c r="Q64" s="44"/>
      <c r="R64" s="91"/>
      <c r="S64" s="92"/>
      <c r="T64" s="44"/>
      <c r="U64" s="91"/>
      <c r="V64" s="92"/>
      <c r="W64" s="23"/>
      <c r="X64" s="23"/>
      <c r="Y64" s="23"/>
      <c r="Z64" s="78"/>
      <c r="AA64" s="79"/>
      <c r="AB64" s="23"/>
      <c r="AC64" s="23"/>
      <c r="AD64" s="23"/>
      <c r="AE64" s="23"/>
      <c r="AF64" s="69"/>
      <c r="AG64" s="80"/>
      <c r="AH64" s="80"/>
      <c r="AI64" s="80"/>
      <c r="AJ64" s="80"/>
      <c r="AK64" s="80"/>
      <c r="AL64" s="23"/>
      <c r="AM64" s="23"/>
      <c r="AN64" s="23"/>
      <c r="AO64" s="77"/>
      <c r="AP64" s="81"/>
      <c r="AQ64" s="81"/>
      <c r="AR64" s="23"/>
      <c r="AS64" s="23"/>
      <c r="AT64" s="74"/>
      <c r="AU64" s="23"/>
      <c r="AV64" s="77"/>
      <c r="AW64" s="69"/>
      <c r="AX64" s="103">
        <v>3840290930.3099999</v>
      </c>
      <c r="AY64" s="103">
        <v>1863772109</v>
      </c>
      <c r="AZ64" s="118"/>
      <c r="BA64" s="118"/>
      <c r="BB64" s="120"/>
      <c r="BC64" s="23"/>
      <c r="BD64" s="23"/>
      <c r="BE64" s="23"/>
      <c r="BF64" s="83"/>
    </row>
    <row r="65" spans="1:58" ht="78" customHeight="1" x14ac:dyDescent="0.25">
      <c r="A65" s="199"/>
      <c r="B65" s="199"/>
      <c r="C65" s="23"/>
      <c r="D65" s="25"/>
      <c r="E65" s="24"/>
      <c r="F65" s="24"/>
      <c r="G65" s="24"/>
      <c r="H65" s="45"/>
      <c r="I65" s="75"/>
      <c r="J65" s="24"/>
      <c r="K65" s="41"/>
      <c r="L65" s="43"/>
      <c r="M65" s="43"/>
      <c r="N65" s="43"/>
      <c r="O65" s="44"/>
      <c r="P65" s="44"/>
      <c r="Q65" s="44"/>
      <c r="R65" s="91"/>
      <c r="S65" s="92"/>
      <c r="T65" s="44"/>
      <c r="U65" s="91"/>
      <c r="V65" s="92"/>
      <c r="W65" s="23"/>
      <c r="X65" s="23"/>
      <c r="Y65" s="23"/>
      <c r="Z65" s="78"/>
      <c r="AA65" s="79"/>
      <c r="AB65" s="23"/>
      <c r="AC65" s="23"/>
      <c r="AD65" s="23"/>
      <c r="AE65" s="23"/>
      <c r="AF65" s="69"/>
      <c r="AG65" s="80"/>
      <c r="AH65" s="80"/>
      <c r="AI65" s="80"/>
      <c r="AJ65" s="80"/>
      <c r="AK65" s="80"/>
      <c r="AL65" s="23"/>
      <c r="AM65" s="23"/>
      <c r="AN65" s="23"/>
      <c r="AO65" s="77"/>
      <c r="AP65" s="81"/>
      <c r="AQ65" s="81"/>
      <c r="AR65" s="23"/>
      <c r="AS65" s="23"/>
      <c r="AT65" s="74"/>
      <c r="AU65" s="23"/>
      <c r="AV65" s="77"/>
      <c r="AW65" s="69"/>
      <c r="AX65" s="103">
        <v>314486520</v>
      </c>
      <c r="AY65" s="103">
        <v>0</v>
      </c>
      <c r="AZ65" s="119"/>
      <c r="BA65" s="119"/>
      <c r="BB65" s="116"/>
      <c r="BC65" s="23"/>
      <c r="BD65" s="23"/>
      <c r="BE65" s="23"/>
      <c r="BF65" s="83"/>
    </row>
    <row r="66" spans="1:58" ht="76.5" customHeight="1" x14ac:dyDescent="0.25">
      <c r="A66" s="199"/>
      <c r="B66" s="199"/>
      <c r="C66" s="23" t="s">
        <v>66</v>
      </c>
      <c r="D66" s="25">
        <v>0</v>
      </c>
      <c r="E66" s="26" t="s">
        <v>67</v>
      </c>
      <c r="F66" s="26" t="s">
        <v>68</v>
      </c>
      <c r="G66" s="26" t="s">
        <v>106</v>
      </c>
      <c r="H66" s="23" t="s">
        <v>186</v>
      </c>
      <c r="I66" s="47">
        <v>0</v>
      </c>
      <c r="J66" s="26" t="s">
        <v>138</v>
      </c>
      <c r="K66" s="33">
        <v>396000000000</v>
      </c>
      <c r="L66" s="38">
        <v>151637399199.37</v>
      </c>
      <c r="M66" s="38">
        <v>92725201601.259995</v>
      </c>
      <c r="N66" s="38">
        <v>0</v>
      </c>
      <c r="O66" s="89">
        <v>0</v>
      </c>
      <c r="P66" s="89">
        <v>0</v>
      </c>
      <c r="Q66" s="89">
        <f>SUM(N66:P66)</f>
        <v>0</v>
      </c>
      <c r="R66" s="95">
        <f>Q66/L66</f>
        <v>0</v>
      </c>
      <c r="S66" s="95">
        <f>R66/M66</f>
        <v>0</v>
      </c>
      <c r="T66" s="89">
        <f>Q66+M66</f>
        <v>92725201601.259995</v>
      </c>
      <c r="U66" s="95">
        <f>T66/K66</f>
        <v>0.2341545494981313</v>
      </c>
      <c r="V66" s="95">
        <f>U66</f>
        <v>0.2341545494981313</v>
      </c>
      <c r="W66" s="23" t="s">
        <v>149</v>
      </c>
      <c r="X66" s="23" t="s">
        <v>188</v>
      </c>
      <c r="Y66" s="23" t="s">
        <v>166</v>
      </c>
      <c r="Z66" s="51" t="s">
        <v>177</v>
      </c>
      <c r="AA66" s="60">
        <v>1</v>
      </c>
      <c r="AB66" s="58">
        <v>44562</v>
      </c>
      <c r="AC66" s="23">
        <v>364</v>
      </c>
      <c r="AD66" s="23">
        <v>914552</v>
      </c>
      <c r="AE66" s="23">
        <f>AD66</f>
        <v>914552</v>
      </c>
      <c r="AF66" s="25">
        <v>1</v>
      </c>
      <c r="AG66" s="25">
        <v>0</v>
      </c>
      <c r="AH66" s="25">
        <v>0</v>
      </c>
      <c r="AI66" s="25">
        <v>0</v>
      </c>
      <c r="AJ66" s="25">
        <f>+(AG66+AH66+AI66)/AA66</f>
        <v>0</v>
      </c>
      <c r="AK66" s="25">
        <f>+AJ66</f>
        <v>0</v>
      </c>
      <c r="AL66" s="23" t="s">
        <v>172</v>
      </c>
      <c r="AM66" s="23" t="s">
        <v>173</v>
      </c>
      <c r="AN66" s="23" t="s">
        <v>191</v>
      </c>
      <c r="AO66" s="62">
        <v>20000000000</v>
      </c>
      <c r="AP66" s="62">
        <v>8609950282</v>
      </c>
      <c r="AQ66" s="62">
        <f>AO66+AP66</f>
        <v>28609950282</v>
      </c>
      <c r="AR66" s="23" t="s">
        <v>190</v>
      </c>
      <c r="AS66" s="23" t="str">
        <f>W66</f>
        <v>IMPLEMENTACIÓN DEL PLAN DE SANEAMIENTO FISCAL Y FINANCIERO DEL DISTRITO DE CARTAGENA DE INDIAS.</v>
      </c>
      <c r="AT66" s="23" t="s">
        <v>247</v>
      </c>
      <c r="AU66" s="23" t="s">
        <v>233</v>
      </c>
      <c r="AV66" s="68">
        <v>0</v>
      </c>
      <c r="AW66" s="25">
        <f>+AV66/AQ66</f>
        <v>0</v>
      </c>
      <c r="AX66" s="77">
        <v>28609950282</v>
      </c>
      <c r="AY66" s="77">
        <v>0</v>
      </c>
      <c r="AZ66" s="104">
        <f>+AX66</f>
        <v>28609950282</v>
      </c>
      <c r="BA66" s="104">
        <f>+AY66</f>
        <v>0</v>
      </c>
      <c r="BB66" s="94">
        <v>0</v>
      </c>
      <c r="BC66" s="23" t="s">
        <v>197</v>
      </c>
      <c r="BD66" s="23" t="s">
        <v>198</v>
      </c>
      <c r="BE66" s="23" t="s">
        <v>198</v>
      </c>
      <c r="BF66" s="83" t="s">
        <v>256</v>
      </c>
    </row>
    <row r="67" spans="1:58" ht="42.75" customHeight="1" x14ac:dyDescent="0.25">
      <c r="A67" s="207" t="s">
        <v>69</v>
      </c>
      <c r="B67" s="207" t="s">
        <v>70</v>
      </c>
      <c r="C67" s="168" t="s">
        <v>71</v>
      </c>
      <c r="D67" s="168" t="s">
        <v>72</v>
      </c>
      <c r="E67" s="168" t="s">
        <v>73</v>
      </c>
      <c r="F67" s="168" t="s">
        <v>74</v>
      </c>
      <c r="G67" s="168" t="s">
        <v>107</v>
      </c>
      <c r="H67" s="168" t="s">
        <v>175</v>
      </c>
      <c r="I67" s="168" t="s">
        <v>72</v>
      </c>
      <c r="J67" s="168" t="s">
        <v>139</v>
      </c>
      <c r="K67" s="168">
        <v>33</v>
      </c>
      <c r="L67" s="135">
        <v>17</v>
      </c>
      <c r="M67" s="135">
        <v>0</v>
      </c>
      <c r="N67" s="135">
        <v>0</v>
      </c>
      <c r="O67" s="135">
        <v>0</v>
      </c>
      <c r="P67" s="135">
        <v>1</v>
      </c>
      <c r="Q67" s="135">
        <f>SUM(N67:P68)</f>
        <v>1</v>
      </c>
      <c r="R67" s="115">
        <f>Q67/L67</f>
        <v>5.8823529411764705E-2</v>
      </c>
      <c r="S67" s="133">
        <f>+R67</f>
        <v>5.8823529411764705E-2</v>
      </c>
      <c r="T67" s="135">
        <f>Q67+M67</f>
        <v>1</v>
      </c>
      <c r="U67" s="115">
        <f>T67/K67</f>
        <v>3.0303030303030304E-2</v>
      </c>
      <c r="V67" s="115">
        <f>+U67</f>
        <v>3.0303030303030304E-2</v>
      </c>
      <c r="W67" s="135" t="s">
        <v>178</v>
      </c>
      <c r="X67" s="135" t="s">
        <v>189</v>
      </c>
      <c r="Y67" s="135" t="s">
        <v>179</v>
      </c>
      <c r="Z67" s="46" t="s">
        <v>181</v>
      </c>
      <c r="AA67" s="60">
        <v>1</v>
      </c>
      <c r="AB67" s="177">
        <v>44562</v>
      </c>
      <c r="AC67" s="135">
        <v>364</v>
      </c>
      <c r="AD67" s="227">
        <v>260522</v>
      </c>
      <c r="AE67" s="227">
        <f>AD67</f>
        <v>260522</v>
      </c>
      <c r="AF67" s="25">
        <v>0.7</v>
      </c>
      <c r="AG67" s="106">
        <v>0.25</v>
      </c>
      <c r="AH67" s="106">
        <v>0.5</v>
      </c>
      <c r="AI67" s="106">
        <v>0.25</v>
      </c>
      <c r="AJ67" s="76">
        <f>+(AG67+AH67+AI67)/AA67</f>
        <v>1</v>
      </c>
      <c r="AK67" s="123">
        <f>AVERAGE(AJ67:AJ68)</f>
        <v>0.83250000000000002</v>
      </c>
      <c r="AL67" s="135" t="s">
        <v>172</v>
      </c>
      <c r="AM67" s="135" t="s">
        <v>173</v>
      </c>
      <c r="AN67" s="135" t="s">
        <v>191</v>
      </c>
      <c r="AO67" s="228">
        <v>400000000</v>
      </c>
      <c r="AP67" s="228">
        <v>300000000</v>
      </c>
      <c r="AQ67" s="228">
        <f>AO67+AP67</f>
        <v>700000000</v>
      </c>
      <c r="AR67" s="135" t="s">
        <v>190</v>
      </c>
      <c r="AS67" s="168" t="str">
        <f>W67</f>
        <v>FORTALECIMIENTO E INCLUSIÓN PRODUCTIVA PARA POBLACIÓN NEGRA, AFROCOLOMBIANA, RAIZAL Y PALENQUERA EN EL DISTRITO DE CARTAGENA DE INDIAS</v>
      </c>
      <c r="AT67" s="135" t="s">
        <v>247</v>
      </c>
      <c r="AU67" s="168" t="s">
        <v>234</v>
      </c>
      <c r="AV67" s="241">
        <v>0</v>
      </c>
      <c r="AW67" s="123">
        <f>+AV67/AQ67</f>
        <v>0</v>
      </c>
      <c r="AX67" s="113">
        <v>700000000</v>
      </c>
      <c r="AY67" s="113">
        <v>0</v>
      </c>
      <c r="AZ67" s="113">
        <f>+AX67</f>
        <v>700000000</v>
      </c>
      <c r="BA67" s="113">
        <f>+AY67</f>
        <v>0</v>
      </c>
      <c r="BB67" s="115">
        <v>0</v>
      </c>
      <c r="BC67" s="168" t="s">
        <v>197</v>
      </c>
      <c r="BD67" s="168" t="s">
        <v>198</v>
      </c>
      <c r="BE67" s="168" t="s">
        <v>198</v>
      </c>
      <c r="BF67" s="232" t="s">
        <v>257</v>
      </c>
    </row>
    <row r="68" spans="1:58" ht="30" x14ac:dyDescent="0.25">
      <c r="A68" s="207"/>
      <c r="B68" s="207"/>
      <c r="C68" s="168"/>
      <c r="D68" s="168"/>
      <c r="E68" s="168"/>
      <c r="F68" s="168"/>
      <c r="G68" s="168"/>
      <c r="H68" s="168"/>
      <c r="I68" s="168"/>
      <c r="J68" s="168"/>
      <c r="K68" s="168"/>
      <c r="L68" s="137"/>
      <c r="M68" s="137"/>
      <c r="N68" s="137"/>
      <c r="O68" s="137"/>
      <c r="P68" s="137"/>
      <c r="Q68" s="137"/>
      <c r="R68" s="116"/>
      <c r="S68" s="133"/>
      <c r="T68" s="137"/>
      <c r="U68" s="116"/>
      <c r="V68" s="120"/>
      <c r="W68" s="137"/>
      <c r="X68" s="137"/>
      <c r="Y68" s="137"/>
      <c r="Z68" s="46" t="s">
        <v>180</v>
      </c>
      <c r="AA68" s="60">
        <v>1</v>
      </c>
      <c r="AB68" s="168"/>
      <c r="AC68" s="137"/>
      <c r="AD68" s="137"/>
      <c r="AE68" s="137"/>
      <c r="AF68" s="25">
        <v>0.3</v>
      </c>
      <c r="AG68" s="106">
        <v>0.33300000000000002</v>
      </c>
      <c r="AH68" s="107">
        <v>0.16600000000000001</v>
      </c>
      <c r="AI68" s="107">
        <v>0.16600000000000001</v>
      </c>
      <c r="AJ68" s="76">
        <f t="shared" ref="AJ68:AJ70" si="5">+(AG68+AH68+AI68)/AA68</f>
        <v>0.66500000000000004</v>
      </c>
      <c r="AK68" s="125"/>
      <c r="AL68" s="137"/>
      <c r="AM68" s="137"/>
      <c r="AN68" s="137"/>
      <c r="AO68" s="114"/>
      <c r="AP68" s="237"/>
      <c r="AQ68" s="237"/>
      <c r="AR68" s="137"/>
      <c r="AS68" s="168"/>
      <c r="AT68" s="137"/>
      <c r="AU68" s="168"/>
      <c r="AV68" s="243"/>
      <c r="AW68" s="125"/>
      <c r="AX68" s="114"/>
      <c r="AY68" s="114"/>
      <c r="AZ68" s="114"/>
      <c r="BA68" s="114"/>
      <c r="BB68" s="116"/>
      <c r="BC68" s="168"/>
      <c r="BD68" s="168"/>
      <c r="BE68" s="168"/>
      <c r="BF68" s="232"/>
    </row>
    <row r="69" spans="1:58" ht="30" x14ac:dyDescent="0.25">
      <c r="A69" s="207"/>
      <c r="B69" s="207"/>
      <c r="C69" s="168" t="s">
        <v>71</v>
      </c>
      <c r="D69" s="168" t="s">
        <v>72</v>
      </c>
      <c r="E69" s="168"/>
      <c r="F69" s="168" t="s">
        <v>75</v>
      </c>
      <c r="G69" s="168" t="s">
        <v>108</v>
      </c>
      <c r="H69" s="168" t="s">
        <v>175</v>
      </c>
      <c r="I69" s="168" t="s">
        <v>72</v>
      </c>
      <c r="J69" s="168" t="s">
        <v>140</v>
      </c>
      <c r="K69" s="168">
        <v>2</v>
      </c>
      <c r="L69" s="135">
        <v>1</v>
      </c>
      <c r="M69" s="135">
        <v>0</v>
      </c>
      <c r="N69" s="135">
        <v>0</v>
      </c>
      <c r="O69" s="135">
        <v>1</v>
      </c>
      <c r="P69" s="135">
        <v>2</v>
      </c>
      <c r="Q69" s="135">
        <f>SUM(N69:P70)</f>
        <v>3</v>
      </c>
      <c r="R69" s="115">
        <v>1</v>
      </c>
      <c r="S69" s="133">
        <f>+R69</f>
        <v>1</v>
      </c>
      <c r="T69" s="135">
        <f>Q69+M69</f>
        <v>3</v>
      </c>
      <c r="U69" s="115">
        <v>1</v>
      </c>
      <c r="V69" s="133">
        <f>+U69</f>
        <v>1</v>
      </c>
      <c r="W69" s="135" t="s">
        <v>182</v>
      </c>
      <c r="X69" s="135" t="s">
        <v>183</v>
      </c>
      <c r="Y69" s="135" t="s">
        <v>179</v>
      </c>
      <c r="Z69" s="46" t="s">
        <v>184</v>
      </c>
      <c r="AA69" s="60">
        <v>1</v>
      </c>
      <c r="AB69" s="177">
        <v>44562</v>
      </c>
      <c r="AC69" s="135">
        <v>364</v>
      </c>
      <c r="AD69" s="227">
        <v>260522</v>
      </c>
      <c r="AE69" s="227">
        <f>AD69</f>
        <v>260522</v>
      </c>
      <c r="AF69" s="25">
        <v>0.7</v>
      </c>
      <c r="AG69" s="25">
        <v>0.1</v>
      </c>
      <c r="AH69" s="25">
        <v>0.25</v>
      </c>
      <c r="AI69" s="106">
        <v>0.5</v>
      </c>
      <c r="AJ69" s="76">
        <f t="shared" si="5"/>
        <v>0.85</v>
      </c>
      <c r="AK69" s="123">
        <f>AVERAGE(AJ69:AJ70)</f>
        <v>0.76</v>
      </c>
      <c r="AL69" s="135" t="s">
        <v>172</v>
      </c>
      <c r="AM69" s="135" t="s">
        <v>173</v>
      </c>
      <c r="AN69" s="135" t="s">
        <v>191</v>
      </c>
      <c r="AO69" s="228">
        <v>100000000</v>
      </c>
      <c r="AP69" s="228">
        <v>200000000</v>
      </c>
      <c r="AQ69" s="228">
        <f>AO69+AP69</f>
        <v>300000000</v>
      </c>
      <c r="AR69" s="135" t="s">
        <v>190</v>
      </c>
      <c r="AS69" s="168" t="str">
        <f>W69</f>
        <v>DESARROLLO DE PROYECTOS PRODUCTIVOS PARA LA GENERACIÓN DE INGRESOS EN POBLACIÓN INDÍGENA DEL DISTRITO DE CARTAGENA DE INDIAS</v>
      </c>
      <c r="AT69" s="135" t="s">
        <v>247</v>
      </c>
      <c r="AU69" s="168" t="s">
        <v>232</v>
      </c>
      <c r="AV69" s="241">
        <v>41447120</v>
      </c>
      <c r="AW69" s="123">
        <f>+AV69/AQ69</f>
        <v>0.13815706666666666</v>
      </c>
      <c r="AX69" s="113">
        <v>300000000</v>
      </c>
      <c r="AY69" s="113">
        <v>41447120</v>
      </c>
      <c r="AZ69" s="113">
        <f>+AX69</f>
        <v>300000000</v>
      </c>
      <c r="BA69" s="113">
        <f>+AY69</f>
        <v>41447120</v>
      </c>
      <c r="BB69" s="115">
        <f>+BA69/AZ69</f>
        <v>0.13815706666666666</v>
      </c>
      <c r="BC69" s="168" t="s">
        <v>197</v>
      </c>
      <c r="BD69" s="168" t="s">
        <v>198</v>
      </c>
      <c r="BE69" s="168" t="s">
        <v>198</v>
      </c>
      <c r="BF69" s="230" t="s">
        <v>258</v>
      </c>
    </row>
    <row r="70" spans="1:58" ht="30" x14ac:dyDescent="0.25">
      <c r="A70" s="207"/>
      <c r="B70" s="207"/>
      <c r="C70" s="168"/>
      <c r="D70" s="168"/>
      <c r="E70" s="168"/>
      <c r="F70" s="168"/>
      <c r="G70" s="168"/>
      <c r="H70" s="168"/>
      <c r="I70" s="168"/>
      <c r="J70" s="168"/>
      <c r="K70" s="168"/>
      <c r="L70" s="137"/>
      <c r="M70" s="137"/>
      <c r="N70" s="137"/>
      <c r="O70" s="137"/>
      <c r="P70" s="137"/>
      <c r="Q70" s="137"/>
      <c r="R70" s="116"/>
      <c r="S70" s="133"/>
      <c r="T70" s="137"/>
      <c r="U70" s="116"/>
      <c r="V70" s="133"/>
      <c r="W70" s="137"/>
      <c r="X70" s="137"/>
      <c r="Y70" s="137"/>
      <c r="Z70" s="46" t="s">
        <v>180</v>
      </c>
      <c r="AA70" s="60">
        <v>1</v>
      </c>
      <c r="AB70" s="168"/>
      <c r="AC70" s="137"/>
      <c r="AD70" s="137"/>
      <c r="AE70" s="137"/>
      <c r="AF70" s="25">
        <v>0.3</v>
      </c>
      <c r="AG70" s="106">
        <v>0.33</v>
      </c>
      <c r="AH70" s="107">
        <v>0.17</v>
      </c>
      <c r="AI70" s="107">
        <v>0.17</v>
      </c>
      <c r="AJ70" s="25">
        <f t="shared" si="5"/>
        <v>0.67</v>
      </c>
      <c r="AK70" s="125"/>
      <c r="AL70" s="137"/>
      <c r="AM70" s="137"/>
      <c r="AN70" s="137"/>
      <c r="AO70" s="114"/>
      <c r="AP70" s="237"/>
      <c r="AQ70" s="237"/>
      <c r="AR70" s="137"/>
      <c r="AS70" s="168"/>
      <c r="AT70" s="137"/>
      <c r="AU70" s="168"/>
      <c r="AV70" s="243"/>
      <c r="AW70" s="125"/>
      <c r="AX70" s="114"/>
      <c r="AY70" s="114"/>
      <c r="AZ70" s="114"/>
      <c r="BA70" s="114"/>
      <c r="BB70" s="116"/>
      <c r="BC70" s="168"/>
      <c r="BD70" s="168"/>
      <c r="BE70" s="168"/>
      <c r="BF70" s="231"/>
    </row>
    <row r="72" spans="1:58" ht="84" customHeight="1" x14ac:dyDescent="0.25">
      <c r="P72" s="134" t="s">
        <v>276</v>
      </c>
      <c r="Q72" s="134"/>
      <c r="R72" s="134"/>
      <c r="S72" s="111">
        <f>AVERAGE(S3:S70)</f>
        <v>0.50570040743570155</v>
      </c>
      <c r="T72" s="126" t="s">
        <v>280</v>
      </c>
      <c r="U72" s="126"/>
      <c r="V72" s="111">
        <f>AVERAGE(V3:V70)</f>
        <v>0.55427335388990129</v>
      </c>
      <c r="AG72" s="126" t="s">
        <v>279</v>
      </c>
      <c r="AH72" s="126"/>
      <c r="AI72" s="126"/>
      <c r="AJ72" s="126"/>
      <c r="AK72" s="111">
        <f>AVERAGE(AK3:AK70)</f>
        <v>0.5271817129629629</v>
      </c>
      <c r="AX72" s="112" t="s">
        <v>286</v>
      </c>
      <c r="AY72" s="112"/>
      <c r="AZ72" s="109">
        <f>SUM(AZ3:AZ70)</f>
        <v>61521935376.839996</v>
      </c>
      <c r="BA72" s="109">
        <f>SUM(BA3:BA70)</f>
        <v>19726695403</v>
      </c>
      <c r="BB72" s="110">
        <f>+BA72/AZ72</f>
        <v>0.32064490952971769</v>
      </c>
    </row>
  </sheetData>
  <mergeCells count="660">
    <mergeCell ref="AP69:AP70"/>
    <mergeCell ref="AQ69:AQ70"/>
    <mergeCell ref="AP35:AP40"/>
    <mergeCell ref="AQ35:AQ40"/>
    <mergeCell ref="AP41:AP49"/>
    <mergeCell ref="AQ41:AQ49"/>
    <mergeCell ref="AP50:AP54"/>
    <mergeCell ref="AQ50:AQ54"/>
    <mergeCell ref="AP55:AP62"/>
    <mergeCell ref="AQ55:AQ62"/>
    <mergeCell ref="AP67:AP68"/>
    <mergeCell ref="AQ67:AQ68"/>
    <mergeCell ref="AP3:AP5"/>
    <mergeCell ref="AQ3:AQ5"/>
    <mergeCell ref="AP6:AP15"/>
    <mergeCell ref="AQ6:AQ15"/>
    <mergeCell ref="AP16:AP21"/>
    <mergeCell ref="AQ16:AQ21"/>
    <mergeCell ref="AP22:AP26"/>
    <mergeCell ref="AQ22:AQ26"/>
    <mergeCell ref="AP27:AP34"/>
    <mergeCell ref="AQ27:AQ34"/>
    <mergeCell ref="P31:P34"/>
    <mergeCell ref="P36:P39"/>
    <mergeCell ref="P44:P49"/>
    <mergeCell ref="P51:P53"/>
    <mergeCell ref="P55:P56"/>
    <mergeCell ref="P57:P58"/>
    <mergeCell ref="P67:P68"/>
    <mergeCell ref="P69:P70"/>
    <mergeCell ref="AI9:AI15"/>
    <mergeCell ref="AI24:AI26"/>
    <mergeCell ref="AI55:AI60"/>
    <mergeCell ref="AI61:AI62"/>
    <mergeCell ref="AI16:AI21"/>
    <mergeCell ref="AE22:AE26"/>
    <mergeCell ref="AE27:AE34"/>
    <mergeCell ref="AE35:AE40"/>
    <mergeCell ref="AE41:AE49"/>
    <mergeCell ref="AE50:AE54"/>
    <mergeCell ref="AE55:AE62"/>
    <mergeCell ref="AH9:AH15"/>
    <mergeCell ref="AH16:AH21"/>
    <mergeCell ref="AH24:AH26"/>
    <mergeCell ref="W69:W70"/>
    <mergeCell ref="Q31:Q34"/>
    <mergeCell ref="P3:P5"/>
    <mergeCell ref="P7:P10"/>
    <mergeCell ref="P11:P12"/>
    <mergeCell ref="P13:P15"/>
    <mergeCell ref="P17:P18"/>
    <mergeCell ref="P19:P20"/>
    <mergeCell ref="P22:P23"/>
    <mergeCell ref="P24:P25"/>
    <mergeCell ref="P27:P30"/>
    <mergeCell ref="BD41:BD49"/>
    <mergeCell ref="BD50:BD54"/>
    <mergeCell ref="N55:N56"/>
    <mergeCell ref="N57:N58"/>
    <mergeCell ref="N67:N68"/>
    <mergeCell ref="N69:N70"/>
    <mergeCell ref="BF69:BF70"/>
    <mergeCell ref="BF67:BF68"/>
    <mergeCell ref="BE55:BE62"/>
    <mergeCell ref="BD55:BD62"/>
    <mergeCell ref="BD67:BD68"/>
    <mergeCell ref="BD69:BD70"/>
    <mergeCell ref="BE67:BE68"/>
    <mergeCell ref="BE69:BE70"/>
    <mergeCell ref="BC69:BC70"/>
    <mergeCell ref="AU55:AU62"/>
    <mergeCell ref="X67:X68"/>
    <mergeCell ref="AW67:AW68"/>
    <mergeCell ref="AW69:AW70"/>
    <mergeCell ref="AW41:AW49"/>
    <mergeCell ref="AB69:AB70"/>
    <mergeCell ref="AV69:AV70"/>
    <mergeCell ref="BC67:BC68"/>
    <mergeCell ref="O69:O70"/>
    <mergeCell ref="N3:N5"/>
    <mergeCell ref="N7:N10"/>
    <mergeCell ref="N11:N12"/>
    <mergeCell ref="N13:N15"/>
    <mergeCell ref="N17:N18"/>
    <mergeCell ref="N19:N20"/>
    <mergeCell ref="N22:N23"/>
    <mergeCell ref="N24:N25"/>
    <mergeCell ref="N27:N30"/>
    <mergeCell ref="AT41:AT49"/>
    <mergeCell ref="AT50:AT54"/>
    <mergeCell ref="AE67:AE68"/>
    <mergeCell ref="AE69:AE70"/>
    <mergeCell ref="AU69:AU70"/>
    <mergeCell ref="AT69:AT70"/>
    <mergeCell ref="AU16:AU21"/>
    <mergeCell ref="AU22:AU26"/>
    <mergeCell ref="AU27:AU34"/>
    <mergeCell ref="AU35:AU40"/>
    <mergeCell ref="AU41:AU49"/>
    <mergeCell ref="AU50:AU54"/>
    <mergeCell ref="AS67:AS68"/>
    <mergeCell ref="AU67:AU68"/>
    <mergeCell ref="AS55:AS62"/>
    <mergeCell ref="AT55:AT62"/>
    <mergeCell ref="AT67:AT68"/>
    <mergeCell ref="AM41:AM49"/>
    <mergeCell ref="AN41:AN49"/>
    <mergeCell ref="AO41:AO49"/>
    <mergeCell ref="AM50:AM54"/>
    <mergeCell ref="AN50:AN54"/>
    <mergeCell ref="AO50:AO54"/>
    <mergeCell ref="AM55:AM62"/>
    <mergeCell ref="AW27:AW34"/>
    <mergeCell ref="AW22:AW26"/>
    <mergeCell ref="AW16:AW21"/>
    <mergeCell ref="AW6:AW15"/>
    <mergeCell ref="AW50:AW54"/>
    <mergeCell ref="AW55:AW62"/>
    <mergeCell ref="AW3:AW5"/>
    <mergeCell ref="AB67:AB68"/>
    <mergeCell ref="AV3:AV5"/>
    <mergeCell ref="AV6:AV15"/>
    <mergeCell ref="AV16:AV21"/>
    <mergeCell ref="AV22:AV26"/>
    <mergeCell ref="AV27:AV34"/>
    <mergeCell ref="AV35:AV40"/>
    <mergeCell ref="AV41:AV49"/>
    <mergeCell ref="AV50:AV54"/>
    <mergeCell ref="AV55:AV62"/>
    <mergeCell ref="AV67:AV68"/>
    <mergeCell ref="AG9:AG15"/>
    <mergeCell ref="AG16:AG21"/>
    <mergeCell ref="AG24:AG26"/>
    <mergeCell ref="AG55:AG60"/>
    <mergeCell ref="AG61:AG62"/>
    <mergeCell ref="AT35:AT40"/>
    <mergeCell ref="M67:M68"/>
    <mergeCell ref="M69:M70"/>
    <mergeCell ref="H3:H5"/>
    <mergeCell ref="H67:H68"/>
    <mergeCell ref="H69:H70"/>
    <mergeCell ref="I67:I68"/>
    <mergeCell ref="I69:I70"/>
    <mergeCell ref="M3:M5"/>
    <mergeCell ref="H7:H10"/>
    <mergeCell ref="H11:H12"/>
    <mergeCell ref="H13:H15"/>
    <mergeCell ref="M7:M10"/>
    <mergeCell ref="M11:M12"/>
    <mergeCell ref="M13:M15"/>
    <mergeCell ref="M17:M18"/>
    <mergeCell ref="M19:M20"/>
    <mergeCell ref="M22:M23"/>
    <mergeCell ref="I3:I40"/>
    <mergeCell ref="K67:K68"/>
    <mergeCell ref="L67:L68"/>
    <mergeCell ref="L69:L70"/>
    <mergeCell ref="K3:K5"/>
    <mergeCell ref="K7:K10"/>
    <mergeCell ref="K11:K12"/>
    <mergeCell ref="X3:X5"/>
    <mergeCell ref="K69:K70"/>
    <mergeCell ref="L3:L5"/>
    <mergeCell ref="L7:L10"/>
    <mergeCell ref="L11:L12"/>
    <mergeCell ref="L13:L15"/>
    <mergeCell ref="M55:M56"/>
    <mergeCell ref="M57:M58"/>
    <mergeCell ref="AB16:AB21"/>
    <mergeCell ref="AB22:AB26"/>
    <mergeCell ref="AB27:AB34"/>
    <mergeCell ref="AB35:AB40"/>
    <mergeCell ref="AB41:AB49"/>
    <mergeCell ref="AB50:AB54"/>
    <mergeCell ref="AB55:AB62"/>
    <mergeCell ref="Y27:Y34"/>
    <mergeCell ref="M24:M25"/>
    <mergeCell ref="M27:M30"/>
    <mergeCell ref="M31:M34"/>
    <mergeCell ref="M36:M39"/>
    <mergeCell ref="M44:M49"/>
    <mergeCell ref="M51:M53"/>
    <mergeCell ref="Z16:Z21"/>
    <mergeCell ref="AA16:AA21"/>
    <mergeCell ref="BE3:BE5"/>
    <mergeCell ref="BE6:BE15"/>
    <mergeCell ref="BE16:BE21"/>
    <mergeCell ref="BE22:BE26"/>
    <mergeCell ref="BE27:BE34"/>
    <mergeCell ref="BE35:BE40"/>
    <mergeCell ref="BE41:BE49"/>
    <mergeCell ref="BE50:BE54"/>
    <mergeCell ref="AS3:AS5"/>
    <mergeCell ref="AS6:AS15"/>
    <mergeCell ref="AS16:AS21"/>
    <mergeCell ref="AS22:AS26"/>
    <mergeCell ref="AS27:AS34"/>
    <mergeCell ref="AS35:AS40"/>
    <mergeCell ref="AS41:AS49"/>
    <mergeCell ref="AS50:AS54"/>
    <mergeCell ref="AU3:AU5"/>
    <mergeCell ref="AU6:AU15"/>
    <mergeCell ref="AT3:AT5"/>
    <mergeCell ref="AT6:AT15"/>
    <mergeCell ref="AT16:AT21"/>
    <mergeCell ref="AT22:AT26"/>
    <mergeCell ref="AT27:AT34"/>
    <mergeCell ref="AW35:AW40"/>
    <mergeCell ref="BF3:BF5"/>
    <mergeCell ref="BF16:BF21"/>
    <mergeCell ref="BF27:BF34"/>
    <mergeCell ref="BF35:BF40"/>
    <mergeCell ref="BF41:BF49"/>
    <mergeCell ref="BF50:BF54"/>
    <mergeCell ref="BF55:BF62"/>
    <mergeCell ref="BC3:BC5"/>
    <mergeCell ref="BC6:BC15"/>
    <mergeCell ref="BC16:BC21"/>
    <mergeCell ref="BC22:BC26"/>
    <mergeCell ref="BC27:BC34"/>
    <mergeCell ref="BC35:BC40"/>
    <mergeCell ref="BC41:BC49"/>
    <mergeCell ref="BC50:BC54"/>
    <mergeCell ref="BC55:BC62"/>
    <mergeCell ref="BD3:BD5"/>
    <mergeCell ref="BD6:BD15"/>
    <mergeCell ref="BD16:BD21"/>
    <mergeCell ref="BD22:BD26"/>
    <mergeCell ref="BD27:BD34"/>
    <mergeCell ref="BF6:BF15"/>
    <mergeCell ref="BF22:BF26"/>
    <mergeCell ref="BD35:BD40"/>
    <mergeCell ref="Y3:Y5"/>
    <mergeCell ref="X6:X15"/>
    <mergeCell ref="Y6:Y15"/>
    <mergeCell ref="X16:X21"/>
    <mergeCell ref="Y16:Y21"/>
    <mergeCell ref="X22:X26"/>
    <mergeCell ref="Y22:Y26"/>
    <mergeCell ref="AS69:AS70"/>
    <mergeCell ref="X69:X70"/>
    <mergeCell ref="Y67:Y68"/>
    <mergeCell ref="Y69:Y70"/>
    <mergeCell ref="AD67:AD68"/>
    <mergeCell ref="AC67:AC68"/>
    <mergeCell ref="AC69:AC70"/>
    <mergeCell ref="AD69:AD70"/>
    <mergeCell ref="AO67:AO68"/>
    <mergeCell ref="AM67:AM68"/>
    <mergeCell ref="AM69:AM70"/>
    <mergeCell ref="AL67:AL68"/>
    <mergeCell ref="AL69:AL70"/>
    <mergeCell ref="AN67:AN68"/>
    <mergeCell ref="AN69:AN70"/>
    <mergeCell ref="AO69:AO70"/>
    <mergeCell ref="AR3:AR5"/>
    <mergeCell ref="AR6:AR15"/>
    <mergeCell ref="AR16:AR21"/>
    <mergeCell ref="AR22:AR26"/>
    <mergeCell ref="AR27:AR34"/>
    <mergeCell ref="AR35:AR40"/>
    <mergeCell ref="AR41:AR49"/>
    <mergeCell ref="AR50:AR54"/>
    <mergeCell ref="AR55:AR62"/>
    <mergeCell ref="K55:K56"/>
    <mergeCell ref="K57:K58"/>
    <mergeCell ref="L57:L58"/>
    <mergeCell ref="AD55:AD62"/>
    <mergeCell ref="AF24:AF26"/>
    <mergeCell ref="O55:O56"/>
    <mergeCell ref="O57:O58"/>
    <mergeCell ref="AA24:AA26"/>
    <mergeCell ref="N31:N34"/>
    <mergeCell ref="N36:N39"/>
    <mergeCell ref="N44:N49"/>
    <mergeCell ref="N51:N53"/>
    <mergeCell ref="Z24:Z26"/>
    <mergeCell ref="L44:L49"/>
    <mergeCell ref="L51:L53"/>
    <mergeCell ref="L55:L56"/>
    <mergeCell ref="K13:K15"/>
    <mergeCell ref="K17:K18"/>
    <mergeCell ref="K19:K20"/>
    <mergeCell ref="K22:K23"/>
    <mergeCell ref="K24:K25"/>
    <mergeCell ref="K27:K30"/>
    <mergeCell ref="L17:L18"/>
    <mergeCell ref="L19:L20"/>
    <mergeCell ref="L22:L23"/>
    <mergeCell ref="L24:L25"/>
    <mergeCell ref="L27:L30"/>
    <mergeCell ref="L31:L34"/>
    <mergeCell ref="L36:L39"/>
    <mergeCell ref="G67:G68"/>
    <mergeCell ref="G69:G70"/>
    <mergeCell ref="J3:J5"/>
    <mergeCell ref="J7:J10"/>
    <mergeCell ref="J11:J12"/>
    <mergeCell ref="J13:J15"/>
    <mergeCell ref="J17:J18"/>
    <mergeCell ref="J19:J20"/>
    <mergeCell ref="J22:J23"/>
    <mergeCell ref="J24:J25"/>
    <mergeCell ref="J27:J30"/>
    <mergeCell ref="J31:J34"/>
    <mergeCell ref="J36:J39"/>
    <mergeCell ref="J44:J49"/>
    <mergeCell ref="G55:G56"/>
    <mergeCell ref="G57:G58"/>
    <mergeCell ref="G31:G34"/>
    <mergeCell ref="G36:G39"/>
    <mergeCell ref="J67:J68"/>
    <mergeCell ref="J69:J70"/>
    <mergeCell ref="J51:J53"/>
    <mergeCell ref="J55:J56"/>
    <mergeCell ref="J57:J58"/>
    <mergeCell ref="G44:G49"/>
    <mergeCell ref="G51:G53"/>
    <mergeCell ref="G19:G20"/>
    <mergeCell ref="G22:G23"/>
    <mergeCell ref="G24:G25"/>
    <mergeCell ref="G27:G30"/>
    <mergeCell ref="G3:G5"/>
    <mergeCell ref="G7:G10"/>
    <mergeCell ref="G11:G12"/>
    <mergeCell ref="G13:G15"/>
    <mergeCell ref="G17:G18"/>
    <mergeCell ref="H55:H56"/>
    <mergeCell ref="H57:H58"/>
    <mergeCell ref="I55:I56"/>
    <mergeCell ref="I57:I58"/>
    <mergeCell ref="H17:H18"/>
    <mergeCell ref="H19:H20"/>
    <mergeCell ref="H22:H23"/>
    <mergeCell ref="H24:H25"/>
    <mergeCell ref="H27:H30"/>
    <mergeCell ref="H31:H34"/>
    <mergeCell ref="H36:H39"/>
    <mergeCell ref="H44:H49"/>
    <mergeCell ref="F27:F34"/>
    <mergeCell ref="F35:F40"/>
    <mergeCell ref="F41:F49"/>
    <mergeCell ref="F50:F54"/>
    <mergeCell ref="F55:F62"/>
    <mergeCell ref="F3:F5"/>
    <mergeCell ref="F6:F15"/>
    <mergeCell ref="F16:F21"/>
    <mergeCell ref="F22:F26"/>
    <mergeCell ref="F67:F68"/>
    <mergeCell ref="C69:C70"/>
    <mergeCell ref="D69:D70"/>
    <mergeCell ref="F69:F70"/>
    <mergeCell ref="A67:A70"/>
    <mergeCell ref="B67:B70"/>
    <mergeCell ref="C67:C68"/>
    <mergeCell ref="D67:D68"/>
    <mergeCell ref="E67:E70"/>
    <mergeCell ref="E41:E54"/>
    <mergeCell ref="A55:A66"/>
    <mergeCell ref="B55:B66"/>
    <mergeCell ref="D55:D56"/>
    <mergeCell ref="D57:D58"/>
    <mergeCell ref="C61:C62"/>
    <mergeCell ref="D61:D62"/>
    <mergeCell ref="E61:E62"/>
    <mergeCell ref="E1:AM1"/>
    <mergeCell ref="A3:A54"/>
    <mergeCell ref="B3:B40"/>
    <mergeCell ref="C3:C40"/>
    <mergeCell ref="D3:D40"/>
    <mergeCell ref="E3:E40"/>
    <mergeCell ref="B41:B54"/>
    <mergeCell ref="C41:C54"/>
    <mergeCell ref="D41:D54"/>
    <mergeCell ref="W3:W5"/>
    <mergeCell ref="W6:W15"/>
    <mergeCell ref="W16:W21"/>
    <mergeCell ref="W22:W26"/>
    <mergeCell ref="W27:W34"/>
    <mergeCell ref="W35:W40"/>
    <mergeCell ref="W41:W49"/>
    <mergeCell ref="AL3:AL5"/>
    <mergeCell ref="AL6:AL15"/>
    <mergeCell ref="AL16:AL21"/>
    <mergeCell ref="AL22:AL26"/>
    <mergeCell ref="AL27:AL34"/>
    <mergeCell ref="AL35:AL40"/>
    <mergeCell ref="AL41:AL49"/>
    <mergeCell ref="AL50:AL54"/>
    <mergeCell ref="AL55:AL62"/>
    <mergeCell ref="AM3:AM5"/>
    <mergeCell ref="AN3:AN5"/>
    <mergeCell ref="AO3:AO5"/>
    <mergeCell ref="AM6:AM15"/>
    <mergeCell ref="AN6:AN15"/>
    <mergeCell ref="AO6:AO15"/>
    <mergeCell ref="AM16:AM21"/>
    <mergeCell ref="AN16:AN21"/>
    <mergeCell ref="AO16:AO21"/>
    <mergeCell ref="AO55:AO62"/>
    <mergeCell ref="AC41:AC49"/>
    <mergeCell ref="AC50:AC54"/>
    <mergeCell ref="AC55:AC62"/>
    <mergeCell ref="W50:W54"/>
    <mergeCell ref="W55:W62"/>
    <mergeCell ref="X41:X49"/>
    <mergeCell ref="Y41:Y49"/>
    <mergeCell ref="X50:X54"/>
    <mergeCell ref="Y50:Y54"/>
    <mergeCell ref="X55:X62"/>
    <mergeCell ref="Y55:Y62"/>
    <mergeCell ref="AH55:AH60"/>
    <mergeCell ref="AH61:AH62"/>
    <mergeCell ref="H51:H53"/>
    <mergeCell ref="I61:I62"/>
    <mergeCell ref="AR67:AR68"/>
    <mergeCell ref="AR69:AR70"/>
    <mergeCell ref="Z9:Z15"/>
    <mergeCell ref="AA9:AA15"/>
    <mergeCell ref="AF9:AF15"/>
    <mergeCell ref="Z53:Z54"/>
    <mergeCell ref="AA53:AA54"/>
    <mergeCell ref="Z55:Z60"/>
    <mergeCell ref="Z61:Z62"/>
    <mergeCell ref="AA55:AA60"/>
    <mergeCell ref="AA61:AA62"/>
    <mergeCell ref="AF55:AF60"/>
    <mergeCell ref="AF61:AF62"/>
    <mergeCell ref="AM22:AM26"/>
    <mergeCell ref="AN22:AN26"/>
    <mergeCell ref="AO22:AO26"/>
    <mergeCell ref="AM27:AM34"/>
    <mergeCell ref="AN27:AN34"/>
    <mergeCell ref="AO27:AO34"/>
    <mergeCell ref="AM35:AM40"/>
    <mergeCell ref="AN35:AN40"/>
    <mergeCell ref="W67:W68"/>
    <mergeCell ref="I41:I54"/>
    <mergeCell ref="AO35:AO40"/>
    <mergeCell ref="AC22:AC26"/>
    <mergeCell ref="AC27:AC34"/>
    <mergeCell ref="AC35:AC40"/>
    <mergeCell ref="X35:X40"/>
    <mergeCell ref="Y35:Y40"/>
    <mergeCell ref="K31:K34"/>
    <mergeCell ref="K36:K39"/>
    <mergeCell ref="X27:X34"/>
    <mergeCell ref="K44:K49"/>
    <mergeCell ref="K51:K53"/>
    <mergeCell ref="AD22:AD26"/>
    <mergeCell ref="AD27:AD34"/>
    <mergeCell ref="AD35:AD40"/>
    <mergeCell ref="AD41:AD49"/>
    <mergeCell ref="AD50:AD54"/>
    <mergeCell ref="O31:O34"/>
    <mergeCell ref="O36:O39"/>
    <mergeCell ref="O44:O49"/>
    <mergeCell ref="O51:O53"/>
    <mergeCell ref="AG53:AG54"/>
    <mergeCell ref="AH53:AH54"/>
    <mergeCell ref="AI53:AI54"/>
    <mergeCell ref="O67:O68"/>
    <mergeCell ref="AN55:AN62"/>
    <mergeCell ref="O3:O5"/>
    <mergeCell ref="O7:O10"/>
    <mergeCell ref="O11:O12"/>
    <mergeCell ref="O13:O15"/>
    <mergeCell ref="O17:O18"/>
    <mergeCell ref="O19:O20"/>
    <mergeCell ref="O22:O23"/>
    <mergeCell ref="O24:O25"/>
    <mergeCell ref="O27:O30"/>
    <mergeCell ref="AC3:AC5"/>
    <mergeCell ref="AC6:AC15"/>
    <mergeCell ref="AC16:AC21"/>
    <mergeCell ref="AB3:AB5"/>
    <mergeCell ref="AB6:AB15"/>
    <mergeCell ref="AF16:AF21"/>
    <mergeCell ref="AD3:AD5"/>
    <mergeCell ref="AD6:AD15"/>
    <mergeCell ref="AD16:AD21"/>
    <mergeCell ref="AE3:AE5"/>
    <mergeCell ref="AE6:AE15"/>
    <mergeCell ref="AE16:AE21"/>
    <mergeCell ref="AF53:AF54"/>
    <mergeCell ref="R69:R70"/>
    <mergeCell ref="Q3:Q5"/>
    <mergeCell ref="Q7:Q10"/>
    <mergeCell ref="Q11:Q12"/>
    <mergeCell ref="Q13:Q15"/>
    <mergeCell ref="Q17:Q18"/>
    <mergeCell ref="Q19:Q20"/>
    <mergeCell ref="Q22:Q23"/>
    <mergeCell ref="Q24:Q25"/>
    <mergeCell ref="Q27:Q30"/>
    <mergeCell ref="S3:S5"/>
    <mergeCell ref="Q36:Q39"/>
    <mergeCell ref="Q44:Q49"/>
    <mergeCell ref="Q51:Q53"/>
    <mergeCell ref="Q55:Q56"/>
    <mergeCell ref="Q57:Q58"/>
    <mergeCell ref="Q67:Q68"/>
    <mergeCell ref="Q69:Q70"/>
    <mergeCell ref="R3:R5"/>
    <mergeCell ref="R7:R10"/>
    <mergeCell ref="R11:R12"/>
    <mergeCell ref="R13:R15"/>
    <mergeCell ref="R17:R18"/>
    <mergeCell ref="R19:R20"/>
    <mergeCell ref="R22:R23"/>
    <mergeCell ref="R24:R25"/>
    <mergeCell ref="R27:R30"/>
    <mergeCell ref="R31:R34"/>
    <mergeCell ref="R36:R39"/>
    <mergeCell ref="R44:R49"/>
    <mergeCell ref="R51:R53"/>
    <mergeCell ref="R55:R56"/>
    <mergeCell ref="R57:R58"/>
    <mergeCell ref="R67:R68"/>
    <mergeCell ref="S67:S68"/>
    <mergeCell ref="S69:S70"/>
    <mergeCell ref="S6:S15"/>
    <mergeCell ref="S16:S21"/>
    <mergeCell ref="S22:S26"/>
    <mergeCell ref="S27:S34"/>
    <mergeCell ref="S35:S40"/>
    <mergeCell ref="S41:S49"/>
    <mergeCell ref="S50:S54"/>
    <mergeCell ref="S55:S62"/>
    <mergeCell ref="U55:U56"/>
    <mergeCell ref="U57:U58"/>
    <mergeCell ref="U67:U68"/>
    <mergeCell ref="U69:U70"/>
    <mergeCell ref="U3:U5"/>
    <mergeCell ref="T3:T5"/>
    <mergeCell ref="T7:T10"/>
    <mergeCell ref="T11:T12"/>
    <mergeCell ref="T13:T15"/>
    <mergeCell ref="T17:T18"/>
    <mergeCell ref="T19:T20"/>
    <mergeCell ref="T22:T23"/>
    <mergeCell ref="T24:T25"/>
    <mergeCell ref="T27:T30"/>
    <mergeCell ref="T31:T34"/>
    <mergeCell ref="U17:U18"/>
    <mergeCell ref="U19:U20"/>
    <mergeCell ref="U22:U23"/>
    <mergeCell ref="U24:U25"/>
    <mergeCell ref="U27:U30"/>
    <mergeCell ref="U31:U34"/>
    <mergeCell ref="U36:U39"/>
    <mergeCell ref="U44:U49"/>
    <mergeCell ref="U51:U53"/>
    <mergeCell ref="V3:V5"/>
    <mergeCell ref="V6:V15"/>
    <mergeCell ref="V16:V21"/>
    <mergeCell ref="V22:V26"/>
    <mergeCell ref="V27:V34"/>
    <mergeCell ref="V35:V40"/>
    <mergeCell ref="V41:V49"/>
    <mergeCell ref="V50:V54"/>
    <mergeCell ref="V55:V62"/>
    <mergeCell ref="AK35:AK40"/>
    <mergeCell ref="AK41:AK49"/>
    <mergeCell ref="AK50:AK54"/>
    <mergeCell ref="AK55:AK62"/>
    <mergeCell ref="V67:V68"/>
    <mergeCell ref="V69:V70"/>
    <mergeCell ref="P72:R72"/>
    <mergeCell ref="T72:U72"/>
    <mergeCell ref="AJ9:AJ15"/>
    <mergeCell ref="AJ16:AJ21"/>
    <mergeCell ref="AJ24:AJ26"/>
    <mergeCell ref="AJ53:AJ54"/>
    <mergeCell ref="AJ55:AJ60"/>
    <mergeCell ref="AJ61:AJ62"/>
    <mergeCell ref="T36:T39"/>
    <mergeCell ref="T44:T49"/>
    <mergeCell ref="T51:T53"/>
    <mergeCell ref="T55:T56"/>
    <mergeCell ref="T57:T58"/>
    <mergeCell ref="T67:T68"/>
    <mergeCell ref="T69:T70"/>
    <mergeCell ref="U7:U10"/>
    <mergeCell ref="U11:U12"/>
    <mergeCell ref="U13:U15"/>
    <mergeCell ref="AK67:AK68"/>
    <mergeCell ref="AK69:AK70"/>
    <mergeCell ref="AG72:AJ72"/>
    <mergeCell ref="AX4:AX5"/>
    <mergeCell ref="AY4:AY5"/>
    <mergeCell ref="AZ3:AZ5"/>
    <mergeCell ref="BA3:BA5"/>
    <mergeCell ref="AX22:AX24"/>
    <mergeCell ref="AX25:AX26"/>
    <mergeCell ref="AY22:AY24"/>
    <mergeCell ref="AY25:AY26"/>
    <mergeCell ref="AZ22:AZ26"/>
    <mergeCell ref="BA22:BA26"/>
    <mergeCell ref="AX35:AX37"/>
    <mergeCell ref="AX38:AX40"/>
    <mergeCell ref="AY35:AY37"/>
    <mergeCell ref="AY38:AY40"/>
    <mergeCell ref="AZ35:AZ40"/>
    <mergeCell ref="BA35:BA40"/>
    <mergeCell ref="AK3:AK5"/>
    <mergeCell ref="AK6:AK15"/>
    <mergeCell ref="AK16:AK21"/>
    <mergeCell ref="AK22:AK26"/>
    <mergeCell ref="AK27:AK34"/>
    <mergeCell ref="BB3:BB5"/>
    <mergeCell ref="AX6:AX15"/>
    <mergeCell ref="AY6:AY15"/>
    <mergeCell ref="AZ6:AZ15"/>
    <mergeCell ref="BA6:BA15"/>
    <mergeCell ref="BB6:BB15"/>
    <mergeCell ref="AX16:AX18"/>
    <mergeCell ref="AX19:AX21"/>
    <mergeCell ref="AY16:AY18"/>
    <mergeCell ref="AY19:AY21"/>
    <mergeCell ref="AZ16:AZ21"/>
    <mergeCell ref="BA16:BA21"/>
    <mergeCell ref="BB16:BB21"/>
    <mergeCell ref="BB22:BB26"/>
    <mergeCell ref="AX27:AX29"/>
    <mergeCell ref="AX30:AX32"/>
    <mergeCell ref="AX33:AX34"/>
    <mergeCell ref="AY27:AY29"/>
    <mergeCell ref="AY30:AY32"/>
    <mergeCell ref="AY33:AY34"/>
    <mergeCell ref="AZ27:AZ34"/>
    <mergeCell ref="BA27:BA34"/>
    <mergeCell ref="BB27:BB34"/>
    <mergeCell ref="AZ55:AZ65"/>
    <mergeCell ref="BA55:BA65"/>
    <mergeCell ref="BB55:BB65"/>
    <mergeCell ref="BB35:BB40"/>
    <mergeCell ref="AX41:AX43"/>
    <mergeCell ref="AX44:AX49"/>
    <mergeCell ref="AY41:AY43"/>
    <mergeCell ref="AY44:AY49"/>
    <mergeCell ref="AZ41:AZ49"/>
    <mergeCell ref="BA41:BA49"/>
    <mergeCell ref="BB41:BB49"/>
    <mergeCell ref="AX50:AX54"/>
    <mergeCell ref="AY50:AY54"/>
    <mergeCell ref="AZ50:AZ54"/>
    <mergeCell ref="BA50:BA54"/>
    <mergeCell ref="BB50:BB54"/>
    <mergeCell ref="AX72:AY72"/>
    <mergeCell ref="AX67:AX68"/>
    <mergeCell ref="AY67:AY68"/>
    <mergeCell ref="AZ67:AZ68"/>
    <mergeCell ref="BA67:BA68"/>
    <mergeCell ref="BB67:BB68"/>
    <mergeCell ref="AX69:AX70"/>
    <mergeCell ref="AY69:AY70"/>
    <mergeCell ref="AZ69:AZ70"/>
    <mergeCell ref="BA69:BA70"/>
    <mergeCell ref="BB69:BB70"/>
  </mergeCells>
  <pageMargins left="0.7" right="0.7" top="0.75" bottom="0.75" header="0.3" footer="0.3"/>
  <pageSetup paperSize="9" orientation="portrait" r:id="rId1"/>
  <ignoredErrors>
    <ignoredError sqref="Q26 Q35 Q40 Q42 Q66 Q16 AZ16 Q59:Q62" formulaRange="1"/>
    <ignoredError sqref="R62 Q41"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Maria Mernarda Perez Carmona</cp:lastModifiedBy>
  <dcterms:created xsi:type="dcterms:W3CDTF">2021-10-19T17:22:30Z</dcterms:created>
  <dcterms:modified xsi:type="dcterms:W3CDTF">2022-10-19T17:23:13Z</dcterms:modified>
</cp:coreProperties>
</file>