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tabRatio="594" activeTab="4"/>
  </bookViews>
  <sheets>
    <sheet name="PILAR 1" sheetId="1" r:id="rId1"/>
    <sheet name="PILAR 2" sheetId="2" r:id="rId2"/>
    <sheet name="PILAR 3" sheetId="3" r:id="rId3"/>
    <sheet name="PILAR 4" sheetId="4" r:id="rId4"/>
    <sheet name="EJE TRANSVERSAL" sheetId="5" r:id="rId5"/>
  </sheets>
  <definedNames>
    <definedName name="_xlnm._FilterDatabase" localSheetId="0" hidden="1">'PILAR 1'!$A$3:$AO$30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5" l="1"/>
  <c r="P24" i="4"/>
  <c r="P19" i="4"/>
  <c r="AB34" i="1" l="1"/>
  <c r="M32" i="1"/>
  <c r="P35" i="5" l="1"/>
  <c r="S40" i="5"/>
  <c r="R40" i="5"/>
  <c r="Q40" i="5"/>
  <c r="P40" i="5"/>
  <c r="O40" i="5"/>
  <c r="N40" i="5"/>
  <c r="P32" i="5"/>
  <c r="R29" i="5"/>
  <c r="O29" i="5"/>
  <c r="R28" i="5"/>
  <c r="O27" i="5"/>
  <c r="R26" i="5"/>
  <c r="R24" i="5"/>
  <c r="R23" i="5"/>
  <c r="P19" i="5"/>
  <c r="R21" i="5"/>
  <c r="O21" i="5"/>
  <c r="R19" i="5"/>
  <c r="O19" i="5"/>
  <c r="R18" i="5"/>
  <c r="Q15" i="5"/>
  <c r="P15" i="5"/>
  <c r="R17" i="5"/>
  <c r="R15" i="5"/>
  <c r="O15" i="5"/>
  <c r="R14" i="5"/>
  <c r="R10" i="5"/>
  <c r="R8" i="5"/>
  <c r="Q8" i="5"/>
  <c r="R12" i="5"/>
  <c r="P8" i="5"/>
  <c r="R7" i="5"/>
  <c r="O7" i="5"/>
  <c r="R4" i="5"/>
  <c r="O4" i="5"/>
  <c r="P34" i="4"/>
  <c r="Q39" i="4"/>
  <c r="P39" i="4"/>
  <c r="O39" i="4"/>
  <c r="N39" i="4"/>
  <c r="Q19" i="4"/>
  <c r="P31" i="4" s="1"/>
  <c r="R24" i="4"/>
  <c r="R22" i="4"/>
  <c r="R20" i="4"/>
  <c r="O19" i="4"/>
  <c r="R18" i="4"/>
  <c r="R17" i="4"/>
  <c r="Q10" i="4"/>
  <c r="R16" i="4"/>
  <c r="R15" i="4"/>
  <c r="R14" i="4"/>
  <c r="R13" i="4"/>
  <c r="R12" i="4"/>
  <c r="R11" i="4"/>
  <c r="Q4" i="4"/>
  <c r="R9" i="4"/>
  <c r="R8" i="4"/>
  <c r="P6" i="4"/>
  <c r="R6" i="4"/>
  <c r="R5" i="4"/>
  <c r="O20" i="3"/>
  <c r="O17" i="3"/>
  <c r="R13" i="3"/>
  <c r="R12" i="3"/>
  <c r="R11" i="3"/>
  <c r="P6" i="3"/>
  <c r="R10" i="3"/>
  <c r="R9" i="3"/>
  <c r="R8" i="3"/>
  <c r="O8" i="3"/>
  <c r="R7" i="3"/>
  <c r="O7" i="3"/>
  <c r="R6" i="3"/>
  <c r="O6" i="3"/>
  <c r="R4" i="3"/>
  <c r="O27" i="2"/>
  <c r="Q32" i="2"/>
  <c r="P32" i="2"/>
  <c r="O32" i="2"/>
  <c r="N32" i="2"/>
  <c r="M32" i="2"/>
  <c r="O24" i="2"/>
  <c r="R20" i="2"/>
  <c r="R18" i="2"/>
  <c r="O20" i="2"/>
  <c r="O19" i="2"/>
  <c r="O17" i="2"/>
  <c r="P17" i="2" s="1"/>
  <c r="P16" i="2"/>
  <c r="R14" i="2"/>
  <c r="O14" i="2"/>
  <c r="R13" i="2"/>
  <c r="O13" i="2"/>
  <c r="P12" i="2" s="1"/>
  <c r="Q12" i="2" s="1"/>
  <c r="R12" i="2"/>
  <c r="O12" i="2"/>
  <c r="R11" i="2"/>
  <c r="O11" i="2"/>
  <c r="R8" i="2"/>
  <c r="R9" i="2"/>
  <c r="P5" i="2"/>
  <c r="R7" i="2"/>
  <c r="R6" i="2"/>
  <c r="R4" i="2"/>
  <c r="O4" i="2"/>
  <c r="P4" i="2" l="1"/>
  <c r="Q4" i="2" s="1"/>
  <c r="P34" i="1"/>
  <c r="R39" i="1"/>
  <c r="O39" i="1"/>
  <c r="R20" i="1"/>
  <c r="N39" i="1"/>
  <c r="P28" i="1"/>
  <c r="Q16" i="1"/>
  <c r="R29" i="1"/>
  <c r="R24" i="1"/>
  <c r="R23" i="1"/>
  <c r="R22" i="1"/>
  <c r="O22" i="1"/>
  <c r="O20" i="1"/>
  <c r="R19" i="1"/>
  <c r="R18" i="1"/>
  <c r="R16" i="1"/>
  <c r="O16" i="1"/>
  <c r="Q4" i="1"/>
  <c r="P32" i="1" s="1"/>
  <c r="R13" i="1"/>
  <c r="R12" i="1"/>
  <c r="O24" i="4" l="1"/>
  <c r="O26" i="5" l="1"/>
  <c r="O20" i="4" l="1"/>
  <c r="O22" i="4"/>
  <c r="O26" i="4"/>
  <c r="O24" i="1" l="1"/>
  <c r="O23" i="1"/>
  <c r="O12" i="1"/>
  <c r="O18" i="5" l="1"/>
  <c r="O9" i="3" l="1"/>
  <c r="P14" i="5" l="1"/>
  <c r="R25" i="5"/>
  <c r="R16" i="5"/>
  <c r="R6" i="5"/>
  <c r="R19" i="2" l="1"/>
  <c r="R17" i="2"/>
  <c r="O9" i="2"/>
  <c r="O8" i="2"/>
  <c r="P16" i="4"/>
  <c r="P8" i="2" l="1"/>
  <c r="Q8" i="2" s="1"/>
  <c r="R26" i="4" l="1"/>
  <c r="R28" i="4"/>
  <c r="R25" i="4"/>
  <c r="R21" i="4"/>
  <c r="R19" i="4"/>
  <c r="O22" i="5" l="1"/>
  <c r="O23" i="5"/>
  <c r="O24" i="5"/>
  <c r="O25" i="5"/>
  <c r="O17" i="5"/>
  <c r="O16" i="5"/>
  <c r="O14" i="5"/>
  <c r="O10" i="5"/>
  <c r="O6" i="5"/>
  <c r="O16" i="4"/>
  <c r="P4" i="5" l="1"/>
  <c r="P23" i="5"/>
  <c r="O18" i="4"/>
  <c r="O17" i="4"/>
  <c r="P17" i="4" l="1"/>
  <c r="O13" i="4" l="1"/>
  <c r="O14" i="4"/>
  <c r="R10" i="4"/>
  <c r="O12" i="4"/>
  <c r="O11" i="4"/>
  <c r="P13" i="4" l="1"/>
  <c r="R25" i="1"/>
  <c r="R10" i="1" l="1"/>
  <c r="R11" i="1"/>
  <c r="R8" i="1"/>
  <c r="P4" i="3" l="1"/>
  <c r="R27" i="5" l="1"/>
  <c r="R22" i="5"/>
  <c r="R7" i="4"/>
  <c r="R30" i="1"/>
  <c r="R28" i="1"/>
  <c r="P4" i="1" l="1"/>
  <c r="O13" i="1" l="1"/>
  <c r="P12" i="1" s="1"/>
  <c r="O18" i="1"/>
  <c r="O19" i="1"/>
  <c r="P20" i="1"/>
  <c r="O28" i="1"/>
  <c r="O10" i="1"/>
  <c r="O11" i="1"/>
  <c r="P10" i="1" l="1"/>
  <c r="P16" i="1"/>
  <c r="O10" i="4"/>
  <c r="P10" i="4" s="1"/>
  <c r="O9" i="4"/>
  <c r="O7" i="4"/>
  <c r="O5" i="4"/>
  <c r="P13" i="3"/>
  <c r="P11" i="3"/>
  <c r="O10" i="3"/>
  <c r="P10" i="2"/>
  <c r="Q4" i="3" l="1"/>
</calcChain>
</file>

<file path=xl/sharedStrings.xml><?xml version="1.0" encoding="utf-8"?>
<sst xmlns="http://schemas.openxmlformats.org/spreadsheetml/2006/main" count="1238" uniqueCount="585">
  <si>
    <t>Observación
Relación de Evidencias</t>
  </si>
  <si>
    <t>REPORTE EJECUCIÓN PRESUPUESTAL</t>
  </si>
  <si>
    <t xml:space="preserve">REPORTE ASIGNACION PRESUPUESTAL
</t>
  </si>
  <si>
    <t>Código Presupuestal</t>
  </si>
  <si>
    <t>Rubro Presupuestal</t>
  </si>
  <si>
    <t>Apropiación Definitiva
(en pesos)</t>
  </si>
  <si>
    <t>Fuente de Financiación</t>
  </si>
  <si>
    <t>Actividades de Proyecto</t>
  </si>
  <si>
    <t>Objetivo del Proyecto</t>
  </si>
  <si>
    <t>Código de proyecto BPIM</t>
  </si>
  <si>
    <t>PROYECTO</t>
  </si>
  <si>
    <t>Valor Absoluto de la Meta Producto 2020-2023</t>
  </si>
  <si>
    <t>Descripción de la Meta Producto 2020-2023</t>
  </si>
  <si>
    <t>Indicador de Producto</t>
  </si>
  <si>
    <t xml:space="preserve">PROGRAMA </t>
  </si>
  <si>
    <t>Meta de Bienestar 2020-2023</t>
  </si>
  <si>
    <t>LINEA ESTRATEGICA</t>
  </si>
  <si>
    <t>PILAR</t>
  </si>
  <si>
    <t>GESTION DEL RIESGO</t>
  </si>
  <si>
    <t>LOCALIDAD TERRITORIO DE PAZ</t>
  </si>
  <si>
    <t>RENDICION DE CUENTAS</t>
  </si>
  <si>
    <t>Número de microempresarios asesorados</t>
  </si>
  <si>
    <t xml:space="preserve">Número de parques apadrinados </t>
  </si>
  <si>
    <t xml:space="preserve">Número de Jornadas de Sensibilización en Cultura Ciudadana Ambiental </t>
  </si>
  <si>
    <t>Número de jornadas de sensibilización para el aprovechamiento del espacio público</t>
  </si>
  <si>
    <t>Número de Frentes de Seguridad conformados</t>
  </si>
  <si>
    <t>Número de Jornadas de Atención Integral</t>
  </si>
  <si>
    <t>1: LOCALIDAD RESILIENTE</t>
  </si>
  <si>
    <t>JUNTOS POR EL CUIDADO DE NUESTRAS AREAS NATURALES</t>
  </si>
  <si>
    <t>500 árboles sembrados en la Localidad</t>
  </si>
  <si>
    <t>RECUPERAR Y RESTAURAR ÁREAS NATURALES DE LA LOCALIDAD</t>
  </si>
  <si>
    <t>Número de jornadas de limpieza en la Localidad erradicando basureros satélites y zonas enmontadas</t>
  </si>
  <si>
    <t>50 jornadas de limpieza en la Localidad erradicando basureros satélites y zonas enmontadas</t>
  </si>
  <si>
    <t xml:space="preserve">20 operativos de control de cumplimiento de normas ambientales </t>
  </si>
  <si>
    <t xml:space="preserve">Número de operativos de control de cumplimiento de normas ambientales </t>
  </si>
  <si>
    <t>3 Campañas masivas de Información en Gestión del Cambio Climático</t>
  </si>
  <si>
    <t>Número de  Campañas masivas de Información en Gestión del Cambio Climático</t>
  </si>
  <si>
    <t>Apoyar la Implementación del Proyecto Tu Barrio Sostenible</t>
  </si>
  <si>
    <t>Proyecto apoyado</t>
  </si>
  <si>
    <t>EDUCACION EN CULTURA AMBIENTAL</t>
  </si>
  <si>
    <t>25 Jornadas de Sensibilización en Cultura Ciudadana Ambiental</t>
  </si>
  <si>
    <t xml:space="preserve">Número de personas vinculadas en procesos de capacitación, promoción y sensibilización en Cultura Ciudadana Ambiental  </t>
  </si>
  <si>
    <t>1500 Personas vinculadas en procesos de capacitación, promoción y sensibilización en Cultura Ambiental</t>
  </si>
  <si>
    <t>BIENESTAR Y PROTECCION ANIMAL EN LA LOCALIDAD</t>
  </si>
  <si>
    <t>6 Jornadas de esterilización de animales callejeros</t>
  </si>
  <si>
    <t>ESPACIO PUBLICO Y MOVILIDAD RESILIENTE EN LA LOCALIDAD</t>
  </si>
  <si>
    <t>Número de jornadas de esterilización de animales callejeros apoyadas</t>
  </si>
  <si>
    <t>ESPACIO PUBLICO PARA LA LOCALIDAD</t>
  </si>
  <si>
    <t>50 jornadas de sensibilización para el aprovechamiento del espacio público</t>
  </si>
  <si>
    <t xml:space="preserve">6 Jornadas de Sensibilización a las comunidades sobre la normatividad y potencialidad de las zonas de bajamar en la Localidad </t>
  </si>
  <si>
    <t xml:space="preserve">20 operativos de control del espacio público </t>
  </si>
  <si>
    <t xml:space="preserve">Número de operativos de control, recuperación y/o  restitución zonas de bajamar en la Localidad </t>
  </si>
  <si>
    <t xml:space="preserve">Número de Jornadas de Sensibilización sobre la normatividad y potencialidad de las zonas de bajamar en la Localidad </t>
  </si>
  <si>
    <t>Número de operativos de control espacio público acompañados</t>
  </si>
  <si>
    <t>6 operativos de control, recuperación y/o restitución en zonas de bajamar de la Localidad</t>
  </si>
  <si>
    <t>Número de parques y zonas verdes intervenidos y/o adecuados y/o recuperados en Barrios de la Localidad</t>
  </si>
  <si>
    <t>30 parques y zonas verdes intervenidos y/o adecuados y/o recuperados en Barrios de la Localidad</t>
  </si>
  <si>
    <t>Gestionar el apadrinamiento de 6 Parques</t>
  </si>
  <si>
    <t>Estudios de diseño e ingeniería de parques en la localidad elaborados y/o actualizados</t>
  </si>
  <si>
    <t>RECUPERACION DE ESPACIOS DE ENCUENTRO</t>
  </si>
  <si>
    <t>MOVILIDAD EN LA LOCALIDAD</t>
  </si>
  <si>
    <t>2 jornadas de Socialización de los impactos de las rutas del sistema de transporte masivo en la Localidad</t>
  </si>
  <si>
    <t>Número de socializaciones de los impactos de las rutas del STM</t>
  </si>
  <si>
    <t>DESARROLLO URBANO LOCAL</t>
  </si>
  <si>
    <t>LA LOCALIDAD SE MUEVE</t>
  </si>
  <si>
    <t>Construcción, rehabilitación y/o mejoramiento de hasta 6 Kilometros carril de vías urbanas y rurales en la Localidad</t>
  </si>
  <si>
    <t>Número de vías construidas, rehabilitadas y/o mejoradas</t>
  </si>
  <si>
    <t>GESTIÓN DEL RIESGO LOCAL</t>
  </si>
  <si>
    <t>5 asentamientos en Zonas de Alto Riesgo que existen en la Localidad inventariados</t>
  </si>
  <si>
    <t>300 personas sensibilizadas sobre Programas de Gestión del Riesgo</t>
  </si>
  <si>
    <t>10 asentamientos informales y/o de alto riesgo atendidos</t>
  </si>
  <si>
    <t>Número de asentamientos en Zonas de Alto Riesgo inventariados</t>
  </si>
  <si>
    <t>Número de personas sensibilizadas sobre Programas de Gestión del Riesgo</t>
  </si>
  <si>
    <t>Número de asentamientos informales y/o de alto riesgo atendidos</t>
  </si>
  <si>
    <t>2: LOCALIDAD INCLUYENTE</t>
  </si>
  <si>
    <t>SUPERACIÓN DE LA POBREZA Y DESIGUALDAD EN LA LOCALIDAD</t>
  </si>
  <si>
    <t>Número de hogares en condición de pobreza extrema para un adecuado saneamiento básico intervenidos</t>
  </si>
  <si>
    <t>HABITABILIDAD LOCAL</t>
  </si>
  <si>
    <t xml:space="preserve">150 Familias en pobreza extrema formadas en mecanismos saludables de convivencia para prevenir la violencia basada en género e intrafamiliar  </t>
  </si>
  <si>
    <t>Número de Familias en pobreza extrema formadas en mecanismos saludables de convivencia</t>
  </si>
  <si>
    <t>600 Jóvenes y adolescentes en pobreza extrema formados en prevención de consumo de sustancias psicoactivas, maltrato y violencia de género, diversidad sexual y racismo</t>
  </si>
  <si>
    <t>Número de  Jóvenes y adolescentes en pobreza extrema formados en prevención de consumo de sustancias psicoactivas, maltrato y violencia de género, diversidad sexual y racismo</t>
  </si>
  <si>
    <t>200 Personas afro e indígenas formados en Derechos Étnicos y rescate de los valores culturales</t>
  </si>
  <si>
    <t>Número de  Personas afro e indígenas formados en Derechos Étnicos y rescate de los valores culturales</t>
  </si>
  <si>
    <t>TODOS POR LA EDUCACION EN LA LOCALIDAD</t>
  </si>
  <si>
    <t>DINAMICA FAMILIAR</t>
  </si>
  <si>
    <t>EDUCACION CON GARANTIAS</t>
  </si>
  <si>
    <t>3 estrategias para la disminución de la deserción y mejoramiento de la calidad educativa a las Instituciones Educativas de la Localidad</t>
  </si>
  <si>
    <t xml:space="preserve">Número de estrategias para la disminución de la deserción y mejoramiento de la calidad educativa </t>
  </si>
  <si>
    <t>Mejoramiento de 3 Infraestructuras Educativas</t>
  </si>
  <si>
    <t>SALUD Y VIDA SANA EN LA LOCALIDAD</t>
  </si>
  <si>
    <t>SALUD DIGNA EN MI LOCALIDAD</t>
  </si>
  <si>
    <t>Número Mejoramientos de Infraestructura Educativa</t>
  </si>
  <si>
    <t>4000 personas de la Localidad vinculadas al Sistema General de Seguridad Social en Salud</t>
  </si>
  <si>
    <t>Número de personas de la Localidad vinculadas al Sistema General de Seguridad Social en Salud</t>
  </si>
  <si>
    <t>20 Jornadas de Sensibilización en Derechos y Deberes de los afiliados al Sistema General de Seguridad Social en Salud</t>
  </si>
  <si>
    <t>Número de jornadas de Sensibilización en Derechos y Deberes de los afiliados al Sistema General de Seguridad Social en Salud</t>
  </si>
  <si>
    <t>LOCALIDAD CON DEPORTE Y RECREACIÓN</t>
  </si>
  <si>
    <t>DEPORTE, RECREACION Y LUDICA LOCAL CON INCLUSION</t>
  </si>
  <si>
    <t>1200 personas participan en eventos   Deportivos y Recreativos en la Localidad con enfoque poblacional</t>
  </si>
  <si>
    <t>Número de personas participando en eventos   Deportivos y Recreativos en la Localidad con enfoque poblacional</t>
  </si>
  <si>
    <t xml:space="preserve">Realizar y apoyar 7 eventos o torneos de deporte social comunitario con inclusión  </t>
  </si>
  <si>
    <t>Número de eventos o torneos de deporte social comunitario con inclusión realizados</t>
  </si>
  <si>
    <t>Vincular a 3000 niños, niñas y adolescentes en actividades lúdicas y/o recreativas</t>
  </si>
  <si>
    <t>Número de niños, niñas y adolescentes en actividades lúdicas y/o recreativas vinculados</t>
  </si>
  <si>
    <t>CONSTRUCCION Y/O ADECUACION DE MI INFRAESTRUCTURA DEPORTIVA</t>
  </si>
  <si>
    <t xml:space="preserve">10 escenarios deportivos de la Localidad construidos, mantenidos y/o adecuados </t>
  </si>
  <si>
    <t xml:space="preserve">Número de escenarios deportivos construidos, mantenidos y/o adecuados </t>
  </si>
  <si>
    <t>ARTE Y CULTURA CON INCLUSION EN LA LOCALIDAD</t>
  </si>
  <si>
    <t>LA LOCALIDAD CON EXPRESION ARTISTICA Y CULTURAL</t>
  </si>
  <si>
    <t xml:space="preserve">Vincular a 45 organizaciones artísticas y culturales locales en fiestas y festejos </t>
  </si>
  <si>
    <t xml:space="preserve">Número de organizaciones artísticas y culturales locales vinculadas en fiestas y festejos </t>
  </si>
  <si>
    <t>Número de personas vinculadas en procesos formativos  de Arte, Cultura y Conservación de las Tradiciones</t>
  </si>
  <si>
    <t>Vincular a 250 personas en procesos formativos de Arte, Cultura y Conservación de las Tradiciones</t>
  </si>
  <si>
    <t>Apoyar la realización de 10 eventos Culturales con Bailes Tradicionales y Expresiones Culturales</t>
  </si>
  <si>
    <t>Número de eventos Culturales con Bailes Tradicionales y Expresiones Culturales apoyados</t>
  </si>
  <si>
    <t>Fortalecer a 30 Organizaciones Culturales</t>
  </si>
  <si>
    <t xml:space="preserve">Número de organizaciones culturales fortalecidas </t>
  </si>
  <si>
    <t>DESARROLLO ECONOMICO LOCAL INCLUYENTE</t>
  </si>
  <si>
    <t>ECONOMIA INCLUSIVA</t>
  </si>
  <si>
    <t>Formar a 600 personas para la competitividad y el empleo</t>
  </si>
  <si>
    <t>Realizar 3 Ferias de Emprendimiento para promoción de Unidades Productivas</t>
  </si>
  <si>
    <t>Número de personas formadas para la competitividad y el empleo</t>
  </si>
  <si>
    <t>Número de Ferias de Emprendimiento para promoción de Unidades Productivas realizadas</t>
  </si>
  <si>
    <t>COMPETITIVIDAD Y EMPRENDIMIENTO LOCAL</t>
  </si>
  <si>
    <t xml:space="preserve">2400 jóvenes en Procesos formativos para el empleo y la competitividad </t>
  </si>
  <si>
    <t>Número de  Jóvenes capacitados para el empleo</t>
  </si>
  <si>
    <t>750 personas asesoradas para el empleo</t>
  </si>
  <si>
    <t xml:space="preserve">Número de Personas asesoradas para el empleo </t>
  </si>
  <si>
    <t>Asesorar a 600 microempresarios de la Localidad</t>
  </si>
  <si>
    <t>Elaborar 1 Base de Datos de la Localidad con información socioeconómica y de empleabilidad</t>
  </si>
  <si>
    <t>Base de Datos de la Localidad con información socioeconómica y de empleabilidad elaborada</t>
  </si>
  <si>
    <t>400 Unidades productivas y/o negocios familiares apoyados</t>
  </si>
  <si>
    <t>Número de Unidades productivas y/o negocios familiares apoyados</t>
  </si>
  <si>
    <t>MUJERES CON AUTONOMIA ECONOMICA</t>
  </si>
  <si>
    <t xml:space="preserve">Formar 800 Mujeres en competencias laborales y empresariales </t>
  </si>
  <si>
    <t xml:space="preserve">Número de Mujeres formadas en Competencias Laborales y Empresariales </t>
  </si>
  <si>
    <t>Fortalecer 50 Unidades Productivas de Mujeres</t>
  </si>
  <si>
    <t>Número de Unidades Productivas de Mujeres fortalecidas</t>
  </si>
  <si>
    <t>1000 jóvenes capacitados en cursos de formación pertinentes a la demanda laboral</t>
  </si>
  <si>
    <t>Número de  jóvenes capacitados en cursos de formación pertinentes a la demanda laboral</t>
  </si>
  <si>
    <t>100 Iniciativas Juveniles apoyadas</t>
  </si>
  <si>
    <t>Número de Iniciativas Juveniles apoyadas</t>
  </si>
  <si>
    <t>EMPRENDIMIENTO JUVENIL</t>
  </si>
  <si>
    <t>3: LOCALIDAD CONTINGENTE</t>
  </si>
  <si>
    <t>4: LOCALIDAD TRANSPARENTE</t>
  </si>
  <si>
    <t>GESTION Y DESEMPEÑO INSTITUCIONAL LOCAL PARA LA GOBERNANZA</t>
  </si>
  <si>
    <t>ALCALDIA LOCAL MODERNA</t>
  </si>
  <si>
    <t>Implementar 12 procesos de modernización en la Alcaldía Local con muebles, equipos tecnológicos, de oficina y mantenimiento Local</t>
  </si>
  <si>
    <t>Número de procesos de modernización implementados</t>
  </si>
  <si>
    <t xml:space="preserve">Número de actos del gobierno informados </t>
  </si>
  <si>
    <t>Implementación del Modelo Integrado de Planeación y Gestión (MIPG) en la Alcaldía Local</t>
  </si>
  <si>
    <t>Implementación del Proyecto de Gestión Documental como soporte al Plan Institucional de Archivo (PINAR)</t>
  </si>
  <si>
    <t>Modelo MIPG implementado</t>
  </si>
  <si>
    <t>Proyecto de Gestión documental implementado</t>
  </si>
  <si>
    <t>GESTION PUBLICA LOCAL INTEGRADA Y TRANSPARENTE</t>
  </si>
  <si>
    <t>12 Jornadas de Atención Integral con los servicios que brinda la Administración Local y Distrital</t>
  </si>
  <si>
    <t>ALCALDIA LOCAL CERCA DE TI</t>
  </si>
  <si>
    <t>Presentar 8 informes de Gestión durante el periodo del Gobierno Local</t>
  </si>
  <si>
    <t>Número de informes de gestión presentados</t>
  </si>
  <si>
    <t>CONVIVENCIA Y SEGURIDAD LOCAL</t>
  </si>
  <si>
    <t>CONVIVENCIA Y SEGURIDAD EN MI LOCALIDAD</t>
  </si>
  <si>
    <t>20 consejos de seguridad y/o reuniones en temas de seguridad en la Localidad</t>
  </si>
  <si>
    <t xml:space="preserve">Conformación de 35 Frentes de Seguridad en la Localidad </t>
  </si>
  <si>
    <t>Fortalecimiento a 50 Frentes de Seguridad en la Localidad</t>
  </si>
  <si>
    <t>Número de consejos de seguridad y/o reuniones de temas de seguridad realizados</t>
  </si>
  <si>
    <t>Número de Frentes de Seguridad fortalecidos</t>
  </si>
  <si>
    <t>JUSTICIA CERCANA AL CIUDADANO</t>
  </si>
  <si>
    <t>Acompañamiento a 5 jornadas de divulgación de Rutas de Atención de acceso a la Justicia</t>
  </si>
  <si>
    <t>Número de jornadas de divulgación de Rutas de Atención de acceso a la Justicia acompañadas</t>
  </si>
  <si>
    <t>3 Jornadas de Información y Promoción de los Métodos Alternativos de Solución de Conflictos (MASC) en la Localidad</t>
  </si>
  <si>
    <t>Número de Jornadas de Información y Promoción de los Métodos Alternativos de Solución de Conflictos (MASC) realizadas</t>
  </si>
  <si>
    <t xml:space="preserve">400 niños, niñas, adolescentes y jóvenes atendidos mediante acciones de prevención de violencia infantil y juvenil en la Localidad </t>
  </si>
  <si>
    <t>PREVENCIÓN DE VIOLENCIA INFANTIL Y JUVENIL</t>
  </si>
  <si>
    <t xml:space="preserve">Número de niños, niñas, adolescentes y jóvenes atendidos mediante acciones de prevención de violencia infantil y juvenil </t>
  </si>
  <si>
    <t>CONVIVENCIA CIUDADANA</t>
  </si>
  <si>
    <t xml:space="preserve">600 niños, niñas, adolescentes y jóvenes beneficiarios con talleres lúdicos sobre normas de convivencia ciudadana Localidad </t>
  </si>
  <si>
    <t xml:space="preserve">Número de niños, niñas, adolescentes y jóvenes beneficiados con talleres lúdicos  </t>
  </si>
  <si>
    <t>PROGRAMA PAZ TERRITORIAL</t>
  </si>
  <si>
    <t>Número de iniciativas  de pedagogía para la Paz apoyadas</t>
  </si>
  <si>
    <t>6 procesos de divulgación y socialización de los Acuerdos de Paz en las Unidades Comuneras de Gobierno</t>
  </si>
  <si>
    <t>Número de procesos de divulgación y socialización de los Acuerdos de Paz</t>
  </si>
  <si>
    <t>PARTICIPACION Y DESCENTRALIZACION</t>
  </si>
  <si>
    <t>PARTICIPACION LOCAL</t>
  </si>
  <si>
    <t>Capacitación de 200 organizaciones de base en temas relacionados a la gestión pública,  emprendimiento, liderazgo, valores y cultura organizacional</t>
  </si>
  <si>
    <t>Número de Organizaciones de Base capacitadas en temas pertinentes a la gestión pública, emprendimiento, liderazgo, valores y cultura organizacional</t>
  </si>
  <si>
    <t>Asesoradas 200 organizaciones sociales y comunales de la Localidad</t>
  </si>
  <si>
    <t>Número de organizaciones asesoradas</t>
  </si>
  <si>
    <t>Número de Organizaciones de Comunales capacitadas, controladas, inspeccionadas y vigiladas</t>
  </si>
  <si>
    <t>Fortalecer a las Organizaciones Comunales para el desarrollo de su actividad misional</t>
  </si>
  <si>
    <t>Número de Organizaciones Comunales fortalecidas</t>
  </si>
  <si>
    <t>PLANEACION Y DESCENTRALIZACION</t>
  </si>
  <si>
    <t>Apoyar y Asesorar 200 procesos de planeación y formulación de proyectos presentados por las Unidades Comuneras de Gobierno Urbanas y Rural (Metodología MGA WEB)</t>
  </si>
  <si>
    <t>Fortalecer al Consejo Local de Planeación con capacitación y Dotación</t>
  </si>
  <si>
    <t>Apoyar la actualización de la delimitación del territorio de las Organizaciones Comunales Urbana y rurales</t>
  </si>
  <si>
    <t>Actualización de la delimitación del territorio de las Organizaciones Comunales Urbana y Rurales apoyada</t>
  </si>
  <si>
    <t>Consejo Local de Planeación fortalecido</t>
  </si>
  <si>
    <t>Número de Planes de Gestión Social Comunal formulados e implementados</t>
  </si>
  <si>
    <t>Número de Proyectos asesorados</t>
  </si>
  <si>
    <t>EJE TRANSVERSAL</t>
  </si>
  <si>
    <t>LOCALIDAD CON ATENCIÓN Y GARANTIA DE DERECHOS A POBLACION DIFERENCIAL</t>
  </si>
  <si>
    <t>POR LA EQUIDAD E INCLUSION LOCAL</t>
  </si>
  <si>
    <t>FORTALECIMIENTO E INCLUSION ETNICO LOCAL</t>
  </si>
  <si>
    <t xml:space="preserve">Apoyo a 3 Proyectos Productivos para generación de ingresos a Consejo Comunitario </t>
  </si>
  <si>
    <t>Número de proyectos productivos para generación de ingresos a Consejo Comunitario apoyados</t>
  </si>
  <si>
    <t>Apoyo a 6 Grupos Culturales</t>
  </si>
  <si>
    <t>Número de grupos culturales apoyados</t>
  </si>
  <si>
    <t xml:space="preserve">Apoyo de 3 Proyectos Productivos para generación de ingresos a Cabildo Indígena </t>
  </si>
  <si>
    <t>Número de proyectos productivos para generación de ingresos a Cabildo Indígena  apoyados</t>
  </si>
  <si>
    <t>MUJERES DE LA LOCALIDAD POR LA DEFENSA DE SUS DERECHOS</t>
  </si>
  <si>
    <t xml:space="preserve">MUJERES DECIDIDAS DE LA LOCALIDAD </t>
  </si>
  <si>
    <t>200 Mujeres formadas en Liderazgo Femenino, Social, Comunitario y Político con enfoque diferencial y pertinencia cultural</t>
  </si>
  <si>
    <t>Número de Mujeres formadas  con enfoque diferencial y pertinencia cultural</t>
  </si>
  <si>
    <t xml:space="preserve">Apoyo y fortalecimiento a 6 Organizaciones de Mujeres </t>
  </si>
  <si>
    <t>Número de organizaciones de mujeres fortalecidas</t>
  </si>
  <si>
    <t>MUJERES DE LA LOCALIDAD LIBRES DE VIOLENCIA</t>
  </si>
  <si>
    <t>Atender al 100% de casos con mujeres víctimas de cualquier tipo de violencia</t>
  </si>
  <si>
    <t>4 campañas de prevención de violencia contra la mujer</t>
  </si>
  <si>
    <t>Número de campañas de prevención de violencia contra la mujer</t>
  </si>
  <si>
    <t xml:space="preserve">Porcentaje de mujeres víctimas de cualquier tipo de violencia atendidas </t>
  </si>
  <si>
    <t>MUJERES CON DERECHOS SEXUALES Y REPRODUCTIVOS EN MI LOCALIDAD</t>
  </si>
  <si>
    <t xml:space="preserve">500 mujeres Formadas como multiplicadoras en Salud 
Sexual y Reproductiva
</t>
  </si>
  <si>
    <t>INCLUSION Y OPORTUNIDADES EN LA LOCALIDAD PARA NIÑOS, NIÑAS, ADOLESCENTES Y FAMILIAS</t>
  </si>
  <si>
    <t>INFANCIA Y ADOLESCENCIA PROTEGIDAS EN LA LOCALIDAD</t>
  </si>
  <si>
    <t xml:space="preserve">1500 Niños, Niñas y Adolescentes en situación de riesgo social vinculados a acciones de prevención que favorecen el desarrollo de factores auto-protectores y mitigan la discriminación y la violencia de género 
</t>
  </si>
  <si>
    <t xml:space="preserve">Número de Niños, Niñas y Adolescentes en situación de riesgo social con acciones de prevención vinculados </t>
  </si>
  <si>
    <t xml:space="preserve">12 Campañas de promoción para las denuncias de casos de NNA en situaciones de riesgo social (trabajo infantil, violencia sexual y maltrato infantil)
</t>
  </si>
  <si>
    <t>Número de Campañas ejecutadas</t>
  </si>
  <si>
    <t>NIÑOS, NIÑAS Y ADOLESCENTES DE LA LOCALIDAD CON DERECHOS</t>
  </si>
  <si>
    <t xml:space="preserve">700 Niños, Niñas y Adolescentes participan de actividades de promoción de los deberes, los derechos y fomento de los valores humano
</t>
  </si>
  <si>
    <t>Número de Niños, Niñas y Adolescentes en actividades de promoción de los deberes, los derechos y fomento de los valores humanos participando</t>
  </si>
  <si>
    <t>FORTALECIMIENTO FAMILIAR</t>
  </si>
  <si>
    <t xml:space="preserve">1000 Padres de familias participan en Jornadas de prevención y denuncia de explotación laboral, explotación sexual y maltrato infantil
</t>
  </si>
  <si>
    <t>Número de padres de familia en Jornadas de prevención y denuncia de explotación laboral, explotación sexual y maltrato infantil participando</t>
  </si>
  <si>
    <t>JOVENES PROTAGONISTAS DEL DESARROLLO</t>
  </si>
  <si>
    <t>JOVENES PARTICIPANDO EN LA LOCALIDAD</t>
  </si>
  <si>
    <t>750 Jóvenes participando en procesos de formación sociopolítica y prevención de riesgos sociales</t>
  </si>
  <si>
    <t>Número de jóvenes participando en procesos  de formación sociopolítica y prevención de riesgos sociales</t>
  </si>
  <si>
    <t xml:space="preserve">500 los Jóvenes en procesos de  participación y representación ciudadana </t>
  </si>
  <si>
    <t>Número de jóvenes en procesos de participación y representación ciudadana.</t>
  </si>
  <si>
    <t>600 Jóvenes participando en actividades culturales, recreativas, deportivas y de cultura de paz</t>
  </si>
  <si>
    <t>Número de jóvenes en actividades culturales, recreativas, deportivas y de cultura de paz participando</t>
  </si>
  <si>
    <t>EN LA LOCALIDAD SALVAMOS NUESTROS ADULTOS MAYORES</t>
  </si>
  <si>
    <t>ATENCION OPORTUNA A LOS ADULTOS MAYORES EN LA LOCALIDAD</t>
  </si>
  <si>
    <t>1000 Adultos mayores atendidos con acciones de prevención, promoción, mejoramiento y rehabilitación de la salud física</t>
  </si>
  <si>
    <t xml:space="preserve">Número de adultos mayores con acciones de prevención, promoción, mejoramiento y rehabilitación de la salud física
atendidos
</t>
  </si>
  <si>
    <t>1000 Adultos mayores y familiares vinculados a campañas de promoción del respeto y erradicación del maltrato</t>
  </si>
  <si>
    <t>1000 Familiares y/o cuidadores formados en Derechos, Autocuidado y Estilos de Vida Saludables</t>
  </si>
  <si>
    <t>Número de familiares y/o cuidadores formados</t>
  </si>
  <si>
    <t>Número de adultos mayores vinculados a campañas de promoción del respeto y erradicación del maltrato</t>
  </si>
  <si>
    <t>ATENCION INCLUSIVA A LAS PERSONAS CON DISCAPACIDAD EN LA LOCALIDAD</t>
  </si>
  <si>
    <t>350 personas con discapacidad y cuidadores atendidas con enfoque integral y vinculadas a procesos de promoción de sus derechos y formación en emprendimiento</t>
  </si>
  <si>
    <t xml:space="preserve">Fortalecimiento de las capacidades organizativas del Comité Local de personas con Discapacidad </t>
  </si>
  <si>
    <t>Fortalecimiento a 3 Organizaciones de y para personas con Discapacidad</t>
  </si>
  <si>
    <t>Número de organizaciones de y para personas con discapacidad fortalecidas</t>
  </si>
  <si>
    <t>Comité local de personas con discapacidad fortalecido</t>
  </si>
  <si>
    <t>Número de personas con discapacidad atendidas</t>
  </si>
  <si>
    <t xml:space="preserve">400 Personas vinculadas en procesos de reconocimiento y promoción de los derechos de la diversidad sexual </t>
  </si>
  <si>
    <t>Número Personas vinculadas en procesos de reconocimiento y promoción de los derechos de la diversidad sexual</t>
  </si>
  <si>
    <t>DIVERSIDAD SEXUAL LOCAL</t>
  </si>
  <si>
    <t>DIVERSIDAD SEXUAL Y NUEVAS IDENTIDADES DE GENERO EN LA LOCALIDAD</t>
  </si>
  <si>
    <r>
      <t>Apoyar 3</t>
    </r>
    <r>
      <rPr>
        <sz val="8"/>
        <color rgb="FFFF0000"/>
        <rFont val="Calibri"/>
        <family val="2"/>
        <scheme val="minor"/>
      </rPr>
      <t xml:space="preserve"> </t>
    </r>
    <r>
      <rPr>
        <sz val="8"/>
        <color theme="1"/>
        <rFont val="Calibri"/>
        <family val="2"/>
        <scheme val="minor"/>
      </rPr>
      <t>iniciativas de pedagogía para la Paz, orientando a la Localidad como Territorio de Paz</t>
    </r>
  </si>
  <si>
    <t>Aumentar a 8.06 el espacio público efecivo en la Localidad</t>
  </si>
  <si>
    <t>% de cobertura de vías construidas, rehabilitadas y/o mejoradas en la Localidad</t>
  </si>
  <si>
    <t>Acompañar a 1550 personas en condicón de pobreza</t>
  </si>
  <si>
    <t>Mantener el 100%  de personas beneficiarias con actividades lúdicas, deportivas y recreativas</t>
  </si>
  <si>
    <t xml:space="preserve">Aumentar en un 80% el fomento cultural y artístico de la Localidad </t>
  </si>
  <si>
    <t xml:space="preserve">Mantener el 100%r el Porcentaje de personas asesoradas  en procesos de  afiliación al sistema de seguridad social y sensibilizadas en derechos y deberes de los afiliados al sistema de seguridad social </t>
  </si>
  <si>
    <t>Acompañar al  100% estrategias para la disminución de la deserción y mejoramiento de la calidad educativa</t>
  </si>
  <si>
    <t>Implementar en un 80% la acciones para el Desarrollo y Competitividad Local</t>
  </si>
  <si>
    <t>Implementar el mejoramiento continuo en la gestión local en un 80%</t>
  </si>
  <si>
    <t>Gestionar la ampliación de cobertura en un 80% de herramientas de prevención y alerta temprana del delito</t>
  </si>
  <si>
    <t>Apoyar al 100% de iniciativas de pedagogía para la Paz, y post conflicto implementadas en la Localidad, orientando a la Localidad como Territorio de Paz</t>
  </si>
  <si>
    <t xml:space="preserve">Apoyar y Asesorar al 100% los procesos de planeación  y fortalecimiento comunitario local. </t>
  </si>
  <si>
    <t xml:space="preserve">Garantizar la participación del 60%  los grupos étnicos presentes en la Localidad </t>
  </si>
  <si>
    <t>Implementar en un 100% la vinculación  a personas en procesos de reconocimiento y promoción de los derechos de la diversidad sexual</t>
  </si>
  <si>
    <t xml:space="preserve">Mantener en un 100% las acciones para la prevención y atención a las mujeres  víctimas de cualquier tipo de violencia y su participación en procesos formativos con enfoque diferencial
</t>
  </si>
  <si>
    <t>Mantener el 100%  de acciones para la protección de niños, niñas, adolescentes y familias en la Localidad</t>
  </si>
  <si>
    <t>EN LA LOCALIDAD TODOS POR LA PROTECCION SOCIAL DE LAS PERSONAS CON DISCAPACIDAD “RECONOCIDAS, EMPODERADAS Y RESPETADAS”</t>
  </si>
  <si>
    <t>Aumentar en un 80% las personas con discapacidad y cuidadores atendidas con enfoque integral y vinculadas a procesos de promoción de sus derechos y formación en emprendimiento P</t>
  </si>
  <si>
    <t>Implementar e un 100% acciones para la Atención a Personas Mayores</t>
  </si>
  <si>
    <t>Mantener en un 74% la Participación de los jóvenes en los diferentes espacios de representación y organización de la población juvenil, programas y proyectos que los benefician.</t>
  </si>
  <si>
    <t xml:space="preserve">Localidad fortalecida en la getión del riesgo </t>
  </si>
  <si>
    <t>FONDO DE DESARROLLO LOCAL</t>
  </si>
  <si>
    <t>Informar 200 actos del gobierno local desde diferentes medios de comunicación</t>
  </si>
  <si>
    <t>Información de las actuaciones de la Alcaldía Local a través de Redes Sociales (Instagram, Facebook), correos institucionales</t>
  </si>
  <si>
    <t>FORMACION PARA EL EMPRENDIMIENTO EMPRESARIAL DE LA POBLACION EN CONDICION DE DISCAPACIDAD EN ZONA URBANA DE LA LOCALIDAD INDUSTRIAL Y DE LA BAHIA DEL DISTRITO DE CARTAGENA DE INDIAS</t>
  </si>
  <si>
    <t>2020-13001-0287</t>
  </si>
  <si>
    <t>BRINDAR ATENCION EN PROMOCION DE LOS DERECHOS Y FORMACION EN EMPRENDIMIENTO A PERSONAS CON DISCAPACIDAD DE LA LOCALIDAD INDUSTRIAL Y DE LA BAHIA</t>
  </si>
  <si>
    <t>Gestion Institucional</t>
  </si>
  <si>
    <t xml:space="preserve">Coordinación Interinstitucional </t>
  </si>
  <si>
    <t>400,000,000</t>
  </si>
  <si>
    <t>1. SOCIALIZACION Y REGISTRO 2. PROCESO DE FORMACION 3. ENTREGA DE SOUVENIR Y ELEMENTOS DE PROTECCION 4. FORTALECIMIENTO A UNIDADES MICROEMPRESARIALES          5. FERIA DE MICROEMPRENDIMIENTOS     6. CLAUSURA</t>
  </si>
  <si>
    <t>NP</t>
  </si>
  <si>
    <t>Línea Base 2020</t>
  </si>
  <si>
    <t>Valor Absoluto de la Actividad del  Proyecto 2021</t>
  </si>
  <si>
    <t>100  Organizaciones Comunales de la Localidad  controladas, inspeccionadas y vigiladas</t>
  </si>
  <si>
    <t>100  Planes de Gestión Social Comunal formulados e implementados</t>
  </si>
  <si>
    <t xml:space="preserve">Estudios diseños e ingeniería de 20 parques en la Localidad elaborados y/o actualizados </t>
  </si>
  <si>
    <t xml:space="preserve">Estudios diseños e ingeniería de vías en la Localidad elaborados y/o actualizados </t>
  </si>
  <si>
    <t xml:space="preserve">Estudios diseños e ingeniería de 20 vías en la Localidad elaborados y/o actualizados </t>
  </si>
  <si>
    <t>Indicador de Bienestar</t>
  </si>
  <si>
    <t>Mts2 de espacio público efectivo por habitante</t>
  </si>
  <si>
    <t>8.03</t>
  </si>
  <si>
    <t>4 Km</t>
  </si>
  <si>
    <t xml:space="preserve">50%  de la Localidad fortalecido en la getión del riesgo </t>
  </si>
  <si>
    <t>Acompañamiento a personas para la superación de la pobreza extrema en la Localidad Industrial y de la Bahía</t>
  </si>
  <si>
    <t>Porcentaje de estrategias para la disminución de la deserción y mejoramiento de la calidad educativa</t>
  </si>
  <si>
    <t xml:space="preserve">Porcentaje de personas asesoradas en procesos de  afiliación al sistema de seguridad social y sensibilizadas en derechos y deberes de los afiliados al sistema de seguridad social </t>
  </si>
  <si>
    <t>Porcentaje de personas beneficiarias con actividades lúdicas, deportivas y recreativas</t>
  </si>
  <si>
    <t>Porcentaje de actividades para el fomento cultural y artístico de la Localidad</t>
  </si>
  <si>
    <t>Porcentaje de implementación de acciones para el Desarrollo y Competitividad Local</t>
  </si>
  <si>
    <t>Porcentaje de mejoramiento continuo implementado</t>
  </si>
  <si>
    <t>Herramientas de prevención y alerta temprana del delito gestionada</t>
  </si>
  <si>
    <t>Porcentaje de iniciativas apoyadas</t>
  </si>
  <si>
    <t>Porcentaje de procesos  de planeación y fortalecimiento comunitario local apoyados y asesorados</t>
  </si>
  <si>
    <t xml:space="preserve">Porcentaje de la participación de  los grupos étnicos presentes en la Localidad </t>
  </si>
  <si>
    <t>Porcentaje de acciones para la prevención y atención a las mujeres  víctimas de cualquier tipo de violencia y su participación en procesos formativos con enfoque diferencial</t>
  </si>
  <si>
    <t>Porcentaje de acciones para la protección de niños, niñas, adolescentes y familias en la Localidad</t>
  </si>
  <si>
    <t>Porcentaje de Participación de los jóvenes en los diferentes espacios de representación y organización de la población juvenil, programas y proyectos que los benefician.</t>
  </si>
  <si>
    <t>Porcentaje de acciones para la Atención a Personas Mayores</t>
  </si>
  <si>
    <t>Porcentaje de personas con discapacidad y cuidadores atendidas con enfoque integral y vinculadas a procesos de promoción de sus derechos y formación en emprendimiento</t>
  </si>
  <si>
    <t>Porcentaje de personas vinculadeas en procesos de reconocimiento y promoción de los derechos de la diversidad sexual</t>
  </si>
  <si>
    <t>Mejorar las condiciones y competencias de empleabilidad, así como de emprendimiento de la Juventud en la localidad Industrial y de la Bahía del Distrito de Cartagena</t>
  </si>
  <si>
    <t>Recuperar y Restaurar las zonas naturales y verdes degradadas o abandonadas en la Localidad Industrial y de la Bahía</t>
  </si>
  <si>
    <t>2021-13001-0070</t>
  </si>
  <si>
    <t>Restauración de las áreas naturales como patrimonio ambiental en la localidad industrial y de la bahía. Cartagena de Indias</t>
  </si>
  <si>
    <t>GESTION OPERATIVA DEL PROYECTO,  SIEMBRAS Y LIMPIEZA DE ZONAS 
VERDES, CAMPAÑA DE DIFUSION</t>
  </si>
  <si>
    <t>CAPACITACION PARA LOGRAR SENSIBILIZAR Y MEJORAR LA CULTURA AMBIENTAL EN LA LOCALIDAD INDUSTRIAL Y DE LA BAHIA, 
QUE PRESERVE EL EQUILIBRIO NATURAL DE LOS ECOSISTEMAS Cartagena de Indias</t>
  </si>
  <si>
    <t>2021-13001-0044</t>
  </si>
  <si>
    <t>Materiales y recursos desarrollos de campañas, Gestión operativa del Proyecto
Campaña de socialización y promoción</t>
  </si>
  <si>
    <t xml:space="preserve"> Fortalecer el fomento de la educación ambiental 
para la creación de una cultura de protección y 
conservación del medio que nos rodea en la 
Localidad Industrial y de la Bahía</t>
  </si>
  <si>
    <t>En la vigencia no se le asignaron recursos</t>
  </si>
  <si>
    <t xml:space="preserve">Apoyo PARA ORIENTAR Y FORMAR EN EMPRENDIMIENTO Y OFICIOS ACORDE CON LA DINAMICA LABORAL Y PRODUCTIVA DE LA 
LOCALIDAD, QUE COADYUVEN A MEJORAR LAS CONDICIONES DE EMPLEABILIDAD DE LOS JOVENES Cartagena de Indias
</t>
  </si>
  <si>
    <t>APOYO INICIATIVAS JUVENILES- CAMPAÑA DE DIVULGACION Y DIFUSION GESTION OPERATIVA DEL PROYECTO- MATERIAL DIDACTICO, PAPELERIA Y ASISTENCIA TECNOLOGICA</t>
  </si>
  <si>
    <t>2021-13001-0050</t>
  </si>
  <si>
    <t>Aumentar la Competitividad y el desarrollo del emprendimiento de la Población en la Localidad Industrial y de la bahía</t>
  </si>
  <si>
    <t xml:space="preserve">1. GESTION OPERATIVA                 2.MATERIAL DIDACTICO,  PAPELERIA                   3. FERIA EMPRENDIMIENTO Y 
PROMOCION DE UNIDADES - 4 CAMPAÑA DE DIVULGACION Y 
DIFUSION
</t>
  </si>
  <si>
    <t>2021-13001-0048</t>
  </si>
  <si>
    <t>Mejorar los índices de convivencia y seguridad ciudadana en la Localidad Industrial y de la Bahía.</t>
  </si>
  <si>
    <t>ELEMENTOS CREACION Y FORTALECIMIENTO DE FRENTES DE SEGURIDAD - CAMPAÑA Y DIVULGACION DE MENSAJE</t>
  </si>
  <si>
    <t xml:space="preserve">FORTALECIMIENTO DE ESTRATEGIAS PARA GARANTIZAR EL DERECHO FUNDAMENTAL A LA VIDA Y LA INTEGRIDAD PERSONAL EN LA LOCALIDAD INDUSTRIAL Y DE LA BAHÍA. CARTAGENA DE INDIAS </t>
  </si>
  <si>
    <t>2021-13001-0065</t>
  </si>
  <si>
    <t>Mejorar las condiciones de subsistencia de los hogares encabezados por mujeres
víctimas de la violencia y la exclusión</t>
  </si>
  <si>
    <t>Asesorados Proyectos de La Consolata, Los Jardines y 20 de Julio</t>
  </si>
  <si>
    <t>Retiro del Enlace de la Secretaría de Participación y Desarrollo Social</t>
  </si>
  <si>
    <t>FORMACIÓN DE LA POBLACIÓN JUVENIL DE LA LOCALIDAD PARA FOMENTAR SU PARTICIPACIÓN CIUDADANA EN LA LOCALIDAD INDUSTRIAL Y DE LA BAHÍA.  CARTAGENA DE INDIAS</t>
  </si>
  <si>
    <t>2021-13001-0093</t>
  </si>
  <si>
    <t xml:space="preserve">Fomentar la participación ciudadana activa de la juventud de la localidad en sociopolítica y prevención de riesgos sociales. </t>
  </si>
  <si>
    <t xml:space="preserve"> GESTION OPERATIVA DEL PROYECTO -  FORMACION EN PARTICIPACION CIUDADANA A JOVENES - CAMPAÑA DE DIFUSION
</t>
  </si>
  <si>
    <t>FORTALECIMIENTO A LA ATENCIÓN INTEGRAL DE LOS ADULTOS MAYORES DE LA LOCALIDAD INDUSTRIAL Y DE LA BAHÍA. CARTAGENA DE INDIAS</t>
  </si>
  <si>
    <t>2021-13001-0088</t>
  </si>
  <si>
    <t>Mejorar la Atención Integral de los ciudadanos de la tercera edad (Adulto Mayor), de los estratos 1 y 2 de la Localidad Industrial y de la Bahía</t>
  </si>
  <si>
    <t xml:space="preserve"> GESTION OPERATIVA DEL PROYECTO -   DIAGNOSTICO Y ATENCION INTEGRAL 
A BENEFICIARIOS
</t>
  </si>
  <si>
    <t>FORMACIÓN PARA PROMOVER LOS DERECHOS SEXUALES Y REPRODUCTIVOS EN LA LOCALIDAD INDUSTRIAL Y DE LA BAHÍA  CARTAGENA DE INDIAS</t>
  </si>
  <si>
    <t>Aumentar el nivel de Educación Sexual y Reproductiva de las mujeres de la Localidad Industrial y de la Bahía</t>
  </si>
  <si>
    <t>GESTION OPERATIVA DEL PROYECTO -   ELEMENTOS Y  MATERIALES FORMACION EN SALUD SEXUAL Y REPRODUCTIVA - CAMPAÑA Y DIVULGACION DEL MENSAJE</t>
  </si>
  <si>
    <t>2021-13001-0064</t>
  </si>
  <si>
    <t>Línea Base 2019</t>
  </si>
  <si>
    <t>UNIDAD DE MEDIDA DEL INDICADOR DE PRODUCTO</t>
  </si>
  <si>
    <t xml:space="preserve">Número </t>
  </si>
  <si>
    <t xml:space="preserve">Proyecto </t>
  </si>
  <si>
    <t xml:space="preserve">Estudios de diseño </t>
  </si>
  <si>
    <t xml:space="preserve">Línea Base 2019 Según PDL </t>
  </si>
  <si>
    <t>PROGRAMACIÓN META A 2022</t>
  </si>
  <si>
    <t>Acumulado Meta Producto 2020-2021</t>
  </si>
  <si>
    <t>ND</t>
  </si>
  <si>
    <t>Intervenir 60 hogares en condición de pobreza extrema para un adecuado saneamiento básico</t>
  </si>
  <si>
    <t>Implementación DE PROTECCION Y ATENCION A LOS ANIMALES EN CONDICION DE CALLE, EVITANDO SU REPRODUCCION Y PREVINIENDO EL ABANDONO DE ANIMALES A TRAVES DE CAMPAÑAS MASIVAS EN LA LOCALIDAD INDUSTRIAL Y DE LA BAHIA Cartagena de Indias</t>
  </si>
  <si>
    <t>2021-13001-0045</t>
  </si>
  <si>
    <t>Reducir el número de Animales en condiciones 
de Calle mediante una intervención enfocada a 
mejorar su bienestar y protección en la Localidad 
Industrial y de la Bahía</t>
  </si>
  <si>
    <t>GESTION OPERATIVA DEL PROYECTO, CAMPAÑAS DE ESTERILIZACION, CAMPAÑA DE SOCIALIZACION Y PROMOCION</t>
  </si>
  <si>
    <t>1.2.1.0.00-001-ICLD</t>
  </si>
  <si>
    <t>MODERNIZACION DEL SISTEMA DISTRITALDE PLANEACION Y DESCENTRALIZACION</t>
  </si>
  <si>
    <t>5 operativos de Control Ambiental a través del Contrato SAMC-LOC3-012-2021, en Socorro Plan 500 B, Ceballos, Nueva Jerusalen Sectores A y B, Ciudadela 2000</t>
  </si>
  <si>
    <t xml:space="preserve">Meta cumplida </t>
  </si>
  <si>
    <t>Difusión DE LAS MEDIDAS NECESARIAS PARA LA ADAPTACION A LOS IMPACTOS GENERADOS POR EL CAMBIO CLIMATICO Y POR 
LOS ACTUALES NIVELES DE CONTAMINACION . Cartagena de Indias</t>
  </si>
  <si>
    <t>2021-13001-0047</t>
  </si>
  <si>
    <t xml:space="preserve">Reducir el número de Animales en condiciones 
de Calle mediante una intervención enfocada a 
mejorar su bienestar y protección en la Localidad </t>
  </si>
  <si>
    <t xml:space="preserve">GESTION OPERATIVA DEL PROYECTO, DESARROLLO DE CAMPAÑAS, PUBLICIDAD Y DIFUSION </t>
  </si>
  <si>
    <t>2.3.3205.0900.2021130010047</t>
  </si>
  <si>
    <t>2.3.3202.0900.2021130010070</t>
  </si>
  <si>
    <t>2.3.3208.0900.2021130010044</t>
  </si>
  <si>
    <t>2.3.4501.1000.2021130010045</t>
  </si>
  <si>
    <t>Programado para el Segundo Semestre</t>
  </si>
  <si>
    <t>Rehabilitación y Reconstrucción de la malla vial de la Localidad Industrial y de la Bahía Cartagena de Indias</t>
  </si>
  <si>
    <t>2021-13001-0166</t>
  </si>
  <si>
    <t>Recuperación de la Malla Vial en mal estado de la Localidad Industrial y de la Bahía en el Distrito de Cartagena</t>
  </si>
  <si>
    <t>CONSTRUCCIÓN DE PAVIMENTO EN CONCRETO RÍGIDO DE  CALLES EN LA LOCALIDAD</t>
  </si>
  <si>
    <t>Fortalecimiento de procesos de reconocimiento y promoción de la diversidad sexual en medio de la comunidad de la Localidad Industrial y de la Bahía. Cartagena de Indias</t>
  </si>
  <si>
    <t>2021-13001-0123</t>
  </si>
  <si>
    <t>Aumentar el número de personas vinculadas a procesos de reconocimiento y promoción de los derechos de la diversidad sexual en la Localidad Industrial y de la Bahía</t>
  </si>
  <si>
    <t>FORMATO PLAN DE ACCIÓN
DEPENDENCIA: ALCALDIA LOCALIDAD INDUSTRIAL Y DE LA BAHIA
VIGENCIA 2022</t>
  </si>
  <si>
    <t>Presentación de Informes durante vigencia 2022 (JAL, Concejo Distrital)</t>
  </si>
  <si>
    <t>Jornadas de Sensibilización sobre ocupación del espacio público con el acompañamiento del DATT Policía Nacional  y espacio público en diferentes vias de la Localidad Industrial y de la Bahía (Blas de Lezo, San Pedro, Santa Lucia, Parque Heredia, La Plazuela y Avenida del Ministerio)</t>
  </si>
  <si>
    <t>FORMACIÓN PARA PROMOVER EL EJERCICIO Y GARANTIA DE LOS DERECHOS ECONOMICOS DE LAS MUJERES COMPETENCIAS LABORALES Y EMPRESARIALES QUE LES PERMITA MEJORAR SUS INGRESOS Y SU AUTONOMICA ECONOMICA A TRAVES DE INICIATIVAS PRODUCTIVAS CARTAGENA DE INDIAS</t>
  </si>
  <si>
    <t>APOYO EL DESARROLLO ECONOMICO SOSTENIBLE E INCLUYENTE DE LA LOCALIDAD PROMOVIENDO LA FORMACION EL EMPRENDIMIENTO Y BRINDANDO LAS ASESORIAS NECESARIAS PARA EL FORTALECIMIENTO DE LA COMPETITIVIDAD Y EMPLEABILIDAD LOCAL CARTAGENA DE INDIAS</t>
  </si>
  <si>
    <t>388,031,946</t>
  </si>
  <si>
    <t>Inicio ejecución Contrato  SAMC-LOC3-001-2022</t>
  </si>
  <si>
    <t>2021-13001-0051</t>
  </si>
  <si>
    <t>800,000,000</t>
  </si>
  <si>
    <t>2.3.3602.1300.2021130010051</t>
  </si>
  <si>
    <t>2.3.3602.1300.2021130010050</t>
  </si>
  <si>
    <t>2.3.3602.1300.2021130010048</t>
  </si>
  <si>
    <t>2.3.3602.1300.2021130010049</t>
  </si>
  <si>
    <t>2021-13001-0049</t>
  </si>
  <si>
    <t>2.3.2402.0600.2021130010166</t>
  </si>
  <si>
    <t xml:space="preserve">  1.2.1.0.00-001-ICLD</t>
  </si>
  <si>
    <t>FORTALECIMIENTO DEL DEPORTE RECREACION Y LUDICA DE LOS HABITANTES DE LA LOCALIDAD INDUSTRIAL Y DE LA BAHÍA.   CARTAGENA DE INDIAS</t>
  </si>
  <si>
    <t>2.3.4301.1604.2021130010082</t>
  </si>
  <si>
    <t>2021-13001-0082</t>
  </si>
  <si>
    <t xml:space="preserve">Mejorar los índices de Actividad de Deportiva de 
la comunidad de la Localidad Industrial y de la 
Bahía.
</t>
  </si>
  <si>
    <t>GESTION OPERATIVA DEL PROYECTO ACTIVIDADES DEPORTIVAS , LUDICAS 
Y RECREATIVAS CAMPAÑA DE DIFUSION</t>
  </si>
  <si>
    <t>13 viviendas adicionales intervenidas con saneamiento basico construido en Membrillal a través del Contrato SAMC-LOC3-001-2021</t>
  </si>
  <si>
    <t>Fortalecimiento al desarrollo de las Expresiones Artísticas y Culturales en la Localidad Industrial y de la Bahía  Cartagena de Indias</t>
  </si>
  <si>
    <t>2.3.4301.1604.2021130010095</t>
  </si>
  <si>
    <t>2021-13001-0095</t>
  </si>
  <si>
    <t>Acompañamiento operativos de control del espaccio en diversos sectores de la Localidad Industrial y de la Bahía Blas de Lezo, San Pedro, Santa Lucia, Parque Heredia, La Plazuela, Avenida del Ministerio y Villa Rosita</t>
  </si>
  <si>
    <t>1718 personas asesoradas y vinculadas al Sistema General de Seguridad Social en Salud, a través de la Oficina del DADIS en la Localidad</t>
  </si>
  <si>
    <t>Fortalecer la formación y el desarrollo de la expresión artística y cultural en la Localidad Industrial y de la Bahía</t>
  </si>
  <si>
    <t>GESTION OPERATIVA DEL PROYECTO FORMACIONES EN ARTE, CULTURA Y TRADICIONES CULTURALES  FORTALECIMIENTO DE ORGANIZACIONES CULTURALES DIFUSION</t>
  </si>
  <si>
    <t>Coordinación Interinstitucional para Consejos de Seguridad realizados en los barrios Ternera, Quindio, y Conjunto Residencial Parque Heredia; Caravanas de Seguridad en San Fernando, El Socorro, El Educador, La Reina, Los Jardines, Nelson Mandela;  Ciudadela 2000, La Victoria, La Reina; Operativos de Seguridad en Ciudadela 2000, San Fernando, Nelson Mandela, San Jose de Los Campanos, Los Caracoles, El Socorro, El Campestre, Blas de Lezo.  Actividades realizadas con el acompañamiento de la Policia Metropolitana, Distriseguridad, Secretaria del Interior</t>
  </si>
  <si>
    <t>FORTALECIMIENTO DE LAS ORGANIZACIONES Y LIDERES COMUNITARIOS PARA LA PARTICIPACIÓN LOCAL EN LA LOCALIDAD INDUSTRIAL Y DE LA BAHÍA. CARTAGENA DE INDIAS</t>
  </si>
  <si>
    <t>Fortalecer la estructura organizacional de las Juntas de Acción Comunal Locales de la localidad Industrial y de la Bahía</t>
  </si>
  <si>
    <t>DIAGNOSTICO Y FORMACION A 
PERSONAL JAC
FORTALECIMIENTO LOGISTICO A JAC</t>
  </si>
  <si>
    <t>2021-13001-0089</t>
  </si>
  <si>
    <t>2.3.4502.1000.2021130010089</t>
  </si>
  <si>
    <t>FORTALECIMIENTO DEL CONSEJO LOCAL DE PLANEACIÓN Y DE LOS CONSEJOS COMUNEROS DE GOBIERNOS, URBANOS Y RURALES EN LA LOCALIDAD INDUSTRIAL Y DE LA BAHÍA CARTAGENA DE INDIAS</t>
  </si>
  <si>
    <t>Aumentar la eficiencia, el conocimiento y la 
dotación del consejo local de planeación de la 
localidad industrial y de la bahía de la ciudad de 
Cartagena de Indias</t>
  </si>
  <si>
    <t>GESTION OPERATIVA -MATERIAL DIDACTICO, PAPELERIA Y 
REFRIGERIOS
- COMPRA Y ADQUISICION DE EQUIPOS 
Y MEJORAS DE ESPACIOS LOCATIVOS</t>
  </si>
  <si>
    <t>2021-13001-0073</t>
  </si>
  <si>
    <t>2.3.4599.1000.2021130010073</t>
  </si>
  <si>
    <t>2.3.4501.1000.2021130010065</t>
  </si>
  <si>
    <t>FORTALECIMIENTO DE LA INCLUSIÓN ÉTNICA EN LA LOCALIDAD INDUSTRIAL Y DE LA BAHÍA. CARTAGENA DE INDIAS</t>
  </si>
  <si>
    <t>2021-13001-0085</t>
  </si>
  <si>
    <t>Mejorar la generación de Ingresos de las 
Comunidades Étnicas en la Localidad Industrial y 
de la Bahía</t>
  </si>
  <si>
    <t xml:space="preserve"> GESTION OPERATIVA- DIAGNOSTICO DE UNIDADES 
PRODUCTIVAS - FORTALECIMIENTO Y APOYO</t>
  </si>
  <si>
    <t>2.3.1702.1100.2021130010085</t>
  </si>
  <si>
    <t>FORMACIÓN PARA IMPULSAR LOS ESPACIOS Y PROCESOS DE PARTICIPACIÓN DE LAS MUJERES PARA EL PLENO GOCE DE SUS DERECHOS EN LA LOCALIDAD INDUSTRIAL Y DE LA BAHÍA CARTAGENA DE INDIAS</t>
  </si>
  <si>
    <t>2021-13001-0063</t>
  </si>
  <si>
    <t>Fortalecer el fomento del liderazgo y la participación igualitaria de las Mujeres de la Localidad Industrial y de la Bahía</t>
  </si>
  <si>
    <t>Gestion Operativa del Proyecto - ELEMENTOS Y MATERIALES FORMACION EN LIDERAZGO APOYO A FORTALECIMIENTO DE 
ORGANIZACIONES - CAMPAÑA Y DIVULGACION DEL MENSAJE</t>
  </si>
  <si>
    <t>2.3.3604.1300.2021130010063</t>
  </si>
  <si>
    <t>2021-13001-0062</t>
  </si>
  <si>
    <t>2.3.4501.1000.2021130010062</t>
  </si>
  <si>
    <t>2.3.1905.0300.2021130010064</t>
  </si>
  <si>
    <t>FORTALECIMIENTO DE LOS PROCESOS DE FORMACIÓN SOBRE LOS DERECHOS DE LOS NIÑOS NIÑAS Y ADOLESCENTES EN LA LOCALIDAD INDUSTRIAL Y DE LA BAHÍA. CARTAGENA DE INDIAS</t>
  </si>
  <si>
    <t>2021-13001-0083</t>
  </si>
  <si>
    <t>2.3.4102.1500.2021130010083</t>
  </si>
  <si>
    <t>2.3.4102.1500.2021130010093</t>
  </si>
  <si>
    <t>2.3.4104.1500.2021130010088</t>
  </si>
  <si>
    <t>2.3.4104.1500.2021130010087</t>
  </si>
  <si>
    <t xml:space="preserve"> GESTION OPERATIVA DEL PROYECTO -PROCESO DE FORMACIÓN - CAMPAÑA DE SOCIALIZACIÒN Y PROMOCIÒN</t>
  </si>
  <si>
    <t>2.3.4502.1500.20211300100123</t>
  </si>
  <si>
    <t>META CUMPLIDA</t>
  </si>
  <si>
    <t>Apoyo en diversas actividades del Comité Local (aprobación Reglamento Interno, Reunión para definición de ruta de operatividad, Taller de apoyo tecnico al Comité, socialización de la Politica Pública de Discapacidad, Mesa Técnica para construcción de Plan de Acción)</t>
  </si>
  <si>
    <t>Sesnsibilización sobre oferta para desarrollar habilidades artisticas y musicales con el estudio de grabación de la Localidad a Estudiantes de Grados 9, 10 y 11 de la Institución Educativa Manuela Vergara de Curi como estrategia de intervención a jovenes en riesgo.  Coordinación con el Subcomité de Jovenes en Riesgo, IDER, IPCC y Directivas de la IE</t>
  </si>
  <si>
    <t>Apoyo Consejo Local de Juventud (Acto de Posesión de los 19 Consejeros Locales, Sesiones para elaboración de Reglamento Interno, Reunión con Consejeros y Conseejería Presidencial</t>
  </si>
  <si>
    <t>AVANCE SEPTIEMBRE 2022</t>
  </si>
  <si>
    <t>% de AVANCE DE LA META PRODUCTO A 30 DE SEPTIEMBRE DE 2022</t>
  </si>
  <si>
    <t>% de AVANCE DEL PROGRAMA 30 DE SEPTIEMBRE  DE 2022</t>
  </si>
  <si>
    <t>% de AVANCE POR LINEA ESTRATEGICA 30 DE SEPTIEMBRE  DE 2022</t>
  </si>
  <si>
    <t>% de AVANCE AL CUATRIENIO A  30 DE SEPTIEMBRE  DE 2022</t>
  </si>
  <si>
    <t>ICLD</t>
  </si>
  <si>
    <t>02-001-06-20-04-07-02-03</t>
  </si>
  <si>
    <t>MEJORAMIENTO DE VIVIENDAS CON SANEAMIENTO BÁSICO PARA LAS FAMILIAS EN CONDICIÓN DE POBREZA EN LA LOCALIDAD INDUSTRIAL Y DE LA BAHÍA. CARTAGENA DE INDIAS</t>
  </si>
  <si>
    <t>2021-13001-086</t>
  </si>
  <si>
    <t>MEJORAR LAS CONDICIONES DE 
SANEAMIENTO BASICO DE LAS VIVIENDAS 
DE LAS PERSONAS EN CONDICION DE 
POBREZA EN LA LOCALIDAD INDUSTRIAL Y 
DE LA BAHIA DEL DISTRITO DE CARTAGENA</t>
  </si>
  <si>
    <t>Intervención de viviendas con mejoramiento de saneamiento básico</t>
  </si>
  <si>
    <t>Fortalecimiento de la cultura de prevención en medio de las Familias de la Localidad Industrial y de la Bahía. Cartagena de Indias</t>
  </si>
  <si>
    <t>2021-13001-084</t>
  </si>
  <si>
    <t>Reducir la ocurrencia de casos de explotación sexual, laboral y el maltrato en contra de la niñez en medio de sus familias en la Localidad Industrial y de la Bahía</t>
  </si>
  <si>
    <t>Gestión Operativa del Proyecto FORMACION PROMOTORES DE 
PREVENCION Y DENUNCIA - Campañas de Difusion</t>
  </si>
  <si>
    <t>Desarrollo de Acciones para la prevención de la discriminación y violencia de genero en niños, niñas y adolescentes de la Localidad Industrial y de la Bahía. Cartagena de Indias</t>
  </si>
  <si>
    <t>2021-13001-094</t>
  </si>
  <si>
    <t>Reducir el grado de vulnerabilidad ante la discriminación y violencia de genero de los niños, niñas y adolescentes de la Localidad Industrial y de la Bahía.</t>
  </si>
  <si>
    <t>Gestión Operativa del Proyecto FORMACION AUTOPROTECCION Y 
MITIGACION DE DISCRIMINACION DE 
GENERO Difusion</t>
  </si>
  <si>
    <t xml:space="preserve">360 Jóvenes formados en prevención de consumo de sustancias psicoactivas, maltrato y violencia de género, diversidad sexual y racismo Contrato SAMC-LOC3-010-2021 </t>
  </si>
  <si>
    <t>150 Familias fortalecidas en cultura de prevencion. SAMC-LOC3-015-2021</t>
  </si>
  <si>
    <t>Fortalecimiento de la inclusión Étnica en la Localidad Industrial y de la Bahía. Cartagena de Indias</t>
  </si>
  <si>
    <t>2021-13001-085</t>
  </si>
  <si>
    <t>Mejorar la generación de Ingresos de las Comunidades Étnicas en la Localidad Industrial y de la Bahía</t>
  </si>
  <si>
    <t>Gestión Operativa del Proyecto - DIAGNOSTICO DE COMUNIDADES 
-FORTALECIMIENTO Y APOYO</t>
  </si>
  <si>
    <t xml:space="preserve">100 personas afro e indigenas beneficiados con formación en  Derechos Etnicos. Contrato SAMC-LOC-016-2021 pertenecientes al Cabildo Indigena y Consejo Comunitario de Membrillal. </t>
  </si>
  <si>
    <t xml:space="preserve">1 Evento con muestra cultural de bailes, musica y expresiòn teatral. Contrato SAMC-LOC3-007-2021 </t>
  </si>
  <si>
    <t xml:space="preserve">Fortalecimiento de 15 Organizaciones Culturales:  Rescatando Cultura, Brisas Costeñas, Nueva Revelacion, Estrellas de Rawad, Destellos, Genesis, Dance Beautiful, Generacion XXI, Ritmo Extremo, Aires del Caribe, El Evangelio del Reino, Pandora, Esforinca, Expresiones de Colombia, Soneros del Congo.  Contrato SAMC-LOC3-007-2021 </t>
  </si>
  <si>
    <t xml:space="preserve">Vinculadas 15 Organizaciones Culturales de los barrios Arroz Barato, Villa Rosa, El Carmelo, Ciudadela 200, Ceballos, Socorro, Los Caracoles, San Fernando, Nelson Mandel y San Pedro.escatando cultura, Brisas Costeñas, Nueva Revelacion, Estrellas de Rawad, Destellos, Genesis, Dance Beautiful, Generacion XXI, Ritmo Extremo, Aires del Caribe, El Evangelio del Reino, Pandora, Esforinca, Expresiones de Colombia, Soneros del Congo.  Contrato SAMC-LOC3-007-2021 </t>
  </si>
  <si>
    <t>6 Jornadas de Esterilizaciòn para perros y gatos en:  El Educador Sectores Buenos Aire y 11 de Noviembre, Ceballos, Cerros de Albornoz-Mirador de Cartagena, Manuela Vergara de Curi, Esmeralda I. Contrato SAMC-LOC3-012-2021</t>
  </si>
  <si>
    <t>10 Jornadas de Esterilizaciòn para perros y gatos en:  Puerta de Hierro, Arroz Barato, 20 de Julio, Nueva Jerusalen, Villa Fanny, Los Jardines, San Pedro Martir-Sector Navas Meisel, Villa Rosa, Los Caracoles, Luis Carlos Galán. Contrato SAMC-LOC3-002-2022</t>
  </si>
  <si>
    <t>Desarrollo de un plan de recuperación, adecuación y mantenimiento de zonas verdes y parques urbanos de la localidad Industrial y de la Bahía. Cartagena de Indias</t>
  </si>
  <si>
    <t>Recuperación, adecuación y/o mantenimiento de 7 zonas verdes y parques urbanos en San Jose de Los Campanos, Los Caracoles, Cartagena de Indias, La Concepción, Blas de Lezo, Socorro, San Pedro Martir Contrato SAMC-LOC3-018-2021</t>
  </si>
  <si>
    <t>Mejoramiento y mantenimiento de las zonas verdes y parques urbanos de la localidad Industrial y de la Bahía.</t>
  </si>
  <si>
    <t>2021-13001-0139</t>
  </si>
  <si>
    <t>PARQUE DIVINO NIÑO-BARRIO BLAS DE LEZO - PARQUE SURTIGAS LOS CARACOLES - PARQUE BARRIO LA CONCEPCION - PARQUE URBANIZACION CARTAGENA DE INDIAS - PARQUE SAN JOSE DE LOS CAMPANOS-CAI - PARQUE EL ESFUERZO-SOCORRO - PARQUE ALTOS DE SAN PEDRO MARTIR</t>
  </si>
  <si>
    <t>Mejoramiento de zonas verdes y parques rurales de la localidad Industrial y de la Bahía. Cartagena de Indias</t>
  </si>
  <si>
    <t>2021-13001-0175</t>
  </si>
  <si>
    <t>Mejoramiento y mantenimiento de las zonas verdes y parques rurales de la localidad Industrial y de la Bahía.</t>
  </si>
  <si>
    <t>PARQUE VEREDA EL RECREO_x0002_PASACABALLO - PARQUE 1ro DE AGOSTO_x0002_PASACABALL - PARQUE VIRGEN DEL CARMEN_x0002_PASACABALL - PARQUE SOFRONIN MARTINEZ_x0002_PASACABALLO - PARQUE VEREDA LETICIA</t>
  </si>
  <si>
    <t>Construcción y adecuación de 5 lugares de encuentro (3 en el area rural  Pasacaballos) y Veredas El Recreo y Leticia Contrato SAMC-LOC3-019-2021</t>
  </si>
  <si>
    <t>Consecución apadrinamiento de Parque Frente alrededor semafaro Antigua Vial y Los Caracoles</t>
  </si>
  <si>
    <t>Información por cambio de ruta de transcaribe a la comunidad</t>
  </si>
  <si>
    <t>A través del Contrato SAMC-LO3-020-2021 se atendieron 3 asentamietos en la zona urbana de la Localidad Industrial y de la Bahía (Mirador de Cartagena, Campo Bello y Villa Hermosa)</t>
  </si>
  <si>
    <t>Fortalecer el conocimiento sobre servicios y funciones de la administración local y distrital en medio de la comunidad de la localidad industrial y de la Bahía</t>
  </si>
  <si>
    <t>GESTION OPERATIVA DEL PROYECTO, JORNADAS DE ATENCION INTEGRAL DE SERVICIOS</t>
  </si>
  <si>
    <t>2021-13001-0122</t>
  </si>
  <si>
    <t>Desarrollo de acciones para mejorar la atención del servicio al ciudadano de la alcaldía local de la localidad industrial y de la bahía Cartagena de Indias</t>
  </si>
  <si>
    <t xml:space="preserve">Siembra de arboles en en Ciudadela 2000, Esmeralda I, Nelson Mandela Sector La Conquista, Villa Hermosa, Socorro Plan 500 B, Ceballos. Contrato SAMC-LOC3-012-2021   </t>
  </si>
  <si>
    <t xml:space="preserve">10 Jornadas de Limpieza a través del Contrato SAMC-LOC3-012-2021, en Ciudadela 2000, Esmeralda I, Nelson Mandela Sector La Conquista, Villa Hermosa, Socorro Plan 500 B, Ceballos. Y </t>
  </si>
  <si>
    <t xml:space="preserve">42 Jornadas en Bella Vista, 20 de Julio, Bernardo Jaramillo, Libertador, Antonio Jose de sucre,Nuevo Amanecer, Puerta de Hierro, Arroz Barato, Villa Hermosa, 20 de Enero, Vista Hermosa, Los Santanderes, Nueva Jerusalen, Colinas de Betania, La Victoria, Plan 400, Villa Corelca, Los Caracoles, el Progreso, La Princesa. Contrato SAMC-LOC3-002-2022 </t>
  </si>
  <si>
    <t xml:space="preserve">Siembra de arboles en Bella Vista, 20 de Julio, Bernardo Jaramillo, Libertador, Antonio Jose de sucre,Nuevo Amanecer, Puerta de Hierro, Arroz Barato, Villa Hermosa, 20 de Enero, Vista Hermosa, Los Santanderes, Nueva Jerusalen, Colinas de Betania, La Victoria, Plan 400, Villa Corelca, Los Caracoles, el Progreso, La Princesa. Contrato SAMC-LOC3-002-2022. </t>
  </si>
  <si>
    <t xml:space="preserve">Participación en diversas actividades que contribuyen a la Estrategia de disminución de la desercion escolar como:  Verificación con IEO de la Localidad los avances para disminución de la deserción escolar
Atención a Padres de Familia de la Localidad para gestión de cupos en las Instituciones Educativas Oficiales
Asistencia al Pre-Foro Educativo, orientado al mejoramiento de la calidad educativa
Coordinación con los Aliados por la Educación para ofrecimiento de becas a estudiantes de Instituciones Educativas Oficiales
Participación en Mesas de Trabajo para la Política Pública en Educación. priorizando el acceso a la Educación Superior
</t>
  </si>
  <si>
    <t>Jornadas realizadas en los Sectores Mirador de Cartagena, Villa Hermosa, Campo Bello, Cesar Florez, Cabildo Membrillal y Cerros de Albornoz</t>
  </si>
  <si>
    <t xml:space="preserve">410 personas participando de actividades deportivas y recreativas en Ciudadela 2000, Huellas Alberto Uribe, Villa rosita, 2 de Noviembre, El Educador, Los Caracoles. Contrato SAMC-LOC3-010-2021 </t>
  </si>
  <si>
    <t xml:space="preserve">2 Torneos deportivos en las modalidades de Futbol y kickball realizados en la Localidad. Contrato SAMC-LOC3-010-2021 </t>
  </si>
  <si>
    <t>700 niños niñas y adolescentes participando en actividades lúdicas y recreativas . Contrato SAMC-LOC3-010-2021.  121 niños y niñas con actividades ludicas a traves de coordinacion interinstitucional en Villa Hermoa, Campo Bello y Blas de Lezo</t>
  </si>
  <si>
    <t>202 personas vinculadas en procesos formativos sobre arte, cultura, musica, danza, teatro. Contrato SAMC-LOC3-007-2021</t>
  </si>
  <si>
    <t>Construcción y mejoramiento de escenarios deportivos en la localidad Industrial y de la Bahía. Cartagena de Indias</t>
  </si>
  <si>
    <t>2021-13001-0260</t>
  </si>
  <si>
    <t>Construcción y mantenimiento de escenarios deportivos en la Localidad Industrial y de la Bahía Construcción, m</t>
  </si>
  <si>
    <t>CANCHA FUTBOL VEREDA LETICIA - Cancha Multifuncional Pasacaballos - CANCHA SECTOR EL PROGRESO PASACABALLO</t>
  </si>
  <si>
    <t>782,304,038</t>
  </si>
  <si>
    <t xml:space="preserve">Adecuacion de 3 Canchas Deportivas Rurales en Pasacaballos y Vereda Leticia, a través del  Contrato SAMC-LOC3-021-2021. </t>
  </si>
  <si>
    <t>799,904,658</t>
  </si>
  <si>
    <t>Feria con promoción de productos qyuímicos elaborados por los jóvenes.  Contrato  SAMC-LOC3-016-2021 y 2 Ferias para muestras de productos Contrato SAMC-LOC3-001-2022</t>
  </si>
  <si>
    <t>SAMC-LOC3-001-2022</t>
  </si>
  <si>
    <t>Unidades Productivas fortalecidas dentro del Contrato  SAMC-LOC3-001-2022</t>
  </si>
  <si>
    <t>Asesorados micronegocios en Ciudadela 2000, El Silencio, Huellas, San Jose de Los Campanos Contrato  SAMC-LOC3-004-2022</t>
  </si>
  <si>
    <t>50 Unidades Productivas apoyadas a través del Contrato  SAMC-LOC3-016-2021  y 100 Unidades apoyadas (Panadería, Comidas Rápidas, Patios Productivos, Peluquería/Barbería) Contrato  SAMC-LOC3-004-2022</t>
  </si>
  <si>
    <t>Formados 400 personas Contratos  SAMC-LOC3-001-2022 y  SAMC-LOC3-004-2022</t>
  </si>
  <si>
    <t>Jovenes formados  en emprendimiento, mercadeo y ventas y competencias laborales a través del Contrato  SAMC-LOC3-001-2022</t>
  </si>
  <si>
    <t xml:space="preserve">Fortalecimiento al CLP con Capacitación en Gestión Pública, Ley de Planeación (152 de 1994), Diseño y Evaluación de Planes de Desarrololo y/o Formulación de Proyectos de Inversión Pública; adecuación de espacio de reunión del CLP. Contrato SAMC-LOC3-017-2021                                                              </t>
  </si>
  <si>
    <t xml:space="preserve">                                                                                                                                                                                                                                                                                                                    </t>
  </si>
  <si>
    <t xml:space="preserve">                          </t>
  </si>
  <si>
    <t>30 Juntas de Acción Comunal fortalecidas con logistica. Contrato SAMC-LOC3-017-2021</t>
  </si>
  <si>
    <t xml:space="preserve">30 Juntas de Acción Comunal capacitadas en gestión pública,  emprendimiento, liderazgo, valores y cultura organizacional. Contrato SAMC-LOC3-017-2021 </t>
  </si>
  <si>
    <t>30 Juntas de Acción Comunal asesoradas. Contrato SAMC-LOC3-017-2021</t>
  </si>
  <si>
    <t>Proceso de organización de la Gestión Documental, siguiendo lineamientos del Archivo General.  Organización con carpetas cuatro aletas, rotuladas, con hojas de control. Dotación con materiales y recursos tecnologicos a través del Contrato SAMC-LOC3-020-2021</t>
  </si>
  <si>
    <t>4 Jornadas Integrales en Cesar Florez, Mirador de Cartagena, Nelson Mandela Sector Campo Bello, Villa Hermosa a través del Contrato SAMC-LOC3-020-2021; acompañamiento a 3 Jornadas Integrales con el PES en Villa Hermosa, Cerross de Albornoz y Cabildo Indigena Membrillal; 1 Jornada en coordinación con Personería Distrital en alrededores de la Alcaldía Local</t>
  </si>
  <si>
    <t>Implementación del modelo integrado de planeación y gestión, y el plan institucional de archivo en el ejercicio de la función publica de la alcaldía local de la localidad Industrial y de la Bahía Cartagena de Indias</t>
  </si>
  <si>
    <t>2021-13001-0124</t>
  </si>
  <si>
    <t>Implementación del proyecto de gestión documental como soporte al plan institucional de archivo (PINAR) en la alcaldía local de la localidad Industrial y de la Bahía.</t>
  </si>
  <si>
    <t>PROCESO DE GESTIÓN DOCUMENTAL Y CAPACITACIONES</t>
  </si>
  <si>
    <t>Apoyo a 2 Proyectos Productivos (Avicultura y Porcicultura) al Consejo Comunitario de Membrillal. Contrato SAMC-LOC3-016-2021</t>
  </si>
  <si>
    <t>Apoyo a 2 Proyectos Productivos (Avicultura y Porcicultura) al Consejo Cabildo Indigena Zenú de Membrillal. Contrato SAMC-LOC3-016-2021</t>
  </si>
  <si>
    <t>50 mujeres formadas en Liderazgo. Contrato SAMC-LOC3-015-2021</t>
  </si>
  <si>
    <t xml:space="preserve">360 niños, niñas y addolescentes formados en prevención de consumo de sustancias psicoactivas, maltrato y violencia de género, diversidad sexual y racismo Contrato SAMC-LOC3-010-2021 </t>
  </si>
  <si>
    <t>2021-13001-0094</t>
  </si>
  <si>
    <t>Reducir el grado de vulnerabilidad ante la discriminación y violencia de genero de los niños, niñas y adolescentes de la Localidad Industrial y de la Bahía</t>
  </si>
  <si>
    <t>GESTION OPERATIVA DEL PROYECTO - FORMACION AUTOPROTECCION Y MITIGACION DE DISCRIMINACION DE GENERO - DIFUSION</t>
  </si>
  <si>
    <t>50 beneficiarios de la población LGBTIQ+, participando en conversatorios, panel para el reconocimiento de la diversidad sexual en la Localidad Contrato SAMC-LOC3-015-2021</t>
  </si>
  <si>
    <t>250 jóvenes beneficiados en prevención de riesgos sociales en Simón Bolívar, Mirador de la Bahía, El Educador, Ciudadela 200, Cerros de Albornoz, Arrosz Barato, 20 de Julio, Bernardo Jaramillo, Villa Hermosa. Contrato SAMC-LOC3-015-2021</t>
  </si>
  <si>
    <t>Coordinación de la formulación del Plan de Acción 2022:  Se trabajan 2 Dimensiones correspondiendo al 100% (Dimensión Gestión del Conocimiento en la Innovación-50% y Dimensión de Resultados con Valores 50%).  Avanzando en la 1ª Dimensión con la elaboración del Mapa Explícito, en la 2ª Dimensión con la Caraterización de Procesos Misionales de la Dependencia/Acta de Identificación, Elaboración de Tramites e Inicio de Caracterización de los Grupos de Valor</t>
  </si>
  <si>
    <t>15 operativos de Control Ambiental a través del Contrato SAMC-LOC3-002-2022 en los Sectores de Cementerio Jardines de Cartagena, Socorro Plan 220, Villas de la Victoria, Alameda La Victoria, San Fernando, alrededores Carcel de Ternera</t>
  </si>
  <si>
    <t>Rehabilitación y construcción de vías en la Localidad Industrial y de la Bahía de Cartagena de Indias a través de la Licitación LOC3–LP–01–2021  en los Sectores Buenos Aires y Jaime Pardo Leal, Nueva Venecia, El Educador, Pasacaballo, Enmanuel,  San Pedro Mártir, Villa Rubia</t>
  </si>
  <si>
    <t>ASISTENCIA MUJER LIBRE DE VIOLENCIA EN LA LOCALIDAD INDUSTRIAL Y DE LA BAHIA CARTAGENA DE INDIAS</t>
  </si>
  <si>
    <t xml:space="preserve">Fortalecimiento y plan de apoyo a 2 Organizaciones de Mujeres. Contrato SAMC-LOC3-015-2021 </t>
  </si>
  <si>
    <t xml:space="preserve">71 mujeres de San Pedro Martir y La Victoria beneficiarias con atención integral capacitación y orientaciòn en areas psicologicas, juridicas, economica. Contrato SAMC-LOC3-003-2022 </t>
  </si>
  <si>
    <t xml:space="preserve">2 campañas educativas de prevención de violencia contra la mujer, participación con experiencias de vida y mensajes alusivos a las campañas. Contrato SAMC-LOC3-003-2022 </t>
  </si>
  <si>
    <t>140 mujeres del Barrio 20 de Julio  formadas en Liderazgo. Contrato SAMC-LOC3-003-2022</t>
  </si>
  <si>
    <t xml:space="preserve">150 Padres de Familia en jornadas de prevención de diversos tipos de violencia, maltrato y explotación infantil. Contrato SAMC-LOC3-015-2021 </t>
  </si>
  <si>
    <t>2021-13001-0084</t>
  </si>
  <si>
    <t xml:space="preserve"> GESTION OPERATIVA DEL PROYECTO - FORMACION PROMOTORES DE PREVENCION Y DENUNCIA - Campañas de Difusion</t>
  </si>
  <si>
    <t>200 personas beneficiadas de los Sectores Nelson Mandela y Henequén Contrato SAMC-LOC3-001-2022  y 200 Contrato SAMC-LOC3-004-2022</t>
  </si>
  <si>
    <t>150 Jovenes beneficiados a través del con las temáticas HABILIDADES PARA LA VIDA, HERRARMIENTAS DE VENTAS Y MARKETING, EMPRENDIMIENTO, COMPETITIVIDAD Y EMPLEABILIDAD, ELABORACIÓN DE PRODUCTOS QUÍMICOS Contrato  SAMC-LOC3-016-2021 y 400 Jóvenes de los Barrios  Arroz Barato, Almirante Colon, San Pedro Mártir, El Progreso, San Fernando, Nazareno, García Herrero, Villa Carmen, Villa Corelca. Contrato  SAMC-LOC3-001-2022</t>
  </si>
  <si>
    <t>AVANCE  DEL  PILAR 1. LOCALIDAD RESILIENTE A 30 DE SEPTIEMBRE DE 2022</t>
  </si>
  <si>
    <t>AVANCE  DEL  PILAR 1. LOCALIDAD RESILIENTE AL CUARTRIENIO A 30 DE SEPTIEMBRE DE 2022</t>
  </si>
  <si>
    <t>LINEA  1</t>
  </si>
  <si>
    <t>LINEA  2</t>
  </si>
  <si>
    <t>LINEA  3</t>
  </si>
  <si>
    <t>LINEA  4</t>
  </si>
  <si>
    <t>LINEA 5</t>
  </si>
  <si>
    <t>AVANCE  DEL  PILAR 2. LOCALIDAD INCLUYENTE A 30 DE SEPTIEMBRE DE 2022</t>
  </si>
  <si>
    <t>AVANCE  DEL  PILAR 2. LOCALIDAD INCLUYENTEE AL CUARTRIENIO A 30 DE SEPTIEMBRE DE 2022</t>
  </si>
  <si>
    <t>AVANCE  DEL  PILAR 3. LOCALIDAD CONTINGENTE A 30 DE SEPTIEMBRE DE 2022</t>
  </si>
  <si>
    <t>AVANCE  DEL  PILAR 3. LOCALIDAD CONTINGENTE AL CUARTRIENIO A 30 DE SEPTIEMBRE DE 2022</t>
  </si>
  <si>
    <t>np</t>
  </si>
  <si>
    <t>AVANCE  DEL  PILAR 4. LOCALIDAD TRANSPARENTE A 30 DE SEPTIEMBRE DE 2022</t>
  </si>
  <si>
    <t>AVANCE  DEL  PILAR 4. LOCALIDAD TRANSPARENTE AL CUARTRIENIO A 30 DE SEPTIEMBRE DE 2022</t>
  </si>
  <si>
    <t>LINEA 6</t>
  </si>
  <si>
    <t>AVANCE DEL PLAN DE DESARROLLO LOCAL A 30 DE SEPTIEMBRE DE 2022</t>
  </si>
  <si>
    <t>PRESUPUESTO VIGENTE</t>
  </si>
  <si>
    <t>PORCENTAJE DE EJECUCIO N A 30 DE SEPTIEMBRE DE 2022</t>
  </si>
  <si>
    <t>PRESUPUESTO EJECUTADO A 30 DE SEPTIEMBRE DE 2022</t>
  </si>
  <si>
    <t>AVANCE  LOCALIDAD CON ATENCIÓN Y GARANTIA DE DERECHOS A POBLACION DIFERENCIAL</t>
  </si>
  <si>
    <t>AVANCE LOCALIDAD CON ATENCIÓN Y GARANTIA DE DERECHOS A POBLACION DIFERENCIALAL CUARTRIENIO A 30 DE SEPTIEMBRE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</si>
</sst>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quot;\ * #,##0_-;\-&quot;$&quot;\ * #,##0_-;_-&quot;$&quot;\ * &quot;-&quot;_-;_-@_-"/>
    <numFmt numFmtId="165" formatCode="0;[Red]0"/>
  </numFmts>
  <fonts count="20" x14ac:knownFonts="1">
    <font>
      <sz val="11"/>
      <color theme="1"/>
      <name val="Calibri"/>
      <family val="2"/>
      <scheme val="minor"/>
    </font>
    <font>
      <sz val="11"/>
      <color theme="1"/>
      <name val="Arial"/>
      <family val="2"/>
    </font>
    <font>
      <b/>
      <sz val="11"/>
      <color theme="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sz val="8"/>
      <name val="Calibri"/>
      <family val="2"/>
      <scheme val="minor"/>
    </font>
    <font>
      <sz val="8"/>
      <color theme="1"/>
      <name val="Calibri"/>
      <family val="2"/>
      <scheme val="minor"/>
    </font>
    <font>
      <sz val="8"/>
      <color theme="1"/>
      <name val="Century Gothic"/>
      <family val="2"/>
    </font>
    <font>
      <sz val="8"/>
      <color theme="1"/>
      <name val="Arial"/>
      <family val="2"/>
    </font>
    <font>
      <sz val="8"/>
      <color rgb="FFFF000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8"/>
      <color rgb="FF000000"/>
      <name val="Calibri"/>
      <family val="2"/>
      <scheme val="minor"/>
    </font>
    <font>
      <b/>
      <sz val="10"/>
      <name val="Arial"/>
      <family val="2"/>
    </font>
    <font>
      <sz val="7"/>
      <color theme="1"/>
      <name val="Calibri"/>
      <family val="2"/>
      <scheme val="minor"/>
    </font>
    <font>
      <b/>
      <sz val="24"/>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266">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7" fillId="0" borderId="1" xfId="0" applyFont="1" applyFill="1" applyBorder="1" applyAlignment="1">
      <alignment horizontal="justify" vertical="top" wrapText="1"/>
    </xf>
    <xf numFmtId="0" fontId="8" fillId="0" borderId="1" xfId="0" applyFont="1" applyFill="1" applyBorder="1" applyAlignment="1">
      <alignment horizontal="justify" vertical="top" wrapText="1"/>
    </xf>
    <xf numFmtId="0" fontId="8" fillId="0" borderId="1" xfId="0" applyFont="1" applyFill="1" applyBorder="1" applyAlignment="1">
      <alignment horizontal="justify" vertical="top"/>
    </xf>
    <xf numFmtId="0" fontId="8" fillId="0" borderId="1" xfId="0" applyFont="1" applyFill="1" applyBorder="1" applyAlignment="1">
      <alignmen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wrapText="1"/>
    </xf>
    <xf numFmtId="0" fontId="8" fillId="0" borderId="1" xfId="0" applyFont="1" applyFill="1" applyBorder="1"/>
    <xf numFmtId="0" fontId="8" fillId="0" borderId="1" xfId="0" applyFont="1" applyFill="1" applyBorder="1" applyAlignment="1">
      <alignment horizontal="center" vertical="center"/>
    </xf>
    <xf numFmtId="0" fontId="8" fillId="0" borderId="0" xfId="0" applyFont="1" applyFill="1"/>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 xfId="0" applyFont="1" applyBorder="1" applyAlignment="1">
      <alignment horizontal="center" vertical="center" wrapText="1"/>
    </xf>
    <xf numFmtId="1" fontId="2" fillId="0" borderId="7" xfId="0" applyNumberFormat="1" applyFont="1" applyBorder="1" applyAlignment="1">
      <alignment horizontal="center" vertical="center" wrapText="1"/>
    </xf>
    <xf numFmtId="0" fontId="4"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1" xfId="0" applyFont="1" applyFill="1" applyBorder="1" applyAlignment="1">
      <alignment vertical="top"/>
    </xf>
    <xf numFmtId="0" fontId="8"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10" fillId="0" borderId="1" xfId="0" applyFont="1" applyFill="1" applyBorder="1" applyAlignment="1">
      <alignment horizontal="justify" vertical="center"/>
    </xf>
    <xf numFmtId="0" fontId="10" fillId="0" borderId="1" xfId="0" applyFont="1" applyFill="1" applyBorder="1" applyAlignment="1">
      <alignment vertical="top" wrapText="1"/>
    </xf>
    <xf numFmtId="0" fontId="9" fillId="0" borderId="1" xfId="0" applyFont="1" applyFill="1" applyBorder="1" applyAlignment="1">
      <alignment vertical="top" wrapText="1"/>
    </xf>
    <xf numFmtId="0" fontId="8" fillId="0" borderId="0" xfId="0" applyFont="1" applyFill="1" applyBorder="1"/>
    <xf numFmtId="0" fontId="8" fillId="0" borderId="1" xfId="0" applyFont="1" applyBorder="1" applyAlignment="1">
      <alignment vertical="top" wrapText="1"/>
    </xf>
    <xf numFmtId="0" fontId="8" fillId="3" borderId="8" xfId="0" applyFont="1" applyFill="1" applyBorder="1" applyAlignment="1">
      <alignment horizontal="justify" vertical="top" wrapText="1"/>
    </xf>
    <xf numFmtId="0" fontId="8" fillId="0" borderId="1" xfId="0" applyFont="1" applyFill="1" applyBorder="1" applyAlignment="1">
      <alignment horizontal="center" vertical="top"/>
    </xf>
    <xf numFmtId="0" fontId="8" fillId="0" borderId="4" xfId="0" applyFont="1" applyFill="1" applyBorder="1" applyAlignment="1">
      <alignment vertical="top"/>
    </xf>
    <xf numFmtId="0" fontId="8" fillId="0" borderId="1" xfId="0" applyFont="1" applyBorder="1" applyAlignment="1">
      <alignment wrapText="1"/>
    </xf>
    <xf numFmtId="9" fontId="8" fillId="0" borderId="1" xfId="1" applyFont="1" applyFill="1" applyBorder="1" applyAlignment="1">
      <alignment horizontal="center" vertical="center"/>
    </xf>
    <xf numFmtId="0" fontId="15" fillId="2" borderId="1" xfId="0" applyFont="1" applyFill="1" applyBorder="1" applyAlignment="1">
      <alignment horizontal="center" vertical="center" wrapText="1"/>
    </xf>
    <xf numFmtId="9" fontId="7" fillId="0" borderId="1" xfId="1" applyFont="1" applyFill="1" applyBorder="1" applyAlignment="1">
      <alignment horizontal="center" vertical="center" wrapText="1"/>
    </xf>
    <xf numFmtId="0" fontId="0" fillId="0" borderId="0" xfId="0" applyAlignment="1">
      <alignment horizontal="center" vertical="center" wrapText="1"/>
    </xf>
    <xf numFmtId="3" fontId="8" fillId="0" borderId="1" xfId="0" applyNumberFormat="1" applyFont="1" applyFill="1" applyBorder="1" applyAlignment="1">
      <alignment vertical="top"/>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Border="1" applyAlignment="1">
      <alignment vertical="top" wrapText="1"/>
    </xf>
    <xf numFmtId="0" fontId="8" fillId="0" borderId="0" xfId="0" applyFont="1" applyAlignment="1">
      <alignment vertical="top"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0" xfId="0" applyFont="1" applyBorder="1" applyAlignment="1">
      <alignment horizontal="center" wrapText="1"/>
    </xf>
    <xf numFmtId="9" fontId="12" fillId="0" borderId="1" xfId="1" applyFont="1" applyFill="1" applyBorder="1" applyAlignment="1">
      <alignment horizontal="center" vertical="center"/>
    </xf>
    <xf numFmtId="9" fontId="0" fillId="0" borderId="1" xfId="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top"/>
    </xf>
    <xf numFmtId="0" fontId="8" fillId="0" borderId="5" xfId="0" applyFont="1" applyFill="1" applyBorder="1" applyAlignment="1">
      <alignment horizontal="center" vertical="top"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top" wrapText="1"/>
    </xf>
    <xf numFmtId="3" fontId="8" fillId="0" borderId="1" xfId="0" applyNumberFormat="1" applyFont="1" applyBorder="1" applyAlignment="1">
      <alignment horizontal="right" vertical="top"/>
    </xf>
    <xf numFmtId="1" fontId="8" fillId="0" borderId="1" xfId="0" applyNumberFormat="1" applyFont="1" applyFill="1" applyBorder="1" applyAlignment="1">
      <alignment horizontal="center" vertical="top"/>
    </xf>
    <xf numFmtId="0" fontId="8" fillId="0" borderId="4" xfId="0" applyFont="1" applyFill="1" applyBorder="1" applyAlignment="1">
      <alignment vertical="top" wrapText="1"/>
    </xf>
    <xf numFmtId="0" fontId="8" fillId="0" borderId="1"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8" fillId="0" borderId="4" xfId="0" applyFont="1" applyFill="1" applyBorder="1" applyAlignment="1">
      <alignment horizontal="center" vertical="center"/>
    </xf>
    <xf numFmtId="9" fontId="8" fillId="0" borderId="4" xfId="1" applyFont="1" applyFill="1" applyBorder="1" applyAlignment="1">
      <alignment horizontal="center" vertical="center"/>
    </xf>
    <xf numFmtId="0" fontId="9" fillId="0" borderId="4"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0" xfId="0" applyFont="1" applyAlignment="1">
      <alignment vertical="center" wrapText="1"/>
    </xf>
    <xf numFmtId="0" fontId="7"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top"/>
    </xf>
    <xf numFmtId="0" fontId="8" fillId="0" borderId="5" xfId="0" applyFont="1" applyFill="1" applyBorder="1" applyAlignment="1">
      <alignmen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4" xfId="1" applyFont="1" applyFill="1" applyBorder="1" applyAlignment="1">
      <alignment horizontal="center" vertical="center" wrapText="1"/>
    </xf>
    <xf numFmtId="0" fontId="8" fillId="0" borderId="4" xfId="0" applyFont="1" applyFill="1" applyBorder="1" applyAlignment="1">
      <alignment horizontal="justify" vertical="top" wrapText="1"/>
    </xf>
    <xf numFmtId="43" fontId="8" fillId="0" borderId="4" xfId="2" applyFont="1" applyFill="1" applyBorder="1" applyAlignment="1">
      <alignment horizontal="center" vertical="top"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xf>
    <xf numFmtId="0" fontId="7" fillId="0" borderId="4" xfId="0" applyFont="1" applyFill="1" applyBorder="1" applyAlignment="1">
      <alignment horizontal="center" vertical="top" wrapText="1"/>
    </xf>
    <xf numFmtId="0" fontId="7" fillId="0" borderId="4" xfId="0" applyFont="1" applyFill="1" applyBorder="1" applyAlignment="1">
      <alignment horizontal="center" vertical="center" wrapText="1"/>
    </xf>
    <xf numFmtId="9" fontId="8" fillId="0" borderId="4" xfId="1" applyFont="1" applyFill="1" applyBorder="1" applyAlignment="1">
      <alignment horizontal="center" vertical="center"/>
    </xf>
    <xf numFmtId="0" fontId="9" fillId="0" borderId="4" xfId="0" applyFont="1" applyFill="1" applyBorder="1" applyAlignment="1">
      <alignment horizontal="center" vertical="top" wrapText="1"/>
    </xf>
    <xf numFmtId="0" fontId="17" fillId="4" borderId="1"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Border="1"/>
    <xf numFmtId="3" fontId="8" fillId="0" borderId="1"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justify" vertical="top" wrapText="1"/>
    </xf>
    <xf numFmtId="0" fontId="7"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top"/>
    </xf>
    <xf numFmtId="3" fontId="16" fillId="0" borderId="1" xfId="0" applyNumberFormat="1" applyFont="1" applyBorder="1" applyAlignment="1">
      <alignment horizontal="center" vertical="top" wrapText="1"/>
    </xf>
    <xf numFmtId="0" fontId="0" fillId="0" borderId="0" xfId="0" applyAlignment="1">
      <alignment vertical="top"/>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4" xfId="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justify" vertical="top" wrapText="1"/>
    </xf>
    <xf numFmtId="0" fontId="7" fillId="0" borderId="4" xfId="0" applyFont="1" applyFill="1" applyBorder="1" applyAlignment="1">
      <alignment horizontal="justify" vertical="top"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4" xfId="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9" fontId="7" fillId="0" borderId="6" xfId="1" applyFont="1" applyFill="1" applyBorder="1" applyAlignment="1">
      <alignment horizontal="center" vertical="center" wrapText="1"/>
    </xf>
    <xf numFmtId="0" fontId="8" fillId="0" borderId="1" xfId="0" applyFont="1" applyBorder="1" applyAlignment="1">
      <alignment horizontal="center" vertical="top" wrapText="1"/>
    </xf>
    <xf numFmtId="0" fontId="8" fillId="0" borderId="4"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4" xfId="0" applyFont="1" applyFill="1" applyBorder="1" applyAlignment="1">
      <alignment horizontal="center" vertical="center" wrapText="1"/>
    </xf>
    <xf numFmtId="3" fontId="8" fillId="0" borderId="0" xfId="0" applyNumberFormat="1" applyFont="1" applyAlignment="1">
      <alignment vertical="top"/>
    </xf>
    <xf numFmtId="0" fontId="8" fillId="0" borderId="0" xfId="0" applyFont="1" applyAlignment="1">
      <alignment wrapText="1"/>
    </xf>
    <xf numFmtId="3" fontId="8" fillId="0" borderId="6" xfId="0" applyNumberFormat="1" applyFont="1" applyFill="1" applyBorder="1" applyAlignment="1">
      <alignment vertical="top"/>
    </xf>
    <xf numFmtId="3" fontId="8" fillId="0" borderId="5" xfId="0" applyNumberFormat="1" applyFont="1" applyFill="1" applyBorder="1" applyAlignment="1">
      <alignment vertical="top"/>
    </xf>
    <xf numFmtId="0" fontId="8" fillId="0" borderId="4" xfId="0" applyFont="1" applyFill="1" applyBorder="1"/>
    <xf numFmtId="0" fontId="0" fillId="0" borderId="1" xfId="0" applyBorder="1"/>
    <xf numFmtId="0" fontId="8" fillId="0" borderId="1" xfId="0" applyFont="1" applyBorder="1" applyAlignment="1">
      <alignment vertical="top"/>
    </xf>
    <xf numFmtId="4" fontId="8" fillId="0" borderId="1" xfId="0" applyNumberFormat="1" applyFont="1" applyFill="1" applyBorder="1" applyAlignment="1">
      <alignment vertical="top"/>
    </xf>
    <xf numFmtId="4" fontId="8" fillId="0" borderId="1" xfId="0" applyNumberFormat="1" applyFont="1" applyFill="1" applyBorder="1" applyAlignment="1">
      <alignment horizontal="right" vertical="top"/>
    </xf>
    <xf numFmtId="9" fontId="8" fillId="0" borderId="1" xfId="1" applyFont="1" applyFill="1" applyBorder="1" applyAlignment="1">
      <alignment horizontal="center" vertical="center" wrapText="1"/>
    </xf>
    <xf numFmtId="9" fontId="8" fillId="0" borderId="1" xfId="1" applyFont="1" applyFill="1" applyBorder="1" applyAlignment="1">
      <alignment horizontal="center" vertical="top"/>
    </xf>
    <xf numFmtId="3" fontId="8" fillId="0" borderId="1" xfId="1" applyNumberFormat="1" applyFont="1" applyFill="1" applyBorder="1" applyAlignment="1">
      <alignment horizontal="center" vertical="top"/>
    </xf>
    <xf numFmtId="9" fontId="0" fillId="0" borderId="1" xfId="1" applyFont="1" applyFill="1" applyBorder="1" applyAlignment="1">
      <alignmen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8" fillId="0" borderId="1" xfId="0" applyFont="1" applyBorder="1" applyAlignment="1">
      <alignment horizontal="center" vertical="center" wrapText="1"/>
    </xf>
    <xf numFmtId="43" fontId="8" fillId="0" borderId="1" xfId="2" applyFont="1" applyFill="1" applyBorder="1" applyAlignment="1">
      <alignment horizontal="center" vertical="top"/>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1" xfId="0" applyFont="1" applyFill="1" applyBorder="1" applyAlignment="1">
      <alignment vertical="center" wrapText="1"/>
    </xf>
    <xf numFmtId="9" fontId="8" fillId="0" borderId="4" xfId="1" applyFont="1" applyFill="1" applyBorder="1" applyAlignment="1">
      <alignment vertical="center"/>
    </xf>
    <xf numFmtId="3" fontId="8" fillId="0" borderId="4" xfId="0" applyNumberFormat="1" applyFont="1" applyFill="1" applyBorder="1" applyAlignment="1">
      <alignment vertical="center"/>
    </xf>
    <xf numFmtId="0" fontId="7" fillId="0" borderId="4" xfId="0" applyFont="1" applyFill="1" applyBorder="1" applyAlignment="1">
      <alignment vertical="center" wrapText="1"/>
    </xf>
    <xf numFmtId="0" fontId="8" fillId="0" borderId="2" xfId="0" applyFont="1" applyFill="1" applyBorder="1"/>
    <xf numFmtId="0" fontId="8" fillId="0" borderId="1" xfId="0" applyFont="1" applyFill="1" applyBorder="1" applyAlignment="1">
      <alignment horizontal="justify" vertical="top"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xf>
    <xf numFmtId="9" fontId="7" fillId="0" borderId="1" xfId="0" applyNumberFormat="1" applyFont="1" applyFill="1" applyBorder="1" applyAlignment="1">
      <alignment horizontal="center" vertical="center" wrapText="1"/>
    </xf>
    <xf numFmtId="9" fontId="0" fillId="0" borderId="1" xfId="1" applyFont="1" applyBorder="1"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0" borderId="0" xfId="0" applyBorder="1" applyAlignment="1">
      <alignment horizontal="center" vertical="center" wrapText="1"/>
    </xf>
    <xf numFmtId="0" fontId="0" fillId="0" borderId="1" xfId="0" applyBorder="1" applyAlignment="1">
      <alignment horizontal="center"/>
    </xf>
    <xf numFmtId="0" fontId="14" fillId="0" borderId="1" xfId="0" applyFont="1" applyBorder="1" applyAlignment="1">
      <alignment horizontal="center" vertical="center" wrapText="1"/>
    </xf>
    <xf numFmtId="9" fontId="14" fillId="0" borderId="1" xfId="1" applyFont="1" applyBorder="1" applyAlignment="1">
      <alignment horizontal="center" vertical="center"/>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3" fontId="19" fillId="0" borderId="1" xfId="0" applyNumberFormat="1" applyFont="1" applyBorder="1" applyAlignment="1">
      <alignment horizontal="center" vertical="center"/>
    </xf>
    <xf numFmtId="9" fontId="19" fillId="0" borderId="1" xfId="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9" fontId="0" fillId="0" borderId="1" xfId="1" applyFont="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9" fontId="8" fillId="0" borderId="4" xfId="1" applyFont="1" applyFill="1" applyBorder="1" applyAlignment="1">
      <alignment horizontal="center" vertical="center"/>
    </xf>
    <xf numFmtId="9" fontId="8" fillId="0" borderId="5" xfId="1" applyFont="1" applyFill="1" applyBorder="1" applyAlignment="1">
      <alignment horizontal="center" vertical="center"/>
    </xf>
    <xf numFmtId="9" fontId="0" fillId="0" borderId="6" xfId="1" applyFont="1" applyFill="1" applyBorder="1" applyAlignment="1">
      <alignment horizontal="center" vertical="center"/>
    </xf>
    <xf numFmtId="9" fontId="0" fillId="0" borderId="1" xfId="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6" xfId="0" applyFont="1" applyFill="1" applyBorder="1" applyAlignment="1">
      <alignment horizontal="center" vertical="top" wrapText="1"/>
    </xf>
    <xf numFmtId="0" fontId="6" fillId="0" borderId="3" xfId="0" applyFont="1" applyBorder="1" applyAlignment="1">
      <alignment horizontal="center" vertical="center" wrapText="1"/>
    </xf>
    <xf numFmtId="9" fontId="7" fillId="0" borderId="4" xfId="1" applyFont="1" applyFill="1" applyBorder="1" applyAlignment="1">
      <alignment horizontal="center" vertical="center" wrapText="1"/>
    </xf>
    <xf numFmtId="9" fontId="7" fillId="0" borderId="5" xfId="1" applyFont="1" applyFill="1" applyBorder="1" applyAlignment="1">
      <alignment horizontal="center" vertical="center" wrapText="1"/>
    </xf>
    <xf numFmtId="3" fontId="8" fillId="0" borderId="4" xfId="0" applyNumberFormat="1" applyFont="1" applyFill="1" applyBorder="1" applyAlignment="1">
      <alignment horizontal="center" vertical="top" wrapText="1"/>
    </xf>
    <xf numFmtId="3" fontId="8" fillId="0" borderId="5" xfId="0" applyNumberFormat="1" applyFont="1" applyFill="1" applyBorder="1" applyAlignment="1">
      <alignment horizontal="center" vertical="top" wrapText="1"/>
    </xf>
    <xf numFmtId="9" fontId="12" fillId="0" borderId="4" xfId="1" applyFont="1" applyFill="1" applyBorder="1" applyAlignment="1">
      <alignment horizontal="center" vertical="center"/>
    </xf>
    <xf numFmtId="9" fontId="12" fillId="0" borderId="6" xfId="1" applyFont="1" applyFill="1" applyBorder="1" applyAlignment="1">
      <alignment horizontal="center" vertical="center"/>
    </xf>
    <xf numFmtId="9" fontId="12" fillId="0" borderId="5" xfId="1"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8" fillId="0" borderId="4" xfId="0" applyFont="1" applyFill="1" applyBorder="1" applyAlignment="1">
      <alignment horizontal="center" vertical="top"/>
    </xf>
    <xf numFmtId="0" fontId="8" fillId="0" borderId="6" xfId="0" applyFont="1" applyFill="1" applyBorder="1" applyAlignment="1">
      <alignment horizontal="center" vertical="top"/>
    </xf>
    <xf numFmtId="0" fontId="8" fillId="0" borderId="5" xfId="0" applyFont="1" applyFill="1" applyBorder="1" applyAlignment="1">
      <alignment horizontal="center" vertical="top"/>
    </xf>
    <xf numFmtId="0" fontId="8" fillId="0" borderId="6" xfId="0" applyFont="1" applyBorder="1" applyAlignment="1">
      <alignment horizontal="center" vertical="top" wrapText="1"/>
    </xf>
    <xf numFmtId="9" fontId="15" fillId="0" borderId="4" xfId="1" applyFont="1" applyFill="1" applyBorder="1" applyAlignment="1">
      <alignment horizontal="center" vertical="center" wrapText="1"/>
    </xf>
    <xf numFmtId="9" fontId="15" fillId="0" borderId="6" xfId="1" applyFont="1" applyFill="1" applyBorder="1" applyAlignment="1">
      <alignment horizontal="center" vertical="center" wrapText="1"/>
    </xf>
    <xf numFmtId="9" fontId="15" fillId="0" borderId="5" xfId="1" applyFont="1" applyFill="1" applyBorder="1" applyAlignment="1">
      <alignment horizontal="center" vertical="center" wrapText="1"/>
    </xf>
    <xf numFmtId="9" fontId="8" fillId="0" borderId="6" xfId="1" applyFont="1" applyFill="1" applyBorder="1" applyAlignment="1">
      <alignment horizontal="center" vertical="center"/>
    </xf>
    <xf numFmtId="9" fontId="7" fillId="0" borderId="4" xfId="1" applyNumberFormat="1" applyFont="1" applyFill="1" applyBorder="1" applyAlignment="1">
      <alignment horizontal="center" vertical="center" wrapText="1"/>
    </xf>
    <xf numFmtId="9" fontId="7" fillId="0" borderId="6" xfId="1" applyNumberFormat="1" applyFont="1" applyFill="1" applyBorder="1" applyAlignment="1">
      <alignment horizontal="center" vertical="center" wrapText="1"/>
    </xf>
    <xf numFmtId="0" fontId="8" fillId="0" borderId="6" xfId="0" applyFont="1" applyFill="1" applyBorder="1" applyAlignment="1">
      <alignment horizontal="center" vertical="center"/>
    </xf>
    <xf numFmtId="9" fontId="7" fillId="0" borderId="6" xfId="1" applyFont="1" applyFill="1" applyBorder="1" applyAlignment="1">
      <alignment horizontal="center" vertical="center" wrapText="1"/>
    </xf>
    <xf numFmtId="0" fontId="8" fillId="0" borderId="4" xfId="0" applyFont="1" applyBorder="1" applyAlignment="1">
      <alignment horizontal="center" vertical="top"/>
    </xf>
    <xf numFmtId="0" fontId="8" fillId="0" borderId="6" xfId="0" applyFont="1" applyBorder="1" applyAlignment="1">
      <alignment horizontal="center" vertical="top"/>
    </xf>
    <xf numFmtId="0" fontId="8" fillId="0" borderId="5" xfId="0" applyFont="1" applyBorder="1" applyAlignment="1">
      <alignment horizontal="center" vertical="top"/>
    </xf>
    <xf numFmtId="3" fontId="8" fillId="0" borderId="4" xfId="0" applyNumberFormat="1" applyFont="1" applyFill="1" applyBorder="1" applyAlignment="1">
      <alignment horizontal="center" vertical="top"/>
    </xf>
    <xf numFmtId="3" fontId="8" fillId="0" borderId="6" xfId="0" applyNumberFormat="1" applyFont="1" applyFill="1" applyBorder="1" applyAlignment="1">
      <alignment horizontal="center" vertical="top"/>
    </xf>
    <xf numFmtId="3" fontId="8" fillId="0" borderId="5" xfId="0" applyNumberFormat="1" applyFont="1" applyFill="1" applyBorder="1" applyAlignment="1">
      <alignment horizontal="center" vertical="top"/>
    </xf>
    <xf numFmtId="3" fontId="8" fillId="0" borderId="4" xfId="0" applyNumberFormat="1" applyFont="1" applyBorder="1" applyAlignment="1">
      <alignment horizontal="center" vertical="top"/>
    </xf>
    <xf numFmtId="3" fontId="8" fillId="0" borderId="6" xfId="0" applyNumberFormat="1" applyFont="1" applyBorder="1" applyAlignment="1">
      <alignment horizontal="center" vertical="top"/>
    </xf>
    <xf numFmtId="3" fontId="8" fillId="0" borderId="5" xfId="0" applyNumberFormat="1" applyFont="1" applyBorder="1" applyAlignment="1">
      <alignment horizontal="center" vertical="top"/>
    </xf>
    <xf numFmtId="0" fontId="18" fillId="0" borderId="4" xfId="0" applyFont="1" applyFill="1" applyBorder="1" applyAlignment="1">
      <alignment horizontal="center" vertical="top"/>
    </xf>
    <xf numFmtId="0" fontId="18" fillId="0" borderId="5" xfId="0" applyFont="1" applyFill="1" applyBorder="1" applyAlignment="1">
      <alignment horizontal="center" vertical="top"/>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8" fillId="0" borderId="6" xfId="0" applyFont="1" applyFill="1" applyBorder="1" applyAlignment="1">
      <alignment horizontal="center" vertical="top"/>
    </xf>
    <xf numFmtId="0" fontId="16" fillId="0" borderId="6" xfId="0" applyFont="1" applyBorder="1" applyAlignment="1">
      <alignment horizontal="center" vertical="top" wrapText="1"/>
    </xf>
    <xf numFmtId="1" fontId="8" fillId="0" borderId="4" xfId="0" applyNumberFormat="1" applyFont="1" applyFill="1" applyBorder="1" applyAlignment="1">
      <alignment horizontal="center" vertical="top"/>
    </xf>
    <xf numFmtId="1" fontId="8" fillId="0" borderId="6" xfId="0" applyNumberFormat="1" applyFont="1" applyFill="1" applyBorder="1" applyAlignment="1">
      <alignment horizontal="center" vertical="top"/>
    </xf>
    <xf numFmtId="1" fontId="8" fillId="0" borderId="5" xfId="0" applyNumberFormat="1" applyFont="1" applyFill="1" applyBorder="1" applyAlignment="1">
      <alignment horizontal="center" vertical="top"/>
    </xf>
    <xf numFmtId="0" fontId="8" fillId="0" borderId="1"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3" fontId="8" fillId="0" borderId="4" xfId="0" applyNumberFormat="1"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4"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5" xfId="0" applyFont="1" applyFill="1" applyBorder="1" applyAlignment="1">
      <alignment horizontal="justify" vertical="top" wrapText="1"/>
    </xf>
    <xf numFmtId="0" fontId="8" fillId="0" borderId="4" xfId="0" applyFont="1" applyFill="1" applyBorder="1" applyAlignment="1">
      <alignment horizontal="justify" vertical="top" wrapText="1"/>
    </xf>
    <xf numFmtId="0" fontId="8" fillId="0" borderId="5" xfId="0" applyFont="1" applyFill="1" applyBorder="1" applyAlignment="1">
      <alignment horizontal="justify"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9" fontId="8" fillId="0" borderId="1" xfId="1" applyFont="1" applyFill="1" applyBorder="1" applyAlignment="1">
      <alignment horizontal="center" vertical="center"/>
    </xf>
    <xf numFmtId="0" fontId="8" fillId="0" borderId="1" xfId="0" applyFont="1" applyFill="1" applyBorder="1" applyAlignment="1">
      <alignment horizontal="center" vertical="top" wrapText="1"/>
    </xf>
    <xf numFmtId="0" fontId="8" fillId="0" borderId="1" xfId="0" applyFont="1" applyFill="1" applyBorder="1" applyAlignment="1">
      <alignment horizontal="center"/>
    </xf>
    <xf numFmtId="0" fontId="7" fillId="0" borderId="1" xfId="0" applyFont="1" applyFill="1" applyBorder="1" applyAlignment="1">
      <alignment horizontal="center" vertical="top" wrapText="1"/>
    </xf>
    <xf numFmtId="0" fontId="8" fillId="0" borderId="1" xfId="0" applyFont="1" applyFill="1" applyBorder="1" applyAlignment="1">
      <alignment horizontal="justify" vertical="top" wrapText="1"/>
    </xf>
    <xf numFmtId="0" fontId="8" fillId="0" borderId="1" xfId="0" applyFont="1" applyFill="1" applyBorder="1" applyAlignment="1">
      <alignment horizontal="center" vertical="top"/>
    </xf>
    <xf numFmtId="0" fontId="8" fillId="0" borderId="1" xfId="0" applyFont="1" applyFill="1" applyBorder="1" applyAlignment="1">
      <alignment horizontal="center" vertical="center"/>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opLeftCell="G1" zoomScale="90" zoomScaleNormal="90" workbookViewId="0">
      <pane ySplit="3" topLeftCell="A32" activePane="bottomLeft" state="frozen"/>
      <selection activeCell="A3" sqref="A3"/>
      <selection pane="bottomLeft" activeCell="S35" sqref="S35"/>
    </sheetView>
  </sheetViews>
  <sheetFormatPr baseColWidth="10" defaultRowHeight="15" x14ac:dyDescent="0.25"/>
  <cols>
    <col min="2" max="4" width="16.140625" customWidth="1"/>
    <col min="5" max="5" width="23.28515625" customWidth="1"/>
    <col min="6" max="6" width="15" customWidth="1"/>
    <col min="8" max="8" width="14.85546875" customWidth="1"/>
    <col min="10" max="10" width="14.28515625" customWidth="1"/>
    <col min="11" max="11" width="15.7109375" customWidth="1"/>
    <col min="12" max="13" width="23" customWidth="1"/>
    <col min="14" max="18" width="14.42578125" customWidth="1"/>
    <col min="19" max="19" width="14.7109375" customWidth="1"/>
    <col min="20" max="20" width="14.42578125" customWidth="1"/>
    <col min="22" max="22" width="13.5703125" customWidth="1"/>
    <col min="23" max="23" width="15.140625" customWidth="1"/>
    <col min="24" max="24" width="14.42578125" customWidth="1"/>
    <col min="25" max="25" width="14" customWidth="1"/>
    <col min="26" max="26" width="14.5703125" customWidth="1"/>
    <col min="27" max="27" width="22.85546875" customWidth="1"/>
    <col min="28" max="28" width="20.140625" customWidth="1"/>
    <col min="29" max="29" width="19" customWidth="1"/>
    <col min="30" max="30" width="25.140625" customWidth="1"/>
  </cols>
  <sheetData>
    <row r="1" spans="1:30" ht="15.75" customHeight="1" x14ac:dyDescent="0.25">
      <c r="E1" s="201" t="s">
        <v>392</v>
      </c>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22.5" customHeight="1" x14ac:dyDescent="0.25"/>
    <row r="3" spans="1:30" s="1" customFormat="1" ht="78.75" customHeight="1" x14ac:dyDescent="0.2">
      <c r="A3" s="3" t="s">
        <v>17</v>
      </c>
      <c r="B3" s="3" t="s">
        <v>16</v>
      </c>
      <c r="C3" s="3" t="s">
        <v>301</v>
      </c>
      <c r="D3" s="3" t="s">
        <v>358</v>
      </c>
      <c r="E3" s="3" t="s">
        <v>15</v>
      </c>
      <c r="F3" s="3" t="s">
        <v>14</v>
      </c>
      <c r="G3" s="3" t="s">
        <v>13</v>
      </c>
      <c r="H3" s="2" t="s">
        <v>359</v>
      </c>
      <c r="I3" s="3" t="s">
        <v>363</v>
      </c>
      <c r="J3" s="10" t="s">
        <v>12</v>
      </c>
      <c r="K3" s="3" t="s">
        <v>11</v>
      </c>
      <c r="L3" s="9" t="s">
        <v>364</v>
      </c>
      <c r="M3" s="9" t="s">
        <v>365</v>
      </c>
      <c r="N3" s="99" t="s">
        <v>458</v>
      </c>
      <c r="O3" s="48" t="s">
        <v>459</v>
      </c>
      <c r="P3" s="48" t="s">
        <v>460</v>
      </c>
      <c r="Q3" s="48" t="s">
        <v>461</v>
      </c>
      <c r="R3" s="48" t="s">
        <v>462</v>
      </c>
      <c r="S3" s="6" t="s">
        <v>10</v>
      </c>
      <c r="T3" s="8" t="s">
        <v>9</v>
      </c>
      <c r="U3" s="7" t="s">
        <v>8</v>
      </c>
      <c r="V3" s="6" t="s">
        <v>7</v>
      </c>
      <c r="W3" s="5" t="s">
        <v>295</v>
      </c>
      <c r="X3" s="3" t="s">
        <v>6</v>
      </c>
      <c r="Y3" s="4" t="s">
        <v>5</v>
      </c>
      <c r="Z3" s="3" t="s">
        <v>4</v>
      </c>
      <c r="AA3" s="3" t="s">
        <v>3</v>
      </c>
      <c r="AB3" s="2" t="s">
        <v>2</v>
      </c>
      <c r="AC3" s="2" t="s">
        <v>1</v>
      </c>
      <c r="AD3" s="2" t="s">
        <v>0</v>
      </c>
    </row>
    <row r="4" spans="1:30" s="1" customFormat="1" ht="78.75" customHeight="1" x14ac:dyDescent="0.2">
      <c r="A4" s="3"/>
      <c r="B4" s="3"/>
      <c r="C4" s="148"/>
      <c r="D4" s="3"/>
      <c r="E4" s="149"/>
      <c r="F4" s="172" t="s">
        <v>30</v>
      </c>
      <c r="G4" s="149"/>
      <c r="H4" s="2"/>
      <c r="I4" s="3"/>
      <c r="J4" s="195" t="s">
        <v>29</v>
      </c>
      <c r="K4" s="188">
        <v>500</v>
      </c>
      <c r="L4" s="175">
        <v>220</v>
      </c>
      <c r="M4" s="175">
        <v>160</v>
      </c>
      <c r="N4" s="175">
        <v>588</v>
      </c>
      <c r="O4" s="190">
        <v>1</v>
      </c>
      <c r="P4" s="190">
        <f>(O4+O6+O8)/3</f>
        <v>1</v>
      </c>
      <c r="Q4" s="215">
        <f>(P4+P10+P12+P14)/4</f>
        <v>0.5</v>
      </c>
      <c r="R4" s="206">
        <v>1</v>
      </c>
      <c r="S4" s="186" t="s">
        <v>326</v>
      </c>
      <c r="T4" s="211" t="s">
        <v>325</v>
      </c>
      <c r="U4" s="186" t="s">
        <v>324</v>
      </c>
      <c r="V4" s="186" t="s">
        <v>327</v>
      </c>
      <c r="W4" s="51">
        <v>200000000</v>
      </c>
      <c r="X4" s="150" t="s">
        <v>463</v>
      </c>
      <c r="Y4" s="51">
        <v>200000000</v>
      </c>
      <c r="Z4" s="16" t="s">
        <v>283</v>
      </c>
      <c r="AA4" s="131" t="s">
        <v>464</v>
      </c>
      <c r="AB4" s="51">
        <v>200000000</v>
      </c>
      <c r="AC4" s="51">
        <v>200000000</v>
      </c>
      <c r="AD4" s="14" t="s">
        <v>506</v>
      </c>
    </row>
    <row r="5" spans="1:30" s="12" customFormat="1" ht="117" customHeight="1" x14ac:dyDescent="0.25">
      <c r="A5" s="19" t="s">
        <v>27</v>
      </c>
      <c r="B5" s="194" t="s">
        <v>28</v>
      </c>
      <c r="C5" s="200"/>
      <c r="D5" s="20"/>
      <c r="E5" s="66"/>
      <c r="F5" s="173"/>
      <c r="G5" s="67"/>
      <c r="H5" s="83" t="s">
        <v>360</v>
      </c>
      <c r="I5" s="83">
        <v>0</v>
      </c>
      <c r="J5" s="196"/>
      <c r="K5" s="189"/>
      <c r="L5" s="176"/>
      <c r="M5" s="176"/>
      <c r="N5" s="176"/>
      <c r="O5" s="191"/>
      <c r="P5" s="218"/>
      <c r="Q5" s="216"/>
      <c r="R5" s="208"/>
      <c r="S5" s="214"/>
      <c r="T5" s="212"/>
      <c r="U5" s="214"/>
      <c r="V5" s="214"/>
      <c r="W5" s="51">
        <v>400000000</v>
      </c>
      <c r="X5" s="31" t="s">
        <v>407</v>
      </c>
      <c r="Y5" s="51"/>
      <c r="Z5" s="16" t="s">
        <v>373</v>
      </c>
      <c r="AA5" s="31" t="s">
        <v>381</v>
      </c>
      <c r="AB5" s="51">
        <v>400000000</v>
      </c>
      <c r="AC5" s="51">
        <v>400000000</v>
      </c>
      <c r="AD5" s="15" t="s">
        <v>509</v>
      </c>
    </row>
    <row r="6" spans="1:30" s="12" customFormat="1" ht="101.25" x14ac:dyDescent="0.25">
      <c r="A6" s="20"/>
      <c r="B6" s="194"/>
      <c r="C6" s="200"/>
      <c r="D6" s="20"/>
      <c r="E6" s="20"/>
      <c r="F6" s="173"/>
      <c r="G6" s="13" t="s">
        <v>31</v>
      </c>
      <c r="H6" s="83" t="s">
        <v>360</v>
      </c>
      <c r="I6" s="83">
        <v>41</v>
      </c>
      <c r="J6" s="195" t="s">
        <v>32</v>
      </c>
      <c r="K6" s="188">
        <v>50</v>
      </c>
      <c r="L6" s="175">
        <v>23</v>
      </c>
      <c r="M6" s="175">
        <v>17</v>
      </c>
      <c r="N6" s="175">
        <v>52</v>
      </c>
      <c r="O6" s="190">
        <v>1</v>
      </c>
      <c r="P6" s="218"/>
      <c r="Q6" s="216"/>
      <c r="R6" s="190">
        <v>1</v>
      </c>
      <c r="S6" s="214"/>
      <c r="T6" s="212"/>
      <c r="U6" s="214"/>
      <c r="V6" s="214"/>
      <c r="W6" s="51">
        <v>200000000</v>
      </c>
      <c r="X6" s="150" t="s">
        <v>463</v>
      </c>
      <c r="Y6" s="51">
        <v>200000000</v>
      </c>
      <c r="Z6" s="16" t="s">
        <v>283</v>
      </c>
      <c r="AA6" s="31" t="s">
        <v>464</v>
      </c>
      <c r="AB6" s="51">
        <v>200000000</v>
      </c>
      <c r="AC6" s="51">
        <v>200000000</v>
      </c>
      <c r="AD6" s="14" t="s">
        <v>507</v>
      </c>
    </row>
    <row r="7" spans="1:30" s="12" customFormat="1" ht="123.75" x14ac:dyDescent="0.25">
      <c r="A7" s="20"/>
      <c r="B7" s="194"/>
      <c r="C7" s="200"/>
      <c r="D7" s="20"/>
      <c r="E7" s="20"/>
      <c r="F7" s="173"/>
      <c r="G7" s="13"/>
      <c r="H7" s="125"/>
      <c r="I7" s="125"/>
      <c r="J7" s="196"/>
      <c r="K7" s="189"/>
      <c r="L7" s="176"/>
      <c r="M7" s="176"/>
      <c r="N7" s="176"/>
      <c r="O7" s="191"/>
      <c r="P7" s="218"/>
      <c r="Q7" s="216"/>
      <c r="R7" s="191"/>
      <c r="S7" s="214"/>
      <c r="T7" s="212"/>
      <c r="U7" s="214"/>
      <c r="V7" s="214"/>
      <c r="W7" s="51">
        <v>400000000</v>
      </c>
      <c r="X7" s="31" t="s">
        <v>407</v>
      </c>
      <c r="Y7" s="51"/>
      <c r="Z7" s="16" t="s">
        <v>373</v>
      </c>
      <c r="AA7" s="31" t="s">
        <v>381</v>
      </c>
      <c r="AB7" s="51">
        <v>400000000</v>
      </c>
      <c r="AC7" s="51">
        <v>400000000</v>
      </c>
      <c r="AD7" s="15" t="s">
        <v>508</v>
      </c>
    </row>
    <row r="8" spans="1:30" s="12" customFormat="1" ht="56.25" x14ac:dyDescent="0.25">
      <c r="A8" s="20"/>
      <c r="B8" s="194"/>
      <c r="C8" s="200"/>
      <c r="D8" s="20"/>
      <c r="E8" s="20"/>
      <c r="F8" s="173"/>
      <c r="G8" s="13"/>
      <c r="H8" s="125"/>
      <c r="I8" s="125"/>
      <c r="J8" s="195" t="s">
        <v>33</v>
      </c>
      <c r="K8" s="188">
        <v>20</v>
      </c>
      <c r="L8" s="175">
        <v>10</v>
      </c>
      <c r="M8" s="175">
        <v>6</v>
      </c>
      <c r="N8" s="175">
        <v>20</v>
      </c>
      <c r="O8" s="190">
        <v>1</v>
      </c>
      <c r="P8" s="218"/>
      <c r="Q8" s="216"/>
      <c r="R8" s="190">
        <f>N8/K8</f>
        <v>1</v>
      </c>
      <c r="S8" s="214"/>
      <c r="T8" s="212"/>
      <c r="U8" s="214"/>
      <c r="V8" s="214"/>
      <c r="W8" s="51">
        <v>200000000</v>
      </c>
      <c r="X8" s="150" t="s">
        <v>463</v>
      </c>
      <c r="Y8" s="51">
        <v>200000000</v>
      </c>
      <c r="Z8" s="16" t="s">
        <v>283</v>
      </c>
      <c r="AA8" s="31" t="s">
        <v>464</v>
      </c>
      <c r="AB8" s="51">
        <v>200000000</v>
      </c>
      <c r="AC8" s="51">
        <v>200000000</v>
      </c>
      <c r="AD8" s="14" t="s">
        <v>374</v>
      </c>
    </row>
    <row r="9" spans="1:30" s="12" customFormat="1" ht="90" x14ac:dyDescent="0.25">
      <c r="A9" s="20"/>
      <c r="B9" s="194"/>
      <c r="C9" s="200"/>
      <c r="D9" s="20"/>
      <c r="E9" s="20"/>
      <c r="F9" s="174"/>
      <c r="G9" s="14" t="s">
        <v>34</v>
      </c>
      <c r="H9" s="83" t="s">
        <v>360</v>
      </c>
      <c r="I9" s="83">
        <v>12</v>
      </c>
      <c r="J9" s="196"/>
      <c r="K9" s="189"/>
      <c r="L9" s="176"/>
      <c r="M9" s="176"/>
      <c r="N9" s="176"/>
      <c r="O9" s="191"/>
      <c r="P9" s="191"/>
      <c r="Q9" s="216"/>
      <c r="R9" s="191"/>
      <c r="S9" s="187"/>
      <c r="T9" s="213"/>
      <c r="U9" s="187"/>
      <c r="V9" s="187"/>
      <c r="W9" s="51">
        <v>400000000</v>
      </c>
      <c r="X9" s="31" t="s">
        <v>407</v>
      </c>
      <c r="Y9" s="51"/>
      <c r="Z9" s="16" t="s">
        <v>373</v>
      </c>
      <c r="AA9" s="31" t="s">
        <v>381</v>
      </c>
      <c r="AB9" s="51">
        <v>400000000</v>
      </c>
      <c r="AC9" s="51">
        <v>400000000</v>
      </c>
      <c r="AD9" s="14" t="s">
        <v>552</v>
      </c>
    </row>
    <row r="10" spans="1:30" s="12" customFormat="1" ht="135" x14ac:dyDescent="0.25">
      <c r="A10" s="20"/>
      <c r="B10" s="194"/>
      <c r="C10" s="200"/>
      <c r="D10" s="20"/>
      <c r="E10" s="20"/>
      <c r="F10" s="172" t="s">
        <v>39</v>
      </c>
      <c r="G10" s="13" t="s">
        <v>36</v>
      </c>
      <c r="H10" s="83" t="s">
        <v>360</v>
      </c>
      <c r="I10" s="83">
        <v>0</v>
      </c>
      <c r="J10" s="14" t="s">
        <v>35</v>
      </c>
      <c r="K10" s="21">
        <v>3</v>
      </c>
      <c r="L10" s="84">
        <v>2</v>
      </c>
      <c r="M10" s="84">
        <v>0</v>
      </c>
      <c r="N10" s="57">
        <v>0</v>
      </c>
      <c r="O10" s="47">
        <f t="shared" ref="O10:O28" si="0">N10/L10</f>
        <v>0</v>
      </c>
      <c r="P10" s="202">
        <f>(O10+O11)/2</f>
        <v>0</v>
      </c>
      <c r="Q10" s="216"/>
      <c r="R10" s="47">
        <f t="shared" ref="R10:R11" si="1">N10/K10</f>
        <v>0</v>
      </c>
      <c r="S10" s="68" t="s">
        <v>376</v>
      </c>
      <c r="T10" s="68" t="s">
        <v>377</v>
      </c>
      <c r="U10" s="58" t="s">
        <v>378</v>
      </c>
      <c r="V10" s="68" t="s">
        <v>379</v>
      </c>
      <c r="W10" s="103">
        <v>200000000</v>
      </c>
      <c r="X10" s="68" t="s">
        <v>372</v>
      </c>
      <c r="Y10" s="68"/>
      <c r="Z10" s="68" t="s">
        <v>373</v>
      </c>
      <c r="AA10" s="68" t="s">
        <v>380</v>
      </c>
      <c r="AB10" s="59"/>
      <c r="AC10" s="59"/>
      <c r="AD10" s="14" t="s">
        <v>384</v>
      </c>
    </row>
    <row r="11" spans="1:30" s="12" customFormat="1" ht="45" x14ac:dyDescent="0.25">
      <c r="A11" s="20"/>
      <c r="B11" s="194"/>
      <c r="C11" s="200"/>
      <c r="D11" s="20"/>
      <c r="E11" s="20"/>
      <c r="F11" s="173"/>
      <c r="G11" s="13" t="s">
        <v>38</v>
      </c>
      <c r="H11" s="84" t="s">
        <v>361</v>
      </c>
      <c r="I11" s="83">
        <v>0</v>
      </c>
      <c r="J11" s="14" t="s">
        <v>37</v>
      </c>
      <c r="K11" s="21">
        <v>1</v>
      </c>
      <c r="L11" s="84">
        <v>1</v>
      </c>
      <c r="M11" s="84">
        <v>0</v>
      </c>
      <c r="N11" s="57">
        <v>0</v>
      </c>
      <c r="O11" s="47">
        <f t="shared" si="0"/>
        <v>0</v>
      </c>
      <c r="P11" s="203"/>
      <c r="Q11" s="216"/>
      <c r="R11" s="47">
        <f t="shared" si="1"/>
        <v>0</v>
      </c>
      <c r="S11" s="21" t="s">
        <v>366</v>
      </c>
      <c r="T11" s="21" t="s">
        <v>366</v>
      </c>
      <c r="U11" s="21" t="s">
        <v>366</v>
      </c>
      <c r="V11" s="21" t="s">
        <v>366</v>
      </c>
      <c r="W11" s="21" t="s">
        <v>366</v>
      </c>
      <c r="X11" s="21" t="s">
        <v>366</v>
      </c>
      <c r="Y11" s="21" t="s">
        <v>366</v>
      </c>
      <c r="Z11" s="21" t="s">
        <v>366</v>
      </c>
      <c r="AA11" s="21" t="s">
        <v>366</v>
      </c>
      <c r="AB11" s="21" t="s">
        <v>366</v>
      </c>
      <c r="AC11" s="21" t="s">
        <v>366</v>
      </c>
      <c r="AD11" s="14" t="s">
        <v>332</v>
      </c>
    </row>
    <row r="12" spans="1:30" s="12" customFormat="1" ht="135.75" customHeight="1" x14ac:dyDescent="0.25">
      <c r="A12" s="20"/>
      <c r="B12" s="194"/>
      <c r="C12" s="200"/>
      <c r="D12" s="20"/>
      <c r="E12" s="20"/>
      <c r="F12" s="173"/>
      <c r="G12" s="14" t="s">
        <v>23</v>
      </c>
      <c r="H12" s="83" t="s">
        <v>360</v>
      </c>
      <c r="I12" s="83">
        <v>24</v>
      </c>
      <c r="J12" s="14" t="s">
        <v>40</v>
      </c>
      <c r="K12" s="21">
        <v>25</v>
      </c>
      <c r="L12" s="84">
        <v>6</v>
      </c>
      <c r="M12" s="84">
        <v>13</v>
      </c>
      <c r="N12" s="57">
        <v>0</v>
      </c>
      <c r="O12" s="47">
        <f t="shared" si="0"/>
        <v>0</v>
      </c>
      <c r="P12" s="202">
        <f>(O12+O13)/2</f>
        <v>0</v>
      </c>
      <c r="Q12" s="216"/>
      <c r="R12" s="47">
        <f>(M12+N12)/K12</f>
        <v>0.52</v>
      </c>
      <c r="S12" s="186" t="s">
        <v>328</v>
      </c>
      <c r="T12" s="195" t="s">
        <v>329</v>
      </c>
      <c r="U12" s="186" t="s">
        <v>331</v>
      </c>
      <c r="V12" s="186" t="s">
        <v>330</v>
      </c>
      <c r="W12" s="204">
        <v>200000000</v>
      </c>
      <c r="X12" s="195" t="s">
        <v>372</v>
      </c>
      <c r="Y12" s="204"/>
      <c r="Z12" s="195" t="s">
        <v>373</v>
      </c>
      <c r="AA12" s="195" t="s">
        <v>382</v>
      </c>
      <c r="AB12" s="204"/>
      <c r="AC12" s="204"/>
      <c r="AD12" s="14" t="s">
        <v>384</v>
      </c>
    </row>
    <row r="13" spans="1:30" s="12" customFormat="1" ht="112.5" x14ac:dyDescent="0.25">
      <c r="A13" s="20"/>
      <c r="B13" s="194"/>
      <c r="C13" s="200"/>
      <c r="D13" s="20"/>
      <c r="E13" s="20"/>
      <c r="F13" s="174"/>
      <c r="G13" s="14" t="s">
        <v>41</v>
      </c>
      <c r="H13" s="83" t="s">
        <v>360</v>
      </c>
      <c r="I13" s="83">
        <v>1650</v>
      </c>
      <c r="J13" s="14" t="s">
        <v>42</v>
      </c>
      <c r="K13" s="21">
        <v>1500</v>
      </c>
      <c r="L13" s="84">
        <v>700</v>
      </c>
      <c r="M13" s="84">
        <v>200</v>
      </c>
      <c r="N13" s="57">
        <v>0</v>
      </c>
      <c r="O13" s="47">
        <f t="shared" si="0"/>
        <v>0</v>
      </c>
      <c r="P13" s="203"/>
      <c r="Q13" s="216"/>
      <c r="R13" s="47">
        <f>(N13+M13)/K13</f>
        <v>0.13333333333333333</v>
      </c>
      <c r="S13" s="187"/>
      <c r="T13" s="196"/>
      <c r="U13" s="187"/>
      <c r="V13" s="187"/>
      <c r="W13" s="205"/>
      <c r="X13" s="196"/>
      <c r="Y13" s="205"/>
      <c r="Z13" s="196"/>
      <c r="AA13" s="196"/>
      <c r="AB13" s="205"/>
      <c r="AC13" s="205"/>
      <c r="AD13" s="14" t="s">
        <v>384</v>
      </c>
    </row>
    <row r="14" spans="1:30" s="12" customFormat="1" ht="180" customHeight="1" x14ac:dyDescent="0.25">
      <c r="A14" s="20"/>
      <c r="B14" s="194"/>
      <c r="C14" s="200"/>
      <c r="D14" s="20"/>
      <c r="E14" s="20"/>
      <c r="F14" s="175" t="s">
        <v>43</v>
      </c>
      <c r="G14" s="14"/>
      <c r="H14" s="125"/>
      <c r="I14" s="125"/>
      <c r="J14" s="195" t="s">
        <v>44</v>
      </c>
      <c r="K14" s="188">
        <v>6</v>
      </c>
      <c r="L14" s="175">
        <v>6</v>
      </c>
      <c r="M14" s="175">
        <v>1</v>
      </c>
      <c r="N14" s="209">
        <v>16</v>
      </c>
      <c r="O14" s="190">
        <v>1</v>
      </c>
      <c r="P14" s="206">
        <v>1</v>
      </c>
      <c r="Q14" s="216"/>
      <c r="R14" s="206">
        <v>1</v>
      </c>
      <c r="S14" s="195" t="s">
        <v>368</v>
      </c>
      <c r="T14" s="195" t="s">
        <v>369</v>
      </c>
      <c r="U14" s="195" t="s">
        <v>370</v>
      </c>
      <c r="V14" s="195" t="s">
        <v>371</v>
      </c>
      <c r="W14" s="51">
        <v>100000000</v>
      </c>
      <c r="X14" s="65" t="s">
        <v>463</v>
      </c>
      <c r="Y14" s="51">
        <v>98350000</v>
      </c>
      <c r="Z14" s="68" t="s">
        <v>283</v>
      </c>
      <c r="AA14" s="68" t="s">
        <v>464</v>
      </c>
      <c r="AB14" s="51">
        <v>98350000</v>
      </c>
      <c r="AC14" s="51">
        <v>98350000</v>
      </c>
      <c r="AD14" s="14" t="s">
        <v>487</v>
      </c>
    </row>
    <row r="15" spans="1:30" s="12" customFormat="1" ht="90" x14ac:dyDescent="0.25">
      <c r="A15" s="20"/>
      <c r="B15" s="194"/>
      <c r="C15" s="196"/>
      <c r="D15" s="20"/>
      <c r="E15" s="20"/>
      <c r="F15" s="176"/>
      <c r="G15" s="13" t="s">
        <v>46</v>
      </c>
      <c r="H15" s="84" t="s">
        <v>360</v>
      </c>
      <c r="I15" s="83">
        <v>0</v>
      </c>
      <c r="J15" s="196"/>
      <c r="K15" s="189"/>
      <c r="L15" s="176"/>
      <c r="M15" s="176"/>
      <c r="N15" s="210"/>
      <c r="O15" s="191"/>
      <c r="P15" s="208"/>
      <c r="Q15" s="217"/>
      <c r="R15" s="208"/>
      <c r="S15" s="196"/>
      <c r="T15" s="196"/>
      <c r="U15" s="196"/>
      <c r="V15" s="196"/>
      <c r="W15" s="51">
        <v>300000000</v>
      </c>
      <c r="X15" s="31" t="s">
        <v>372</v>
      </c>
      <c r="Y15" s="51">
        <v>292367850</v>
      </c>
      <c r="Z15" s="68" t="s">
        <v>373</v>
      </c>
      <c r="AA15" s="68" t="s">
        <v>383</v>
      </c>
      <c r="AB15" s="51">
        <v>292367850</v>
      </c>
      <c r="AC15" s="51">
        <v>292367850</v>
      </c>
      <c r="AD15" s="14" t="s">
        <v>488</v>
      </c>
    </row>
    <row r="16" spans="1:30" s="12" customFormat="1" ht="105.75" customHeight="1" x14ac:dyDescent="0.25">
      <c r="A16" s="20"/>
      <c r="B16" s="199" t="s">
        <v>45</v>
      </c>
      <c r="C16" s="14" t="s">
        <v>302</v>
      </c>
      <c r="D16" s="31" t="s">
        <v>303</v>
      </c>
      <c r="E16" s="16" t="s">
        <v>262</v>
      </c>
      <c r="F16" s="199" t="s">
        <v>47</v>
      </c>
      <c r="G16" s="15" t="s">
        <v>24</v>
      </c>
      <c r="H16" s="21" t="s">
        <v>360</v>
      </c>
      <c r="I16" s="83">
        <v>40</v>
      </c>
      <c r="J16" s="14" t="s">
        <v>48</v>
      </c>
      <c r="K16" s="21">
        <v>50</v>
      </c>
      <c r="L16" s="84">
        <v>15</v>
      </c>
      <c r="M16" s="84">
        <v>20</v>
      </c>
      <c r="N16" s="36">
        <v>5</v>
      </c>
      <c r="O16" s="47">
        <f>N16/L16</f>
        <v>0.33333333333333331</v>
      </c>
      <c r="P16" s="206">
        <f>(O16+O17+O18+O19)/4</f>
        <v>0.33333333333333331</v>
      </c>
      <c r="Q16" s="206">
        <f>(P16+P20+P24)/3</f>
        <v>0.46296296296296297</v>
      </c>
      <c r="R16" s="62">
        <f>(M16+N16)/K16</f>
        <v>0.5</v>
      </c>
      <c r="S16" s="195" t="s">
        <v>289</v>
      </c>
      <c r="T16" s="195" t="s">
        <v>289</v>
      </c>
      <c r="U16" s="195" t="s">
        <v>289</v>
      </c>
      <c r="V16" s="195" t="s">
        <v>289</v>
      </c>
      <c r="W16" s="195" t="s">
        <v>289</v>
      </c>
      <c r="X16" s="195" t="s">
        <v>289</v>
      </c>
      <c r="Y16" s="195" t="s">
        <v>289</v>
      </c>
      <c r="Z16" s="195" t="s">
        <v>289</v>
      </c>
      <c r="AA16" s="195" t="s">
        <v>289</v>
      </c>
      <c r="AB16" s="195" t="s">
        <v>289</v>
      </c>
      <c r="AC16" s="195" t="s">
        <v>289</v>
      </c>
      <c r="AD16" s="16" t="s">
        <v>394</v>
      </c>
    </row>
    <row r="17" spans="1:30" s="12" customFormat="1" ht="69" customHeight="1" x14ac:dyDescent="0.25">
      <c r="A17" s="20"/>
      <c r="B17" s="199"/>
      <c r="C17" s="20"/>
      <c r="D17" s="20"/>
      <c r="E17" s="20"/>
      <c r="F17" s="199"/>
      <c r="G17" s="14" t="s">
        <v>53</v>
      </c>
      <c r="H17" s="83" t="s">
        <v>360</v>
      </c>
      <c r="I17" s="83">
        <v>60</v>
      </c>
      <c r="J17" s="14" t="s">
        <v>50</v>
      </c>
      <c r="K17" s="21">
        <v>20</v>
      </c>
      <c r="L17" s="84">
        <v>0</v>
      </c>
      <c r="M17" s="84">
        <v>20</v>
      </c>
      <c r="N17" s="36">
        <v>6</v>
      </c>
      <c r="O17" s="47">
        <v>1</v>
      </c>
      <c r="P17" s="207"/>
      <c r="Q17" s="207"/>
      <c r="R17" s="62">
        <v>1</v>
      </c>
      <c r="S17" s="200"/>
      <c r="T17" s="200"/>
      <c r="U17" s="200"/>
      <c r="V17" s="200"/>
      <c r="W17" s="200"/>
      <c r="X17" s="200"/>
      <c r="Y17" s="200"/>
      <c r="Z17" s="200"/>
      <c r="AA17" s="200"/>
      <c r="AB17" s="200"/>
      <c r="AC17" s="200"/>
      <c r="AD17" s="81" t="s">
        <v>417</v>
      </c>
    </row>
    <row r="18" spans="1:30" s="12" customFormat="1" ht="101.25" x14ac:dyDescent="0.25">
      <c r="A18" s="20"/>
      <c r="B18" s="199"/>
      <c r="C18" s="20"/>
      <c r="D18" s="20"/>
      <c r="E18" s="20"/>
      <c r="F18" s="199"/>
      <c r="G18" s="14" t="s">
        <v>52</v>
      </c>
      <c r="H18" s="83" t="s">
        <v>360</v>
      </c>
      <c r="I18" s="83">
        <v>0</v>
      </c>
      <c r="J18" s="14" t="s">
        <v>49</v>
      </c>
      <c r="K18" s="21">
        <v>6</v>
      </c>
      <c r="L18" s="84">
        <v>3</v>
      </c>
      <c r="M18" s="84">
        <v>1</v>
      </c>
      <c r="N18" s="57">
        <v>0</v>
      </c>
      <c r="O18" s="47">
        <f t="shared" si="0"/>
        <v>0</v>
      </c>
      <c r="P18" s="207"/>
      <c r="Q18" s="207"/>
      <c r="R18" s="62">
        <f>(N18+M18)/K18</f>
        <v>0.16666666666666666</v>
      </c>
      <c r="S18" s="21" t="s">
        <v>366</v>
      </c>
      <c r="T18" s="21" t="s">
        <v>366</v>
      </c>
      <c r="U18" s="21" t="s">
        <v>366</v>
      </c>
      <c r="V18" s="21" t="s">
        <v>366</v>
      </c>
      <c r="W18" s="21" t="s">
        <v>366</v>
      </c>
      <c r="X18" s="21" t="s">
        <v>366</v>
      </c>
      <c r="Y18" s="21" t="s">
        <v>366</v>
      </c>
      <c r="Z18" s="21" t="s">
        <v>366</v>
      </c>
      <c r="AA18" s="21" t="s">
        <v>366</v>
      </c>
      <c r="AB18" s="21" t="s">
        <v>366</v>
      </c>
      <c r="AC18" s="21" t="s">
        <v>366</v>
      </c>
      <c r="AD18" s="14" t="s">
        <v>384</v>
      </c>
    </row>
    <row r="19" spans="1:30" s="12" customFormat="1" ht="90" x14ac:dyDescent="0.25">
      <c r="A19" s="20"/>
      <c r="B19" s="199"/>
      <c r="C19" s="20"/>
      <c r="D19" s="20"/>
      <c r="E19" s="20"/>
      <c r="F19" s="199"/>
      <c r="G19" s="14" t="s">
        <v>51</v>
      </c>
      <c r="H19" s="83" t="s">
        <v>360</v>
      </c>
      <c r="I19" s="83" t="s">
        <v>366</v>
      </c>
      <c r="J19" s="14" t="s">
        <v>54</v>
      </c>
      <c r="K19" s="21">
        <v>6</v>
      </c>
      <c r="L19" s="84">
        <v>2</v>
      </c>
      <c r="M19" s="84">
        <v>2</v>
      </c>
      <c r="N19" s="57">
        <v>0</v>
      </c>
      <c r="O19" s="47">
        <f t="shared" si="0"/>
        <v>0</v>
      </c>
      <c r="P19" s="208"/>
      <c r="Q19" s="207"/>
      <c r="R19" s="62">
        <f>(N19+M19)/K19</f>
        <v>0.33333333333333331</v>
      </c>
      <c r="S19" s="21" t="s">
        <v>366</v>
      </c>
      <c r="T19" s="21" t="s">
        <v>366</v>
      </c>
      <c r="U19" s="21" t="s">
        <v>366</v>
      </c>
      <c r="V19" s="21" t="s">
        <v>366</v>
      </c>
      <c r="W19" s="21" t="s">
        <v>366</v>
      </c>
      <c r="X19" s="21" t="s">
        <v>366</v>
      </c>
      <c r="Y19" s="21" t="s">
        <v>366</v>
      </c>
      <c r="Z19" s="21" t="s">
        <v>366</v>
      </c>
      <c r="AA19" s="21" t="s">
        <v>366</v>
      </c>
      <c r="AB19" s="21" t="s">
        <v>366</v>
      </c>
      <c r="AC19" s="21" t="s">
        <v>366</v>
      </c>
      <c r="AD19" s="14" t="s">
        <v>384</v>
      </c>
    </row>
    <row r="20" spans="1:30" s="12" customFormat="1" ht="202.5" x14ac:dyDescent="0.25">
      <c r="A20" s="20"/>
      <c r="B20" s="199"/>
      <c r="C20" s="20"/>
      <c r="D20" s="20"/>
      <c r="E20" s="20"/>
      <c r="F20" s="172" t="s">
        <v>59</v>
      </c>
      <c r="G20" s="14"/>
      <c r="H20" s="125"/>
      <c r="I20" s="125"/>
      <c r="J20" s="195" t="s">
        <v>56</v>
      </c>
      <c r="K20" s="188">
        <v>30</v>
      </c>
      <c r="L20" s="175">
        <v>12</v>
      </c>
      <c r="M20" s="175">
        <v>17</v>
      </c>
      <c r="N20" s="188">
        <v>12</v>
      </c>
      <c r="O20" s="190">
        <f>N20/L20</f>
        <v>1</v>
      </c>
      <c r="P20" s="184">
        <f>(O20+O22+O23)/3</f>
        <v>0.55555555555555547</v>
      </c>
      <c r="Q20" s="207"/>
      <c r="R20" s="184">
        <f>(N20+M20)/K20</f>
        <v>0.96666666666666667</v>
      </c>
      <c r="S20" s="42" t="s">
        <v>489</v>
      </c>
      <c r="T20" s="65" t="s">
        <v>492</v>
      </c>
      <c r="U20" s="42" t="s">
        <v>491</v>
      </c>
      <c r="V20" s="55" t="s">
        <v>493</v>
      </c>
      <c r="W20" s="142">
        <v>897068721.19000006</v>
      </c>
      <c r="X20" s="128" t="s">
        <v>463</v>
      </c>
      <c r="Y20" s="115">
        <v>896408114.02999997</v>
      </c>
      <c r="Z20" s="125" t="s">
        <v>283</v>
      </c>
      <c r="AA20" s="65" t="s">
        <v>464</v>
      </c>
      <c r="AB20" s="115">
        <v>896408114.02999997</v>
      </c>
      <c r="AC20" s="115">
        <v>896408114.02999997</v>
      </c>
      <c r="AD20" s="15" t="s">
        <v>490</v>
      </c>
    </row>
    <row r="21" spans="1:30" s="12" customFormat="1" ht="147" x14ac:dyDescent="0.25">
      <c r="A21" s="20"/>
      <c r="B21" s="199"/>
      <c r="C21" s="20"/>
      <c r="D21" s="20"/>
      <c r="E21" s="20"/>
      <c r="F21" s="173"/>
      <c r="G21" s="14" t="s">
        <v>55</v>
      </c>
      <c r="H21" s="83" t="s">
        <v>360</v>
      </c>
      <c r="I21" s="83">
        <v>23</v>
      </c>
      <c r="J21" s="196"/>
      <c r="K21" s="189"/>
      <c r="L21" s="176"/>
      <c r="M21" s="176"/>
      <c r="N21" s="189"/>
      <c r="O21" s="191"/>
      <c r="P21" s="192"/>
      <c r="Q21" s="207"/>
      <c r="R21" s="185"/>
      <c r="S21" s="42" t="s">
        <v>494</v>
      </c>
      <c r="T21" s="65" t="s">
        <v>495</v>
      </c>
      <c r="U21" s="42" t="s">
        <v>496</v>
      </c>
      <c r="V21" s="136" t="s">
        <v>497</v>
      </c>
      <c r="W21" s="143">
        <v>1059941734.21</v>
      </c>
      <c r="X21" s="128" t="s">
        <v>463</v>
      </c>
      <c r="Y21" s="143">
        <v>1051736532.29</v>
      </c>
      <c r="Z21" s="125" t="s">
        <v>283</v>
      </c>
      <c r="AA21" s="65" t="s">
        <v>464</v>
      </c>
      <c r="AB21" s="143">
        <v>1051736532.29</v>
      </c>
      <c r="AC21" s="143">
        <v>1051736532.29</v>
      </c>
      <c r="AD21" s="14" t="s">
        <v>498</v>
      </c>
    </row>
    <row r="22" spans="1:30" s="12" customFormat="1" ht="33.75" x14ac:dyDescent="0.25">
      <c r="A22" s="20"/>
      <c r="B22" s="199"/>
      <c r="C22" s="20"/>
      <c r="D22" s="20"/>
      <c r="E22" s="20"/>
      <c r="F22" s="173"/>
      <c r="G22" s="14" t="s">
        <v>22</v>
      </c>
      <c r="H22" s="83" t="s">
        <v>360</v>
      </c>
      <c r="I22" s="83">
        <v>4</v>
      </c>
      <c r="J22" s="14" t="s">
        <v>57</v>
      </c>
      <c r="K22" s="21">
        <v>6</v>
      </c>
      <c r="L22" s="84">
        <v>3</v>
      </c>
      <c r="M22" s="84">
        <v>0</v>
      </c>
      <c r="N22" s="57">
        <v>2</v>
      </c>
      <c r="O22" s="47">
        <f>N22/L22</f>
        <v>0.66666666666666663</v>
      </c>
      <c r="P22" s="192"/>
      <c r="Q22" s="207"/>
      <c r="R22" s="63">
        <f>(N22+M22)/K22</f>
        <v>0.33333333333333331</v>
      </c>
      <c r="S22" s="21" t="s">
        <v>289</v>
      </c>
      <c r="T22" s="21" t="s">
        <v>289</v>
      </c>
      <c r="U22" s="125" t="s">
        <v>289</v>
      </c>
      <c r="V22" s="125" t="s">
        <v>289</v>
      </c>
      <c r="W22" s="21" t="s">
        <v>289</v>
      </c>
      <c r="X22" s="21" t="s">
        <v>289</v>
      </c>
      <c r="Y22" s="125" t="s">
        <v>289</v>
      </c>
      <c r="Z22" s="21" t="s">
        <v>289</v>
      </c>
      <c r="AA22" s="21" t="s">
        <v>289</v>
      </c>
      <c r="AB22" s="21" t="s">
        <v>289</v>
      </c>
      <c r="AC22" s="21" t="s">
        <v>289</v>
      </c>
      <c r="AD22" s="14" t="s">
        <v>499</v>
      </c>
    </row>
    <row r="23" spans="1:30" s="12" customFormat="1" ht="78.75" x14ac:dyDescent="0.25">
      <c r="A23" s="20"/>
      <c r="B23" s="199"/>
      <c r="C23" s="20"/>
      <c r="D23" s="20"/>
      <c r="E23" s="20"/>
      <c r="F23" s="174"/>
      <c r="G23" s="16" t="s">
        <v>58</v>
      </c>
      <c r="H23" s="83" t="s">
        <v>362</v>
      </c>
      <c r="I23" s="83" t="s">
        <v>366</v>
      </c>
      <c r="J23" s="14" t="s">
        <v>298</v>
      </c>
      <c r="K23" s="21">
        <v>20</v>
      </c>
      <c r="L23" s="84">
        <v>4</v>
      </c>
      <c r="M23" s="84">
        <v>16</v>
      </c>
      <c r="N23" s="35">
        <v>0</v>
      </c>
      <c r="O23" s="47">
        <f t="shared" si="0"/>
        <v>0</v>
      </c>
      <c r="P23" s="185"/>
      <c r="Q23" s="207"/>
      <c r="R23" s="63">
        <f>(N23+M23)/K23</f>
        <v>0.8</v>
      </c>
      <c r="S23" s="21" t="s">
        <v>366</v>
      </c>
      <c r="T23" s="21" t="s">
        <v>366</v>
      </c>
      <c r="U23" s="21" t="s">
        <v>366</v>
      </c>
      <c r="V23" s="21" t="s">
        <v>366</v>
      </c>
      <c r="W23" s="21" t="s">
        <v>366</v>
      </c>
      <c r="X23" s="21" t="s">
        <v>366</v>
      </c>
      <c r="Y23" s="21" t="s">
        <v>366</v>
      </c>
      <c r="Z23" s="21" t="s">
        <v>366</v>
      </c>
      <c r="AA23" s="21" t="s">
        <v>366</v>
      </c>
      <c r="AB23" s="21" t="s">
        <v>366</v>
      </c>
      <c r="AC23" s="21" t="s">
        <v>366</v>
      </c>
      <c r="AD23" s="14" t="s">
        <v>332</v>
      </c>
    </row>
    <row r="24" spans="1:30" s="12" customFormat="1" ht="78.75" x14ac:dyDescent="0.25">
      <c r="A24" s="20"/>
      <c r="B24" s="199"/>
      <c r="C24" s="20"/>
      <c r="D24" s="20"/>
      <c r="E24" s="20"/>
      <c r="F24" s="11" t="s">
        <v>60</v>
      </c>
      <c r="G24" s="16" t="s">
        <v>62</v>
      </c>
      <c r="H24" s="83" t="s">
        <v>360</v>
      </c>
      <c r="I24" s="83">
        <v>0</v>
      </c>
      <c r="J24" s="14" t="s">
        <v>61</v>
      </c>
      <c r="K24" s="21">
        <v>2</v>
      </c>
      <c r="L24" s="84">
        <v>2</v>
      </c>
      <c r="M24" s="84">
        <v>0</v>
      </c>
      <c r="N24" s="57">
        <v>1</v>
      </c>
      <c r="O24" s="47">
        <f t="shared" si="0"/>
        <v>0.5</v>
      </c>
      <c r="P24" s="63">
        <v>0.5</v>
      </c>
      <c r="Q24" s="208"/>
      <c r="R24" s="63">
        <f>(N24+M24)/K24</f>
        <v>0.5</v>
      </c>
      <c r="S24" s="21" t="s">
        <v>289</v>
      </c>
      <c r="T24" s="21" t="s">
        <v>289</v>
      </c>
      <c r="U24" s="125" t="s">
        <v>289</v>
      </c>
      <c r="V24" s="125" t="s">
        <v>289</v>
      </c>
      <c r="W24" s="21" t="s">
        <v>289</v>
      </c>
      <c r="X24" s="21" t="s">
        <v>289</v>
      </c>
      <c r="Y24" s="125" t="s">
        <v>289</v>
      </c>
      <c r="Z24" s="21" t="s">
        <v>289</v>
      </c>
      <c r="AA24" s="21" t="s">
        <v>289</v>
      </c>
      <c r="AB24" s="21" t="s">
        <v>289</v>
      </c>
      <c r="AC24" s="21" t="s">
        <v>289</v>
      </c>
      <c r="AD24" s="14" t="s">
        <v>500</v>
      </c>
    </row>
    <row r="25" spans="1:30" s="12" customFormat="1" ht="101.25" x14ac:dyDescent="0.25">
      <c r="A25" s="20"/>
      <c r="B25" s="119"/>
      <c r="C25" s="195" t="s">
        <v>263</v>
      </c>
      <c r="D25" s="197" t="s">
        <v>304</v>
      </c>
      <c r="E25" s="195" t="s">
        <v>263</v>
      </c>
      <c r="F25" s="175" t="s">
        <v>64</v>
      </c>
      <c r="G25" s="195" t="s">
        <v>66</v>
      </c>
      <c r="H25" s="172" t="s">
        <v>360</v>
      </c>
      <c r="I25" s="172">
        <v>4</v>
      </c>
      <c r="J25" s="195" t="s">
        <v>65</v>
      </c>
      <c r="K25" s="188">
        <v>6</v>
      </c>
      <c r="L25" s="175">
        <v>3</v>
      </c>
      <c r="M25" s="175">
        <v>0</v>
      </c>
      <c r="N25" s="175">
        <v>0</v>
      </c>
      <c r="O25" s="190">
        <v>0</v>
      </c>
      <c r="P25" s="193">
        <v>0</v>
      </c>
      <c r="Q25" s="193">
        <v>0</v>
      </c>
      <c r="R25" s="184">
        <f>N25/K25</f>
        <v>0</v>
      </c>
      <c r="S25" s="186" t="s">
        <v>385</v>
      </c>
      <c r="T25" s="186" t="s">
        <v>386</v>
      </c>
      <c r="U25" s="186" t="s">
        <v>387</v>
      </c>
      <c r="V25" s="186" t="s">
        <v>388</v>
      </c>
      <c r="W25" s="51">
        <v>2016687083</v>
      </c>
      <c r="X25" s="21" t="s">
        <v>463</v>
      </c>
      <c r="Y25" s="135">
        <v>1833327290</v>
      </c>
      <c r="Z25" s="118" t="s">
        <v>283</v>
      </c>
      <c r="AA25" s="65" t="s">
        <v>464</v>
      </c>
      <c r="AB25" s="135">
        <v>1833327290</v>
      </c>
      <c r="AC25" s="21"/>
      <c r="AD25" s="14" t="s">
        <v>553</v>
      </c>
    </row>
    <row r="26" spans="1:30" s="12" customFormat="1" ht="114" customHeight="1" x14ac:dyDescent="0.25">
      <c r="A26" s="20"/>
      <c r="B26" s="194" t="s">
        <v>63</v>
      </c>
      <c r="C26" s="196"/>
      <c r="D26" s="198"/>
      <c r="E26" s="196"/>
      <c r="F26" s="177"/>
      <c r="G26" s="196"/>
      <c r="H26" s="174"/>
      <c r="I26" s="174"/>
      <c r="J26" s="196"/>
      <c r="K26" s="189"/>
      <c r="L26" s="176"/>
      <c r="M26" s="176"/>
      <c r="N26" s="176"/>
      <c r="O26" s="191"/>
      <c r="P26" s="193"/>
      <c r="Q26" s="193"/>
      <c r="R26" s="185"/>
      <c r="S26" s="187"/>
      <c r="T26" s="187"/>
      <c r="U26" s="187"/>
      <c r="V26" s="187"/>
      <c r="W26" s="51">
        <v>2500000000</v>
      </c>
      <c r="X26" s="31" t="s">
        <v>372</v>
      </c>
      <c r="Y26" s="21"/>
      <c r="Z26" s="106" t="s">
        <v>373</v>
      </c>
      <c r="AA26" s="65" t="s">
        <v>406</v>
      </c>
      <c r="AB26" s="21"/>
      <c r="AC26" s="21"/>
      <c r="AD26" s="14" t="s">
        <v>384</v>
      </c>
    </row>
    <row r="27" spans="1:30" s="12" customFormat="1" ht="78.75" x14ac:dyDescent="0.25">
      <c r="A27" s="20"/>
      <c r="B27" s="194"/>
      <c r="C27" s="20"/>
      <c r="D27" s="20"/>
      <c r="E27" s="20"/>
      <c r="F27" s="176"/>
      <c r="G27" s="16" t="s">
        <v>299</v>
      </c>
      <c r="H27" s="83" t="s">
        <v>362</v>
      </c>
      <c r="I27" s="83" t="s">
        <v>366</v>
      </c>
      <c r="J27" s="14" t="s">
        <v>300</v>
      </c>
      <c r="K27" s="21">
        <v>20</v>
      </c>
      <c r="L27" s="84" t="s">
        <v>293</v>
      </c>
      <c r="M27" s="84">
        <v>25</v>
      </c>
      <c r="N27" s="104" t="s">
        <v>293</v>
      </c>
      <c r="O27" s="47" t="s">
        <v>293</v>
      </c>
      <c r="P27" s="147" t="s">
        <v>293</v>
      </c>
      <c r="Q27" s="147" t="s">
        <v>293</v>
      </c>
      <c r="R27" s="63">
        <v>1</v>
      </c>
      <c r="S27" s="63" t="s">
        <v>293</v>
      </c>
      <c r="T27" s="63" t="s">
        <v>293</v>
      </c>
      <c r="U27" s="63" t="s">
        <v>293</v>
      </c>
      <c r="V27" s="63" t="s">
        <v>293</v>
      </c>
      <c r="W27" s="63" t="s">
        <v>293</v>
      </c>
      <c r="X27" s="63" t="s">
        <v>293</v>
      </c>
      <c r="Y27" s="63" t="s">
        <v>293</v>
      </c>
      <c r="Z27" s="63" t="s">
        <v>293</v>
      </c>
      <c r="AA27" s="63" t="s">
        <v>293</v>
      </c>
      <c r="AB27" s="63" t="s">
        <v>293</v>
      </c>
      <c r="AC27" s="63" t="s">
        <v>293</v>
      </c>
      <c r="AD27" s="14" t="s">
        <v>375</v>
      </c>
    </row>
    <row r="28" spans="1:30" s="12" customFormat="1" ht="56.25" x14ac:dyDescent="0.25">
      <c r="A28" s="20"/>
      <c r="B28" s="194" t="s">
        <v>18</v>
      </c>
      <c r="C28" s="19" t="s">
        <v>305</v>
      </c>
      <c r="D28" s="20"/>
      <c r="E28" s="16" t="s">
        <v>282</v>
      </c>
      <c r="F28" s="194" t="s">
        <v>67</v>
      </c>
      <c r="G28" s="13" t="s">
        <v>71</v>
      </c>
      <c r="H28" s="84" t="s">
        <v>360</v>
      </c>
      <c r="I28" s="83" t="s">
        <v>366</v>
      </c>
      <c r="J28" s="14" t="s">
        <v>68</v>
      </c>
      <c r="K28" s="21">
        <v>5</v>
      </c>
      <c r="L28" s="84">
        <v>3</v>
      </c>
      <c r="M28" s="84">
        <v>0</v>
      </c>
      <c r="N28" s="35">
        <v>0</v>
      </c>
      <c r="O28" s="47">
        <f t="shared" si="0"/>
        <v>0</v>
      </c>
      <c r="P28" s="184">
        <f>(O28+O30)/2</f>
        <v>0.5</v>
      </c>
      <c r="Q28" s="184">
        <v>0.5</v>
      </c>
      <c r="R28" s="63">
        <f t="shared" ref="R28:R30" si="2">N28/K28</f>
        <v>0</v>
      </c>
      <c r="S28" s="21" t="s">
        <v>366</v>
      </c>
      <c r="T28" s="21" t="s">
        <v>366</v>
      </c>
      <c r="U28" s="21" t="s">
        <v>366</v>
      </c>
      <c r="V28" s="21" t="s">
        <v>366</v>
      </c>
      <c r="W28" s="21" t="s">
        <v>366</v>
      </c>
      <c r="X28" s="21" t="s">
        <v>366</v>
      </c>
      <c r="Y28" s="21" t="s">
        <v>366</v>
      </c>
      <c r="Z28" s="21" t="s">
        <v>366</v>
      </c>
      <c r="AA28" s="21" t="s">
        <v>366</v>
      </c>
      <c r="AB28" s="21" t="s">
        <v>366</v>
      </c>
      <c r="AC28" s="21" t="s">
        <v>366</v>
      </c>
      <c r="AD28" s="14" t="s">
        <v>332</v>
      </c>
    </row>
    <row r="29" spans="1:30" s="12" customFormat="1" ht="180.75" customHeight="1" x14ac:dyDescent="0.25">
      <c r="A29" s="20"/>
      <c r="B29" s="194"/>
      <c r="C29" s="20"/>
      <c r="D29" s="20"/>
      <c r="E29" s="20"/>
      <c r="F29" s="194"/>
      <c r="G29" s="13" t="s">
        <v>72</v>
      </c>
      <c r="H29" s="84" t="s">
        <v>360</v>
      </c>
      <c r="I29" s="83" t="s">
        <v>366</v>
      </c>
      <c r="J29" s="14" t="s">
        <v>69</v>
      </c>
      <c r="K29" s="21">
        <v>300</v>
      </c>
      <c r="L29" s="47" t="s">
        <v>293</v>
      </c>
      <c r="M29" s="84">
        <v>300</v>
      </c>
      <c r="N29" s="104" t="s">
        <v>293</v>
      </c>
      <c r="O29" s="47" t="s">
        <v>293</v>
      </c>
      <c r="P29" s="192"/>
      <c r="Q29" s="192"/>
      <c r="R29" s="63">
        <f>M29/K29</f>
        <v>1</v>
      </c>
      <c r="S29" s="63" t="s">
        <v>293</v>
      </c>
      <c r="T29" s="63" t="s">
        <v>293</v>
      </c>
      <c r="U29" s="63" t="s">
        <v>293</v>
      </c>
      <c r="V29" s="63" t="s">
        <v>293</v>
      </c>
      <c r="W29" s="63" t="s">
        <v>293</v>
      </c>
      <c r="X29" s="63" t="s">
        <v>293</v>
      </c>
      <c r="Y29" s="63" t="s">
        <v>293</v>
      </c>
      <c r="Z29" s="63" t="s">
        <v>293</v>
      </c>
      <c r="AA29" s="63" t="s">
        <v>293</v>
      </c>
      <c r="AB29" s="63" t="s">
        <v>293</v>
      </c>
      <c r="AC29" s="63" t="s">
        <v>293</v>
      </c>
      <c r="AD29" s="14" t="s">
        <v>375</v>
      </c>
    </row>
    <row r="30" spans="1:30" s="12" customFormat="1" ht="135.75" x14ac:dyDescent="0.25">
      <c r="A30" s="20"/>
      <c r="B30" s="194"/>
      <c r="C30" s="20"/>
      <c r="D30" s="20"/>
      <c r="E30" s="20"/>
      <c r="F30" s="194"/>
      <c r="G30" s="13" t="s">
        <v>73</v>
      </c>
      <c r="H30" s="84" t="s">
        <v>360</v>
      </c>
      <c r="I30" s="83">
        <v>7</v>
      </c>
      <c r="J30" s="14" t="s">
        <v>70</v>
      </c>
      <c r="K30" s="21">
        <v>10</v>
      </c>
      <c r="L30" s="84">
        <v>3</v>
      </c>
      <c r="M30" s="84">
        <v>5</v>
      </c>
      <c r="N30" s="21">
        <v>3</v>
      </c>
      <c r="O30" s="47">
        <v>1</v>
      </c>
      <c r="P30" s="185"/>
      <c r="Q30" s="185"/>
      <c r="R30" s="63">
        <f t="shared" si="2"/>
        <v>0.3</v>
      </c>
      <c r="S30" s="55" t="s">
        <v>505</v>
      </c>
      <c r="T30" s="145" t="s">
        <v>504</v>
      </c>
      <c r="U30" s="136" t="s">
        <v>502</v>
      </c>
      <c r="V30" s="55" t="s">
        <v>503</v>
      </c>
      <c r="W30" s="146">
        <v>50000000</v>
      </c>
      <c r="X30" s="47" t="s">
        <v>463</v>
      </c>
      <c r="Y30" s="146">
        <v>50000000</v>
      </c>
      <c r="Z30" s="144" t="s">
        <v>283</v>
      </c>
      <c r="AA30" s="65" t="s">
        <v>464</v>
      </c>
      <c r="AB30" s="146">
        <v>50000000</v>
      </c>
      <c r="AC30" s="146">
        <v>50000000</v>
      </c>
      <c r="AD30" s="14" t="s">
        <v>501</v>
      </c>
    </row>
    <row r="32" spans="1:30" ht="60" customHeight="1" x14ac:dyDescent="0.25">
      <c r="L32" s="170" t="s">
        <v>579</v>
      </c>
      <c r="M32" s="171">
        <f>(37%+66%+80%+40%+32%)/5</f>
        <v>0.51</v>
      </c>
      <c r="N32" s="182" t="s">
        <v>564</v>
      </c>
      <c r="O32" s="182"/>
      <c r="P32" s="165">
        <f>(Q4+Q16+Q25+Q28)/4</f>
        <v>0.36574074074074076</v>
      </c>
      <c r="Z32" s="180" t="s">
        <v>580</v>
      </c>
      <c r="AA32" s="180"/>
      <c r="AB32" s="178">
        <v>15120710445</v>
      </c>
      <c r="AC32" s="178"/>
    </row>
    <row r="33" spans="14:29" ht="45" customHeight="1" x14ac:dyDescent="0.25">
      <c r="Z33" s="181" t="s">
        <v>582</v>
      </c>
      <c r="AA33" s="181"/>
      <c r="AB33" s="178">
        <v>4957055813</v>
      </c>
      <c r="AC33" s="178"/>
    </row>
    <row r="34" spans="14:29" ht="72" customHeight="1" x14ac:dyDescent="0.25">
      <c r="N34" s="182" t="s">
        <v>565</v>
      </c>
      <c r="O34" s="182"/>
      <c r="P34" s="183">
        <f>(N39+O39+P39+Q39+R39)/5</f>
        <v>0.51800000000000002</v>
      </c>
      <c r="Q34" s="61"/>
      <c r="R34" s="61"/>
      <c r="Z34" s="181" t="s">
        <v>581</v>
      </c>
      <c r="AA34" s="181"/>
      <c r="AB34" s="179">
        <f>AB33/AB32</f>
        <v>0.32783220279435754</v>
      </c>
      <c r="AC34" s="179"/>
    </row>
    <row r="35" spans="14:29" x14ac:dyDescent="0.25">
      <c r="N35" s="182"/>
      <c r="O35" s="182"/>
      <c r="P35" s="183"/>
    </row>
    <row r="36" spans="14:29" x14ac:dyDescent="0.25">
      <c r="N36" s="182"/>
      <c r="O36" s="182"/>
      <c r="P36" s="183"/>
      <c r="Q36" s="61"/>
      <c r="R36" s="61"/>
    </row>
    <row r="38" spans="14:29" x14ac:dyDescent="0.25">
      <c r="N38" s="166" t="s">
        <v>566</v>
      </c>
      <c r="O38" s="166" t="s">
        <v>567</v>
      </c>
      <c r="P38" s="166" t="s">
        <v>568</v>
      </c>
      <c r="Q38" s="166" t="s">
        <v>569</v>
      </c>
      <c r="R38" s="166" t="s">
        <v>570</v>
      </c>
    </row>
    <row r="39" spans="14:29" x14ac:dyDescent="0.25">
      <c r="N39" s="165">
        <f>(R4+R6+R8+R10+R11+R12+R13+R14)/8</f>
        <v>0.58166666666666667</v>
      </c>
      <c r="O39" s="165">
        <f>(R16+R17+R18+R19+R20+R22+R23+R24)/8</f>
        <v>0.57500000000000007</v>
      </c>
      <c r="P39" s="165">
        <v>0</v>
      </c>
      <c r="Q39" s="165">
        <v>1</v>
      </c>
      <c r="R39" s="165">
        <f>(R28+R29+R30)/3</f>
        <v>0.43333333333333335</v>
      </c>
    </row>
  </sheetData>
  <autoFilter ref="A3:AO30"/>
  <mergeCells count="116">
    <mergeCell ref="V4:V9"/>
    <mergeCell ref="O8:O9"/>
    <mergeCell ref="R8:R9"/>
    <mergeCell ref="Q4:Q15"/>
    <mergeCell ref="P4:P9"/>
    <mergeCell ref="S4:S9"/>
    <mergeCell ref="O4:O5"/>
    <mergeCell ref="J8:J9"/>
    <mergeCell ref="K8:K9"/>
    <mergeCell ref="L8:L9"/>
    <mergeCell ref="M8:M9"/>
    <mergeCell ref="N8:N9"/>
    <mergeCell ref="J4:J5"/>
    <mergeCell ref="K4:K5"/>
    <mergeCell ref="L4:L5"/>
    <mergeCell ref="M4:M5"/>
    <mergeCell ref="N4:N5"/>
    <mergeCell ref="J6:J7"/>
    <mergeCell ref="K6:K7"/>
    <mergeCell ref="L6:L7"/>
    <mergeCell ref="M6:M7"/>
    <mergeCell ref="N6:N7"/>
    <mergeCell ref="AA12:AA13"/>
    <mergeCell ref="AB12:AB13"/>
    <mergeCell ref="AC12:AC13"/>
    <mergeCell ref="B5:B15"/>
    <mergeCell ref="S12:S13"/>
    <mergeCell ref="T12:T13"/>
    <mergeCell ref="F16:F19"/>
    <mergeCell ref="U16:U17"/>
    <mergeCell ref="V16:V17"/>
    <mergeCell ref="O6:O7"/>
    <mergeCell ref="R4:R5"/>
    <mergeCell ref="R6:R7"/>
    <mergeCell ref="R14:R15"/>
    <mergeCell ref="S14:S15"/>
    <mergeCell ref="T14:T15"/>
    <mergeCell ref="U14:U15"/>
    <mergeCell ref="V14:V15"/>
    <mergeCell ref="L14:L15"/>
    <mergeCell ref="M14:M15"/>
    <mergeCell ref="N14:N15"/>
    <mergeCell ref="O14:O15"/>
    <mergeCell ref="P14:P15"/>
    <mergeCell ref="T4:T9"/>
    <mergeCell ref="U4:U9"/>
    <mergeCell ref="C5:C15"/>
    <mergeCell ref="S16:S17"/>
    <mergeCell ref="T16:T17"/>
    <mergeCell ref="J14:J15"/>
    <mergeCell ref="K14:K15"/>
    <mergeCell ref="E1:AD1"/>
    <mergeCell ref="P10:P11"/>
    <mergeCell ref="P12:P13"/>
    <mergeCell ref="W12:W13"/>
    <mergeCell ref="U12:U13"/>
    <mergeCell ref="V12:V13"/>
    <mergeCell ref="X12:X13"/>
    <mergeCell ref="Y12:Y13"/>
    <mergeCell ref="W16:W17"/>
    <mergeCell ref="X16:X17"/>
    <mergeCell ref="Y16:Y17"/>
    <mergeCell ref="P16:P19"/>
    <mergeCell ref="Q16:Q24"/>
    <mergeCell ref="J20:J21"/>
    <mergeCell ref="Z16:Z17"/>
    <mergeCell ref="AA16:AA17"/>
    <mergeCell ref="AB16:AB17"/>
    <mergeCell ref="AC16:AC17"/>
    <mergeCell ref="Z12:Z13"/>
    <mergeCell ref="O20:O21"/>
    <mergeCell ref="P20:P23"/>
    <mergeCell ref="M25:M26"/>
    <mergeCell ref="P25:P26"/>
    <mergeCell ref="Q25:Q26"/>
    <mergeCell ref="N25:N26"/>
    <mergeCell ref="O25:O26"/>
    <mergeCell ref="F28:F30"/>
    <mergeCell ref="B28:B30"/>
    <mergeCell ref="P28:P30"/>
    <mergeCell ref="Q28:Q30"/>
    <mergeCell ref="J25:J26"/>
    <mergeCell ref="I25:I26"/>
    <mergeCell ref="H25:H26"/>
    <mergeCell ref="G25:G26"/>
    <mergeCell ref="E25:E26"/>
    <mergeCell ref="D25:D26"/>
    <mergeCell ref="C25:C26"/>
    <mergeCell ref="K25:K26"/>
    <mergeCell ref="L25:L26"/>
    <mergeCell ref="B26:B27"/>
    <mergeCell ref="B16:B24"/>
    <mergeCell ref="F4:F9"/>
    <mergeCell ref="F10:F13"/>
    <mergeCell ref="F14:F15"/>
    <mergeCell ref="F20:F23"/>
    <mergeCell ref="F25:F27"/>
    <mergeCell ref="AB32:AC32"/>
    <mergeCell ref="AB33:AC33"/>
    <mergeCell ref="AB34:AC34"/>
    <mergeCell ref="Z32:AA32"/>
    <mergeCell ref="Z33:AA33"/>
    <mergeCell ref="Z34:AA34"/>
    <mergeCell ref="N32:O32"/>
    <mergeCell ref="N34:O36"/>
    <mergeCell ref="P34:P36"/>
    <mergeCell ref="R20:R21"/>
    <mergeCell ref="R25:R26"/>
    <mergeCell ref="S25:S26"/>
    <mergeCell ref="T25:T26"/>
    <mergeCell ref="U25:U26"/>
    <mergeCell ref="V25:V26"/>
    <mergeCell ref="K20:K21"/>
    <mergeCell ref="L20:L21"/>
    <mergeCell ref="M20:M21"/>
    <mergeCell ref="N20:N21"/>
  </mergeCells>
  <pageMargins left="0.7" right="0.7" top="0.75" bottom="0.75" header="0.3" footer="0.3"/>
  <pageSetup paperSize="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opLeftCell="G3" zoomScale="90" zoomScaleNormal="90" workbookViewId="0">
      <pane ySplit="1" topLeftCell="A22" activePane="bottomLeft" state="frozen"/>
      <selection activeCell="A3" sqref="A3"/>
      <selection pane="bottomLeft" activeCell="R17" sqref="R17:R21"/>
    </sheetView>
  </sheetViews>
  <sheetFormatPr baseColWidth="10" defaultRowHeight="15" x14ac:dyDescent="0.25"/>
  <cols>
    <col min="2" max="3" width="16.28515625" customWidth="1"/>
    <col min="4" max="4" width="13.5703125" customWidth="1"/>
    <col min="5" max="5" width="20" customWidth="1"/>
    <col min="6" max="6" width="14.7109375" customWidth="1"/>
    <col min="10" max="10" width="13.140625" customWidth="1"/>
    <col min="11" max="11" width="16.28515625" customWidth="1"/>
    <col min="12" max="12" width="20.7109375" customWidth="1"/>
    <col min="13" max="13" width="20.5703125" customWidth="1"/>
    <col min="14" max="14" width="14.85546875" customWidth="1"/>
    <col min="15" max="18" width="16.85546875" customWidth="1"/>
    <col min="19" max="19" width="14.42578125" customWidth="1"/>
    <col min="20" max="20" width="12.5703125" customWidth="1"/>
    <col min="22" max="22" width="13.5703125" customWidth="1"/>
    <col min="23" max="23" width="13.28515625" customWidth="1"/>
    <col min="24" max="25" width="13.7109375" customWidth="1"/>
    <col min="26" max="26" width="16.5703125" customWidth="1"/>
    <col min="27" max="27" width="19" customWidth="1"/>
    <col min="28" max="28" width="18.7109375" customWidth="1"/>
    <col min="29" max="29" width="18.28515625" customWidth="1"/>
    <col min="30" max="30" width="25.5703125" customWidth="1"/>
  </cols>
  <sheetData>
    <row r="1" spans="1:30" ht="63.75" hidden="1" customHeight="1" x14ac:dyDescent="0.25">
      <c r="E1" s="201" t="s">
        <v>392</v>
      </c>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idden="1" x14ac:dyDescent="0.25"/>
    <row r="3" spans="1:30" ht="120" x14ac:dyDescent="0.25">
      <c r="A3" s="3" t="s">
        <v>17</v>
      </c>
      <c r="B3" s="3" t="s">
        <v>16</v>
      </c>
      <c r="C3" s="3" t="s">
        <v>301</v>
      </c>
      <c r="D3" s="3" t="s">
        <v>294</v>
      </c>
      <c r="E3" s="3" t="s">
        <v>15</v>
      </c>
      <c r="F3" s="3" t="s">
        <v>14</v>
      </c>
      <c r="G3" s="3" t="s">
        <v>13</v>
      </c>
      <c r="H3" s="2" t="s">
        <v>359</v>
      </c>
      <c r="I3" s="3" t="s">
        <v>363</v>
      </c>
      <c r="J3" s="10" t="s">
        <v>12</v>
      </c>
      <c r="K3" s="3" t="s">
        <v>11</v>
      </c>
      <c r="L3" s="9" t="s">
        <v>364</v>
      </c>
      <c r="M3" s="9" t="s">
        <v>365</v>
      </c>
      <c r="N3" s="99" t="s">
        <v>458</v>
      </c>
      <c r="O3" s="48" t="s">
        <v>459</v>
      </c>
      <c r="P3" s="48" t="s">
        <v>460</v>
      </c>
      <c r="Q3" s="48" t="s">
        <v>461</v>
      </c>
      <c r="R3" s="48" t="s">
        <v>462</v>
      </c>
      <c r="S3" s="6" t="s">
        <v>10</v>
      </c>
      <c r="T3" s="8" t="s">
        <v>9</v>
      </c>
      <c r="U3" s="7" t="s">
        <v>8</v>
      </c>
      <c r="V3" s="6" t="s">
        <v>7</v>
      </c>
      <c r="W3" s="5" t="s">
        <v>295</v>
      </c>
      <c r="X3" s="3" t="s">
        <v>6</v>
      </c>
      <c r="Y3" s="4" t="s">
        <v>5</v>
      </c>
      <c r="Z3" s="3" t="s">
        <v>4</v>
      </c>
      <c r="AA3" s="3" t="s">
        <v>3</v>
      </c>
      <c r="AB3" s="2" t="s">
        <v>2</v>
      </c>
      <c r="AC3" s="2" t="s">
        <v>1</v>
      </c>
      <c r="AD3" s="2" t="s">
        <v>0</v>
      </c>
    </row>
    <row r="4" spans="1:30" ht="170.25" customHeight="1" x14ac:dyDescent="0.25">
      <c r="A4" s="19" t="s">
        <v>74</v>
      </c>
      <c r="B4" s="172" t="s">
        <v>75</v>
      </c>
      <c r="C4" s="16" t="s">
        <v>306</v>
      </c>
      <c r="D4" s="21">
        <v>730</v>
      </c>
      <c r="E4" s="31" t="s">
        <v>264</v>
      </c>
      <c r="F4" s="33" t="s">
        <v>77</v>
      </c>
      <c r="G4" s="37" t="s">
        <v>76</v>
      </c>
      <c r="H4" s="84" t="s">
        <v>360</v>
      </c>
      <c r="I4" s="83">
        <v>94</v>
      </c>
      <c r="J4" s="16" t="s">
        <v>367</v>
      </c>
      <c r="K4" s="21">
        <v>60</v>
      </c>
      <c r="L4" s="88">
        <v>22</v>
      </c>
      <c r="M4" s="107">
        <v>28</v>
      </c>
      <c r="N4" s="57">
        <v>13</v>
      </c>
      <c r="O4" s="49">
        <f>N4/L4</f>
        <v>0.59090909090909094</v>
      </c>
      <c r="P4" s="47">
        <f>N4/L4</f>
        <v>0.59090909090909094</v>
      </c>
      <c r="Q4" s="202">
        <f>(P4+P5)/2</f>
        <v>0.79545454545454541</v>
      </c>
      <c r="R4" s="49">
        <f>(N4+M4)/K4</f>
        <v>0.68333333333333335</v>
      </c>
      <c r="S4" s="55" t="s">
        <v>465</v>
      </c>
      <c r="T4" s="70" t="s">
        <v>466</v>
      </c>
      <c r="U4" s="14" t="s">
        <v>467</v>
      </c>
      <c r="V4" s="14" t="s">
        <v>468</v>
      </c>
      <c r="W4" s="69">
        <v>240000000</v>
      </c>
      <c r="X4" s="65" t="s">
        <v>463</v>
      </c>
      <c r="Y4" s="69">
        <v>240000000</v>
      </c>
      <c r="Z4" s="16" t="s">
        <v>283</v>
      </c>
      <c r="AA4" s="65" t="s">
        <v>464</v>
      </c>
      <c r="AB4" s="69">
        <v>240000000</v>
      </c>
      <c r="AC4" s="69">
        <v>240000000</v>
      </c>
      <c r="AD4" s="14" t="s">
        <v>413</v>
      </c>
    </row>
    <row r="5" spans="1:30" ht="135.75" x14ac:dyDescent="0.25">
      <c r="A5" s="20"/>
      <c r="B5" s="173"/>
      <c r="C5" s="20"/>
      <c r="D5" s="20"/>
      <c r="E5" s="20"/>
      <c r="F5" s="172" t="s">
        <v>85</v>
      </c>
      <c r="G5" s="13" t="s">
        <v>79</v>
      </c>
      <c r="H5" s="84" t="s">
        <v>360</v>
      </c>
      <c r="I5" s="83">
        <v>0</v>
      </c>
      <c r="J5" s="16" t="s">
        <v>78</v>
      </c>
      <c r="K5" s="21">
        <v>150</v>
      </c>
      <c r="L5" s="88">
        <v>75</v>
      </c>
      <c r="M5" s="107">
        <v>0</v>
      </c>
      <c r="N5" s="57">
        <v>150</v>
      </c>
      <c r="O5" s="49">
        <v>1</v>
      </c>
      <c r="P5" s="202">
        <f>(O5+O6+O7)/3</f>
        <v>1</v>
      </c>
      <c r="Q5" s="222"/>
      <c r="R5" s="49">
        <v>1</v>
      </c>
      <c r="S5" s="42" t="s">
        <v>469</v>
      </c>
      <c r="T5" s="70" t="s">
        <v>470</v>
      </c>
      <c r="U5" s="136" t="s">
        <v>471</v>
      </c>
      <c r="V5" s="55" t="s">
        <v>472</v>
      </c>
      <c r="W5" s="69">
        <v>200000000</v>
      </c>
      <c r="X5" s="65" t="s">
        <v>463</v>
      </c>
      <c r="Y5" s="69">
        <v>200000000</v>
      </c>
      <c r="Z5" s="16" t="s">
        <v>283</v>
      </c>
      <c r="AA5" s="65" t="s">
        <v>464</v>
      </c>
      <c r="AB5" s="69">
        <v>200000000</v>
      </c>
      <c r="AC5" s="69">
        <v>200000000</v>
      </c>
      <c r="AD5" s="16" t="s">
        <v>478</v>
      </c>
    </row>
    <row r="6" spans="1:30" ht="180" x14ac:dyDescent="0.25">
      <c r="A6" s="20"/>
      <c r="B6" s="173"/>
      <c r="C6" s="20"/>
      <c r="D6" s="20"/>
      <c r="E6" s="20"/>
      <c r="F6" s="173"/>
      <c r="G6" s="14" t="s">
        <v>81</v>
      </c>
      <c r="H6" s="84" t="s">
        <v>360</v>
      </c>
      <c r="I6" s="83">
        <v>530</v>
      </c>
      <c r="J6" s="16" t="s">
        <v>80</v>
      </c>
      <c r="K6" s="21">
        <v>600</v>
      </c>
      <c r="L6" s="88">
        <v>350</v>
      </c>
      <c r="M6" s="107">
        <v>0</v>
      </c>
      <c r="N6" s="57">
        <v>360</v>
      </c>
      <c r="O6" s="49">
        <v>1</v>
      </c>
      <c r="P6" s="222"/>
      <c r="Q6" s="222"/>
      <c r="R6" s="49">
        <f>N6/K6</f>
        <v>0.6</v>
      </c>
      <c r="S6" s="55" t="s">
        <v>473</v>
      </c>
      <c r="T6" s="70" t="s">
        <v>474</v>
      </c>
      <c r="U6" s="55" t="s">
        <v>475</v>
      </c>
      <c r="V6" s="55" t="s">
        <v>476</v>
      </c>
      <c r="W6" s="69">
        <v>100000000</v>
      </c>
      <c r="X6" s="65" t="s">
        <v>463</v>
      </c>
      <c r="Y6" s="69">
        <v>97820000</v>
      </c>
      <c r="Z6" s="16" t="s">
        <v>283</v>
      </c>
      <c r="AA6" s="65" t="s">
        <v>464</v>
      </c>
      <c r="AB6" s="69">
        <v>97820000</v>
      </c>
      <c r="AC6" s="69">
        <v>97820000</v>
      </c>
      <c r="AD6" s="16" t="s">
        <v>477</v>
      </c>
    </row>
    <row r="7" spans="1:30" ht="101.25" x14ac:dyDescent="0.25">
      <c r="A7" s="20"/>
      <c r="B7" s="174"/>
      <c r="C7" s="20"/>
      <c r="D7" s="20"/>
      <c r="E7" s="20"/>
      <c r="F7" s="174"/>
      <c r="G7" s="13" t="s">
        <v>83</v>
      </c>
      <c r="H7" s="84" t="s">
        <v>360</v>
      </c>
      <c r="I7" s="83">
        <v>200</v>
      </c>
      <c r="J7" s="16" t="s">
        <v>82</v>
      </c>
      <c r="K7" s="21">
        <v>200</v>
      </c>
      <c r="L7" s="88">
        <v>100</v>
      </c>
      <c r="M7" s="107">
        <v>0</v>
      </c>
      <c r="N7" s="34">
        <v>100</v>
      </c>
      <c r="O7" s="49">
        <v>1</v>
      </c>
      <c r="P7" s="203"/>
      <c r="Q7" s="203"/>
      <c r="R7" s="49">
        <f>N7/K7</f>
        <v>0.5</v>
      </c>
      <c r="S7" s="55" t="s">
        <v>479</v>
      </c>
      <c r="T7" s="70" t="s">
        <v>480</v>
      </c>
      <c r="U7" s="55" t="s">
        <v>481</v>
      </c>
      <c r="V7" s="55" t="s">
        <v>482</v>
      </c>
      <c r="W7" s="69">
        <v>100000000</v>
      </c>
      <c r="X7" s="65" t="s">
        <v>463</v>
      </c>
      <c r="Y7" s="69">
        <v>94062000</v>
      </c>
      <c r="Z7" s="16" t="s">
        <v>283</v>
      </c>
      <c r="AA7" s="65" t="s">
        <v>464</v>
      </c>
      <c r="AB7" s="69">
        <v>94062000</v>
      </c>
      <c r="AC7" s="69">
        <v>94062000</v>
      </c>
      <c r="AD7" s="14" t="s">
        <v>483</v>
      </c>
    </row>
    <row r="8" spans="1:30" ht="135" customHeight="1" x14ac:dyDescent="0.25">
      <c r="A8" s="20"/>
      <c r="B8" s="194" t="s">
        <v>84</v>
      </c>
      <c r="C8" s="16" t="s">
        <v>307</v>
      </c>
      <c r="D8" s="20"/>
      <c r="E8" s="16" t="s">
        <v>268</v>
      </c>
      <c r="F8" s="199" t="s">
        <v>86</v>
      </c>
      <c r="G8" s="13" t="s">
        <v>88</v>
      </c>
      <c r="H8" s="84" t="s">
        <v>360</v>
      </c>
      <c r="I8" s="83">
        <v>0</v>
      </c>
      <c r="J8" s="16" t="s">
        <v>87</v>
      </c>
      <c r="K8" s="21">
        <v>3</v>
      </c>
      <c r="L8" s="88">
        <v>1</v>
      </c>
      <c r="M8" s="107">
        <v>1</v>
      </c>
      <c r="N8" s="57">
        <v>1</v>
      </c>
      <c r="O8" s="49">
        <f>N8/L8</f>
        <v>1</v>
      </c>
      <c r="P8" s="202">
        <f>(O8+O9)/2</f>
        <v>0.5</v>
      </c>
      <c r="Q8" s="202">
        <f>(P8)</f>
        <v>0.5</v>
      </c>
      <c r="R8" s="49">
        <f>(N8+M8)/K8</f>
        <v>0.66666666666666663</v>
      </c>
      <c r="S8" s="125" t="s">
        <v>290</v>
      </c>
      <c r="T8" s="125" t="s">
        <v>290</v>
      </c>
      <c r="U8" s="125" t="s">
        <v>290</v>
      </c>
      <c r="V8" s="125" t="s">
        <v>290</v>
      </c>
      <c r="W8" s="125" t="s">
        <v>290</v>
      </c>
      <c r="X8" s="125" t="s">
        <v>290</v>
      </c>
      <c r="Y8" s="125" t="s">
        <v>290</v>
      </c>
      <c r="Z8" s="125" t="s">
        <v>290</v>
      </c>
      <c r="AA8" s="125" t="s">
        <v>290</v>
      </c>
      <c r="AB8" s="125" t="s">
        <v>290</v>
      </c>
      <c r="AC8" s="125" t="s">
        <v>290</v>
      </c>
      <c r="AD8" s="14" t="s">
        <v>510</v>
      </c>
    </row>
    <row r="9" spans="1:30" ht="56.25" x14ac:dyDescent="0.25">
      <c r="A9" s="20"/>
      <c r="B9" s="194"/>
      <c r="C9" s="20"/>
      <c r="D9" s="20"/>
      <c r="E9" s="20"/>
      <c r="F9" s="199"/>
      <c r="G9" s="14" t="s">
        <v>92</v>
      </c>
      <c r="H9" s="84" t="s">
        <v>360</v>
      </c>
      <c r="I9" s="83" t="s">
        <v>366</v>
      </c>
      <c r="J9" s="16" t="s">
        <v>89</v>
      </c>
      <c r="K9" s="21">
        <v>3</v>
      </c>
      <c r="L9" s="88">
        <v>1</v>
      </c>
      <c r="M9" s="107">
        <v>1</v>
      </c>
      <c r="N9" s="79">
        <v>0</v>
      </c>
      <c r="O9" s="49">
        <f>N9/L9</f>
        <v>0</v>
      </c>
      <c r="P9" s="203"/>
      <c r="Q9" s="203"/>
      <c r="R9" s="49">
        <f>(N9+M9)/K9</f>
        <v>0.33333333333333331</v>
      </c>
      <c r="S9" s="21" t="s">
        <v>366</v>
      </c>
      <c r="T9" s="21" t="s">
        <v>366</v>
      </c>
      <c r="U9" s="21" t="s">
        <v>366</v>
      </c>
      <c r="V9" s="21" t="s">
        <v>366</v>
      </c>
      <c r="W9" s="21" t="s">
        <v>366</v>
      </c>
      <c r="X9" s="21" t="s">
        <v>366</v>
      </c>
      <c r="Y9" s="21" t="s">
        <v>366</v>
      </c>
      <c r="Z9" s="21" t="s">
        <v>366</v>
      </c>
      <c r="AA9" s="21" t="s">
        <v>366</v>
      </c>
      <c r="AB9" s="21" t="s">
        <v>366</v>
      </c>
      <c r="AC9" s="21" t="s">
        <v>366</v>
      </c>
      <c r="AD9" s="14" t="s">
        <v>332</v>
      </c>
    </row>
    <row r="10" spans="1:30" ht="113.25" x14ac:dyDescent="0.25">
      <c r="A10" s="20"/>
      <c r="B10" s="194" t="s">
        <v>90</v>
      </c>
      <c r="C10" s="19" t="s">
        <v>308</v>
      </c>
      <c r="D10" s="20"/>
      <c r="E10" s="16" t="s">
        <v>267</v>
      </c>
      <c r="F10" s="194" t="s">
        <v>91</v>
      </c>
      <c r="G10" s="14" t="s">
        <v>94</v>
      </c>
      <c r="H10" s="84" t="s">
        <v>360</v>
      </c>
      <c r="I10" s="83">
        <v>4000</v>
      </c>
      <c r="J10" s="16" t="s">
        <v>93</v>
      </c>
      <c r="K10" s="21">
        <v>4000</v>
      </c>
      <c r="L10" s="88">
        <v>930</v>
      </c>
      <c r="M10" s="107">
        <v>2981</v>
      </c>
      <c r="N10" s="34">
        <v>1718</v>
      </c>
      <c r="O10" s="49">
        <v>1</v>
      </c>
      <c r="P10" s="202">
        <f>(O10+O11)/2</f>
        <v>0.9285714285714286</v>
      </c>
      <c r="Q10" s="202">
        <v>0.93</v>
      </c>
      <c r="R10" s="49">
        <v>1</v>
      </c>
      <c r="S10" s="64" t="s">
        <v>290</v>
      </c>
      <c r="T10" s="64" t="s">
        <v>290</v>
      </c>
      <c r="U10" s="64" t="s">
        <v>290</v>
      </c>
      <c r="V10" s="64" t="s">
        <v>290</v>
      </c>
      <c r="W10" s="64" t="s">
        <v>290</v>
      </c>
      <c r="X10" s="64" t="s">
        <v>290</v>
      </c>
      <c r="Y10" s="64" t="s">
        <v>290</v>
      </c>
      <c r="Z10" s="64" t="s">
        <v>290</v>
      </c>
      <c r="AA10" s="64" t="s">
        <v>290</v>
      </c>
      <c r="AB10" s="64" t="s">
        <v>290</v>
      </c>
      <c r="AC10" s="64" t="s">
        <v>290</v>
      </c>
      <c r="AD10" s="14" t="s">
        <v>418</v>
      </c>
    </row>
    <row r="11" spans="1:30" ht="112.5" x14ac:dyDescent="0.25">
      <c r="A11" s="20"/>
      <c r="B11" s="194"/>
      <c r="C11" s="20"/>
      <c r="D11" s="20"/>
      <c r="E11" s="20"/>
      <c r="F11" s="194"/>
      <c r="G11" s="13" t="s">
        <v>96</v>
      </c>
      <c r="H11" s="84" t="s">
        <v>360</v>
      </c>
      <c r="I11" s="83">
        <v>23</v>
      </c>
      <c r="J11" s="16" t="s">
        <v>95</v>
      </c>
      <c r="K11" s="21">
        <v>20</v>
      </c>
      <c r="L11" s="88">
        <v>7</v>
      </c>
      <c r="M11" s="107">
        <v>8</v>
      </c>
      <c r="N11" s="34">
        <v>6</v>
      </c>
      <c r="O11" s="49">
        <f>N11/L11</f>
        <v>0.8571428571428571</v>
      </c>
      <c r="P11" s="203"/>
      <c r="Q11" s="203"/>
      <c r="R11" s="49">
        <f>(N11+M11)/K11</f>
        <v>0.7</v>
      </c>
      <c r="S11" s="53" t="s">
        <v>289</v>
      </c>
      <c r="T11" s="109" t="s">
        <v>289</v>
      </c>
      <c r="U11" s="109" t="s">
        <v>289</v>
      </c>
      <c r="V11" s="109" t="s">
        <v>289</v>
      </c>
      <c r="W11" s="109" t="s">
        <v>289</v>
      </c>
      <c r="X11" s="109" t="s">
        <v>289</v>
      </c>
      <c r="Y11" s="109" t="s">
        <v>289</v>
      </c>
      <c r="Z11" s="109" t="s">
        <v>289</v>
      </c>
      <c r="AA11" s="109" t="s">
        <v>289</v>
      </c>
      <c r="AB11" s="109" t="s">
        <v>289</v>
      </c>
      <c r="AC11" s="109" t="s">
        <v>289</v>
      </c>
      <c r="AD11" s="14" t="s">
        <v>511</v>
      </c>
    </row>
    <row r="12" spans="1:30" ht="112.5" customHeight="1" x14ac:dyDescent="0.25">
      <c r="A12" s="20"/>
      <c r="B12" s="194" t="s">
        <v>97</v>
      </c>
      <c r="C12" s="16" t="s">
        <v>309</v>
      </c>
      <c r="D12" s="16"/>
      <c r="E12" s="16" t="s">
        <v>265</v>
      </c>
      <c r="F12" s="194" t="s">
        <v>98</v>
      </c>
      <c r="G12" s="13" t="s">
        <v>100</v>
      </c>
      <c r="H12" s="84" t="s">
        <v>360</v>
      </c>
      <c r="I12" s="83">
        <v>800</v>
      </c>
      <c r="J12" s="16" t="s">
        <v>99</v>
      </c>
      <c r="K12" s="21">
        <v>1200</v>
      </c>
      <c r="L12" s="21">
        <v>600</v>
      </c>
      <c r="M12" s="21">
        <v>0</v>
      </c>
      <c r="N12" s="34">
        <v>410</v>
      </c>
      <c r="O12" s="49">
        <f>N12/L12</f>
        <v>0.68333333333333335</v>
      </c>
      <c r="P12" s="202">
        <f>(O12+O14+O13)/3</f>
        <v>0.5768888888888889</v>
      </c>
      <c r="Q12" s="219">
        <f>(P12+P16)/2</f>
        <v>0.43844444444444441</v>
      </c>
      <c r="R12" s="49">
        <f>N12/K12</f>
        <v>0.34166666666666667</v>
      </c>
      <c r="S12" s="172" t="s">
        <v>408</v>
      </c>
      <c r="T12" s="223" t="s">
        <v>410</v>
      </c>
      <c r="U12" s="172" t="s">
        <v>411</v>
      </c>
      <c r="V12" s="172" t="s">
        <v>412</v>
      </c>
      <c r="W12" s="226">
        <v>300000000</v>
      </c>
      <c r="X12" s="195" t="s">
        <v>463</v>
      </c>
      <c r="Y12" s="226">
        <v>300000000</v>
      </c>
      <c r="Z12" s="195" t="s">
        <v>283</v>
      </c>
      <c r="AA12" s="211" t="s">
        <v>464</v>
      </c>
      <c r="AB12" s="226">
        <v>300000000</v>
      </c>
      <c r="AC12" s="226">
        <v>300000000</v>
      </c>
      <c r="AD12" s="14" t="s">
        <v>512</v>
      </c>
    </row>
    <row r="13" spans="1:30" ht="78.75" x14ac:dyDescent="0.25">
      <c r="A13" s="20"/>
      <c r="B13" s="194"/>
      <c r="C13" s="20"/>
      <c r="D13" s="20"/>
      <c r="E13" s="20"/>
      <c r="F13" s="194"/>
      <c r="G13" s="13" t="s">
        <v>102</v>
      </c>
      <c r="H13" s="84" t="s">
        <v>360</v>
      </c>
      <c r="I13" s="83">
        <v>6</v>
      </c>
      <c r="J13" s="16" t="s">
        <v>101</v>
      </c>
      <c r="K13" s="21">
        <v>7</v>
      </c>
      <c r="L13" s="21">
        <v>4</v>
      </c>
      <c r="M13" s="21">
        <v>0</v>
      </c>
      <c r="N13" s="57">
        <v>2</v>
      </c>
      <c r="O13" s="49">
        <f>N13/L13</f>
        <v>0.5</v>
      </c>
      <c r="P13" s="222"/>
      <c r="Q13" s="220"/>
      <c r="R13" s="49">
        <f>N13/K13</f>
        <v>0.2857142857142857</v>
      </c>
      <c r="S13" s="173"/>
      <c r="T13" s="224"/>
      <c r="U13" s="173"/>
      <c r="V13" s="173"/>
      <c r="W13" s="227"/>
      <c r="X13" s="200"/>
      <c r="Y13" s="227"/>
      <c r="Z13" s="200"/>
      <c r="AA13" s="212"/>
      <c r="AB13" s="227"/>
      <c r="AC13" s="227"/>
      <c r="AD13" s="14" t="s">
        <v>513</v>
      </c>
    </row>
    <row r="14" spans="1:30" ht="90" x14ac:dyDescent="0.25">
      <c r="A14" s="20"/>
      <c r="B14" s="194"/>
      <c r="C14" s="20"/>
      <c r="D14" s="20"/>
      <c r="E14" s="20"/>
      <c r="F14" s="194"/>
      <c r="G14" s="13" t="s">
        <v>104</v>
      </c>
      <c r="H14" s="84" t="s">
        <v>360</v>
      </c>
      <c r="I14" s="83">
        <v>4108</v>
      </c>
      <c r="J14" s="16" t="s">
        <v>103</v>
      </c>
      <c r="K14" s="21">
        <v>3000</v>
      </c>
      <c r="L14" s="21">
        <v>1500</v>
      </c>
      <c r="M14" s="21">
        <v>100</v>
      </c>
      <c r="N14" s="34">
        <v>821</v>
      </c>
      <c r="O14" s="49">
        <f>N14/L14</f>
        <v>0.54733333333333334</v>
      </c>
      <c r="P14" s="203"/>
      <c r="Q14" s="220"/>
      <c r="R14" s="49">
        <f>(N14+M14)/K14</f>
        <v>0.307</v>
      </c>
      <c r="S14" s="173"/>
      <c r="T14" s="224"/>
      <c r="U14" s="173"/>
      <c r="V14" s="173"/>
      <c r="W14" s="228"/>
      <c r="X14" s="196"/>
      <c r="Y14" s="228"/>
      <c r="Z14" s="196"/>
      <c r="AA14" s="213"/>
      <c r="AB14" s="228"/>
      <c r="AC14" s="228"/>
      <c r="AD14" s="14" t="s">
        <v>514</v>
      </c>
    </row>
    <row r="15" spans="1:30" ht="45" x14ac:dyDescent="0.25">
      <c r="A15" s="139"/>
      <c r="B15" s="129"/>
      <c r="C15" s="139"/>
      <c r="D15" s="139"/>
      <c r="E15" s="139"/>
      <c r="F15" s="129"/>
      <c r="G15" s="133"/>
      <c r="H15" s="126"/>
      <c r="I15" s="125"/>
      <c r="J15" s="71"/>
      <c r="K15" s="128"/>
      <c r="L15" s="21"/>
      <c r="M15" s="128"/>
      <c r="N15" s="134"/>
      <c r="O15" s="127"/>
      <c r="P15" s="130"/>
      <c r="Q15" s="220"/>
      <c r="R15" s="127"/>
      <c r="S15" s="174"/>
      <c r="T15" s="225"/>
      <c r="U15" s="174"/>
      <c r="V15" s="174"/>
      <c r="W15" s="113">
        <v>400000000</v>
      </c>
      <c r="X15" s="65" t="s">
        <v>372</v>
      </c>
      <c r="Z15" s="109" t="s">
        <v>373</v>
      </c>
      <c r="AA15" s="109" t="s">
        <v>409</v>
      </c>
      <c r="AB15" s="16"/>
      <c r="AC15" s="71"/>
      <c r="AD15" s="132" t="s">
        <v>384</v>
      </c>
    </row>
    <row r="16" spans="1:30" ht="112.5" x14ac:dyDescent="0.25">
      <c r="A16" s="94"/>
      <c r="B16" s="93" t="s">
        <v>97</v>
      </c>
      <c r="C16" s="94"/>
      <c r="D16" s="94"/>
      <c r="E16" s="94"/>
      <c r="F16" s="93" t="s">
        <v>105</v>
      </c>
      <c r="G16" s="95" t="s">
        <v>107</v>
      </c>
      <c r="H16" s="84" t="s">
        <v>360</v>
      </c>
      <c r="I16" s="21">
        <v>7</v>
      </c>
      <c r="J16" s="86" t="s">
        <v>106</v>
      </c>
      <c r="K16" s="92">
        <v>10</v>
      </c>
      <c r="L16" s="21">
        <v>0</v>
      </c>
      <c r="M16" s="108">
        <v>10</v>
      </c>
      <c r="N16" s="96">
        <v>3</v>
      </c>
      <c r="O16" s="89">
        <v>1</v>
      </c>
      <c r="P16" s="89">
        <f>N16/K16</f>
        <v>0.3</v>
      </c>
      <c r="Q16" s="220"/>
      <c r="R16" s="89">
        <v>1</v>
      </c>
      <c r="S16" s="55" t="s">
        <v>516</v>
      </c>
      <c r="T16" s="45" t="s">
        <v>517</v>
      </c>
      <c r="U16" s="55" t="s">
        <v>518</v>
      </c>
      <c r="V16" s="55" t="s">
        <v>519</v>
      </c>
      <c r="W16" s="151" t="s">
        <v>522</v>
      </c>
      <c r="X16" s="65" t="s">
        <v>463</v>
      </c>
      <c r="Y16" s="151" t="s">
        <v>520</v>
      </c>
      <c r="Z16" s="16" t="s">
        <v>283</v>
      </c>
      <c r="AA16" s="31" t="s">
        <v>464</v>
      </c>
      <c r="AB16" s="151" t="s">
        <v>520</v>
      </c>
      <c r="AC16" s="91" t="s">
        <v>520</v>
      </c>
      <c r="AD16" s="90" t="s">
        <v>521</v>
      </c>
    </row>
    <row r="17" spans="1:32" ht="180" x14ac:dyDescent="0.25">
      <c r="A17" s="20"/>
      <c r="B17" s="194" t="s">
        <v>108</v>
      </c>
      <c r="C17" s="16" t="s">
        <v>310</v>
      </c>
      <c r="D17" s="16"/>
      <c r="E17" s="16" t="s">
        <v>266</v>
      </c>
      <c r="F17" s="172" t="s">
        <v>109</v>
      </c>
      <c r="G17" s="13" t="s">
        <v>111</v>
      </c>
      <c r="H17" s="84" t="s">
        <v>360</v>
      </c>
      <c r="I17" s="83">
        <v>210</v>
      </c>
      <c r="J17" s="16" t="s">
        <v>110</v>
      </c>
      <c r="K17" s="21">
        <v>45</v>
      </c>
      <c r="L17" s="21">
        <v>23</v>
      </c>
      <c r="M17" s="21">
        <v>0</v>
      </c>
      <c r="N17" s="57">
        <v>15</v>
      </c>
      <c r="O17" s="49">
        <f>N17/L17</f>
        <v>0.65217391304347827</v>
      </c>
      <c r="P17" s="202">
        <f>(O17+O18+O19+O20)/4</f>
        <v>0.65054347826086956</v>
      </c>
      <c r="Q17" s="202">
        <v>0.65</v>
      </c>
      <c r="R17" s="49">
        <f t="shared" ref="R17:R19" si="0">N17/K17</f>
        <v>0.33333333333333331</v>
      </c>
      <c r="S17" s="172" t="s">
        <v>414</v>
      </c>
      <c r="T17" s="188" t="s">
        <v>416</v>
      </c>
      <c r="U17" s="172" t="s">
        <v>419</v>
      </c>
      <c r="V17" s="172" t="s">
        <v>420</v>
      </c>
      <c r="W17" s="229">
        <v>594000000</v>
      </c>
      <c r="X17" s="211" t="s">
        <v>463</v>
      </c>
      <c r="Y17" s="229">
        <v>591200000</v>
      </c>
      <c r="Z17" s="195" t="s">
        <v>283</v>
      </c>
      <c r="AA17" s="211" t="s">
        <v>464</v>
      </c>
      <c r="AB17" s="229">
        <v>591200000</v>
      </c>
      <c r="AC17" s="229">
        <v>591200000</v>
      </c>
      <c r="AD17" s="14" t="s">
        <v>486</v>
      </c>
    </row>
    <row r="18" spans="1:32" ht="101.25" x14ac:dyDescent="0.25">
      <c r="A18" s="20"/>
      <c r="B18" s="194"/>
      <c r="C18" s="20"/>
      <c r="D18" s="20"/>
      <c r="E18" s="20"/>
      <c r="F18" s="173"/>
      <c r="G18" s="13" t="s">
        <v>112</v>
      </c>
      <c r="H18" s="84" t="s">
        <v>360</v>
      </c>
      <c r="I18" s="83">
        <v>8</v>
      </c>
      <c r="J18" s="16" t="s">
        <v>113</v>
      </c>
      <c r="K18" s="21">
        <v>250</v>
      </c>
      <c r="L18" s="21">
        <v>160</v>
      </c>
      <c r="M18" s="21">
        <v>0</v>
      </c>
      <c r="N18" s="57">
        <v>202</v>
      </c>
      <c r="O18" s="49">
        <v>1</v>
      </c>
      <c r="P18" s="222"/>
      <c r="Q18" s="222"/>
      <c r="R18" s="49">
        <f>N18/K18</f>
        <v>0.80800000000000005</v>
      </c>
      <c r="S18" s="173"/>
      <c r="T18" s="221"/>
      <c r="U18" s="173"/>
      <c r="V18" s="173"/>
      <c r="W18" s="230"/>
      <c r="X18" s="212"/>
      <c r="Y18" s="230"/>
      <c r="Z18" s="200"/>
      <c r="AA18" s="212"/>
      <c r="AB18" s="230"/>
      <c r="AC18" s="230"/>
      <c r="AD18" s="14" t="s">
        <v>515</v>
      </c>
    </row>
    <row r="19" spans="1:32" ht="90" x14ac:dyDescent="0.25">
      <c r="A19" s="20"/>
      <c r="B19" s="194"/>
      <c r="C19" s="20"/>
      <c r="D19" s="20"/>
      <c r="E19" s="20"/>
      <c r="F19" s="173"/>
      <c r="G19" s="13" t="s">
        <v>115</v>
      </c>
      <c r="H19" s="84" t="s">
        <v>360</v>
      </c>
      <c r="I19" s="83">
        <v>24</v>
      </c>
      <c r="J19" s="16" t="s">
        <v>114</v>
      </c>
      <c r="K19" s="21">
        <v>10</v>
      </c>
      <c r="L19" s="21">
        <v>5</v>
      </c>
      <c r="M19" s="21">
        <v>0</v>
      </c>
      <c r="N19" s="57">
        <v>1</v>
      </c>
      <c r="O19" s="49">
        <f>N19/L19</f>
        <v>0.2</v>
      </c>
      <c r="P19" s="222"/>
      <c r="Q19" s="222"/>
      <c r="R19" s="49">
        <f t="shared" si="0"/>
        <v>0.1</v>
      </c>
      <c r="S19" s="173"/>
      <c r="T19" s="221"/>
      <c r="U19" s="173"/>
      <c r="V19" s="173"/>
      <c r="W19" s="230"/>
      <c r="X19" s="212"/>
      <c r="Y19" s="230"/>
      <c r="Z19" s="200"/>
      <c r="AA19" s="212"/>
      <c r="AB19" s="230"/>
      <c r="AC19" s="230"/>
      <c r="AD19" s="14" t="s">
        <v>484</v>
      </c>
    </row>
    <row r="20" spans="1:32" ht="135" x14ac:dyDescent="0.25">
      <c r="A20" s="139"/>
      <c r="B20" s="172"/>
      <c r="C20" s="139"/>
      <c r="D20" s="139"/>
      <c r="E20" s="139"/>
      <c r="F20" s="173"/>
      <c r="G20" s="124" t="s">
        <v>117</v>
      </c>
      <c r="H20" s="96" t="s">
        <v>360</v>
      </c>
      <c r="I20" s="121">
        <v>0</v>
      </c>
      <c r="J20" s="71" t="s">
        <v>116</v>
      </c>
      <c r="K20" s="122">
        <v>30</v>
      </c>
      <c r="L20" s="96">
        <v>20</v>
      </c>
      <c r="M20" s="96">
        <v>0</v>
      </c>
      <c r="N20" s="96">
        <v>15</v>
      </c>
      <c r="O20" s="120">
        <f>N20/L20</f>
        <v>0.75</v>
      </c>
      <c r="P20" s="222"/>
      <c r="Q20" s="222"/>
      <c r="R20" s="120">
        <f>N20/K20</f>
        <v>0.5</v>
      </c>
      <c r="S20" s="173"/>
      <c r="T20" s="221"/>
      <c r="U20" s="173"/>
      <c r="V20" s="173"/>
      <c r="W20" s="231"/>
      <c r="X20" s="213"/>
      <c r="Y20" s="231"/>
      <c r="Z20" s="196"/>
      <c r="AA20" s="213"/>
      <c r="AB20" s="231"/>
      <c r="AC20" s="231"/>
      <c r="AD20" s="123" t="s">
        <v>485</v>
      </c>
    </row>
    <row r="21" spans="1:32" ht="135.75" x14ac:dyDescent="0.25">
      <c r="A21" s="140"/>
      <c r="B21" s="140"/>
      <c r="C21" s="140"/>
      <c r="D21" s="140"/>
      <c r="E21" s="140"/>
      <c r="F21" s="174"/>
      <c r="G21" s="140"/>
      <c r="H21" s="140"/>
      <c r="I21" s="140"/>
      <c r="J21" s="140"/>
      <c r="K21" s="140"/>
      <c r="L21" s="140"/>
      <c r="M21" s="140"/>
      <c r="N21" s="140"/>
      <c r="O21" s="140"/>
      <c r="P21" s="140"/>
      <c r="Q21" s="140"/>
      <c r="R21" s="140"/>
      <c r="S21" s="42" t="s">
        <v>414</v>
      </c>
      <c r="T21" s="141" t="s">
        <v>416</v>
      </c>
      <c r="U21" s="46" t="s">
        <v>419</v>
      </c>
      <c r="V21" s="46" t="s">
        <v>420</v>
      </c>
      <c r="W21" s="80">
        <v>600000000</v>
      </c>
      <c r="X21" s="141" t="s">
        <v>372</v>
      </c>
      <c r="Y21" s="140"/>
      <c r="Z21" s="42" t="s">
        <v>373</v>
      </c>
      <c r="AA21" s="42" t="s">
        <v>415</v>
      </c>
      <c r="AB21" s="140"/>
      <c r="AC21" s="140"/>
      <c r="AD21" s="42" t="s">
        <v>384</v>
      </c>
      <c r="AE21" s="140"/>
      <c r="AF21" s="140"/>
    </row>
    <row r="22" spans="1:32" x14ac:dyDescent="0.25">
      <c r="W22" s="137"/>
    </row>
    <row r="23" spans="1:32" x14ac:dyDescent="0.25">
      <c r="W23" s="137"/>
    </row>
    <row r="24" spans="1:32" ht="15" customHeight="1" x14ac:dyDescent="0.25">
      <c r="M24" s="182" t="s">
        <v>571</v>
      </c>
      <c r="N24" s="182"/>
      <c r="O24" s="183">
        <f>(Q4+Q8+Q10+Q12+Q17)/5</f>
        <v>0.66277979797979802</v>
      </c>
      <c r="W24" s="138"/>
    </row>
    <row r="25" spans="1:32" ht="47.25" customHeight="1" x14ac:dyDescent="0.25">
      <c r="M25" s="182"/>
      <c r="N25" s="182"/>
      <c r="O25" s="183"/>
    </row>
    <row r="26" spans="1:32" s="102" customFormat="1" ht="22.5" customHeight="1" x14ac:dyDescent="0.25">
      <c r="M26" s="168"/>
      <c r="N26" s="168"/>
    </row>
    <row r="27" spans="1:32" x14ac:dyDescent="0.25">
      <c r="M27" s="182" t="s">
        <v>572</v>
      </c>
      <c r="N27" s="182"/>
      <c r="O27" s="183">
        <f>(M32+N32+O32+P32+Q32)/5</f>
        <v>0.5929523809523809</v>
      </c>
      <c r="P27" s="61"/>
      <c r="Q27" s="61"/>
    </row>
    <row r="28" spans="1:32" x14ac:dyDescent="0.25">
      <c r="M28" s="182"/>
      <c r="N28" s="182"/>
      <c r="O28" s="183"/>
    </row>
    <row r="29" spans="1:32" x14ac:dyDescent="0.25">
      <c r="M29" s="182"/>
      <c r="N29" s="182"/>
      <c r="O29" s="183"/>
      <c r="P29" s="61"/>
      <c r="Q29" s="61"/>
    </row>
    <row r="31" spans="1:32" x14ac:dyDescent="0.25">
      <c r="M31" s="166" t="s">
        <v>566</v>
      </c>
      <c r="N31" s="166" t="s">
        <v>567</v>
      </c>
      <c r="O31" s="166" t="s">
        <v>568</v>
      </c>
      <c r="P31" s="166" t="s">
        <v>569</v>
      </c>
      <c r="Q31" s="166" t="s">
        <v>570</v>
      </c>
    </row>
    <row r="32" spans="1:32" x14ac:dyDescent="0.25">
      <c r="M32" s="167">
        <f>(R4+R5+R6+R7)/4</f>
        <v>0.6958333333333333</v>
      </c>
      <c r="N32" s="167">
        <f>(R8+R9)/2</f>
        <v>0.5</v>
      </c>
      <c r="O32" s="167">
        <f>(R10+R11)/2</f>
        <v>0.85</v>
      </c>
      <c r="P32" s="167">
        <f>(R12+R13+R14+R16)/4</f>
        <v>0.48359523809523808</v>
      </c>
      <c r="Q32" s="167">
        <f>(R17+R18+R19+R20)/4</f>
        <v>0.43533333333333335</v>
      </c>
    </row>
  </sheetData>
  <mergeCells count="47">
    <mergeCell ref="M27:N29"/>
    <mergeCell ref="O27:O29"/>
    <mergeCell ref="M24:N25"/>
    <mergeCell ref="O24:O25"/>
    <mergeCell ref="W17:W20"/>
    <mergeCell ref="Q17:Q20"/>
    <mergeCell ref="U17:U20"/>
    <mergeCell ref="V17:V20"/>
    <mergeCell ref="AC12:AC14"/>
    <mergeCell ref="Z12:Z14"/>
    <mergeCell ref="AA12:AA14"/>
    <mergeCell ref="Y17:Y20"/>
    <mergeCell ref="Z17:Z20"/>
    <mergeCell ref="AA17:AA20"/>
    <mergeCell ref="AB17:AB20"/>
    <mergeCell ref="Y12:Y14"/>
    <mergeCell ref="AB12:AB14"/>
    <mergeCell ref="AC17:AC20"/>
    <mergeCell ref="X17:X20"/>
    <mergeCell ref="X12:X14"/>
    <mergeCell ref="U12:U15"/>
    <mergeCell ref="S12:S15"/>
    <mergeCell ref="T12:T15"/>
    <mergeCell ref="W12:W14"/>
    <mergeCell ref="V12:V15"/>
    <mergeCell ref="E1:AD1"/>
    <mergeCell ref="F8:F9"/>
    <mergeCell ref="Q4:Q7"/>
    <mergeCell ref="P5:P7"/>
    <mergeCell ref="P8:P9"/>
    <mergeCell ref="Q8:Q9"/>
    <mergeCell ref="F5:F7"/>
    <mergeCell ref="Q10:Q11"/>
    <mergeCell ref="Q12:Q16"/>
    <mergeCell ref="S17:S20"/>
    <mergeCell ref="T17:T20"/>
    <mergeCell ref="B4:B7"/>
    <mergeCell ref="P17:P20"/>
    <mergeCell ref="F12:F14"/>
    <mergeCell ref="B8:B9"/>
    <mergeCell ref="F10:F11"/>
    <mergeCell ref="B10:B11"/>
    <mergeCell ref="B17:B20"/>
    <mergeCell ref="B12:B14"/>
    <mergeCell ref="P10:P11"/>
    <mergeCell ref="P12:P14"/>
    <mergeCell ref="F17:F21"/>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opLeftCell="G3" workbookViewId="0">
      <pane ySplit="1" topLeftCell="A14" activePane="bottomLeft" state="frozen"/>
      <selection activeCell="A3" sqref="A3"/>
      <selection pane="bottomLeft" activeCell="F13" sqref="F13:F14"/>
    </sheetView>
  </sheetViews>
  <sheetFormatPr baseColWidth="10" defaultRowHeight="15" x14ac:dyDescent="0.25"/>
  <cols>
    <col min="2" max="4" width="15.85546875" customWidth="1"/>
    <col min="5" max="5" width="19.5703125" customWidth="1"/>
    <col min="6" max="6" width="17.28515625" customWidth="1"/>
    <col min="10" max="10" width="15.42578125" customWidth="1"/>
    <col min="12" max="13" width="20.85546875" customWidth="1"/>
    <col min="14" max="18" width="18.42578125" customWidth="1"/>
    <col min="19" max="19" width="15.28515625" customWidth="1"/>
    <col min="20" max="20" width="13.7109375" customWidth="1"/>
    <col min="22" max="22" width="13.42578125" customWidth="1"/>
    <col min="23" max="23" width="22.5703125" customWidth="1"/>
    <col min="24" max="24" width="16" customWidth="1"/>
    <col min="25" max="25" width="13.140625" customWidth="1"/>
    <col min="26" max="26" width="14.85546875" customWidth="1"/>
    <col min="27" max="27" width="19.140625" customWidth="1"/>
    <col min="28" max="28" width="18" customWidth="1"/>
    <col min="29" max="29" width="19.42578125" customWidth="1"/>
    <col min="30" max="30" width="28.7109375" customWidth="1"/>
  </cols>
  <sheetData>
    <row r="1" spans="1:30" ht="63.75" hidden="1" customHeight="1" x14ac:dyDescent="0.25">
      <c r="E1" s="201" t="s">
        <v>392</v>
      </c>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idden="1" x14ac:dyDescent="0.25"/>
    <row r="3" spans="1:30" ht="120" x14ac:dyDescent="0.25">
      <c r="A3" s="3" t="s">
        <v>17</v>
      </c>
      <c r="B3" s="3" t="s">
        <v>16</v>
      </c>
      <c r="C3" s="3" t="s">
        <v>301</v>
      </c>
      <c r="D3" s="3" t="s">
        <v>294</v>
      </c>
      <c r="E3" s="3" t="s">
        <v>15</v>
      </c>
      <c r="F3" s="3" t="s">
        <v>14</v>
      </c>
      <c r="G3" s="3" t="s">
        <v>13</v>
      </c>
      <c r="H3" s="2" t="s">
        <v>359</v>
      </c>
      <c r="I3" s="3" t="s">
        <v>363</v>
      </c>
      <c r="J3" s="10" t="s">
        <v>12</v>
      </c>
      <c r="K3" s="3" t="s">
        <v>11</v>
      </c>
      <c r="L3" s="9" t="s">
        <v>364</v>
      </c>
      <c r="M3" s="9" t="s">
        <v>365</v>
      </c>
      <c r="N3" s="99" t="s">
        <v>458</v>
      </c>
      <c r="O3" s="48" t="s">
        <v>459</v>
      </c>
      <c r="P3" s="48" t="s">
        <v>460</v>
      </c>
      <c r="Q3" s="48" t="s">
        <v>461</v>
      </c>
      <c r="R3" s="48" t="s">
        <v>462</v>
      </c>
      <c r="S3" s="6" t="s">
        <v>10</v>
      </c>
      <c r="T3" s="8" t="s">
        <v>9</v>
      </c>
      <c r="U3" s="7" t="s">
        <v>8</v>
      </c>
      <c r="V3" s="6" t="s">
        <v>7</v>
      </c>
      <c r="W3" s="5" t="s">
        <v>295</v>
      </c>
      <c r="X3" s="3" t="s">
        <v>6</v>
      </c>
      <c r="Y3" s="4" t="s">
        <v>5</v>
      </c>
      <c r="Z3" s="3" t="s">
        <v>4</v>
      </c>
      <c r="AA3" s="3" t="s">
        <v>3</v>
      </c>
      <c r="AB3" s="2" t="s">
        <v>2</v>
      </c>
      <c r="AC3" s="2" t="s">
        <v>1</v>
      </c>
      <c r="AD3" s="2" t="s">
        <v>0</v>
      </c>
    </row>
    <row r="4" spans="1:30" s="22" customFormat="1" ht="148.5" customHeight="1" x14ac:dyDescent="0.2">
      <c r="A4" s="19" t="s">
        <v>144</v>
      </c>
      <c r="B4" s="194" t="s">
        <v>118</v>
      </c>
      <c r="C4" s="19" t="s">
        <v>311</v>
      </c>
      <c r="D4" s="20"/>
      <c r="E4" s="16" t="s">
        <v>269</v>
      </c>
      <c r="F4" s="234" t="s">
        <v>119</v>
      </c>
      <c r="G4" s="38" t="s">
        <v>122</v>
      </c>
      <c r="H4" s="38"/>
      <c r="I4" s="83">
        <v>2574</v>
      </c>
      <c r="J4" s="39" t="s">
        <v>120</v>
      </c>
      <c r="K4" s="21">
        <v>600</v>
      </c>
      <c r="L4" s="84">
        <v>250</v>
      </c>
      <c r="M4" s="107">
        <v>100</v>
      </c>
      <c r="N4" s="57">
        <v>400</v>
      </c>
      <c r="O4" s="49">
        <v>1</v>
      </c>
      <c r="P4" s="190">
        <f>(O4+O5)/2</f>
        <v>1</v>
      </c>
      <c r="Q4" s="190">
        <f>(P4+P6+P11+P13)/4</f>
        <v>0.80323275862068966</v>
      </c>
      <c r="R4" s="47">
        <f>(N4+M4)/K4</f>
        <v>0.83333333333333337</v>
      </c>
      <c r="S4" s="186" t="s">
        <v>524</v>
      </c>
      <c r="T4" s="211" t="s">
        <v>399</v>
      </c>
      <c r="U4" s="186" t="s">
        <v>336</v>
      </c>
      <c r="V4" s="237" t="s">
        <v>337</v>
      </c>
      <c r="W4" s="195" t="s">
        <v>400</v>
      </c>
      <c r="X4" s="211" t="s">
        <v>372</v>
      </c>
      <c r="Y4" s="204">
        <v>788031946</v>
      </c>
      <c r="Z4" s="195" t="s">
        <v>373</v>
      </c>
      <c r="AA4" s="232" t="s">
        <v>401</v>
      </c>
      <c r="AB4" s="204">
        <v>788031946</v>
      </c>
      <c r="AC4" s="204">
        <v>788031946</v>
      </c>
      <c r="AD4" s="14" t="s">
        <v>562</v>
      </c>
    </row>
    <row r="5" spans="1:30" s="22" customFormat="1" ht="90" x14ac:dyDescent="0.2">
      <c r="A5" s="20"/>
      <c r="B5" s="194"/>
      <c r="C5" s="20"/>
      <c r="D5" s="20"/>
      <c r="E5" s="20"/>
      <c r="F5" s="234"/>
      <c r="G5" s="13" t="s">
        <v>123</v>
      </c>
      <c r="H5" s="13"/>
      <c r="I5" s="83">
        <v>1</v>
      </c>
      <c r="J5" s="39" t="s">
        <v>121</v>
      </c>
      <c r="K5" s="21">
        <v>3</v>
      </c>
      <c r="L5" s="84">
        <v>0</v>
      </c>
      <c r="M5" s="107">
        <v>4</v>
      </c>
      <c r="N5" s="34">
        <v>3</v>
      </c>
      <c r="O5" s="49">
        <v>1</v>
      </c>
      <c r="P5" s="191"/>
      <c r="Q5" s="218"/>
      <c r="R5" s="47">
        <v>1</v>
      </c>
      <c r="S5" s="187"/>
      <c r="T5" s="213"/>
      <c r="U5" s="187"/>
      <c r="V5" s="238"/>
      <c r="W5" s="196"/>
      <c r="X5" s="213"/>
      <c r="Y5" s="196"/>
      <c r="Z5" s="196"/>
      <c r="AA5" s="233"/>
      <c r="AB5" s="196"/>
      <c r="AC5" s="196"/>
      <c r="AD5" s="14" t="s">
        <v>523</v>
      </c>
    </row>
    <row r="6" spans="1:30" s="22" customFormat="1" ht="191.25" customHeight="1" x14ac:dyDescent="0.2">
      <c r="A6" s="20"/>
      <c r="B6" s="194"/>
      <c r="C6" s="20"/>
      <c r="D6" s="20"/>
      <c r="E6" s="20"/>
      <c r="F6" s="234" t="s">
        <v>124</v>
      </c>
      <c r="G6" s="14" t="s">
        <v>126</v>
      </c>
      <c r="H6" s="14"/>
      <c r="I6" s="83">
        <v>933</v>
      </c>
      <c r="J6" s="16" t="s">
        <v>125</v>
      </c>
      <c r="K6" s="21">
        <v>2400</v>
      </c>
      <c r="L6" s="84">
        <v>1160</v>
      </c>
      <c r="M6" s="107">
        <v>0</v>
      </c>
      <c r="N6" s="34">
        <v>655</v>
      </c>
      <c r="O6" s="49">
        <f>N6/L6</f>
        <v>0.56465517241379315</v>
      </c>
      <c r="P6" s="202">
        <f>(O8+O10+O6+O7+O9)/5</f>
        <v>0.71293103448275863</v>
      </c>
      <c r="Q6" s="218"/>
      <c r="R6" s="47">
        <f>N6/K6</f>
        <v>0.27291666666666664</v>
      </c>
      <c r="S6" s="172" t="s">
        <v>396</v>
      </c>
      <c r="T6" s="211" t="s">
        <v>335</v>
      </c>
      <c r="U6" s="186" t="s">
        <v>336</v>
      </c>
      <c r="V6" s="237" t="s">
        <v>337</v>
      </c>
      <c r="W6" s="211" t="s">
        <v>291</v>
      </c>
      <c r="X6" s="211" t="s">
        <v>372</v>
      </c>
      <c r="Y6" s="211" t="s">
        <v>291</v>
      </c>
      <c r="Z6" s="195" t="s">
        <v>373</v>
      </c>
      <c r="AA6" s="232" t="s">
        <v>402</v>
      </c>
      <c r="AB6" s="211" t="s">
        <v>291</v>
      </c>
      <c r="AC6" s="211" t="s">
        <v>291</v>
      </c>
      <c r="AD6" s="14" t="s">
        <v>563</v>
      </c>
    </row>
    <row r="7" spans="1:30" s="22" customFormat="1" ht="45" x14ac:dyDescent="0.2">
      <c r="A7" s="20"/>
      <c r="B7" s="194"/>
      <c r="C7" s="20"/>
      <c r="D7" s="20"/>
      <c r="E7" s="20"/>
      <c r="F7" s="234"/>
      <c r="G7" s="13" t="s">
        <v>128</v>
      </c>
      <c r="H7" s="13"/>
      <c r="I7" s="83">
        <v>0</v>
      </c>
      <c r="J7" s="40" t="s">
        <v>127</v>
      </c>
      <c r="K7" s="21">
        <v>750</v>
      </c>
      <c r="L7" s="84">
        <v>400</v>
      </c>
      <c r="M7" s="107">
        <v>200</v>
      </c>
      <c r="N7" s="57">
        <v>400</v>
      </c>
      <c r="O7" s="49">
        <f>N7/L7</f>
        <v>1</v>
      </c>
      <c r="P7" s="222"/>
      <c r="Q7" s="218"/>
      <c r="R7" s="47">
        <f t="shared" ref="R7:R13" si="0">(N7+M7)/K7</f>
        <v>0.8</v>
      </c>
      <c r="S7" s="173"/>
      <c r="T7" s="212"/>
      <c r="U7" s="214"/>
      <c r="V7" s="240"/>
      <c r="W7" s="212"/>
      <c r="X7" s="212"/>
      <c r="Y7" s="212"/>
      <c r="Z7" s="200"/>
      <c r="AA7" s="239"/>
      <c r="AB7" s="212"/>
      <c r="AC7" s="212"/>
      <c r="AD7" s="14" t="s">
        <v>528</v>
      </c>
    </row>
    <row r="8" spans="1:30" s="22" customFormat="1" ht="45" x14ac:dyDescent="0.2">
      <c r="A8" s="20"/>
      <c r="B8" s="194"/>
      <c r="C8" s="20"/>
      <c r="D8" s="20"/>
      <c r="E8" s="20"/>
      <c r="F8" s="234"/>
      <c r="G8" s="14" t="s">
        <v>21</v>
      </c>
      <c r="H8" s="14"/>
      <c r="I8" s="83">
        <v>601</v>
      </c>
      <c r="J8" s="16" t="s">
        <v>129</v>
      </c>
      <c r="K8" s="21">
        <v>600</v>
      </c>
      <c r="L8" s="84">
        <v>200</v>
      </c>
      <c r="M8" s="107">
        <v>200</v>
      </c>
      <c r="N8" s="34">
        <v>200</v>
      </c>
      <c r="O8" s="49">
        <f>N8/L8</f>
        <v>1</v>
      </c>
      <c r="P8" s="222"/>
      <c r="Q8" s="218"/>
      <c r="R8" s="47">
        <f t="shared" si="0"/>
        <v>0.66666666666666663</v>
      </c>
      <c r="S8" s="173"/>
      <c r="T8" s="212"/>
      <c r="U8" s="214"/>
      <c r="V8" s="240"/>
      <c r="W8" s="212"/>
      <c r="X8" s="212"/>
      <c r="Y8" s="212"/>
      <c r="Z8" s="200"/>
      <c r="AA8" s="239"/>
      <c r="AB8" s="212"/>
      <c r="AC8" s="212"/>
      <c r="AD8" s="14" t="s">
        <v>526</v>
      </c>
    </row>
    <row r="9" spans="1:30" s="22" customFormat="1" ht="90" x14ac:dyDescent="0.2">
      <c r="A9" s="20"/>
      <c r="B9" s="194"/>
      <c r="C9" s="20"/>
      <c r="D9" s="20"/>
      <c r="E9" s="20"/>
      <c r="F9" s="234"/>
      <c r="G9" s="14" t="s">
        <v>131</v>
      </c>
      <c r="H9" s="14"/>
      <c r="I9" s="83">
        <v>0</v>
      </c>
      <c r="J9" s="16" t="s">
        <v>130</v>
      </c>
      <c r="K9" s="21">
        <v>1</v>
      </c>
      <c r="L9" s="84">
        <v>1</v>
      </c>
      <c r="M9" s="107">
        <v>1</v>
      </c>
      <c r="N9" s="57">
        <v>0</v>
      </c>
      <c r="O9" s="49">
        <f>N9/L9</f>
        <v>0</v>
      </c>
      <c r="P9" s="222"/>
      <c r="Q9" s="218"/>
      <c r="R9" s="47">
        <f t="shared" si="0"/>
        <v>1</v>
      </c>
      <c r="S9" s="173"/>
      <c r="T9" s="212"/>
      <c r="U9" s="214"/>
      <c r="V9" s="240"/>
      <c r="W9" s="212"/>
      <c r="X9" s="212"/>
      <c r="Y9" s="212"/>
      <c r="Z9" s="200"/>
      <c r="AA9" s="239"/>
      <c r="AB9" s="212"/>
      <c r="AC9" s="212"/>
      <c r="AD9" s="14" t="s">
        <v>398</v>
      </c>
    </row>
    <row r="10" spans="1:30" s="22" customFormat="1" ht="67.5" x14ac:dyDescent="0.2">
      <c r="A10" s="20"/>
      <c r="B10" s="194"/>
      <c r="C10" s="20"/>
      <c r="D10" s="20"/>
      <c r="E10" s="20"/>
      <c r="F10" s="234"/>
      <c r="G10" s="13" t="s">
        <v>133</v>
      </c>
      <c r="H10" s="13"/>
      <c r="I10" s="83">
        <v>125</v>
      </c>
      <c r="J10" s="40" t="s">
        <v>132</v>
      </c>
      <c r="K10" s="21">
        <v>400</v>
      </c>
      <c r="L10" s="84">
        <v>150</v>
      </c>
      <c r="M10" s="107">
        <v>70</v>
      </c>
      <c r="N10" s="34">
        <v>150</v>
      </c>
      <c r="O10" s="49">
        <f>N10/L10</f>
        <v>1</v>
      </c>
      <c r="P10" s="203"/>
      <c r="Q10" s="218"/>
      <c r="R10" s="47">
        <f t="shared" si="0"/>
        <v>0.55000000000000004</v>
      </c>
      <c r="S10" s="174"/>
      <c r="T10" s="213"/>
      <c r="U10" s="187"/>
      <c r="V10" s="238"/>
      <c r="W10" s="213"/>
      <c r="X10" s="213"/>
      <c r="Y10" s="213"/>
      <c r="Z10" s="196"/>
      <c r="AA10" s="233"/>
      <c r="AB10" s="213"/>
      <c r="AC10" s="213"/>
      <c r="AD10" s="14" t="s">
        <v>527</v>
      </c>
    </row>
    <row r="11" spans="1:30" s="22" customFormat="1" ht="171.75" customHeight="1" x14ac:dyDescent="0.2">
      <c r="A11" s="20"/>
      <c r="B11" s="194"/>
      <c r="C11" s="20"/>
      <c r="D11" s="20"/>
      <c r="E11" s="20"/>
      <c r="F11" s="235" t="s">
        <v>134</v>
      </c>
      <c r="G11" s="95" t="s">
        <v>136</v>
      </c>
      <c r="H11" s="85"/>
      <c r="I11" s="83">
        <v>1185</v>
      </c>
      <c r="J11" s="98" t="s">
        <v>135</v>
      </c>
      <c r="K11" s="92">
        <v>800</v>
      </c>
      <c r="L11" s="21">
        <v>200</v>
      </c>
      <c r="M11" s="108">
        <v>400</v>
      </c>
      <c r="N11" s="92">
        <v>0</v>
      </c>
      <c r="O11" s="97">
        <v>0</v>
      </c>
      <c r="P11" s="190">
        <f>(O11+O12)/2</f>
        <v>0.5</v>
      </c>
      <c r="Q11" s="218"/>
      <c r="R11" s="97">
        <f t="shared" si="0"/>
        <v>0.5</v>
      </c>
      <c r="S11" s="195" t="s">
        <v>395</v>
      </c>
      <c r="T11" s="211" t="s">
        <v>405</v>
      </c>
      <c r="U11" s="195" t="s">
        <v>343</v>
      </c>
      <c r="V11" s="237" t="s">
        <v>292</v>
      </c>
      <c r="W11" s="211" t="s">
        <v>291</v>
      </c>
      <c r="X11" s="211" t="s">
        <v>372</v>
      </c>
      <c r="Y11" s="211" t="s">
        <v>291</v>
      </c>
      <c r="Z11" s="195" t="s">
        <v>373</v>
      </c>
      <c r="AA11" s="232" t="s">
        <v>404</v>
      </c>
      <c r="AB11" s="211"/>
      <c r="AC11" s="211"/>
      <c r="AD11" s="111" t="s">
        <v>384</v>
      </c>
    </row>
    <row r="12" spans="1:30" s="22" customFormat="1" ht="90.75" customHeight="1" x14ac:dyDescent="0.2">
      <c r="A12" s="20"/>
      <c r="B12" s="194"/>
      <c r="C12" s="20"/>
      <c r="D12" s="20"/>
      <c r="E12" s="20"/>
      <c r="F12" s="236"/>
      <c r="G12" s="73" t="s">
        <v>138</v>
      </c>
      <c r="H12" s="85"/>
      <c r="I12" s="83">
        <v>933</v>
      </c>
      <c r="J12" s="76" t="s">
        <v>137</v>
      </c>
      <c r="K12" s="74">
        <v>50</v>
      </c>
      <c r="L12" s="21">
        <v>0</v>
      </c>
      <c r="M12" s="108">
        <v>50</v>
      </c>
      <c r="N12" s="74">
        <v>0</v>
      </c>
      <c r="O12" s="75">
        <v>1</v>
      </c>
      <c r="P12" s="191"/>
      <c r="Q12" s="218"/>
      <c r="R12" s="75">
        <f t="shared" si="0"/>
        <v>1</v>
      </c>
      <c r="S12" s="196"/>
      <c r="T12" s="213"/>
      <c r="U12" s="200"/>
      <c r="V12" s="240"/>
      <c r="W12" s="213"/>
      <c r="X12" s="213"/>
      <c r="Y12" s="213"/>
      <c r="Z12" s="196"/>
      <c r="AA12" s="233"/>
      <c r="AB12" s="213"/>
      <c r="AC12" s="213"/>
      <c r="AD12" s="71" t="s">
        <v>384</v>
      </c>
    </row>
    <row r="13" spans="1:30" s="22" customFormat="1" ht="168.75" customHeight="1" x14ac:dyDescent="0.2">
      <c r="A13" s="20"/>
      <c r="B13" s="194"/>
      <c r="C13" s="20"/>
      <c r="D13" s="20"/>
      <c r="E13" s="20"/>
      <c r="F13" s="194" t="s">
        <v>143</v>
      </c>
      <c r="G13" s="13" t="s">
        <v>140</v>
      </c>
      <c r="H13" s="13"/>
      <c r="I13" s="83">
        <v>0</v>
      </c>
      <c r="J13" s="40" t="s">
        <v>139</v>
      </c>
      <c r="K13" s="21">
        <v>1000</v>
      </c>
      <c r="L13" s="21">
        <v>450</v>
      </c>
      <c r="M13" s="21">
        <v>105</v>
      </c>
      <c r="N13" s="21">
        <v>500</v>
      </c>
      <c r="O13" s="47">
        <v>1</v>
      </c>
      <c r="P13" s="190">
        <f>(O13+O14)/2</f>
        <v>1</v>
      </c>
      <c r="Q13" s="218"/>
      <c r="R13" s="47">
        <f t="shared" si="0"/>
        <v>0.60499999999999998</v>
      </c>
      <c r="S13" s="195" t="s">
        <v>333</v>
      </c>
      <c r="T13" s="211" t="s">
        <v>338</v>
      </c>
      <c r="U13" s="214" t="s">
        <v>323</v>
      </c>
      <c r="V13" s="214" t="s">
        <v>334</v>
      </c>
      <c r="W13" s="195" t="s">
        <v>291</v>
      </c>
      <c r="X13" s="195" t="s">
        <v>372</v>
      </c>
      <c r="Y13" s="195" t="s">
        <v>397</v>
      </c>
      <c r="Z13" s="195" t="s">
        <v>373</v>
      </c>
      <c r="AA13" s="232" t="s">
        <v>403</v>
      </c>
      <c r="AB13" s="195" t="s">
        <v>397</v>
      </c>
      <c r="AC13" s="195" t="s">
        <v>397</v>
      </c>
      <c r="AD13" s="14" t="s">
        <v>529</v>
      </c>
    </row>
    <row r="14" spans="1:30" s="22" customFormat="1" ht="45" x14ac:dyDescent="0.2">
      <c r="A14" s="20"/>
      <c r="B14" s="194"/>
      <c r="C14" s="20"/>
      <c r="D14" s="20"/>
      <c r="E14" s="20"/>
      <c r="F14" s="194"/>
      <c r="G14" s="13" t="s">
        <v>142</v>
      </c>
      <c r="H14" s="13"/>
      <c r="I14" s="33">
        <v>0</v>
      </c>
      <c r="J14" s="40" t="s">
        <v>141</v>
      </c>
      <c r="K14" s="21">
        <v>100</v>
      </c>
      <c r="L14" s="110">
        <v>10</v>
      </c>
      <c r="M14" s="107">
        <v>80</v>
      </c>
      <c r="N14" s="57">
        <v>40</v>
      </c>
      <c r="O14" s="47">
        <v>1</v>
      </c>
      <c r="P14" s="191"/>
      <c r="Q14" s="191"/>
      <c r="R14" s="47">
        <v>1</v>
      </c>
      <c r="S14" s="196"/>
      <c r="T14" s="213"/>
      <c r="U14" s="187"/>
      <c r="V14" s="187"/>
      <c r="W14" s="196"/>
      <c r="X14" s="196"/>
      <c r="Y14" s="196"/>
      <c r="Z14" s="196"/>
      <c r="AA14" s="213"/>
      <c r="AB14" s="196"/>
      <c r="AC14" s="196"/>
      <c r="AD14" s="14" t="s">
        <v>525</v>
      </c>
    </row>
    <row r="17" spans="13:17" x14ac:dyDescent="0.25">
      <c r="M17" s="182" t="s">
        <v>573</v>
      </c>
      <c r="N17" s="182"/>
      <c r="O17" s="183">
        <f>(Q4)</f>
        <v>0.80323275862068966</v>
      </c>
    </row>
    <row r="18" spans="13:17" x14ac:dyDescent="0.25">
      <c r="M18" s="182"/>
      <c r="N18" s="182"/>
      <c r="O18" s="183"/>
    </row>
    <row r="19" spans="13:17" x14ac:dyDescent="0.25">
      <c r="M19" s="168"/>
      <c r="N19" s="168"/>
      <c r="O19" s="102"/>
      <c r="P19" s="102"/>
      <c r="Q19" s="102"/>
    </row>
    <row r="20" spans="13:17" x14ac:dyDescent="0.25">
      <c r="M20" s="182" t="s">
        <v>574</v>
      </c>
      <c r="N20" s="182"/>
      <c r="O20" s="183">
        <f>(R4+R5+R6+R7+R8+R9+R10+R11+R12+R13+R14)/11</f>
        <v>0.74799242424242418</v>
      </c>
      <c r="P20" s="61"/>
      <c r="Q20" s="61"/>
    </row>
    <row r="21" spans="13:17" x14ac:dyDescent="0.25">
      <c r="M21" s="182"/>
      <c r="N21" s="182"/>
      <c r="O21" s="183"/>
    </row>
    <row r="22" spans="13:17" x14ac:dyDescent="0.25">
      <c r="M22" s="182"/>
      <c r="N22" s="182"/>
      <c r="O22" s="183"/>
      <c r="P22" s="61"/>
      <c r="Q22" s="61"/>
    </row>
    <row r="24" spans="13:17" x14ac:dyDescent="0.25">
      <c r="M24" s="166" t="s">
        <v>566</v>
      </c>
      <c r="N24" s="166" t="s">
        <v>567</v>
      </c>
      <c r="O24" s="166" t="s">
        <v>568</v>
      </c>
      <c r="P24" s="166" t="s">
        <v>569</v>
      </c>
      <c r="Q24" s="166" t="s">
        <v>570</v>
      </c>
    </row>
    <row r="25" spans="13:17" x14ac:dyDescent="0.25">
      <c r="M25" s="167"/>
      <c r="N25" s="167"/>
      <c r="O25" s="167"/>
      <c r="P25" s="167"/>
      <c r="Q25" s="167"/>
    </row>
  </sheetData>
  <mergeCells count="59">
    <mergeCell ref="M17:N18"/>
    <mergeCell ref="O17:O18"/>
    <mergeCell ref="M20:N22"/>
    <mergeCell ref="O20:O22"/>
    <mergeCell ref="AC11:AC12"/>
    <mergeCell ref="S11:S12"/>
    <mergeCell ref="T11:T12"/>
    <mergeCell ref="U11:U12"/>
    <mergeCell ref="V11:V12"/>
    <mergeCell ref="W11:W12"/>
    <mergeCell ref="S13:S14"/>
    <mergeCell ref="T13:T14"/>
    <mergeCell ref="U13:U14"/>
    <mergeCell ref="W13:W14"/>
    <mergeCell ref="V13:V14"/>
    <mergeCell ref="Y13:Y14"/>
    <mergeCell ref="S6:S10"/>
    <mergeCell ref="T6:T10"/>
    <mergeCell ref="U6:U10"/>
    <mergeCell ref="V6:V10"/>
    <mergeCell ref="W6:W10"/>
    <mergeCell ref="AB11:AB12"/>
    <mergeCell ref="X6:X10"/>
    <mergeCell ref="Y6:Y10"/>
    <mergeCell ref="Z6:Z10"/>
    <mergeCell ref="AA6:AA10"/>
    <mergeCell ref="AB6:AB10"/>
    <mergeCell ref="B4:B14"/>
    <mergeCell ref="E1:AD1"/>
    <mergeCell ref="F4:F5"/>
    <mergeCell ref="F6:F10"/>
    <mergeCell ref="P4:P5"/>
    <mergeCell ref="Q4:Q14"/>
    <mergeCell ref="F13:F14"/>
    <mergeCell ref="F11:F12"/>
    <mergeCell ref="P13:P14"/>
    <mergeCell ref="P11:P12"/>
    <mergeCell ref="Y4:Y5"/>
    <mergeCell ref="AB4:AB5"/>
    <mergeCell ref="U4:U5"/>
    <mergeCell ref="V4:V5"/>
    <mergeCell ref="X4:X5"/>
    <mergeCell ref="AC13:AC14"/>
    <mergeCell ref="AC4:AC5"/>
    <mergeCell ref="P6:P10"/>
    <mergeCell ref="S4:S5"/>
    <mergeCell ref="T4:T5"/>
    <mergeCell ref="Z13:Z14"/>
    <mergeCell ref="AA13:AA14"/>
    <mergeCell ref="AB13:AB14"/>
    <mergeCell ref="X13:X14"/>
    <mergeCell ref="W4:W5"/>
    <mergeCell ref="Z4:Z5"/>
    <mergeCell ref="AA4:AA5"/>
    <mergeCell ref="AC6:AC10"/>
    <mergeCell ref="X11:X12"/>
    <mergeCell ref="Y11:Y12"/>
    <mergeCell ref="Z11:Z12"/>
    <mergeCell ref="AA11:AA1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9"/>
  <sheetViews>
    <sheetView topLeftCell="I3" zoomScaleNormal="100" workbookViewId="0">
      <pane ySplit="1" topLeftCell="A29" activePane="bottomLeft" state="frozen"/>
      <selection activeCell="A3" sqref="A3"/>
      <selection pane="bottomLeft" activeCell="Q19" sqref="Q19:Q28"/>
    </sheetView>
  </sheetViews>
  <sheetFormatPr baseColWidth="10" defaultRowHeight="15" x14ac:dyDescent="0.25"/>
  <cols>
    <col min="4" max="4" width="18.42578125" customWidth="1"/>
    <col min="5" max="5" width="19.42578125" customWidth="1"/>
    <col min="6" max="6" width="16.28515625" customWidth="1"/>
    <col min="10" max="10" width="16.7109375" customWidth="1"/>
    <col min="11" max="11" width="11.5703125" customWidth="1"/>
    <col min="12" max="13" width="15.7109375" customWidth="1"/>
    <col min="14" max="18" width="16.7109375" customWidth="1"/>
    <col min="19" max="19" width="14.42578125" customWidth="1"/>
    <col min="20" max="20" width="13" customWidth="1"/>
    <col min="22" max="22" width="13.42578125" customWidth="1"/>
    <col min="23" max="23" width="15.7109375" customWidth="1"/>
    <col min="24" max="24" width="14" customWidth="1"/>
    <col min="25" max="25" width="14.5703125" customWidth="1"/>
    <col min="26" max="26" width="14.140625" customWidth="1"/>
    <col min="27" max="27" width="18.140625" customWidth="1"/>
    <col min="28" max="28" width="20" customWidth="1"/>
    <col min="29" max="29" width="18.28515625" customWidth="1"/>
    <col min="30" max="30" width="22.7109375" customWidth="1"/>
  </cols>
  <sheetData>
    <row r="1" spans="1:44" ht="63.75" hidden="1" customHeight="1" x14ac:dyDescent="0.25">
      <c r="E1" s="201" t="s">
        <v>392</v>
      </c>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44" hidden="1" x14ac:dyDescent="0.25"/>
    <row r="3" spans="1:44" ht="120" x14ac:dyDescent="0.25">
      <c r="A3" s="23" t="s">
        <v>17</v>
      </c>
      <c r="B3" s="23" t="s">
        <v>301</v>
      </c>
      <c r="C3" s="3" t="s">
        <v>294</v>
      </c>
      <c r="D3" s="23" t="s">
        <v>16</v>
      </c>
      <c r="E3" s="23" t="s">
        <v>15</v>
      </c>
      <c r="F3" s="23" t="s">
        <v>14</v>
      </c>
      <c r="G3" s="23" t="s">
        <v>13</v>
      </c>
      <c r="H3" s="2" t="s">
        <v>359</v>
      </c>
      <c r="I3" s="3" t="s">
        <v>363</v>
      </c>
      <c r="J3" s="24" t="s">
        <v>12</v>
      </c>
      <c r="K3" s="23" t="s">
        <v>11</v>
      </c>
      <c r="L3" s="9" t="s">
        <v>364</v>
      </c>
      <c r="M3" s="9" t="s">
        <v>365</v>
      </c>
      <c r="N3" s="99" t="s">
        <v>458</v>
      </c>
      <c r="O3" s="48" t="s">
        <v>459</v>
      </c>
      <c r="P3" s="48" t="s">
        <v>460</v>
      </c>
      <c r="Q3" s="48" t="s">
        <v>461</v>
      </c>
      <c r="R3" s="48" t="s">
        <v>462</v>
      </c>
      <c r="S3" s="25" t="s">
        <v>10</v>
      </c>
      <c r="T3" s="26" t="s">
        <v>9</v>
      </c>
      <c r="U3" s="27" t="s">
        <v>8</v>
      </c>
      <c r="V3" s="25" t="s">
        <v>7</v>
      </c>
      <c r="W3" s="5" t="s">
        <v>295</v>
      </c>
      <c r="X3" s="23" t="s">
        <v>6</v>
      </c>
      <c r="Y3" s="4" t="s">
        <v>5</v>
      </c>
      <c r="Z3" s="23" t="s">
        <v>4</v>
      </c>
      <c r="AA3" s="23" t="s">
        <v>3</v>
      </c>
      <c r="AB3" s="29" t="s">
        <v>2</v>
      </c>
      <c r="AC3" s="29" t="s">
        <v>1</v>
      </c>
      <c r="AD3" s="29" t="s">
        <v>0</v>
      </c>
    </row>
    <row r="4" spans="1:44" s="20" customFormat="1" ht="90" x14ac:dyDescent="0.2">
      <c r="A4" s="19" t="s">
        <v>145</v>
      </c>
      <c r="B4" s="16" t="s">
        <v>312</v>
      </c>
      <c r="D4" s="172" t="s">
        <v>146</v>
      </c>
      <c r="E4" s="16" t="s">
        <v>270</v>
      </c>
      <c r="F4" s="194" t="s">
        <v>147</v>
      </c>
      <c r="G4" s="15" t="s">
        <v>149</v>
      </c>
      <c r="H4" s="114" t="s">
        <v>360</v>
      </c>
      <c r="I4" s="83">
        <v>12</v>
      </c>
      <c r="J4" s="14" t="s">
        <v>148</v>
      </c>
      <c r="K4" s="21">
        <v>12</v>
      </c>
      <c r="L4" s="88">
        <v>0</v>
      </c>
      <c r="M4" s="21">
        <v>14</v>
      </c>
      <c r="N4" s="63" t="s">
        <v>293</v>
      </c>
      <c r="O4" s="47" t="s">
        <v>293</v>
      </c>
      <c r="P4" s="190">
        <v>0.8</v>
      </c>
      <c r="Q4" s="190">
        <f>(P4+P6+P9+P8)/4</f>
        <v>0.95</v>
      </c>
      <c r="R4" s="47">
        <v>1</v>
      </c>
      <c r="S4" s="63" t="s">
        <v>293</v>
      </c>
      <c r="T4" s="63" t="s">
        <v>293</v>
      </c>
      <c r="U4" s="63" t="s">
        <v>293</v>
      </c>
      <c r="V4" s="63" t="s">
        <v>293</v>
      </c>
      <c r="W4" s="63" t="s">
        <v>293</v>
      </c>
      <c r="X4" s="63" t="s">
        <v>293</v>
      </c>
      <c r="Y4" s="63" t="s">
        <v>293</v>
      </c>
      <c r="Z4" s="63" t="s">
        <v>293</v>
      </c>
      <c r="AA4" s="63" t="s">
        <v>293</v>
      </c>
      <c r="AB4" s="63" t="s">
        <v>293</v>
      </c>
      <c r="AC4" s="63" t="s">
        <v>293</v>
      </c>
      <c r="AD4" s="14" t="s">
        <v>454</v>
      </c>
      <c r="AE4" s="41"/>
      <c r="AF4" s="41"/>
      <c r="AG4" s="41"/>
      <c r="AH4" s="41"/>
      <c r="AI4" s="41"/>
      <c r="AJ4" s="41"/>
      <c r="AK4" s="41"/>
      <c r="AL4" s="41"/>
      <c r="AM4" s="41"/>
      <c r="AN4" s="41"/>
      <c r="AO4" s="41"/>
      <c r="AP4" s="41"/>
      <c r="AQ4" s="41"/>
      <c r="AR4" s="41"/>
    </row>
    <row r="5" spans="1:44" s="20" customFormat="1" ht="56.25" x14ac:dyDescent="0.2">
      <c r="D5" s="173"/>
      <c r="F5" s="194"/>
      <c r="G5" s="13" t="s">
        <v>150</v>
      </c>
      <c r="H5" s="114" t="s">
        <v>360</v>
      </c>
      <c r="I5" s="83">
        <v>80</v>
      </c>
      <c r="J5" s="14" t="s">
        <v>284</v>
      </c>
      <c r="K5" s="21">
        <v>200</v>
      </c>
      <c r="L5" s="88">
        <v>50</v>
      </c>
      <c r="M5" s="105">
        <v>110</v>
      </c>
      <c r="N5" s="60">
        <v>40</v>
      </c>
      <c r="O5" s="49">
        <f>N5/L5</f>
        <v>0.8</v>
      </c>
      <c r="P5" s="191"/>
      <c r="Q5" s="218"/>
      <c r="R5" s="47">
        <f>(N5+M5)/K5</f>
        <v>0.75</v>
      </c>
      <c r="S5" s="16" t="s">
        <v>289</v>
      </c>
      <c r="T5" s="16" t="s">
        <v>289</v>
      </c>
      <c r="U5" s="16" t="s">
        <v>289</v>
      </c>
      <c r="V5" s="16" t="s">
        <v>289</v>
      </c>
      <c r="W5" s="16" t="s">
        <v>289</v>
      </c>
      <c r="X5" s="16" t="s">
        <v>289</v>
      </c>
      <c r="Y5" s="16" t="s">
        <v>289</v>
      </c>
      <c r="Z5" s="16" t="s">
        <v>289</v>
      </c>
      <c r="AA5" s="16" t="s">
        <v>289</v>
      </c>
      <c r="AB5" s="16" t="s">
        <v>289</v>
      </c>
      <c r="AC5" s="16" t="s">
        <v>289</v>
      </c>
      <c r="AD5" s="14" t="s">
        <v>285</v>
      </c>
      <c r="AE5" s="41"/>
      <c r="AF5" s="41"/>
      <c r="AG5" s="41"/>
      <c r="AH5" s="41"/>
      <c r="AI5" s="41"/>
      <c r="AJ5" s="41"/>
      <c r="AK5" s="41"/>
      <c r="AL5" s="41"/>
      <c r="AM5" s="41"/>
      <c r="AN5" s="41"/>
      <c r="AO5" s="41"/>
      <c r="AP5" s="41"/>
      <c r="AQ5" s="41"/>
      <c r="AR5" s="41"/>
    </row>
    <row r="6" spans="1:44" s="20" customFormat="1" ht="202.5" x14ac:dyDescent="0.2">
      <c r="D6" s="173"/>
      <c r="F6" s="194" t="s">
        <v>155</v>
      </c>
      <c r="G6" s="14" t="s">
        <v>153</v>
      </c>
      <c r="H6" s="114" t="s">
        <v>360</v>
      </c>
      <c r="I6" s="83">
        <v>1</v>
      </c>
      <c r="J6" s="14" t="s">
        <v>151</v>
      </c>
      <c r="K6" s="21">
        <v>1</v>
      </c>
      <c r="L6" s="164" t="s">
        <v>575</v>
      </c>
      <c r="M6" s="105">
        <v>1</v>
      </c>
      <c r="N6" s="57" t="s">
        <v>575</v>
      </c>
      <c r="O6" s="47" t="s">
        <v>575</v>
      </c>
      <c r="P6" s="190">
        <f>(O7)</f>
        <v>1</v>
      </c>
      <c r="Q6" s="218"/>
      <c r="R6" s="47">
        <f>M6/K6</f>
        <v>1</v>
      </c>
      <c r="S6" s="59" t="s">
        <v>290</v>
      </c>
      <c r="T6" s="59" t="s">
        <v>290</v>
      </c>
      <c r="U6" s="59" t="s">
        <v>290</v>
      </c>
      <c r="V6" s="59" t="s">
        <v>290</v>
      </c>
      <c r="W6" s="59" t="s">
        <v>290</v>
      </c>
      <c r="X6" s="77" t="s">
        <v>290</v>
      </c>
      <c r="Y6" s="77" t="s">
        <v>290</v>
      </c>
      <c r="Z6" s="77" t="s">
        <v>290</v>
      </c>
      <c r="AA6" s="77" t="s">
        <v>290</v>
      </c>
      <c r="AB6" s="77" t="s">
        <v>290</v>
      </c>
      <c r="AC6" s="77" t="s">
        <v>290</v>
      </c>
      <c r="AD6" s="159" t="s">
        <v>551</v>
      </c>
      <c r="AE6" s="41"/>
      <c r="AF6" s="41"/>
      <c r="AG6" s="41"/>
      <c r="AH6" s="41"/>
      <c r="AI6" s="41"/>
      <c r="AJ6" s="41"/>
      <c r="AK6" s="41"/>
      <c r="AL6" s="41"/>
      <c r="AM6" s="41"/>
      <c r="AN6" s="41"/>
      <c r="AO6" s="41"/>
      <c r="AP6" s="41"/>
      <c r="AQ6" s="41"/>
      <c r="AR6" s="41"/>
    </row>
    <row r="7" spans="1:44" s="20" customFormat="1" ht="157.5" x14ac:dyDescent="0.2">
      <c r="D7" s="173"/>
      <c r="F7" s="194"/>
      <c r="G7" s="13" t="s">
        <v>154</v>
      </c>
      <c r="H7" s="114" t="s">
        <v>360</v>
      </c>
      <c r="I7" s="83">
        <v>1</v>
      </c>
      <c r="J7" s="14" t="s">
        <v>152</v>
      </c>
      <c r="K7" s="21">
        <v>1</v>
      </c>
      <c r="L7" s="88">
        <v>1</v>
      </c>
      <c r="M7" s="21">
        <v>1</v>
      </c>
      <c r="N7" s="21">
        <v>1</v>
      </c>
      <c r="O7" s="47">
        <f>N7/L7</f>
        <v>1</v>
      </c>
      <c r="P7" s="191"/>
      <c r="Q7" s="218"/>
      <c r="R7" s="47">
        <f t="shared" ref="R7:R28" si="0">N7/K7</f>
        <v>1</v>
      </c>
      <c r="S7" s="55" t="s">
        <v>538</v>
      </c>
      <c r="T7" s="16" t="s">
        <v>539</v>
      </c>
      <c r="U7" s="55" t="s">
        <v>540</v>
      </c>
      <c r="V7" s="55" t="s">
        <v>541</v>
      </c>
      <c r="W7" s="80">
        <v>70000000</v>
      </c>
      <c r="X7" s="65" t="s">
        <v>463</v>
      </c>
      <c r="Y7" s="80">
        <v>68000000</v>
      </c>
      <c r="Z7" s="125" t="s">
        <v>283</v>
      </c>
      <c r="AA7" s="125" t="s">
        <v>464</v>
      </c>
      <c r="AB7" s="80">
        <v>68000000</v>
      </c>
      <c r="AC7" s="80">
        <v>68000000</v>
      </c>
      <c r="AD7" s="14" t="s">
        <v>536</v>
      </c>
      <c r="AE7" s="41"/>
      <c r="AF7" s="41"/>
      <c r="AG7" s="41"/>
      <c r="AH7" s="41"/>
      <c r="AI7" s="41"/>
      <c r="AJ7" s="41"/>
      <c r="AK7" s="41"/>
      <c r="AL7" s="41"/>
      <c r="AM7" s="41"/>
      <c r="AN7" s="41"/>
      <c r="AO7" s="41"/>
      <c r="AP7" s="41"/>
      <c r="AQ7" s="41"/>
      <c r="AR7" s="41"/>
    </row>
    <row r="8" spans="1:44" s="20" customFormat="1" ht="147" thickBot="1" x14ac:dyDescent="0.25">
      <c r="D8" s="173"/>
      <c r="F8" s="11" t="s">
        <v>157</v>
      </c>
      <c r="G8" s="14" t="s">
        <v>26</v>
      </c>
      <c r="H8" s="114" t="s">
        <v>360</v>
      </c>
      <c r="I8" s="83">
        <v>23</v>
      </c>
      <c r="J8" s="14" t="s">
        <v>156</v>
      </c>
      <c r="K8" s="21">
        <v>12</v>
      </c>
      <c r="L8" s="88">
        <v>6</v>
      </c>
      <c r="M8" s="105">
        <v>0</v>
      </c>
      <c r="N8" s="57">
        <v>8</v>
      </c>
      <c r="O8" s="47">
        <v>1</v>
      </c>
      <c r="P8" s="47">
        <v>1</v>
      </c>
      <c r="Q8" s="218"/>
      <c r="R8" s="47">
        <f>N8/K8</f>
        <v>0.66666666666666663</v>
      </c>
      <c r="S8" s="55" t="s">
        <v>505</v>
      </c>
      <c r="T8" s="145" t="s">
        <v>504</v>
      </c>
      <c r="U8" s="136" t="s">
        <v>502</v>
      </c>
      <c r="V8" s="55" t="s">
        <v>503</v>
      </c>
      <c r="W8" s="80">
        <v>50000000</v>
      </c>
      <c r="X8" s="65" t="s">
        <v>463</v>
      </c>
      <c r="Y8" s="80">
        <v>50000000</v>
      </c>
      <c r="Z8" s="125" t="s">
        <v>283</v>
      </c>
      <c r="AA8" s="125" t="s">
        <v>464</v>
      </c>
      <c r="AB8" s="80">
        <v>50000000</v>
      </c>
      <c r="AC8" s="80">
        <v>50000000</v>
      </c>
      <c r="AD8" s="14" t="s">
        <v>537</v>
      </c>
      <c r="AE8" s="41"/>
      <c r="AF8" s="41"/>
      <c r="AG8" s="41"/>
      <c r="AH8" s="41"/>
      <c r="AI8" s="41"/>
      <c r="AJ8" s="41"/>
      <c r="AK8" s="41"/>
      <c r="AL8" s="41"/>
      <c r="AM8" s="41"/>
      <c r="AN8" s="41"/>
      <c r="AO8" s="41"/>
      <c r="AP8" s="41"/>
      <c r="AQ8" s="41"/>
      <c r="AR8" s="41"/>
    </row>
    <row r="9" spans="1:44" s="20" customFormat="1" ht="45.75" thickBot="1" x14ac:dyDescent="0.25">
      <c r="D9" s="174"/>
      <c r="F9" s="11" t="s">
        <v>20</v>
      </c>
      <c r="G9" s="14" t="s">
        <v>159</v>
      </c>
      <c r="H9" s="114" t="s">
        <v>360</v>
      </c>
      <c r="I9" s="83">
        <v>8</v>
      </c>
      <c r="J9" s="14" t="s">
        <v>158</v>
      </c>
      <c r="K9" s="21">
        <v>8</v>
      </c>
      <c r="L9" s="88">
        <v>2</v>
      </c>
      <c r="M9" s="21">
        <v>4</v>
      </c>
      <c r="N9" s="21">
        <v>1</v>
      </c>
      <c r="O9" s="47">
        <f>N9/L9</f>
        <v>0.5</v>
      </c>
      <c r="P9" s="47">
        <v>1</v>
      </c>
      <c r="Q9" s="191"/>
      <c r="R9" s="47">
        <f>(N9+M9)/K9</f>
        <v>0.625</v>
      </c>
      <c r="S9" s="16" t="s">
        <v>289</v>
      </c>
      <c r="T9" s="16" t="s">
        <v>289</v>
      </c>
      <c r="U9" s="16" t="s">
        <v>289</v>
      </c>
      <c r="V9" s="16" t="s">
        <v>289</v>
      </c>
      <c r="W9" s="16" t="s">
        <v>289</v>
      </c>
      <c r="X9" s="16" t="s">
        <v>289</v>
      </c>
      <c r="Y9" s="16" t="s">
        <v>289</v>
      </c>
      <c r="Z9" s="16" t="s">
        <v>289</v>
      </c>
      <c r="AA9" s="16" t="s">
        <v>289</v>
      </c>
      <c r="AB9" s="16" t="s">
        <v>289</v>
      </c>
      <c r="AC9" s="16" t="s">
        <v>289</v>
      </c>
      <c r="AD9" s="43" t="s">
        <v>393</v>
      </c>
      <c r="AE9" s="41"/>
      <c r="AF9" s="41"/>
      <c r="AG9" s="41"/>
      <c r="AH9" s="41"/>
      <c r="AI9" s="41"/>
      <c r="AJ9" s="41"/>
      <c r="AK9" s="41"/>
      <c r="AL9" s="41"/>
      <c r="AM9" s="41"/>
      <c r="AN9" s="41"/>
      <c r="AO9" s="41"/>
      <c r="AP9" s="41"/>
      <c r="AQ9" s="41"/>
      <c r="AR9" s="41"/>
    </row>
    <row r="10" spans="1:44" s="20" customFormat="1" ht="225" x14ac:dyDescent="0.2">
      <c r="B10" s="16" t="s">
        <v>313</v>
      </c>
      <c r="D10" s="172" t="s">
        <v>160</v>
      </c>
      <c r="E10" s="16" t="s">
        <v>271</v>
      </c>
      <c r="F10" s="194" t="s">
        <v>161</v>
      </c>
      <c r="G10" s="14" t="s">
        <v>165</v>
      </c>
      <c r="H10" s="114" t="s">
        <v>360</v>
      </c>
      <c r="I10" s="83">
        <v>28</v>
      </c>
      <c r="J10" s="14" t="s">
        <v>162</v>
      </c>
      <c r="K10" s="21">
        <v>20</v>
      </c>
      <c r="L10" s="88">
        <v>5</v>
      </c>
      <c r="M10" s="105">
        <v>15</v>
      </c>
      <c r="N10" s="21">
        <v>3</v>
      </c>
      <c r="O10" s="47">
        <f>N10/L10</f>
        <v>0.6</v>
      </c>
      <c r="P10" s="190">
        <f>(O10+O11+O12)/3</f>
        <v>0.19999999999999998</v>
      </c>
      <c r="Q10" s="190">
        <f>(P10+P13+P15+P16)/4</f>
        <v>0.3</v>
      </c>
      <c r="R10" s="47">
        <f t="shared" si="0"/>
        <v>0.15</v>
      </c>
      <c r="S10" s="195" t="s">
        <v>341</v>
      </c>
      <c r="T10" s="241" t="s">
        <v>342</v>
      </c>
      <c r="U10" s="244" t="s">
        <v>339</v>
      </c>
      <c r="V10" s="245" t="s">
        <v>340</v>
      </c>
      <c r="W10" s="229">
        <v>400000000</v>
      </c>
      <c r="X10" s="211" t="s">
        <v>372</v>
      </c>
      <c r="Y10" s="229"/>
      <c r="Z10" s="195" t="s">
        <v>373</v>
      </c>
      <c r="AA10" s="195" t="s">
        <v>432</v>
      </c>
      <c r="AB10" s="229"/>
      <c r="AC10" s="229"/>
      <c r="AD10" s="14" t="s">
        <v>421</v>
      </c>
      <c r="AE10" s="41"/>
      <c r="AF10" s="41"/>
      <c r="AG10" s="41"/>
      <c r="AH10" s="41"/>
      <c r="AI10" s="41"/>
      <c r="AJ10" s="41"/>
      <c r="AK10" s="41"/>
      <c r="AL10" s="41"/>
      <c r="AM10" s="41"/>
      <c r="AN10" s="41"/>
      <c r="AO10" s="41"/>
      <c r="AP10" s="41"/>
      <c r="AQ10" s="41"/>
      <c r="AR10" s="41"/>
    </row>
    <row r="11" spans="1:44" s="20" customFormat="1" ht="45" x14ac:dyDescent="0.2">
      <c r="D11" s="173"/>
      <c r="F11" s="194"/>
      <c r="G11" s="13" t="s">
        <v>25</v>
      </c>
      <c r="H11" s="114" t="s">
        <v>360</v>
      </c>
      <c r="I11" s="83">
        <v>70</v>
      </c>
      <c r="J11" s="14" t="s">
        <v>163</v>
      </c>
      <c r="K11" s="21">
        <v>35</v>
      </c>
      <c r="L11" s="88">
        <v>13</v>
      </c>
      <c r="M11" s="105">
        <v>10</v>
      </c>
      <c r="N11" s="57">
        <v>0</v>
      </c>
      <c r="O11" s="47">
        <f>N11/L11</f>
        <v>0</v>
      </c>
      <c r="P11" s="218"/>
      <c r="Q11" s="218"/>
      <c r="R11" s="47">
        <f t="shared" ref="R11:R18" si="1">(N11+M11)/K11</f>
        <v>0.2857142857142857</v>
      </c>
      <c r="S11" s="200"/>
      <c r="T11" s="242"/>
      <c r="U11" s="244"/>
      <c r="V11" s="246"/>
      <c r="W11" s="230"/>
      <c r="X11" s="212"/>
      <c r="Y11" s="230"/>
      <c r="Z11" s="200"/>
      <c r="AA11" s="200"/>
      <c r="AB11" s="230"/>
      <c r="AC11" s="230"/>
      <c r="AD11" s="14" t="s">
        <v>384</v>
      </c>
      <c r="AE11" s="41"/>
      <c r="AF11" s="41"/>
      <c r="AG11" s="41"/>
      <c r="AH11" s="41"/>
      <c r="AI11" s="41"/>
      <c r="AJ11" s="41"/>
      <c r="AK11" s="41"/>
      <c r="AL11" s="41"/>
      <c r="AM11" s="41"/>
      <c r="AN11" s="41"/>
      <c r="AO11" s="41"/>
      <c r="AP11" s="41"/>
      <c r="AQ11" s="41"/>
      <c r="AR11" s="41"/>
    </row>
    <row r="12" spans="1:44" s="20" customFormat="1" ht="45" x14ac:dyDescent="0.2">
      <c r="D12" s="173"/>
      <c r="F12" s="194"/>
      <c r="G12" s="13" t="s">
        <v>166</v>
      </c>
      <c r="H12" s="114" t="s">
        <v>360</v>
      </c>
      <c r="I12" s="83">
        <v>70</v>
      </c>
      <c r="J12" s="14" t="s">
        <v>164</v>
      </c>
      <c r="K12" s="21">
        <v>50</v>
      </c>
      <c r="L12" s="21">
        <v>20</v>
      </c>
      <c r="M12" s="105">
        <v>15</v>
      </c>
      <c r="N12" s="57">
        <v>0</v>
      </c>
      <c r="O12" s="47">
        <f>N12/L12</f>
        <v>0</v>
      </c>
      <c r="P12" s="191"/>
      <c r="Q12" s="218"/>
      <c r="R12" s="47">
        <f t="shared" si="1"/>
        <v>0.3</v>
      </c>
      <c r="S12" s="196"/>
      <c r="T12" s="243"/>
      <c r="U12" s="244"/>
      <c r="V12" s="247"/>
      <c r="W12" s="231"/>
      <c r="X12" s="213"/>
      <c r="Y12" s="231"/>
      <c r="Z12" s="196"/>
      <c r="AA12" s="196"/>
      <c r="AB12" s="231"/>
      <c r="AC12" s="231"/>
      <c r="AD12" s="14" t="s">
        <v>384</v>
      </c>
      <c r="AE12" s="41"/>
      <c r="AF12" s="41"/>
      <c r="AG12" s="41"/>
      <c r="AH12" s="41"/>
      <c r="AI12" s="41"/>
      <c r="AJ12" s="41"/>
      <c r="AK12" s="41"/>
      <c r="AL12" s="41"/>
      <c r="AM12" s="41"/>
      <c r="AN12" s="41"/>
      <c r="AO12" s="41"/>
      <c r="AP12" s="41"/>
      <c r="AQ12" s="41"/>
      <c r="AR12" s="41"/>
    </row>
    <row r="13" spans="1:44" s="20" customFormat="1" ht="168.75" customHeight="1" x14ac:dyDescent="0.2">
      <c r="D13" s="173"/>
      <c r="F13" s="194" t="s">
        <v>167</v>
      </c>
      <c r="G13" s="13" t="s">
        <v>169</v>
      </c>
      <c r="H13" s="114" t="s">
        <v>360</v>
      </c>
      <c r="I13" s="83">
        <v>0</v>
      </c>
      <c r="J13" s="14" t="s">
        <v>168</v>
      </c>
      <c r="K13" s="21">
        <v>5</v>
      </c>
      <c r="L13" s="21">
        <v>2</v>
      </c>
      <c r="M13" s="105">
        <v>1</v>
      </c>
      <c r="N13" s="57">
        <v>0</v>
      </c>
      <c r="O13" s="47">
        <f t="shared" ref="O13:O14" si="2">N13/L13</f>
        <v>0</v>
      </c>
      <c r="P13" s="202">
        <f>(O13+O14)/2</f>
        <v>0</v>
      </c>
      <c r="Q13" s="218"/>
      <c r="R13" s="47">
        <f t="shared" si="1"/>
        <v>0.2</v>
      </c>
      <c r="S13" s="186"/>
      <c r="T13" s="211"/>
      <c r="U13" s="195"/>
      <c r="V13" s="195"/>
      <c r="W13" s="226"/>
      <c r="X13" s="211"/>
      <c r="Y13" s="226"/>
      <c r="Z13" s="195"/>
      <c r="AA13" s="211"/>
      <c r="AB13" s="226"/>
      <c r="AC13" s="226"/>
      <c r="AD13" s="14" t="s">
        <v>384</v>
      </c>
      <c r="AE13" s="41"/>
      <c r="AF13" s="41"/>
      <c r="AG13" s="41"/>
      <c r="AH13" s="41"/>
      <c r="AI13" s="41"/>
      <c r="AJ13" s="41"/>
      <c r="AK13" s="41"/>
      <c r="AL13" s="41"/>
      <c r="AM13" s="41"/>
      <c r="AN13" s="41"/>
      <c r="AO13" s="41"/>
      <c r="AP13" s="41"/>
      <c r="AQ13" s="41"/>
      <c r="AR13" s="41"/>
    </row>
    <row r="14" spans="1:44" s="20" customFormat="1" ht="112.5" x14ac:dyDescent="0.2">
      <c r="D14" s="173"/>
      <c r="F14" s="194"/>
      <c r="G14" s="13" t="s">
        <v>171</v>
      </c>
      <c r="H14" s="114" t="s">
        <v>360</v>
      </c>
      <c r="I14" s="83">
        <v>0</v>
      </c>
      <c r="J14" s="14" t="s">
        <v>170</v>
      </c>
      <c r="K14" s="21">
        <v>3</v>
      </c>
      <c r="L14" s="21">
        <v>1</v>
      </c>
      <c r="M14" s="105">
        <v>1</v>
      </c>
      <c r="N14" s="57">
        <v>0</v>
      </c>
      <c r="O14" s="47">
        <f t="shared" si="2"/>
        <v>0</v>
      </c>
      <c r="P14" s="203"/>
      <c r="Q14" s="218"/>
      <c r="R14" s="47">
        <f t="shared" si="1"/>
        <v>0.33333333333333331</v>
      </c>
      <c r="S14" s="187"/>
      <c r="T14" s="213"/>
      <c r="U14" s="196"/>
      <c r="V14" s="196"/>
      <c r="W14" s="228"/>
      <c r="X14" s="213"/>
      <c r="Y14" s="228"/>
      <c r="Z14" s="196"/>
      <c r="AA14" s="213"/>
      <c r="AB14" s="228"/>
      <c r="AC14" s="228"/>
      <c r="AD14" s="14" t="s">
        <v>384</v>
      </c>
      <c r="AE14" s="41"/>
      <c r="AF14" s="41"/>
      <c r="AG14" s="41"/>
      <c r="AH14" s="41"/>
      <c r="AI14" s="41"/>
      <c r="AJ14" s="41"/>
      <c r="AK14" s="41"/>
      <c r="AL14" s="41"/>
      <c r="AM14" s="41"/>
      <c r="AN14" s="41"/>
      <c r="AO14" s="41"/>
      <c r="AP14" s="41"/>
      <c r="AQ14" s="41"/>
      <c r="AR14" s="41"/>
    </row>
    <row r="15" spans="1:44" s="20" customFormat="1" ht="146.25" x14ac:dyDescent="0.2">
      <c r="D15" s="173"/>
      <c r="F15" s="11" t="s">
        <v>173</v>
      </c>
      <c r="G15" s="13" t="s">
        <v>174</v>
      </c>
      <c r="H15" s="114" t="s">
        <v>360</v>
      </c>
      <c r="I15" s="83">
        <v>530</v>
      </c>
      <c r="J15" s="14" t="s">
        <v>172</v>
      </c>
      <c r="K15" s="21">
        <v>400</v>
      </c>
      <c r="L15" s="21">
        <v>200</v>
      </c>
      <c r="M15" s="112">
        <v>50</v>
      </c>
      <c r="N15" s="57">
        <v>300</v>
      </c>
      <c r="O15" s="49">
        <v>1</v>
      </c>
      <c r="P15" s="49">
        <v>1</v>
      </c>
      <c r="Q15" s="218"/>
      <c r="R15" s="47">
        <f t="shared" si="1"/>
        <v>0.875</v>
      </c>
      <c r="S15" s="114" t="s">
        <v>290</v>
      </c>
      <c r="T15" s="114" t="s">
        <v>290</v>
      </c>
      <c r="U15" s="114" t="s">
        <v>290</v>
      </c>
      <c r="V15" s="114" t="s">
        <v>290</v>
      </c>
      <c r="W15" s="114" t="s">
        <v>290</v>
      </c>
      <c r="X15" s="114" t="s">
        <v>290</v>
      </c>
      <c r="Y15" s="114" t="s">
        <v>290</v>
      </c>
      <c r="Z15" s="114" t="s">
        <v>290</v>
      </c>
      <c r="AA15" s="114" t="s">
        <v>290</v>
      </c>
      <c r="AB15" s="114" t="s">
        <v>290</v>
      </c>
      <c r="AC15" s="114" t="s">
        <v>290</v>
      </c>
      <c r="AD15" s="14" t="s">
        <v>456</v>
      </c>
      <c r="AE15" s="41"/>
      <c r="AF15" s="41"/>
      <c r="AG15" s="41"/>
      <c r="AH15" s="41"/>
      <c r="AI15" s="41"/>
      <c r="AJ15" s="41"/>
      <c r="AK15" s="41"/>
      <c r="AL15" s="41"/>
      <c r="AM15" s="41"/>
      <c r="AN15" s="41"/>
      <c r="AO15" s="41"/>
      <c r="AP15" s="41"/>
      <c r="AQ15" s="41"/>
      <c r="AR15" s="41"/>
    </row>
    <row r="16" spans="1:44" s="20" customFormat="1" ht="78.75" x14ac:dyDescent="0.2">
      <c r="D16" s="174"/>
      <c r="F16" s="11" t="s">
        <v>175</v>
      </c>
      <c r="G16" s="13" t="s">
        <v>177</v>
      </c>
      <c r="H16" s="114" t="s">
        <v>360</v>
      </c>
      <c r="I16" s="83">
        <v>845</v>
      </c>
      <c r="J16" s="14" t="s">
        <v>176</v>
      </c>
      <c r="K16" s="21">
        <v>600</v>
      </c>
      <c r="L16" s="21">
        <v>300</v>
      </c>
      <c r="M16" s="105">
        <v>50</v>
      </c>
      <c r="N16" s="57">
        <v>0</v>
      </c>
      <c r="O16" s="47">
        <f>N16/L16</f>
        <v>0</v>
      </c>
      <c r="P16" s="49">
        <f>N16/L16</f>
        <v>0</v>
      </c>
      <c r="Q16" s="191"/>
      <c r="R16" s="47">
        <f t="shared" si="1"/>
        <v>8.3333333333333329E-2</v>
      </c>
      <c r="S16" s="78"/>
      <c r="T16" s="65"/>
      <c r="U16" s="68"/>
      <c r="V16" s="68"/>
      <c r="W16" s="80"/>
      <c r="X16" s="65"/>
      <c r="Y16" s="80"/>
      <c r="Z16" s="68"/>
      <c r="AA16" s="65"/>
      <c r="AB16" s="80"/>
      <c r="AC16" s="80"/>
      <c r="AD16" s="14" t="s">
        <v>384</v>
      </c>
      <c r="AE16" s="41"/>
      <c r="AF16" s="41"/>
      <c r="AG16" s="41"/>
      <c r="AH16" s="41"/>
      <c r="AI16" s="41"/>
      <c r="AJ16" s="41"/>
      <c r="AK16" s="41"/>
      <c r="AL16" s="41"/>
      <c r="AM16" s="41"/>
      <c r="AN16" s="41"/>
      <c r="AO16" s="41"/>
      <c r="AP16" s="41"/>
      <c r="AQ16" s="41"/>
      <c r="AR16" s="41"/>
    </row>
    <row r="17" spans="1:44" s="20" customFormat="1" ht="111.75" customHeight="1" x14ac:dyDescent="0.2">
      <c r="B17" s="172" t="s">
        <v>314</v>
      </c>
      <c r="D17" s="194" t="s">
        <v>19</v>
      </c>
      <c r="E17" s="172" t="s">
        <v>272</v>
      </c>
      <c r="F17" s="194" t="s">
        <v>178</v>
      </c>
      <c r="G17" s="13" t="s">
        <v>179</v>
      </c>
      <c r="H17" s="114" t="s">
        <v>360</v>
      </c>
      <c r="I17" s="83">
        <v>3</v>
      </c>
      <c r="J17" s="14" t="s">
        <v>261</v>
      </c>
      <c r="K17" s="21">
        <v>3</v>
      </c>
      <c r="L17" s="21">
        <v>1</v>
      </c>
      <c r="M17" s="105">
        <v>1</v>
      </c>
      <c r="N17" s="57">
        <v>0</v>
      </c>
      <c r="O17" s="47">
        <f>N17/L17</f>
        <v>0</v>
      </c>
      <c r="P17" s="190">
        <f>(O17+O18)/2</f>
        <v>0</v>
      </c>
      <c r="Q17" s="202">
        <v>0</v>
      </c>
      <c r="R17" s="47">
        <f t="shared" si="1"/>
        <v>0.33333333333333331</v>
      </c>
      <c r="S17" s="237"/>
      <c r="T17" s="211"/>
      <c r="U17" s="195"/>
      <c r="V17" s="195"/>
      <c r="W17" s="226"/>
      <c r="X17" s="211"/>
      <c r="Y17" s="226"/>
      <c r="Z17" s="195"/>
      <c r="AA17" s="211"/>
      <c r="AB17" s="226"/>
      <c r="AC17" s="226"/>
      <c r="AD17" s="14" t="s">
        <v>384</v>
      </c>
      <c r="AE17" s="41"/>
      <c r="AF17" s="41"/>
      <c r="AG17" s="41"/>
      <c r="AH17" s="41"/>
      <c r="AI17" s="41"/>
      <c r="AJ17" s="41"/>
      <c r="AK17" s="41"/>
      <c r="AL17" s="41"/>
      <c r="AM17" s="41"/>
      <c r="AN17" s="41"/>
      <c r="AO17" s="41"/>
      <c r="AP17" s="41"/>
      <c r="AQ17" s="41"/>
      <c r="AR17" s="41"/>
    </row>
    <row r="18" spans="1:44" s="20" customFormat="1" ht="78.75" x14ac:dyDescent="0.2">
      <c r="B18" s="174"/>
      <c r="D18" s="194"/>
      <c r="E18" s="174"/>
      <c r="F18" s="194"/>
      <c r="G18" s="13" t="s">
        <v>181</v>
      </c>
      <c r="H18" s="114" t="s">
        <v>360</v>
      </c>
      <c r="I18" s="83">
        <v>0</v>
      </c>
      <c r="J18" s="14" t="s">
        <v>180</v>
      </c>
      <c r="K18" s="21">
        <v>6</v>
      </c>
      <c r="L18" s="21">
        <v>2</v>
      </c>
      <c r="M18" s="105">
        <v>2</v>
      </c>
      <c r="N18" s="57">
        <v>0</v>
      </c>
      <c r="O18" s="47">
        <f>N18/L18</f>
        <v>0</v>
      </c>
      <c r="P18" s="191"/>
      <c r="Q18" s="203"/>
      <c r="R18" s="47">
        <f t="shared" si="1"/>
        <v>0.33333333333333331</v>
      </c>
      <c r="S18" s="238"/>
      <c r="T18" s="213"/>
      <c r="U18" s="196"/>
      <c r="V18" s="196"/>
      <c r="W18" s="228"/>
      <c r="X18" s="213"/>
      <c r="Y18" s="228"/>
      <c r="Z18" s="196"/>
      <c r="AA18" s="213"/>
      <c r="AB18" s="228"/>
      <c r="AC18" s="228"/>
      <c r="AD18" s="14" t="s">
        <v>384</v>
      </c>
      <c r="AE18" s="41"/>
      <c r="AF18" s="41"/>
      <c r="AG18" s="41"/>
      <c r="AH18" s="41"/>
      <c r="AI18" s="41"/>
      <c r="AJ18" s="41"/>
      <c r="AK18" s="41"/>
      <c r="AL18" s="41"/>
      <c r="AM18" s="41"/>
      <c r="AN18" s="41"/>
      <c r="AO18" s="41"/>
      <c r="AP18" s="41"/>
      <c r="AQ18" s="41"/>
      <c r="AR18" s="41"/>
    </row>
    <row r="19" spans="1:44" s="20" customFormat="1" ht="146.25" x14ac:dyDescent="0.2">
      <c r="B19" s="32" t="s">
        <v>315</v>
      </c>
      <c r="D19" s="11" t="s">
        <v>182</v>
      </c>
      <c r="E19" s="32" t="s">
        <v>273</v>
      </c>
      <c r="F19" s="172" t="s">
        <v>183</v>
      </c>
      <c r="G19" s="13" t="s">
        <v>185</v>
      </c>
      <c r="H19" s="114" t="s">
        <v>360</v>
      </c>
      <c r="I19" s="83">
        <v>0</v>
      </c>
      <c r="J19" s="14" t="s">
        <v>184</v>
      </c>
      <c r="K19" s="21">
        <v>200</v>
      </c>
      <c r="L19" s="21">
        <v>100</v>
      </c>
      <c r="M19" s="105">
        <v>0</v>
      </c>
      <c r="N19" s="57">
        <v>30</v>
      </c>
      <c r="O19" s="47">
        <f>N19/L19</f>
        <v>0.3</v>
      </c>
      <c r="P19" s="202">
        <f>(O19+O20+O21+O22)/4</f>
        <v>0.41875000000000001</v>
      </c>
      <c r="Q19" s="202">
        <f>(P19+P23)/2</f>
        <v>0.20937500000000001</v>
      </c>
      <c r="R19" s="47">
        <f t="shared" si="0"/>
        <v>0.15</v>
      </c>
      <c r="S19" s="186" t="s">
        <v>422</v>
      </c>
      <c r="T19" s="211" t="s">
        <v>425</v>
      </c>
      <c r="U19" s="186" t="s">
        <v>423</v>
      </c>
      <c r="V19" s="195" t="s">
        <v>424</v>
      </c>
      <c r="W19" s="226">
        <v>230000000</v>
      </c>
      <c r="X19" s="211" t="s">
        <v>463</v>
      </c>
      <c r="Y19" s="226">
        <v>230000000</v>
      </c>
      <c r="Z19" s="172" t="s">
        <v>283</v>
      </c>
      <c r="AA19" s="172" t="s">
        <v>464</v>
      </c>
      <c r="AB19" s="226">
        <v>230000000</v>
      </c>
      <c r="AC19" s="226">
        <v>230000000</v>
      </c>
      <c r="AD19" s="14" t="s">
        <v>534</v>
      </c>
      <c r="AE19" s="41"/>
      <c r="AF19" s="41"/>
      <c r="AG19" s="41"/>
      <c r="AH19" s="41"/>
      <c r="AI19" s="41"/>
      <c r="AJ19" s="41"/>
      <c r="AK19" s="41"/>
      <c r="AL19" s="41"/>
      <c r="AM19" s="41"/>
      <c r="AN19" s="41"/>
      <c r="AO19" s="41"/>
      <c r="AP19" s="41"/>
      <c r="AQ19" s="41"/>
      <c r="AR19" s="41"/>
    </row>
    <row r="20" spans="1:44" s="20" customFormat="1" ht="45" x14ac:dyDescent="0.2">
      <c r="F20" s="173"/>
      <c r="G20" s="13" t="s">
        <v>187</v>
      </c>
      <c r="H20" s="114" t="s">
        <v>360</v>
      </c>
      <c r="I20" s="83">
        <v>200</v>
      </c>
      <c r="J20" s="14" t="s">
        <v>186</v>
      </c>
      <c r="K20" s="21">
        <v>200</v>
      </c>
      <c r="L20" s="21">
        <v>80</v>
      </c>
      <c r="M20" s="105">
        <v>50</v>
      </c>
      <c r="N20" s="57">
        <v>30</v>
      </c>
      <c r="O20" s="47">
        <f t="shared" ref="O20" si="3">N20/L20</f>
        <v>0.375</v>
      </c>
      <c r="P20" s="222"/>
      <c r="Q20" s="222"/>
      <c r="R20" s="47">
        <f>(N20+M20)/K20</f>
        <v>0.4</v>
      </c>
      <c r="S20" s="214"/>
      <c r="T20" s="212"/>
      <c r="U20" s="214"/>
      <c r="V20" s="200"/>
      <c r="W20" s="227"/>
      <c r="X20" s="212"/>
      <c r="Y20" s="227"/>
      <c r="Z20" s="173"/>
      <c r="AA20" s="173"/>
      <c r="AB20" s="227"/>
      <c r="AC20" s="227"/>
      <c r="AD20" s="14" t="s">
        <v>535</v>
      </c>
      <c r="AE20" s="41"/>
      <c r="AF20" s="41"/>
      <c r="AG20" s="41"/>
      <c r="AH20" s="41"/>
      <c r="AI20" s="41"/>
      <c r="AJ20" s="41"/>
      <c r="AK20" s="41"/>
      <c r="AL20" s="41"/>
      <c r="AM20" s="41"/>
      <c r="AN20" s="41"/>
      <c r="AO20" s="41"/>
      <c r="AP20" s="41"/>
      <c r="AQ20" s="41"/>
      <c r="AR20" s="41"/>
    </row>
    <row r="21" spans="1:44" s="20" customFormat="1" ht="78.75" x14ac:dyDescent="0.2">
      <c r="F21" s="173"/>
      <c r="G21" s="13" t="s">
        <v>188</v>
      </c>
      <c r="H21" s="114" t="s">
        <v>360</v>
      </c>
      <c r="I21" s="83">
        <v>200</v>
      </c>
      <c r="J21" s="14" t="s">
        <v>296</v>
      </c>
      <c r="K21" s="21">
        <v>100</v>
      </c>
      <c r="L21" s="21">
        <v>100</v>
      </c>
      <c r="M21" s="105">
        <v>0</v>
      </c>
      <c r="N21" s="57">
        <v>0</v>
      </c>
      <c r="O21" s="49">
        <v>0</v>
      </c>
      <c r="P21" s="222"/>
      <c r="Q21" s="222"/>
      <c r="R21" s="47">
        <f t="shared" si="0"/>
        <v>0</v>
      </c>
      <c r="S21" s="214"/>
      <c r="T21" s="212"/>
      <c r="U21" s="214"/>
      <c r="V21" s="200"/>
      <c r="W21" s="227"/>
      <c r="X21" s="212"/>
      <c r="Y21" s="227"/>
      <c r="Z21" s="173"/>
      <c r="AA21" s="173"/>
      <c r="AB21" s="227"/>
      <c r="AC21" s="227"/>
      <c r="AD21" s="14" t="s">
        <v>345</v>
      </c>
      <c r="AE21" s="41"/>
      <c r="AF21" s="41"/>
      <c r="AG21" s="41"/>
      <c r="AH21" s="41"/>
      <c r="AI21" s="41"/>
      <c r="AJ21" s="41"/>
      <c r="AK21" s="41"/>
      <c r="AL21" s="41"/>
      <c r="AM21" s="41"/>
      <c r="AN21" s="41"/>
      <c r="AO21" s="41"/>
      <c r="AP21" s="41"/>
      <c r="AQ21" s="41"/>
      <c r="AR21" s="41"/>
    </row>
    <row r="22" spans="1:44" s="20" customFormat="1" ht="56.25" x14ac:dyDescent="0.2">
      <c r="F22" s="173"/>
      <c r="G22" s="14" t="s">
        <v>190</v>
      </c>
      <c r="H22" s="114" t="s">
        <v>360</v>
      </c>
      <c r="I22" s="83">
        <v>0</v>
      </c>
      <c r="J22" s="14" t="s">
        <v>189</v>
      </c>
      <c r="K22" s="21">
        <v>50</v>
      </c>
      <c r="L22" s="21">
        <v>30</v>
      </c>
      <c r="M22" s="105">
        <v>0</v>
      </c>
      <c r="N22" s="57">
        <v>30</v>
      </c>
      <c r="O22" s="47">
        <f t="shared" ref="O22" si="4">N22/L22</f>
        <v>1</v>
      </c>
      <c r="P22" s="222"/>
      <c r="Q22" s="222"/>
      <c r="R22" s="47">
        <f>N22/K22</f>
        <v>0.6</v>
      </c>
      <c r="S22" s="214"/>
      <c r="T22" s="212"/>
      <c r="U22" s="214"/>
      <c r="V22" s="200"/>
      <c r="W22" s="227"/>
      <c r="X22" s="212"/>
      <c r="Y22" s="227"/>
      <c r="Z22" s="173"/>
      <c r="AA22" s="173"/>
      <c r="AB22" s="227"/>
      <c r="AC22" s="227"/>
      <c r="AD22" s="14" t="s">
        <v>533</v>
      </c>
      <c r="AE22" s="41"/>
      <c r="AF22" s="41"/>
      <c r="AG22" s="41"/>
      <c r="AH22" s="41"/>
      <c r="AI22" s="41"/>
      <c r="AJ22" s="41"/>
      <c r="AK22" s="41"/>
      <c r="AL22" s="41"/>
      <c r="AM22" s="41"/>
      <c r="AN22" s="41"/>
      <c r="AO22" s="41"/>
      <c r="AP22" s="41"/>
      <c r="AQ22" s="41"/>
      <c r="AR22" s="41"/>
    </row>
    <row r="23" spans="1:44" s="20" customFormat="1" ht="135" x14ac:dyDescent="0.2">
      <c r="F23" s="174"/>
      <c r="G23" s="13"/>
      <c r="H23" s="114"/>
      <c r="I23" s="83"/>
      <c r="J23" s="14"/>
      <c r="K23" s="21"/>
      <c r="L23" s="21"/>
      <c r="M23" s="21"/>
      <c r="N23" s="21"/>
      <c r="O23" s="49"/>
      <c r="P23" s="203"/>
      <c r="Q23" s="222"/>
      <c r="R23" s="47"/>
      <c r="S23" s="55" t="s">
        <v>422</v>
      </c>
      <c r="T23" s="65" t="s">
        <v>425</v>
      </c>
      <c r="U23" s="55" t="s">
        <v>423</v>
      </c>
      <c r="V23" s="68" t="s">
        <v>424</v>
      </c>
      <c r="W23" s="115">
        <v>266162744.86000001</v>
      </c>
      <c r="X23" s="65" t="s">
        <v>372</v>
      </c>
      <c r="Y23" s="21"/>
      <c r="Z23" s="68" t="s">
        <v>373</v>
      </c>
      <c r="AA23" s="68" t="s">
        <v>426</v>
      </c>
      <c r="AB23" s="153"/>
      <c r="AC23" s="153"/>
      <c r="AD23" s="14" t="s">
        <v>384</v>
      </c>
      <c r="AE23" s="41"/>
      <c r="AF23" s="41"/>
      <c r="AG23" s="41"/>
      <c r="AH23" s="41"/>
      <c r="AI23" s="41"/>
      <c r="AJ23" s="41"/>
      <c r="AK23" s="41"/>
      <c r="AL23" s="41"/>
      <c r="AM23" s="41"/>
      <c r="AN23" s="41"/>
      <c r="AO23" s="41"/>
      <c r="AP23" s="41"/>
      <c r="AQ23" s="41"/>
      <c r="AR23" s="41"/>
    </row>
    <row r="24" spans="1:44" s="20" customFormat="1" ht="112.5" x14ac:dyDescent="0.2">
      <c r="F24" s="172" t="s">
        <v>191</v>
      </c>
      <c r="G24" s="13" t="s">
        <v>198</v>
      </c>
      <c r="H24" s="125" t="s">
        <v>360</v>
      </c>
      <c r="I24" s="125">
        <v>170</v>
      </c>
      <c r="J24" s="14" t="s">
        <v>192</v>
      </c>
      <c r="K24" s="21">
        <v>200</v>
      </c>
      <c r="L24" s="21">
        <v>100</v>
      </c>
      <c r="M24" s="21">
        <v>3</v>
      </c>
      <c r="N24" s="21">
        <v>2</v>
      </c>
      <c r="O24" s="49">
        <f>N24/L24</f>
        <v>0.02</v>
      </c>
      <c r="P24" s="190">
        <f>(O24+O25+O26+O28)/4</f>
        <v>0.255</v>
      </c>
      <c r="Q24" s="222"/>
      <c r="R24" s="47">
        <f>(N24+M24)/K24</f>
        <v>2.5000000000000001E-2</v>
      </c>
      <c r="S24" s="55"/>
      <c r="T24" s="65"/>
      <c r="U24" s="55"/>
      <c r="V24" s="68"/>
      <c r="W24" s="115"/>
      <c r="X24" s="65"/>
      <c r="Y24" s="21"/>
      <c r="Z24" s="68"/>
      <c r="AA24" s="68"/>
      <c r="AB24" s="21"/>
      <c r="AC24" s="21"/>
      <c r="AD24" s="14" t="s">
        <v>344</v>
      </c>
      <c r="AE24" s="41"/>
      <c r="AF24" s="41"/>
      <c r="AG24" s="41"/>
      <c r="AH24" s="41"/>
      <c r="AI24" s="41"/>
      <c r="AJ24" s="41"/>
      <c r="AK24" s="41"/>
      <c r="AL24" s="41"/>
      <c r="AM24" s="41"/>
      <c r="AN24" s="41"/>
      <c r="AO24" s="41"/>
      <c r="AP24" s="41"/>
      <c r="AQ24" s="41"/>
      <c r="AR24" s="41"/>
    </row>
    <row r="25" spans="1:44" s="20" customFormat="1" ht="78.75" x14ac:dyDescent="0.2">
      <c r="F25" s="173"/>
      <c r="G25" s="13" t="s">
        <v>197</v>
      </c>
      <c r="H25" s="114" t="s">
        <v>360</v>
      </c>
      <c r="I25" s="83">
        <v>0</v>
      </c>
      <c r="J25" s="14" t="s">
        <v>297</v>
      </c>
      <c r="K25" s="21">
        <v>100</v>
      </c>
      <c r="L25" s="21">
        <v>10</v>
      </c>
      <c r="M25" s="21">
        <v>0</v>
      </c>
      <c r="N25" s="21">
        <v>0</v>
      </c>
      <c r="O25" s="47">
        <v>0</v>
      </c>
      <c r="P25" s="218"/>
      <c r="Q25" s="222"/>
      <c r="R25" s="47">
        <f t="shared" si="0"/>
        <v>0</v>
      </c>
      <c r="S25" s="21"/>
      <c r="T25" s="21"/>
      <c r="U25" s="21"/>
      <c r="V25" s="21"/>
      <c r="W25" s="21"/>
      <c r="X25" s="21"/>
      <c r="Y25" s="21"/>
      <c r="Z25" s="21"/>
      <c r="AA25" s="21"/>
      <c r="AB25" s="21"/>
      <c r="AC25" s="21"/>
      <c r="AD25" s="14" t="s">
        <v>345</v>
      </c>
      <c r="AE25" s="41"/>
      <c r="AF25" s="41"/>
      <c r="AG25" s="41"/>
      <c r="AH25" s="41"/>
      <c r="AI25" s="41"/>
      <c r="AJ25" s="41"/>
      <c r="AK25" s="41"/>
      <c r="AL25" s="41"/>
      <c r="AM25" s="41"/>
      <c r="AN25" s="41"/>
      <c r="AO25" s="41"/>
      <c r="AP25" s="41"/>
      <c r="AQ25" s="41"/>
      <c r="AR25" s="41"/>
    </row>
    <row r="26" spans="1:44" s="20" customFormat="1" ht="157.5" customHeight="1" x14ac:dyDescent="0.2">
      <c r="A26" s="20" t="s">
        <v>532</v>
      </c>
      <c r="F26" s="173"/>
      <c r="G26" s="195" t="s">
        <v>196</v>
      </c>
      <c r="H26" s="172" t="s">
        <v>360</v>
      </c>
      <c r="I26" s="172" t="s">
        <v>531</v>
      </c>
      <c r="J26" s="195" t="s">
        <v>193</v>
      </c>
      <c r="K26" s="188">
        <v>1</v>
      </c>
      <c r="L26" s="188">
        <v>1</v>
      </c>
      <c r="M26" s="188">
        <v>1</v>
      </c>
      <c r="N26" s="188">
        <v>1</v>
      </c>
      <c r="O26" s="202">
        <f>N26/L26</f>
        <v>1</v>
      </c>
      <c r="P26" s="218"/>
      <c r="Q26" s="222"/>
      <c r="R26" s="190">
        <f t="shared" si="0"/>
        <v>1</v>
      </c>
      <c r="S26" s="195" t="s">
        <v>427</v>
      </c>
      <c r="T26" s="211" t="s">
        <v>430</v>
      </c>
      <c r="U26" s="195" t="s">
        <v>428</v>
      </c>
      <c r="V26" s="195" t="s">
        <v>429</v>
      </c>
      <c r="W26" s="80">
        <v>50000000</v>
      </c>
      <c r="X26" s="65" t="s">
        <v>463</v>
      </c>
      <c r="Y26" s="80">
        <v>43000000</v>
      </c>
      <c r="Z26" s="125" t="s">
        <v>283</v>
      </c>
      <c r="AA26" s="125" t="s">
        <v>464</v>
      </c>
      <c r="AB26" s="80">
        <v>43000000</v>
      </c>
      <c r="AC26" s="80">
        <v>43000000</v>
      </c>
      <c r="AD26" s="14" t="s">
        <v>530</v>
      </c>
      <c r="AE26" s="41"/>
      <c r="AF26" s="41"/>
      <c r="AG26" s="41"/>
      <c r="AH26" s="41"/>
      <c r="AI26" s="41"/>
      <c r="AJ26" s="41"/>
      <c r="AK26" s="41"/>
      <c r="AL26" s="41"/>
      <c r="AM26" s="41"/>
      <c r="AN26" s="41"/>
      <c r="AO26" s="41"/>
      <c r="AP26" s="41"/>
      <c r="AQ26" s="41"/>
      <c r="AR26" s="41"/>
    </row>
    <row r="27" spans="1:44" s="20" customFormat="1" ht="67.5" x14ac:dyDescent="0.2">
      <c r="F27" s="173"/>
      <c r="G27" s="196"/>
      <c r="H27" s="174"/>
      <c r="I27" s="174"/>
      <c r="J27" s="196"/>
      <c r="K27" s="189"/>
      <c r="L27" s="189"/>
      <c r="M27" s="189"/>
      <c r="N27" s="189"/>
      <c r="O27" s="203"/>
      <c r="P27" s="218"/>
      <c r="Q27" s="222"/>
      <c r="R27" s="191"/>
      <c r="S27" s="196"/>
      <c r="T27" s="213"/>
      <c r="U27" s="196"/>
      <c r="V27" s="196"/>
      <c r="W27" s="80">
        <v>200000000</v>
      </c>
      <c r="X27" s="65" t="s">
        <v>372</v>
      </c>
      <c r="Y27" s="21"/>
      <c r="Z27" s="125" t="s">
        <v>373</v>
      </c>
      <c r="AA27" s="125" t="s">
        <v>431</v>
      </c>
      <c r="AB27" s="21"/>
      <c r="AC27" s="21"/>
      <c r="AD27" s="132" t="s">
        <v>384</v>
      </c>
      <c r="AE27" s="41"/>
      <c r="AF27" s="41"/>
      <c r="AG27" s="41"/>
      <c r="AH27" s="41"/>
      <c r="AI27" s="41"/>
      <c r="AJ27" s="41"/>
      <c r="AK27" s="41"/>
      <c r="AL27" s="41"/>
      <c r="AM27" s="41"/>
      <c r="AN27" s="41"/>
      <c r="AO27" s="41"/>
      <c r="AP27" s="41"/>
      <c r="AQ27" s="41"/>
      <c r="AR27" s="41"/>
    </row>
    <row r="28" spans="1:44" s="20" customFormat="1" ht="112.5" x14ac:dyDescent="0.2">
      <c r="F28" s="174"/>
      <c r="G28" s="14" t="s">
        <v>195</v>
      </c>
      <c r="H28" s="114" t="s">
        <v>360</v>
      </c>
      <c r="I28" s="83">
        <v>0</v>
      </c>
      <c r="J28" s="14" t="s">
        <v>194</v>
      </c>
      <c r="K28" s="21">
        <v>1</v>
      </c>
      <c r="L28" s="21"/>
      <c r="M28" s="21">
        <v>0</v>
      </c>
      <c r="N28" s="21">
        <v>0</v>
      </c>
      <c r="O28" s="47">
        <v>0</v>
      </c>
      <c r="P28" s="191"/>
      <c r="Q28" s="203"/>
      <c r="R28" s="47">
        <f t="shared" si="0"/>
        <v>0</v>
      </c>
      <c r="S28" s="21"/>
      <c r="T28" s="21"/>
      <c r="U28" s="21"/>
      <c r="V28" s="21"/>
      <c r="W28" s="21"/>
      <c r="X28" s="21"/>
      <c r="Y28" s="21"/>
      <c r="Z28" s="21"/>
      <c r="AA28" s="21"/>
      <c r="AB28" s="21"/>
      <c r="AC28" s="21"/>
      <c r="AD28" s="14" t="s">
        <v>345</v>
      </c>
      <c r="AE28" s="41"/>
      <c r="AF28" s="41"/>
      <c r="AG28" s="41"/>
      <c r="AH28" s="41"/>
      <c r="AI28" s="41"/>
      <c r="AJ28" s="41"/>
      <c r="AK28" s="41"/>
      <c r="AL28" s="41"/>
      <c r="AM28" s="41"/>
      <c r="AN28" s="41"/>
      <c r="AO28" s="41"/>
      <c r="AP28" s="41"/>
      <c r="AQ28" s="41"/>
      <c r="AR28" s="41"/>
    </row>
    <row r="31" spans="1:44" x14ac:dyDescent="0.25">
      <c r="K31" s="50"/>
      <c r="N31" s="182" t="s">
        <v>576</v>
      </c>
      <c r="O31" s="182"/>
      <c r="P31" s="183">
        <f>(Q4+Q10+Q17+Q19)/4</f>
        <v>0.36484375000000002</v>
      </c>
    </row>
    <row r="32" spans="1:44" x14ac:dyDescent="0.25">
      <c r="N32" s="182"/>
      <c r="O32" s="182"/>
      <c r="P32" s="183"/>
    </row>
    <row r="33" spans="14:18" x14ac:dyDescent="0.25">
      <c r="N33" s="168"/>
      <c r="O33" s="168"/>
      <c r="P33" s="102"/>
      <c r="Q33" s="102"/>
      <c r="R33" s="102"/>
    </row>
    <row r="34" spans="14:18" x14ac:dyDescent="0.25">
      <c r="N34" s="182" t="s">
        <v>577</v>
      </c>
      <c r="O34" s="182"/>
      <c r="P34" s="183">
        <f>(N39+O39+P39+Q39)/4</f>
        <v>0.41899057539682538</v>
      </c>
      <c r="Q34" s="61"/>
      <c r="R34" s="61"/>
    </row>
    <row r="35" spans="14:18" x14ac:dyDescent="0.25">
      <c r="N35" s="182"/>
      <c r="O35" s="182"/>
      <c r="P35" s="183"/>
    </row>
    <row r="36" spans="14:18" x14ac:dyDescent="0.25">
      <c r="N36" s="182"/>
      <c r="O36" s="182"/>
      <c r="P36" s="183"/>
      <c r="Q36" s="61"/>
      <c r="R36" s="61"/>
    </row>
    <row r="38" spans="14:18" x14ac:dyDescent="0.25">
      <c r="N38" s="166" t="s">
        <v>566</v>
      </c>
      <c r="O38" s="166" t="s">
        <v>567</v>
      </c>
      <c r="P38" s="166" t="s">
        <v>568</v>
      </c>
      <c r="Q38" s="166" t="s">
        <v>569</v>
      </c>
      <c r="R38" s="166"/>
    </row>
    <row r="39" spans="14:18" x14ac:dyDescent="0.25">
      <c r="N39" s="167">
        <f>(R4+R5+R6+R7+R8+R9)/6</f>
        <v>0.84027777777777779</v>
      </c>
      <c r="O39" s="167">
        <f>(R10+R11+R12+R14+R16)/5</f>
        <v>0.23047619047619045</v>
      </c>
      <c r="P39" s="167">
        <f>(R17+R18)/2</f>
        <v>0.33333333333333331</v>
      </c>
      <c r="Q39" s="167">
        <f>(R19+R20+R21+R22+R24+R25+R26+R28)/8</f>
        <v>0.27187499999999998</v>
      </c>
      <c r="R39" s="167"/>
    </row>
  </sheetData>
  <mergeCells count="86">
    <mergeCell ref="N31:O32"/>
    <mergeCell ref="P31:P32"/>
    <mergeCell ref="N34:O36"/>
    <mergeCell ref="P34:P36"/>
    <mergeCell ref="N26:N27"/>
    <mergeCell ref="AC19:AC22"/>
    <mergeCell ref="R26:R27"/>
    <mergeCell ref="S26:S27"/>
    <mergeCell ref="T26:T27"/>
    <mergeCell ref="U26:U27"/>
    <mergeCell ref="V26:V27"/>
    <mergeCell ref="X19:X22"/>
    <mergeCell ref="Y19:Y22"/>
    <mergeCell ref="Z19:Z22"/>
    <mergeCell ref="AA19:AA22"/>
    <mergeCell ref="AB19:AB22"/>
    <mergeCell ref="S19:S22"/>
    <mergeCell ref="T19:T22"/>
    <mergeCell ref="U19:U22"/>
    <mergeCell ref="V19:V22"/>
    <mergeCell ref="W19:W22"/>
    <mergeCell ref="AB13:AB14"/>
    <mergeCell ref="AC13:AC14"/>
    <mergeCell ref="W17:W18"/>
    <mergeCell ref="X17:X18"/>
    <mergeCell ref="Y17:Y18"/>
    <mergeCell ref="Z17:Z18"/>
    <mergeCell ref="AA17:AA18"/>
    <mergeCell ref="AB17:AB18"/>
    <mergeCell ref="AC17:AC18"/>
    <mergeCell ref="W13:W14"/>
    <mergeCell ref="X13:X14"/>
    <mergeCell ref="Y13:Y14"/>
    <mergeCell ref="Z13:Z14"/>
    <mergeCell ref="AA13:AA14"/>
    <mergeCell ref="T13:T14"/>
    <mergeCell ref="U13:U14"/>
    <mergeCell ref="V13:V14"/>
    <mergeCell ref="V17:V18"/>
    <mergeCell ref="U17:U18"/>
    <mergeCell ref="T17:T18"/>
    <mergeCell ref="B17:B18"/>
    <mergeCell ref="P4:P5"/>
    <mergeCell ref="Q4:Q9"/>
    <mergeCell ref="P6:P7"/>
    <mergeCell ref="P10:P12"/>
    <mergeCell ref="Q10:Q16"/>
    <mergeCell ref="P13:P14"/>
    <mergeCell ref="P17:P18"/>
    <mergeCell ref="Q17:Q18"/>
    <mergeCell ref="D4:D9"/>
    <mergeCell ref="D10:D16"/>
    <mergeCell ref="D17:D18"/>
    <mergeCell ref="E17:E18"/>
    <mergeCell ref="E1:AD1"/>
    <mergeCell ref="F4:F5"/>
    <mergeCell ref="F6:F7"/>
    <mergeCell ref="F10:F12"/>
    <mergeCell ref="F13:F14"/>
    <mergeCell ref="T10:T12"/>
    <mergeCell ref="U10:U12"/>
    <mergeCell ref="V10:V12"/>
    <mergeCell ref="AB10:AB12"/>
    <mergeCell ref="AC10:AC12"/>
    <mergeCell ref="W10:W12"/>
    <mergeCell ref="X10:X12"/>
    <mergeCell ref="Y10:Y12"/>
    <mergeCell ref="Z10:Z12"/>
    <mergeCell ref="AA10:AA12"/>
    <mergeCell ref="S13:S14"/>
    <mergeCell ref="P19:P23"/>
    <mergeCell ref="P24:P28"/>
    <mergeCell ref="Q19:Q28"/>
    <mergeCell ref="F17:F18"/>
    <mergeCell ref="S10:S12"/>
    <mergeCell ref="S17:S18"/>
    <mergeCell ref="F19:F23"/>
    <mergeCell ref="F24:F28"/>
    <mergeCell ref="G26:G27"/>
    <mergeCell ref="H26:H27"/>
    <mergeCell ref="I26:I27"/>
    <mergeCell ref="O26:O27"/>
    <mergeCell ref="J26:J27"/>
    <mergeCell ref="K26:K27"/>
    <mergeCell ref="L26:L27"/>
    <mergeCell ref="M26:M27"/>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4"/>
  <sheetViews>
    <sheetView tabSelected="1" topLeftCell="G3" workbookViewId="0">
      <pane ySplit="1" topLeftCell="A31" activePane="bottomLeft" state="frozen"/>
      <selection activeCell="A3" sqref="A3"/>
      <selection pane="bottomLeft" activeCell="N32" sqref="N32:O33"/>
    </sheetView>
  </sheetViews>
  <sheetFormatPr baseColWidth="10" defaultRowHeight="15" x14ac:dyDescent="0.25"/>
  <cols>
    <col min="1" max="3" width="16.42578125" customWidth="1"/>
    <col min="4" max="4" width="16" customWidth="1"/>
    <col min="5" max="5" width="19.7109375" customWidth="1"/>
    <col min="6" max="6" width="16" customWidth="1"/>
    <col min="7" max="8" width="14" customWidth="1"/>
    <col min="10" max="10" width="15.7109375" customWidth="1"/>
    <col min="12" max="13" width="20.5703125" customWidth="1"/>
    <col min="14" max="18" width="17" customWidth="1"/>
    <col min="19" max="19" width="14.42578125" customWidth="1"/>
    <col min="20" max="20" width="13.85546875" customWidth="1"/>
    <col min="22" max="22" width="13.28515625" customWidth="1"/>
    <col min="23" max="24" width="14.28515625" customWidth="1"/>
    <col min="25" max="25" width="15.140625" customWidth="1"/>
    <col min="26" max="26" width="15.85546875" customWidth="1"/>
    <col min="27" max="27" width="18.7109375" customWidth="1"/>
    <col min="28" max="28" width="19.5703125" customWidth="1"/>
    <col min="29" max="29" width="19" customWidth="1"/>
    <col min="30" max="30" width="22.140625" customWidth="1"/>
  </cols>
  <sheetData>
    <row r="1" spans="1:53" ht="66.75" hidden="1" customHeight="1" x14ac:dyDescent="0.25">
      <c r="E1" s="201" t="s">
        <v>392</v>
      </c>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53" hidden="1" x14ac:dyDescent="0.25"/>
    <row r="3" spans="1:53" s="1" customFormat="1" ht="78.75" customHeight="1" x14ac:dyDescent="0.2">
      <c r="A3" s="23" t="s">
        <v>199</v>
      </c>
      <c r="B3" s="23" t="s">
        <v>301</v>
      </c>
      <c r="C3" s="3" t="s">
        <v>294</v>
      </c>
      <c r="D3" s="23" t="s">
        <v>16</v>
      </c>
      <c r="E3" s="23" t="s">
        <v>15</v>
      </c>
      <c r="F3" s="23" t="s">
        <v>14</v>
      </c>
      <c r="G3" s="23" t="s">
        <v>13</v>
      </c>
      <c r="H3" s="2" t="s">
        <v>359</v>
      </c>
      <c r="I3" s="3" t="s">
        <v>363</v>
      </c>
      <c r="J3" s="24" t="s">
        <v>12</v>
      </c>
      <c r="K3" s="23" t="s">
        <v>11</v>
      </c>
      <c r="L3" s="9" t="s">
        <v>364</v>
      </c>
      <c r="M3" s="9" t="s">
        <v>365</v>
      </c>
      <c r="N3" s="99" t="s">
        <v>458</v>
      </c>
      <c r="O3" s="48" t="s">
        <v>459</v>
      </c>
      <c r="P3" s="48" t="s">
        <v>460</v>
      </c>
      <c r="Q3" s="48" t="s">
        <v>461</v>
      </c>
      <c r="R3" s="48" t="s">
        <v>462</v>
      </c>
      <c r="S3" s="25" t="s">
        <v>10</v>
      </c>
      <c r="T3" s="26" t="s">
        <v>9</v>
      </c>
      <c r="U3" s="27" t="s">
        <v>8</v>
      </c>
      <c r="V3" s="25" t="s">
        <v>7</v>
      </c>
      <c r="W3" s="5" t="s">
        <v>295</v>
      </c>
      <c r="X3" s="23" t="s">
        <v>6</v>
      </c>
      <c r="Y3" s="28" t="s">
        <v>5</v>
      </c>
      <c r="Z3" s="23" t="s">
        <v>4</v>
      </c>
      <c r="AA3" s="23" t="s">
        <v>3</v>
      </c>
      <c r="AB3" s="29" t="s">
        <v>2</v>
      </c>
      <c r="AC3" s="29" t="s">
        <v>1</v>
      </c>
      <c r="AD3" s="29" t="s">
        <v>0</v>
      </c>
    </row>
    <row r="4" spans="1:53" s="1" customFormat="1" ht="78.75" customHeight="1" x14ac:dyDescent="0.2">
      <c r="A4" s="23"/>
      <c r="B4" s="195" t="s">
        <v>316</v>
      </c>
      <c r="C4" s="3"/>
      <c r="D4" s="172" t="s">
        <v>201</v>
      </c>
      <c r="E4" s="195" t="s">
        <v>274</v>
      </c>
      <c r="F4" s="172" t="s">
        <v>202</v>
      </c>
      <c r="G4" s="23"/>
      <c r="H4" s="2"/>
      <c r="I4" s="3"/>
      <c r="J4" s="195" t="s">
        <v>203</v>
      </c>
      <c r="K4" s="188">
        <v>3</v>
      </c>
      <c r="L4" s="175">
        <v>3</v>
      </c>
      <c r="M4" s="175">
        <v>0</v>
      </c>
      <c r="N4" s="175">
        <v>2</v>
      </c>
      <c r="O4" s="190">
        <f>N4/L4</f>
        <v>0.66666666666666663</v>
      </c>
      <c r="P4" s="257">
        <f>(O4+O6+O7)/3</f>
        <v>0.44444444444444442</v>
      </c>
      <c r="Q4" s="257">
        <v>0.44</v>
      </c>
      <c r="R4" s="190">
        <f>N4/K4</f>
        <v>0.66666666666666663</v>
      </c>
      <c r="S4" s="214" t="s">
        <v>433</v>
      </c>
      <c r="T4" s="188" t="s">
        <v>434</v>
      </c>
      <c r="U4" s="172" t="s">
        <v>435</v>
      </c>
      <c r="V4" s="172" t="s">
        <v>436</v>
      </c>
      <c r="W4" s="156">
        <v>100000000</v>
      </c>
      <c r="X4" s="65" t="s">
        <v>463</v>
      </c>
      <c r="Y4" s="80">
        <v>94062000</v>
      </c>
      <c r="Z4" s="125" t="s">
        <v>283</v>
      </c>
      <c r="AA4" s="125" t="s">
        <v>464</v>
      </c>
      <c r="AB4" s="80">
        <v>94062000</v>
      </c>
      <c r="AC4" s="80">
        <v>94062000</v>
      </c>
      <c r="AD4" s="14" t="s">
        <v>542</v>
      </c>
    </row>
    <row r="5" spans="1:53" s="20" customFormat="1" ht="106.5" customHeight="1" x14ac:dyDescent="0.2">
      <c r="A5" s="19" t="s">
        <v>200</v>
      </c>
      <c r="B5" s="200"/>
      <c r="D5" s="173"/>
      <c r="E5" s="200"/>
      <c r="F5" s="173"/>
      <c r="G5" s="18" t="s">
        <v>204</v>
      </c>
      <c r="H5" s="114" t="s">
        <v>360</v>
      </c>
      <c r="I5" s="83">
        <v>0</v>
      </c>
      <c r="J5" s="196"/>
      <c r="K5" s="189"/>
      <c r="L5" s="176"/>
      <c r="M5" s="176"/>
      <c r="N5" s="176"/>
      <c r="O5" s="191"/>
      <c r="P5" s="257"/>
      <c r="Q5" s="257"/>
      <c r="R5" s="191"/>
      <c r="S5" s="214"/>
      <c r="T5" s="221"/>
      <c r="U5" s="173"/>
      <c r="V5" s="173"/>
      <c r="W5" s="248">
        <v>400000000</v>
      </c>
      <c r="X5" s="188" t="s">
        <v>372</v>
      </c>
      <c r="Y5" s="188"/>
      <c r="Z5" s="172" t="s">
        <v>373</v>
      </c>
      <c r="AA5" s="172" t="s">
        <v>437</v>
      </c>
      <c r="AB5" s="188"/>
      <c r="AC5" s="188"/>
      <c r="AD5" s="14" t="s">
        <v>384</v>
      </c>
      <c r="AE5" s="41"/>
      <c r="AF5" s="41"/>
      <c r="AG5" s="41"/>
      <c r="AH5" s="41"/>
      <c r="AI5" s="41"/>
      <c r="AJ5" s="41"/>
      <c r="AK5" s="41"/>
      <c r="AL5" s="41"/>
      <c r="AM5" s="41"/>
      <c r="AN5" s="41"/>
      <c r="AO5" s="41"/>
      <c r="AP5" s="41"/>
      <c r="AQ5" s="41"/>
      <c r="AR5" s="41"/>
      <c r="AS5" s="41"/>
      <c r="AT5" s="41"/>
      <c r="AU5" s="41"/>
      <c r="AV5" s="41"/>
      <c r="AW5" s="41"/>
      <c r="AX5" s="41"/>
      <c r="AY5" s="41"/>
      <c r="AZ5" s="41"/>
      <c r="BA5" s="41"/>
    </row>
    <row r="6" spans="1:53" s="20" customFormat="1" ht="91.5" customHeight="1" x14ac:dyDescent="0.2">
      <c r="B6" s="200"/>
      <c r="D6" s="173"/>
      <c r="E6" s="200"/>
      <c r="F6" s="173"/>
      <c r="G6" s="13" t="s">
        <v>206</v>
      </c>
      <c r="H6" s="114" t="s">
        <v>360</v>
      </c>
      <c r="I6" s="83">
        <v>0</v>
      </c>
      <c r="J6" s="16" t="s">
        <v>205</v>
      </c>
      <c r="K6" s="21">
        <v>6</v>
      </c>
      <c r="L6" s="88">
        <v>6</v>
      </c>
      <c r="M6" s="88">
        <v>0</v>
      </c>
      <c r="N6" s="57">
        <v>0</v>
      </c>
      <c r="O6" s="47">
        <f t="shared" ref="O6" si="0">N6/L6</f>
        <v>0</v>
      </c>
      <c r="P6" s="257"/>
      <c r="Q6" s="257"/>
      <c r="R6" s="47">
        <f t="shared" ref="R6:R16" si="1">N6/K6</f>
        <v>0</v>
      </c>
      <c r="S6" s="214"/>
      <c r="T6" s="221"/>
      <c r="U6" s="173"/>
      <c r="V6" s="173"/>
      <c r="W6" s="249"/>
      <c r="X6" s="189"/>
      <c r="Y6" s="189"/>
      <c r="Z6" s="174"/>
      <c r="AA6" s="174"/>
      <c r="AB6" s="189"/>
      <c r="AC6" s="189"/>
      <c r="AD6" s="15" t="s">
        <v>384</v>
      </c>
      <c r="AE6" s="41"/>
      <c r="AF6" s="41"/>
      <c r="AG6" s="41"/>
      <c r="AH6" s="41"/>
      <c r="AI6" s="41"/>
      <c r="AJ6" s="41"/>
      <c r="AK6" s="41"/>
      <c r="AL6" s="41"/>
      <c r="AM6" s="41"/>
      <c r="AN6" s="41"/>
      <c r="AO6" s="41"/>
      <c r="AP6" s="41"/>
      <c r="AQ6" s="41"/>
      <c r="AR6" s="41"/>
      <c r="AS6" s="41"/>
      <c r="AT6" s="41"/>
      <c r="AU6" s="41"/>
      <c r="AV6" s="41"/>
      <c r="AW6" s="41"/>
      <c r="AX6" s="41"/>
      <c r="AY6" s="41"/>
      <c r="AZ6" s="41"/>
      <c r="BA6" s="41"/>
    </row>
    <row r="7" spans="1:53" s="20" customFormat="1" ht="91.5" customHeight="1" x14ac:dyDescent="0.2">
      <c r="B7" s="200"/>
      <c r="D7" s="174"/>
      <c r="E7" s="200"/>
      <c r="F7" s="174"/>
      <c r="G7" s="13" t="s">
        <v>208</v>
      </c>
      <c r="H7" s="114" t="s">
        <v>360</v>
      </c>
      <c r="I7" s="21">
        <v>0</v>
      </c>
      <c r="J7" s="71" t="s">
        <v>207</v>
      </c>
      <c r="K7" s="152">
        <v>3</v>
      </c>
      <c r="L7" s="152">
        <v>3</v>
      </c>
      <c r="M7" s="157">
        <v>0</v>
      </c>
      <c r="N7" s="157">
        <v>2</v>
      </c>
      <c r="O7" s="155">
        <f>N7/L7</f>
        <v>0.66666666666666663</v>
      </c>
      <c r="P7" s="190"/>
      <c r="Q7" s="257"/>
      <c r="R7" s="47">
        <f>N7/K7</f>
        <v>0.66666666666666663</v>
      </c>
      <c r="S7" s="214"/>
      <c r="T7" s="221"/>
      <c r="U7" s="173"/>
      <c r="V7" s="173"/>
      <c r="W7" s="156">
        <v>100000000</v>
      </c>
      <c r="X7" s="65" t="s">
        <v>463</v>
      </c>
      <c r="Y7" s="80">
        <v>94062000</v>
      </c>
      <c r="Z7" s="125" t="s">
        <v>283</v>
      </c>
      <c r="AA7" s="125" t="s">
        <v>464</v>
      </c>
      <c r="AB7" s="80">
        <v>94062000</v>
      </c>
      <c r="AC7" s="80">
        <v>94062000</v>
      </c>
      <c r="AD7" s="14" t="s">
        <v>543</v>
      </c>
      <c r="AE7" s="41"/>
      <c r="AF7" s="41"/>
      <c r="AG7" s="41"/>
      <c r="AH7" s="41"/>
      <c r="AI7" s="41"/>
      <c r="AJ7" s="41"/>
      <c r="AK7" s="41"/>
      <c r="AL7" s="41"/>
      <c r="AM7" s="41"/>
      <c r="AN7" s="41"/>
      <c r="AO7" s="41"/>
      <c r="AP7" s="41"/>
      <c r="AQ7" s="41"/>
      <c r="AR7" s="41"/>
      <c r="AS7" s="41"/>
      <c r="AT7" s="41"/>
      <c r="AU7" s="41"/>
      <c r="AV7" s="41"/>
      <c r="AW7" s="41"/>
      <c r="AX7" s="41"/>
      <c r="AY7" s="41"/>
      <c r="AZ7" s="41"/>
      <c r="BA7" s="41"/>
    </row>
    <row r="8" spans="1:53" s="20" customFormat="1" ht="101.25" customHeight="1" x14ac:dyDescent="0.2">
      <c r="B8" s="200" t="s">
        <v>317</v>
      </c>
      <c r="D8" s="154"/>
      <c r="E8" s="200" t="s">
        <v>276</v>
      </c>
      <c r="F8" s="172" t="s">
        <v>210</v>
      </c>
      <c r="G8" s="264" t="s">
        <v>212</v>
      </c>
      <c r="H8" s="172" t="s">
        <v>360</v>
      </c>
      <c r="I8" s="172">
        <v>150</v>
      </c>
      <c r="J8" s="258" t="s">
        <v>211</v>
      </c>
      <c r="K8" s="263">
        <v>200</v>
      </c>
      <c r="L8" s="263">
        <v>100</v>
      </c>
      <c r="M8" s="199">
        <v>0</v>
      </c>
      <c r="N8" s="199">
        <v>140</v>
      </c>
      <c r="O8" s="257">
        <v>1</v>
      </c>
      <c r="P8" s="190">
        <f>(O8+O10)/2</f>
        <v>0.83333333333333326</v>
      </c>
      <c r="Q8" s="190">
        <f>(P8+P12+P14)/3</f>
        <v>0.61111111111111105</v>
      </c>
      <c r="R8" s="190">
        <f>N8/K8</f>
        <v>0.7</v>
      </c>
      <c r="S8" s="255" t="s">
        <v>438</v>
      </c>
      <c r="T8" s="221" t="s">
        <v>439</v>
      </c>
      <c r="U8" s="214" t="s">
        <v>440</v>
      </c>
      <c r="V8" s="214" t="s">
        <v>441</v>
      </c>
      <c r="W8" s="156">
        <v>200000000</v>
      </c>
      <c r="X8" s="65" t="s">
        <v>463</v>
      </c>
      <c r="Y8" s="156">
        <v>200000000</v>
      </c>
      <c r="Z8" s="125" t="s">
        <v>283</v>
      </c>
      <c r="AA8" s="125" t="s">
        <v>464</v>
      </c>
      <c r="AB8" s="156">
        <v>200000000</v>
      </c>
      <c r="AC8" s="156">
        <v>200000000</v>
      </c>
      <c r="AD8" s="14" t="s">
        <v>544</v>
      </c>
      <c r="AE8" s="41"/>
      <c r="AF8" s="41"/>
      <c r="AG8" s="41"/>
      <c r="AH8" s="41"/>
      <c r="AI8" s="41"/>
      <c r="AJ8" s="41"/>
      <c r="AK8" s="41"/>
      <c r="AL8" s="41"/>
      <c r="AM8" s="41"/>
      <c r="AN8" s="41"/>
      <c r="AO8" s="41"/>
      <c r="AP8" s="41"/>
      <c r="AQ8" s="41"/>
      <c r="AR8" s="41"/>
      <c r="AS8" s="41"/>
      <c r="AT8" s="41"/>
      <c r="AU8" s="41"/>
      <c r="AV8" s="41"/>
      <c r="AW8" s="41"/>
      <c r="AX8" s="41"/>
      <c r="AY8" s="41"/>
      <c r="AZ8" s="41"/>
      <c r="BA8" s="41"/>
    </row>
    <row r="9" spans="1:53" s="20" customFormat="1" ht="80.25" customHeight="1" x14ac:dyDescent="0.2">
      <c r="B9" s="200"/>
      <c r="D9" s="172" t="s">
        <v>209</v>
      </c>
      <c r="E9" s="200"/>
      <c r="F9" s="173"/>
      <c r="G9" s="265"/>
      <c r="H9" s="174"/>
      <c r="I9" s="174"/>
      <c r="J9" s="258"/>
      <c r="K9" s="263"/>
      <c r="L9" s="263"/>
      <c r="M9" s="199"/>
      <c r="N9" s="199"/>
      <c r="O9" s="257"/>
      <c r="P9" s="218"/>
      <c r="Q9" s="218"/>
      <c r="R9" s="191"/>
      <c r="S9" s="255"/>
      <c r="T9" s="221"/>
      <c r="U9" s="214"/>
      <c r="V9" s="214"/>
      <c r="W9" s="113">
        <v>400000000</v>
      </c>
      <c r="X9" s="21" t="s">
        <v>372</v>
      </c>
      <c r="Y9" s="113">
        <v>400000000</v>
      </c>
      <c r="Z9" s="114" t="s">
        <v>373</v>
      </c>
      <c r="AA9" s="114" t="s">
        <v>442</v>
      </c>
      <c r="AB9" s="113">
        <v>400000000</v>
      </c>
      <c r="AC9" s="113">
        <v>400000000</v>
      </c>
      <c r="AD9" s="159" t="s">
        <v>558</v>
      </c>
      <c r="AE9" s="41"/>
      <c r="AF9" s="41"/>
      <c r="AG9" s="41"/>
      <c r="AH9" s="41"/>
      <c r="AI9" s="41"/>
      <c r="AJ9" s="41"/>
      <c r="AK9" s="41"/>
      <c r="AL9" s="41"/>
      <c r="AM9" s="41"/>
      <c r="AN9" s="41"/>
      <c r="AO9" s="41"/>
      <c r="AP9" s="41"/>
      <c r="AQ9" s="41"/>
      <c r="AR9" s="41"/>
      <c r="AS9" s="41"/>
      <c r="AT9" s="41"/>
      <c r="AU9" s="41"/>
      <c r="AV9" s="41"/>
      <c r="AW9" s="41"/>
      <c r="AX9" s="41"/>
      <c r="AY9" s="41"/>
      <c r="AZ9" s="41"/>
      <c r="BA9" s="41"/>
    </row>
    <row r="10" spans="1:53" s="20" customFormat="1" ht="80.25" customHeight="1" x14ac:dyDescent="0.2">
      <c r="B10" s="200"/>
      <c r="D10" s="173"/>
      <c r="E10" s="200"/>
      <c r="F10" s="173"/>
      <c r="G10" s="264" t="s">
        <v>214</v>
      </c>
      <c r="H10" s="172" t="s">
        <v>360</v>
      </c>
      <c r="I10" s="188">
        <v>0</v>
      </c>
      <c r="J10" s="200" t="s">
        <v>213</v>
      </c>
      <c r="K10" s="221">
        <v>6</v>
      </c>
      <c r="L10" s="221">
        <v>3</v>
      </c>
      <c r="M10" s="177">
        <v>0</v>
      </c>
      <c r="N10" s="177">
        <v>2</v>
      </c>
      <c r="O10" s="218">
        <f>N10/L10</f>
        <v>0.66666666666666663</v>
      </c>
      <c r="P10" s="218"/>
      <c r="Q10" s="218"/>
      <c r="R10" s="190">
        <f>(N10+M10)/K10</f>
        <v>0.33333333333333331</v>
      </c>
      <c r="S10" s="255"/>
      <c r="T10" s="221"/>
      <c r="U10" s="214"/>
      <c r="V10" s="214"/>
      <c r="W10" s="156">
        <v>200000000</v>
      </c>
      <c r="X10" s="65" t="s">
        <v>463</v>
      </c>
      <c r="Y10" s="156">
        <v>200000000</v>
      </c>
      <c r="Z10" s="125" t="s">
        <v>283</v>
      </c>
      <c r="AA10" s="125" t="s">
        <v>464</v>
      </c>
      <c r="AB10" s="156">
        <v>200000000</v>
      </c>
      <c r="AC10" s="156">
        <v>200000000</v>
      </c>
      <c r="AD10" s="14" t="s">
        <v>555</v>
      </c>
      <c r="AE10" s="41"/>
      <c r="AF10" s="41"/>
      <c r="AG10" s="41"/>
      <c r="AH10" s="41"/>
      <c r="AI10" s="41"/>
      <c r="AJ10" s="41"/>
      <c r="AK10" s="41"/>
      <c r="AL10" s="41"/>
      <c r="AM10" s="41"/>
      <c r="AN10" s="41"/>
      <c r="AO10" s="41"/>
      <c r="AP10" s="41"/>
      <c r="AQ10" s="41"/>
      <c r="AR10" s="41"/>
      <c r="AS10" s="41"/>
      <c r="AT10" s="41"/>
      <c r="AU10" s="41"/>
      <c r="AV10" s="41"/>
      <c r="AW10" s="41"/>
      <c r="AX10" s="41"/>
      <c r="AY10" s="41"/>
      <c r="AZ10" s="41"/>
      <c r="BA10" s="41"/>
    </row>
    <row r="11" spans="1:53" s="20" customFormat="1" ht="104.25" customHeight="1" x14ac:dyDescent="0.2">
      <c r="B11" s="196"/>
      <c r="D11" s="173"/>
      <c r="E11" s="196"/>
      <c r="F11" s="174"/>
      <c r="G11" s="265"/>
      <c r="H11" s="174"/>
      <c r="I11" s="189"/>
      <c r="J11" s="196"/>
      <c r="K11" s="189"/>
      <c r="L11" s="189"/>
      <c r="M11" s="176"/>
      <c r="N11" s="176"/>
      <c r="O11" s="191"/>
      <c r="P11" s="191"/>
      <c r="Q11" s="218"/>
      <c r="R11" s="191"/>
      <c r="S11" s="256"/>
      <c r="T11" s="189"/>
      <c r="U11" s="187"/>
      <c r="V11" s="187"/>
      <c r="W11" s="113">
        <v>400000000</v>
      </c>
      <c r="X11" s="21" t="s">
        <v>372</v>
      </c>
      <c r="Y11" s="21"/>
      <c r="Z11" s="125" t="s">
        <v>373</v>
      </c>
      <c r="AA11" s="125" t="s">
        <v>442</v>
      </c>
      <c r="AB11" s="21"/>
      <c r="AC11" s="21"/>
      <c r="AD11" s="16" t="s">
        <v>384</v>
      </c>
      <c r="AE11" s="41"/>
      <c r="AF11" s="41"/>
      <c r="AG11" s="41"/>
      <c r="AH11" s="41"/>
      <c r="AI11" s="41"/>
      <c r="AJ11" s="41"/>
      <c r="AK11" s="41"/>
      <c r="AL11" s="41"/>
      <c r="AM11" s="41"/>
      <c r="AN11" s="41"/>
      <c r="AO11" s="41"/>
      <c r="AP11" s="41"/>
      <c r="AQ11" s="41"/>
      <c r="AR11" s="41"/>
      <c r="AS11" s="41"/>
      <c r="AT11" s="41"/>
      <c r="AU11" s="41"/>
      <c r="AV11" s="41"/>
      <c r="AW11" s="41"/>
      <c r="AX11" s="41"/>
      <c r="AY11" s="41"/>
      <c r="AZ11" s="41"/>
      <c r="BA11" s="41"/>
    </row>
    <row r="12" spans="1:53" s="20" customFormat="1" ht="69.75" customHeight="1" x14ac:dyDescent="0.2">
      <c r="D12" s="173"/>
      <c r="F12" s="194" t="s">
        <v>215</v>
      </c>
      <c r="G12" s="13" t="s">
        <v>218</v>
      </c>
      <c r="H12" s="114" t="s">
        <v>360</v>
      </c>
      <c r="I12" s="21">
        <v>4</v>
      </c>
      <c r="J12" s="16" t="s">
        <v>217</v>
      </c>
      <c r="K12" s="21">
        <v>4</v>
      </c>
      <c r="L12" s="21">
        <v>1</v>
      </c>
      <c r="M12" s="21">
        <v>2</v>
      </c>
      <c r="N12" s="21">
        <v>2</v>
      </c>
      <c r="O12" s="47">
        <v>1</v>
      </c>
      <c r="P12" s="190">
        <v>1</v>
      </c>
      <c r="Q12" s="218"/>
      <c r="R12" s="47">
        <f>(N12+M12)/K12</f>
        <v>1</v>
      </c>
      <c r="S12" s="172" t="s">
        <v>554</v>
      </c>
      <c r="T12" s="211" t="s">
        <v>443</v>
      </c>
      <c r="U12" s="195"/>
      <c r="V12" s="195"/>
      <c r="W12" s="226">
        <v>400000000</v>
      </c>
      <c r="X12" s="211" t="s">
        <v>372</v>
      </c>
      <c r="Y12" s="226">
        <v>388279550</v>
      </c>
      <c r="Z12" s="195" t="s">
        <v>373</v>
      </c>
      <c r="AA12" s="195" t="s">
        <v>444</v>
      </c>
      <c r="AB12" s="248">
        <v>388279550</v>
      </c>
      <c r="AC12" s="248">
        <v>388279550</v>
      </c>
      <c r="AD12" s="14" t="s">
        <v>557</v>
      </c>
      <c r="AE12" s="41"/>
      <c r="AF12" s="41"/>
      <c r="AG12" s="41"/>
      <c r="AH12" s="41"/>
      <c r="AI12" s="41"/>
      <c r="AJ12" s="41"/>
      <c r="AK12" s="41"/>
      <c r="AL12" s="41"/>
      <c r="AM12" s="41"/>
      <c r="AN12" s="41"/>
      <c r="AO12" s="41"/>
      <c r="AP12" s="41"/>
      <c r="AQ12" s="41"/>
      <c r="AR12" s="41"/>
      <c r="AS12" s="41"/>
      <c r="AT12" s="41"/>
      <c r="AU12" s="41"/>
      <c r="AV12" s="41"/>
      <c r="AW12" s="41"/>
      <c r="AX12" s="41"/>
      <c r="AY12" s="41"/>
      <c r="AZ12" s="41"/>
      <c r="BA12" s="41"/>
    </row>
    <row r="13" spans="1:53" s="20" customFormat="1" ht="90" x14ac:dyDescent="0.2">
      <c r="D13" s="173"/>
      <c r="F13" s="194"/>
      <c r="G13" s="13" t="s">
        <v>219</v>
      </c>
      <c r="H13" s="114" t="s">
        <v>360</v>
      </c>
      <c r="I13" s="21">
        <v>550</v>
      </c>
      <c r="J13" s="16" t="s">
        <v>216</v>
      </c>
      <c r="K13" s="30">
        <v>1</v>
      </c>
      <c r="L13" s="21">
        <v>50</v>
      </c>
      <c r="M13" s="87">
        <v>50</v>
      </c>
      <c r="N13" s="56">
        <v>70</v>
      </c>
      <c r="O13" s="47">
        <v>1</v>
      </c>
      <c r="P13" s="191"/>
      <c r="Q13" s="218"/>
      <c r="R13" s="47">
        <v>1</v>
      </c>
      <c r="S13" s="174"/>
      <c r="T13" s="213"/>
      <c r="U13" s="196"/>
      <c r="V13" s="196"/>
      <c r="W13" s="228"/>
      <c r="X13" s="213"/>
      <c r="Y13" s="228"/>
      <c r="Z13" s="196"/>
      <c r="AA13" s="196"/>
      <c r="AB13" s="249"/>
      <c r="AC13" s="249"/>
      <c r="AD13" s="159" t="s">
        <v>556</v>
      </c>
      <c r="AE13" s="41"/>
      <c r="AF13" s="41"/>
      <c r="AG13" s="41"/>
      <c r="AH13" s="41"/>
      <c r="AI13" s="41"/>
      <c r="AJ13" s="41"/>
      <c r="AK13" s="41"/>
      <c r="AL13" s="41"/>
      <c r="AM13" s="41"/>
      <c r="AN13" s="41"/>
      <c r="AO13" s="41"/>
      <c r="AP13" s="41"/>
      <c r="AQ13" s="41"/>
      <c r="AR13" s="41"/>
      <c r="AS13" s="41"/>
      <c r="AT13" s="41"/>
      <c r="AU13" s="41"/>
      <c r="AV13" s="41"/>
      <c r="AW13" s="41"/>
      <c r="AX13" s="41"/>
      <c r="AY13" s="41"/>
      <c r="AZ13" s="41"/>
      <c r="BA13" s="41"/>
    </row>
    <row r="14" spans="1:53" s="20" customFormat="1" ht="123.75" x14ac:dyDescent="0.2">
      <c r="D14" s="174"/>
      <c r="F14" s="17" t="s">
        <v>220</v>
      </c>
      <c r="G14" s="13" t="s">
        <v>212</v>
      </c>
      <c r="H14" s="114" t="s">
        <v>360</v>
      </c>
      <c r="I14" s="83">
        <v>2100</v>
      </c>
      <c r="J14" s="16" t="s">
        <v>221</v>
      </c>
      <c r="K14" s="21">
        <v>500</v>
      </c>
      <c r="L14" s="21">
        <v>205</v>
      </c>
      <c r="M14" s="87">
        <v>90</v>
      </c>
      <c r="N14" s="56">
        <v>0</v>
      </c>
      <c r="O14" s="47">
        <f t="shared" ref="O14:O18" si="2">N14/L14</f>
        <v>0</v>
      </c>
      <c r="P14" s="49">
        <f>N14/L14</f>
        <v>0</v>
      </c>
      <c r="Q14" s="191"/>
      <c r="R14" s="47">
        <f>(N14+M14)/K14</f>
        <v>0.18</v>
      </c>
      <c r="S14" s="55" t="s">
        <v>354</v>
      </c>
      <c r="T14" s="31" t="s">
        <v>357</v>
      </c>
      <c r="U14" s="68" t="s">
        <v>355</v>
      </c>
      <c r="V14" s="82" t="s">
        <v>356</v>
      </c>
      <c r="W14" s="80">
        <v>200000000</v>
      </c>
      <c r="X14" s="21" t="s">
        <v>372</v>
      </c>
      <c r="Y14" s="21"/>
      <c r="Z14" s="114" t="s">
        <v>373</v>
      </c>
      <c r="AA14" s="114" t="s">
        <v>445</v>
      </c>
      <c r="AB14" s="80"/>
      <c r="AC14" s="80"/>
      <c r="AD14" s="14" t="s">
        <v>384</v>
      </c>
      <c r="AE14" s="41"/>
      <c r="AF14" s="41"/>
      <c r="AG14" s="41"/>
      <c r="AH14" s="41"/>
      <c r="AI14" s="41"/>
      <c r="AJ14" s="41"/>
      <c r="AK14" s="41"/>
      <c r="AL14" s="41"/>
      <c r="AM14" s="41"/>
      <c r="AN14" s="41"/>
      <c r="AO14" s="41"/>
      <c r="AP14" s="41"/>
      <c r="AQ14" s="41"/>
      <c r="AR14" s="41"/>
      <c r="AS14" s="41"/>
      <c r="AT14" s="41"/>
      <c r="AU14" s="41"/>
      <c r="AV14" s="41"/>
      <c r="AW14" s="41"/>
      <c r="AX14" s="41"/>
      <c r="AY14" s="41"/>
      <c r="AZ14" s="41"/>
      <c r="BA14" s="41"/>
    </row>
    <row r="15" spans="1:53" s="20" customFormat="1" ht="146.25" x14ac:dyDescent="0.2">
      <c r="B15" s="250" t="s">
        <v>318</v>
      </c>
      <c r="D15" s="172" t="s">
        <v>222</v>
      </c>
      <c r="E15" s="250" t="s">
        <v>277</v>
      </c>
      <c r="F15" s="172" t="s">
        <v>223</v>
      </c>
      <c r="G15" s="13" t="s">
        <v>225</v>
      </c>
      <c r="H15" s="114" t="s">
        <v>360</v>
      </c>
      <c r="I15" s="83">
        <v>0</v>
      </c>
      <c r="J15" s="16" t="s">
        <v>224</v>
      </c>
      <c r="K15" s="21">
        <v>1500</v>
      </c>
      <c r="L15" s="21">
        <v>475</v>
      </c>
      <c r="M15" s="87">
        <v>50</v>
      </c>
      <c r="N15" s="56">
        <v>360</v>
      </c>
      <c r="O15" s="47">
        <f>N15/L15</f>
        <v>0.75789473684210529</v>
      </c>
      <c r="P15" s="190">
        <f>(O15+O16)/2</f>
        <v>0.37894736842105264</v>
      </c>
      <c r="Q15" s="190">
        <f>(P15+P17+P18)/3</f>
        <v>0.21631578947368424</v>
      </c>
      <c r="R15" s="47">
        <f>(N15+M15)/K15</f>
        <v>0.27333333333333332</v>
      </c>
      <c r="S15" s="55" t="s">
        <v>473</v>
      </c>
      <c r="T15" s="31" t="s">
        <v>546</v>
      </c>
      <c r="U15" s="55" t="s">
        <v>547</v>
      </c>
      <c r="V15" s="55" t="s">
        <v>548</v>
      </c>
      <c r="W15" s="156">
        <v>100000000</v>
      </c>
      <c r="X15" s="65" t="s">
        <v>463</v>
      </c>
      <c r="Y15" s="156">
        <v>97820000</v>
      </c>
      <c r="Z15" s="125" t="s">
        <v>283</v>
      </c>
      <c r="AA15" s="125" t="s">
        <v>464</v>
      </c>
      <c r="AB15" s="156">
        <v>97820000</v>
      </c>
      <c r="AC15" s="156">
        <v>97820000</v>
      </c>
      <c r="AD15" s="14" t="s">
        <v>545</v>
      </c>
      <c r="AE15" s="41"/>
      <c r="AF15" s="41"/>
      <c r="AG15" s="41"/>
      <c r="AH15" s="41"/>
      <c r="AI15" s="41"/>
      <c r="AJ15" s="41"/>
      <c r="AK15" s="41"/>
      <c r="AL15" s="41"/>
      <c r="AM15" s="41"/>
      <c r="AN15" s="41"/>
      <c r="AO15" s="41"/>
      <c r="AP15" s="41"/>
      <c r="AQ15" s="41"/>
      <c r="AR15" s="41"/>
      <c r="AS15" s="41"/>
      <c r="AT15" s="41"/>
      <c r="AU15" s="41"/>
      <c r="AV15" s="41"/>
      <c r="AW15" s="41"/>
      <c r="AX15" s="41"/>
      <c r="AY15" s="41"/>
      <c r="AZ15" s="41"/>
      <c r="BA15" s="41"/>
    </row>
    <row r="16" spans="1:53" s="20" customFormat="1" ht="112.5" x14ac:dyDescent="0.2">
      <c r="B16" s="251"/>
      <c r="D16" s="173"/>
      <c r="E16" s="251"/>
      <c r="F16" s="174"/>
      <c r="G16" s="13" t="s">
        <v>227</v>
      </c>
      <c r="H16" s="114" t="s">
        <v>360</v>
      </c>
      <c r="I16" s="83">
        <v>12</v>
      </c>
      <c r="J16" s="16" t="s">
        <v>226</v>
      </c>
      <c r="K16" s="21">
        <v>12</v>
      </c>
      <c r="L16" s="21">
        <v>6</v>
      </c>
      <c r="M16" s="87">
        <v>0</v>
      </c>
      <c r="N16" s="56">
        <v>0</v>
      </c>
      <c r="O16" s="47">
        <f t="shared" si="2"/>
        <v>0</v>
      </c>
      <c r="P16" s="191"/>
      <c r="Q16" s="218"/>
      <c r="R16" s="47">
        <f t="shared" si="1"/>
        <v>0</v>
      </c>
      <c r="S16" s="21"/>
      <c r="T16" s="21"/>
      <c r="U16" s="21"/>
      <c r="V16" s="21"/>
      <c r="W16" s="21"/>
      <c r="X16" s="21"/>
      <c r="Y16" s="21"/>
      <c r="Z16" s="21"/>
      <c r="AA16" s="21"/>
      <c r="AB16" s="21"/>
      <c r="AC16" s="21"/>
      <c r="AD16" s="14" t="s">
        <v>384</v>
      </c>
      <c r="AE16" s="41"/>
      <c r="AF16" s="41"/>
      <c r="AG16" s="41"/>
      <c r="AH16" s="41"/>
      <c r="AI16" s="41"/>
      <c r="AJ16" s="41"/>
      <c r="AK16" s="41"/>
      <c r="AL16" s="41"/>
      <c r="AM16" s="41"/>
      <c r="AN16" s="41"/>
      <c r="AO16" s="41"/>
      <c r="AP16" s="41"/>
      <c r="AQ16" s="41"/>
      <c r="AR16" s="41"/>
      <c r="AS16" s="41"/>
      <c r="AT16" s="41"/>
      <c r="AU16" s="41"/>
      <c r="AV16" s="41"/>
      <c r="AW16" s="41"/>
      <c r="AX16" s="41"/>
      <c r="AY16" s="41"/>
      <c r="AZ16" s="41"/>
      <c r="BA16" s="41"/>
    </row>
    <row r="17" spans="1:53" s="20" customFormat="1" ht="123.75" customHeight="1" x14ac:dyDescent="0.2">
      <c r="B17" s="252"/>
      <c r="D17" s="173"/>
      <c r="E17" s="252"/>
      <c r="F17" s="72" t="s">
        <v>228</v>
      </c>
      <c r="G17" s="13" t="s">
        <v>230</v>
      </c>
      <c r="H17" s="114" t="s">
        <v>360</v>
      </c>
      <c r="I17" s="83">
        <v>0</v>
      </c>
      <c r="J17" s="16" t="s">
        <v>229</v>
      </c>
      <c r="K17" s="21">
        <v>700</v>
      </c>
      <c r="L17" s="21">
        <v>275</v>
      </c>
      <c r="M17" s="87">
        <v>150</v>
      </c>
      <c r="N17" s="56">
        <v>0</v>
      </c>
      <c r="O17" s="47">
        <f t="shared" si="2"/>
        <v>0</v>
      </c>
      <c r="P17" s="47">
        <v>0</v>
      </c>
      <c r="Q17" s="218"/>
      <c r="R17" s="47">
        <f>(M17/K17)</f>
        <v>0.21428571428571427</v>
      </c>
      <c r="S17" s="16" t="s">
        <v>446</v>
      </c>
      <c r="T17" s="31" t="s">
        <v>447</v>
      </c>
      <c r="U17" s="21"/>
      <c r="V17" s="21"/>
      <c r="W17" s="80">
        <v>400000000</v>
      </c>
      <c r="X17" s="21" t="s">
        <v>372</v>
      </c>
      <c r="Y17" s="21"/>
      <c r="Z17" s="114" t="s">
        <v>373</v>
      </c>
      <c r="AA17" s="114" t="s">
        <v>448</v>
      </c>
      <c r="AB17" s="21"/>
      <c r="AC17" s="21"/>
      <c r="AD17" s="14" t="s">
        <v>384</v>
      </c>
      <c r="AE17" s="41"/>
      <c r="AF17" s="41"/>
      <c r="AG17" s="41"/>
      <c r="AH17" s="41"/>
      <c r="AI17" s="41"/>
      <c r="AJ17" s="41"/>
      <c r="AK17" s="41"/>
      <c r="AL17" s="41"/>
      <c r="AM17" s="41"/>
      <c r="AN17" s="41"/>
      <c r="AO17" s="41"/>
      <c r="AP17" s="41"/>
      <c r="AQ17" s="41"/>
      <c r="AR17" s="41"/>
      <c r="AS17" s="41"/>
      <c r="AT17" s="41"/>
      <c r="AU17" s="41"/>
      <c r="AV17" s="41"/>
      <c r="AW17" s="41"/>
      <c r="AX17" s="41"/>
      <c r="AY17" s="41"/>
      <c r="AZ17" s="41"/>
      <c r="BA17" s="41"/>
    </row>
    <row r="18" spans="1:53" s="20" customFormat="1" ht="135" x14ac:dyDescent="0.2">
      <c r="D18" s="174"/>
      <c r="F18" s="72" t="s">
        <v>231</v>
      </c>
      <c r="G18" s="13" t="s">
        <v>233</v>
      </c>
      <c r="H18" s="114" t="s">
        <v>360</v>
      </c>
      <c r="I18" s="83">
        <v>1250</v>
      </c>
      <c r="J18" s="16" t="s">
        <v>232</v>
      </c>
      <c r="K18" s="21">
        <v>1000</v>
      </c>
      <c r="L18" s="21">
        <v>550</v>
      </c>
      <c r="M18" s="87">
        <v>50</v>
      </c>
      <c r="N18" s="56">
        <v>150</v>
      </c>
      <c r="O18" s="47">
        <f t="shared" si="2"/>
        <v>0.27272727272727271</v>
      </c>
      <c r="P18" s="47">
        <v>0.27</v>
      </c>
      <c r="Q18" s="191"/>
      <c r="R18" s="47">
        <f>(N18+M18)/K18</f>
        <v>0.2</v>
      </c>
      <c r="S18" s="55" t="s">
        <v>469</v>
      </c>
      <c r="T18" s="31" t="s">
        <v>560</v>
      </c>
      <c r="U18" s="136" t="s">
        <v>471</v>
      </c>
      <c r="V18" s="55" t="s">
        <v>561</v>
      </c>
      <c r="W18" s="80">
        <v>200000000</v>
      </c>
      <c r="X18" s="163" t="s">
        <v>463</v>
      </c>
      <c r="Y18" s="80">
        <v>200000000</v>
      </c>
      <c r="Z18" s="160" t="s">
        <v>283</v>
      </c>
      <c r="AA18" s="162" t="s">
        <v>464</v>
      </c>
      <c r="AB18" s="80">
        <v>200000000</v>
      </c>
      <c r="AC18" s="80">
        <v>200000000</v>
      </c>
      <c r="AD18" s="14" t="s">
        <v>559</v>
      </c>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1:53" s="20" customFormat="1" ht="90" x14ac:dyDescent="0.2">
      <c r="B19" s="139"/>
      <c r="D19" s="161"/>
      <c r="E19" s="139"/>
      <c r="F19" s="172" t="s">
        <v>235</v>
      </c>
      <c r="G19" s="13"/>
      <c r="H19" s="160"/>
      <c r="I19" s="160"/>
      <c r="J19" s="195" t="s">
        <v>236</v>
      </c>
      <c r="K19" s="188">
        <v>750</v>
      </c>
      <c r="L19" s="188">
        <v>325</v>
      </c>
      <c r="M19" s="172">
        <v>100</v>
      </c>
      <c r="N19" s="172">
        <v>250</v>
      </c>
      <c r="O19" s="190">
        <f>N19/L18</f>
        <v>0.45454545454545453</v>
      </c>
      <c r="P19" s="190">
        <f>(O19+O21+O22)/3</f>
        <v>0.171002331002331</v>
      </c>
      <c r="Q19" s="190">
        <v>0.17</v>
      </c>
      <c r="R19" s="190">
        <f>(N19+M19)/K19</f>
        <v>0.46666666666666667</v>
      </c>
      <c r="S19" s="214" t="s">
        <v>346</v>
      </c>
      <c r="T19" s="211" t="s">
        <v>347</v>
      </c>
      <c r="U19" s="195" t="s">
        <v>348</v>
      </c>
      <c r="V19" s="200" t="s">
        <v>349</v>
      </c>
      <c r="W19" s="80">
        <v>300000000</v>
      </c>
      <c r="X19" s="163" t="s">
        <v>463</v>
      </c>
      <c r="Y19" s="80">
        <v>300000000</v>
      </c>
      <c r="Z19" s="160" t="s">
        <v>283</v>
      </c>
      <c r="AA19" s="162" t="s">
        <v>464</v>
      </c>
      <c r="AB19" s="80">
        <v>300000000</v>
      </c>
      <c r="AC19" s="80">
        <v>300000000</v>
      </c>
      <c r="AD19" s="14" t="s">
        <v>550</v>
      </c>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53" s="20" customFormat="1" ht="113.25" customHeight="1" x14ac:dyDescent="0.2">
      <c r="B20" s="250" t="s">
        <v>319</v>
      </c>
      <c r="D20" s="172" t="s">
        <v>234</v>
      </c>
      <c r="E20" s="250" t="s">
        <v>281</v>
      </c>
      <c r="F20" s="173"/>
      <c r="G20" s="13" t="s">
        <v>237</v>
      </c>
      <c r="H20" s="114" t="s">
        <v>360</v>
      </c>
      <c r="I20" s="83">
        <v>840</v>
      </c>
      <c r="J20" s="196"/>
      <c r="K20" s="189"/>
      <c r="L20" s="189"/>
      <c r="M20" s="174"/>
      <c r="N20" s="174"/>
      <c r="O20" s="191"/>
      <c r="P20" s="218"/>
      <c r="Q20" s="218"/>
      <c r="R20" s="191"/>
      <c r="S20" s="214"/>
      <c r="T20" s="212"/>
      <c r="U20" s="200"/>
      <c r="V20" s="200"/>
      <c r="W20" s="226">
        <v>400000000</v>
      </c>
      <c r="X20" s="211" t="s">
        <v>372</v>
      </c>
      <c r="Y20" s="226"/>
      <c r="Z20" s="195" t="s">
        <v>373</v>
      </c>
      <c r="AA20" s="195" t="s">
        <v>449</v>
      </c>
      <c r="AB20" s="226">
        <v>200000000</v>
      </c>
      <c r="AC20" s="226">
        <v>200000000</v>
      </c>
      <c r="AD20" s="16" t="s">
        <v>384</v>
      </c>
      <c r="AE20" s="41"/>
      <c r="AF20" s="41"/>
      <c r="AG20" s="41"/>
      <c r="AH20" s="41"/>
      <c r="AI20" s="41"/>
      <c r="AJ20" s="41"/>
      <c r="AK20" s="41"/>
      <c r="AL20" s="41"/>
      <c r="AM20" s="41"/>
      <c r="AN20" s="41"/>
      <c r="AO20" s="41"/>
      <c r="AP20" s="41"/>
      <c r="AQ20" s="41"/>
      <c r="AR20" s="41"/>
      <c r="AS20" s="41"/>
      <c r="AT20" s="41"/>
      <c r="AU20" s="41"/>
      <c r="AV20" s="41"/>
      <c r="AW20" s="41"/>
      <c r="AX20" s="41"/>
      <c r="AY20" s="41"/>
      <c r="AZ20" s="41"/>
      <c r="BA20" s="41"/>
    </row>
    <row r="21" spans="1:53" s="20" customFormat="1" ht="226.5" customHeight="1" x14ac:dyDescent="0.2">
      <c r="B21" s="251"/>
      <c r="D21" s="173"/>
      <c r="E21" s="251"/>
      <c r="F21" s="173"/>
      <c r="G21" s="13" t="s">
        <v>239</v>
      </c>
      <c r="H21" s="114" t="s">
        <v>360</v>
      </c>
      <c r="I21" s="83">
        <v>840</v>
      </c>
      <c r="J21" s="16" t="s">
        <v>238</v>
      </c>
      <c r="K21" s="21">
        <v>500</v>
      </c>
      <c r="L21" s="21">
        <v>150</v>
      </c>
      <c r="M21" s="87">
        <v>200</v>
      </c>
      <c r="N21" s="56">
        <v>19</v>
      </c>
      <c r="O21" s="47">
        <f>N21/L19</f>
        <v>5.8461538461538461E-2</v>
      </c>
      <c r="P21" s="218"/>
      <c r="Q21" s="218"/>
      <c r="R21" s="47">
        <f>(N21+M21)/K21</f>
        <v>0.438</v>
      </c>
      <c r="S21" s="187"/>
      <c r="T21" s="213"/>
      <c r="U21" s="196"/>
      <c r="V21" s="196"/>
      <c r="W21" s="228"/>
      <c r="X21" s="213"/>
      <c r="Y21" s="228"/>
      <c r="Z21" s="196"/>
      <c r="AA21" s="196"/>
      <c r="AB21" s="228"/>
      <c r="AC21" s="228"/>
      <c r="AD21" s="14" t="s">
        <v>457</v>
      </c>
      <c r="AE21" s="41"/>
      <c r="AF21" s="41"/>
      <c r="AG21" s="41"/>
      <c r="AH21" s="41"/>
      <c r="AI21" s="41"/>
      <c r="AJ21" s="41"/>
      <c r="AK21" s="41"/>
      <c r="AL21" s="41"/>
      <c r="AM21" s="41"/>
      <c r="AN21" s="41"/>
      <c r="AO21" s="41"/>
      <c r="AP21" s="41"/>
      <c r="AQ21" s="41"/>
      <c r="AR21" s="41"/>
      <c r="AS21" s="41"/>
      <c r="AT21" s="41"/>
      <c r="AU21" s="41"/>
      <c r="AV21" s="41"/>
      <c r="AW21" s="41"/>
      <c r="AX21" s="41"/>
      <c r="AY21" s="41"/>
      <c r="AZ21" s="41"/>
      <c r="BA21" s="41"/>
    </row>
    <row r="22" spans="1:53" s="20" customFormat="1" ht="90" customHeight="1" x14ac:dyDescent="0.2">
      <c r="B22" s="252"/>
      <c r="D22" s="174"/>
      <c r="E22" s="252"/>
      <c r="F22" s="174"/>
      <c r="G22" s="13" t="s">
        <v>241</v>
      </c>
      <c r="H22" s="114" t="s">
        <v>360</v>
      </c>
      <c r="I22" s="83">
        <v>530</v>
      </c>
      <c r="J22" s="16" t="s">
        <v>240</v>
      </c>
      <c r="K22" s="21">
        <v>600</v>
      </c>
      <c r="L22" s="21">
        <v>300</v>
      </c>
      <c r="M22" s="87">
        <v>0</v>
      </c>
      <c r="N22" s="56">
        <v>0</v>
      </c>
      <c r="O22" s="47">
        <f t="shared" ref="O22:O26" si="3">N22/L22</f>
        <v>0</v>
      </c>
      <c r="P22" s="191"/>
      <c r="Q22" s="191"/>
      <c r="R22" s="47">
        <f t="shared" ref="R22:R27" si="4">N22/K22</f>
        <v>0</v>
      </c>
      <c r="S22" s="21"/>
      <c r="T22" s="21"/>
      <c r="U22" s="21"/>
      <c r="V22" s="21"/>
      <c r="W22" s="21"/>
      <c r="X22" s="21"/>
      <c r="Y22" s="21"/>
      <c r="Z22" s="21"/>
      <c r="AA22" s="21"/>
      <c r="AB22" s="21"/>
      <c r="AC22" s="21"/>
      <c r="AD22" s="14" t="s">
        <v>384</v>
      </c>
      <c r="AE22" s="41"/>
      <c r="AF22" s="41"/>
      <c r="AG22" s="41"/>
      <c r="AH22" s="41"/>
      <c r="AI22" s="41"/>
      <c r="AJ22" s="41"/>
      <c r="AK22" s="41"/>
      <c r="AL22" s="41"/>
      <c r="AM22" s="41"/>
      <c r="AN22" s="41"/>
      <c r="AO22" s="41"/>
      <c r="AP22" s="41"/>
      <c r="AQ22" s="41"/>
      <c r="AR22" s="41"/>
      <c r="AS22" s="41"/>
      <c r="AT22" s="41"/>
      <c r="AU22" s="41"/>
      <c r="AV22" s="41"/>
      <c r="AW22" s="41"/>
      <c r="AX22" s="41"/>
      <c r="AY22" s="41"/>
      <c r="AZ22" s="41"/>
      <c r="BA22" s="41"/>
    </row>
    <row r="23" spans="1:53" s="20" customFormat="1" ht="123.75" customHeight="1" x14ac:dyDescent="0.2">
      <c r="B23" s="253" t="s">
        <v>320</v>
      </c>
      <c r="D23" s="194" t="s">
        <v>242</v>
      </c>
      <c r="E23" s="253" t="s">
        <v>280</v>
      </c>
      <c r="F23" s="194" t="s">
        <v>243</v>
      </c>
      <c r="G23" s="13" t="s">
        <v>245</v>
      </c>
      <c r="H23" s="114" t="s">
        <v>360</v>
      </c>
      <c r="I23" s="83">
        <v>1875</v>
      </c>
      <c r="J23" s="16" t="s">
        <v>244</v>
      </c>
      <c r="K23" s="21">
        <v>1000</v>
      </c>
      <c r="L23" s="21">
        <v>400</v>
      </c>
      <c r="M23" s="87">
        <v>250</v>
      </c>
      <c r="N23" s="56">
        <v>0</v>
      </c>
      <c r="O23" s="47">
        <f t="shared" si="3"/>
        <v>0</v>
      </c>
      <c r="P23" s="190">
        <f>(O23+O24+O25)/3</f>
        <v>0</v>
      </c>
      <c r="Q23" s="190">
        <v>0</v>
      </c>
      <c r="R23" s="47">
        <f>(N23+M23)/K23</f>
        <v>0.25</v>
      </c>
      <c r="S23" s="186" t="s">
        <v>350</v>
      </c>
      <c r="T23" s="211" t="s">
        <v>351</v>
      </c>
      <c r="U23" s="186" t="s">
        <v>352</v>
      </c>
      <c r="V23" s="195" t="s">
        <v>353</v>
      </c>
      <c r="W23" s="226">
        <v>400000000</v>
      </c>
      <c r="X23" s="188" t="s">
        <v>372</v>
      </c>
      <c r="Y23" s="188"/>
      <c r="Z23" s="172" t="s">
        <v>373</v>
      </c>
      <c r="AA23" s="172" t="s">
        <v>450</v>
      </c>
      <c r="AB23" s="226"/>
      <c r="AC23" s="226"/>
      <c r="AD23" s="14" t="s">
        <v>384</v>
      </c>
      <c r="AE23" s="41"/>
      <c r="AF23" s="41"/>
      <c r="AG23" s="41"/>
      <c r="AH23" s="41"/>
      <c r="AI23" s="41"/>
      <c r="AJ23" s="41"/>
      <c r="AK23" s="41"/>
      <c r="AL23" s="41"/>
      <c r="AM23" s="41"/>
      <c r="AN23" s="41"/>
      <c r="AO23" s="41"/>
      <c r="AP23" s="41"/>
      <c r="AQ23" s="41"/>
      <c r="AR23" s="41"/>
      <c r="AS23" s="41"/>
      <c r="AT23" s="41"/>
      <c r="AU23" s="41"/>
      <c r="AV23" s="41"/>
      <c r="AW23" s="41"/>
      <c r="AX23" s="41"/>
      <c r="AY23" s="41"/>
      <c r="AZ23" s="41"/>
      <c r="BA23" s="41"/>
    </row>
    <row r="24" spans="1:53" s="20" customFormat="1" ht="101.25" customHeight="1" x14ac:dyDescent="0.2">
      <c r="B24" s="254"/>
      <c r="D24" s="194"/>
      <c r="E24" s="254"/>
      <c r="F24" s="194"/>
      <c r="G24" s="13" t="s">
        <v>249</v>
      </c>
      <c r="H24" s="114" t="s">
        <v>360</v>
      </c>
      <c r="I24" s="83">
        <v>1953</v>
      </c>
      <c r="J24" s="16" t="s">
        <v>246</v>
      </c>
      <c r="K24" s="21">
        <v>1000</v>
      </c>
      <c r="L24" s="21">
        <v>400</v>
      </c>
      <c r="M24" s="87">
        <v>250</v>
      </c>
      <c r="N24" s="56">
        <v>0</v>
      </c>
      <c r="O24" s="47">
        <f t="shared" si="3"/>
        <v>0</v>
      </c>
      <c r="P24" s="218"/>
      <c r="Q24" s="218"/>
      <c r="R24" s="47">
        <f>(N24+M24)/K24</f>
        <v>0.25</v>
      </c>
      <c r="S24" s="214"/>
      <c r="T24" s="212"/>
      <c r="U24" s="214"/>
      <c r="V24" s="200"/>
      <c r="W24" s="227"/>
      <c r="X24" s="221"/>
      <c r="Y24" s="221"/>
      <c r="Z24" s="173"/>
      <c r="AA24" s="173"/>
      <c r="AB24" s="227"/>
      <c r="AC24" s="227"/>
      <c r="AD24" s="14" t="s">
        <v>384</v>
      </c>
      <c r="AE24" s="41"/>
      <c r="AF24" s="41"/>
      <c r="AG24" s="41"/>
      <c r="AH24" s="41"/>
      <c r="AI24" s="41"/>
      <c r="AJ24" s="41"/>
      <c r="AK24" s="41"/>
      <c r="AL24" s="41"/>
      <c r="AM24" s="41"/>
      <c r="AN24" s="41"/>
      <c r="AO24" s="41"/>
      <c r="AP24" s="41"/>
      <c r="AQ24" s="41"/>
      <c r="AR24" s="41"/>
      <c r="AS24" s="41"/>
      <c r="AT24" s="41"/>
      <c r="AU24" s="41"/>
      <c r="AV24" s="41"/>
      <c r="AW24" s="41"/>
      <c r="AX24" s="41"/>
      <c r="AY24" s="41"/>
      <c r="AZ24" s="41"/>
      <c r="BA24" s="41"/>
    </row>
    <row r="25" spans="1:53" s="20" customFormat="1" ht="56.25" x14ac:dyDescent="0.2">
      <c r="D25" s="194"/>
      <c r="F25" s="194"/>
      <c r="G25" s="13" t="s">
        <v>248</v>
      </c>
      <c r="H25" s="114" t="s">
        <v>360</v>
      </c>
      <c r="I25" s="83">
        <v>980</v>
      </c>
      <c r="J25" s="16" t="s">
        <v>247</v>
      </c>
      <c r="K25" s="21">
        <v>1000</v>
      </c>
      <c r="L25" s="21">
        <v>400</v>
      </c>
      <c r="M25" s="87">
        <v>250</v>
      </c>
      <c r="N25" s="56">
        <v>0</v>
      </c>
      <c r="O25" s="47">
        <f t="shared" si="3"/>
        <v>0</v>
      </c>
      <c r="P25" s="191"/>
      <c r="Q25" s="191"/>
      <c r="R25" s="47">
        <f t="shared" si="4"/>
        <v>0</v>
      </c>
      <c r="S25" s="187"/>
      <c r="T25" s="213"/>
      <c r="U25" s="187"/>
      <c r="V25" s="196"/>
      <c r="W25" s="228"/>
      <c r="X25" s="189"/>
      <c r="Y25" s="189"/>
      <c r="Z25" s="174"/>
      <c r="AA25" s="174"/>
      <c r="AB25" s="228"/>
      <c r="AC25" s="228"/>
      <c r="AD25" s="14" t="s">
        <v>384</v>
      </c>
      <c r="AE25" s="41"/>
      <c r="AF25" s="41"/>
      <c r="AG25" s="41"/>
      <c r="AH25" s="41"/>
      <c r="AI25" s="41"/>
      <c r="AJ25" s="41"/>
      <c r="AK25" s="41"/>
      <c r="AL25" s="41"/>
      <c r="AM25" s="41"/>
      <c r="AN25" s="41"/>
      <c r="AO25" s="41"/>
      <c r="AP25" s="41"/>
      <c r="AQ25" s="41"/>
      <c r="AR25" s="41"/>
      <c r="AS25" s="41"/>
      <c r="AT25" s="41"/>
      <c r="AU25" s="41"/>
      <c r="AV25" s="41"/>
      <c r="AW25" s="41"/>
      <c r="AX25" s="41"/>
      <c r="AY25" s="41"/>
      <c r="AZ25" s="41"/>
      <c r="BA25" s="41"/>
    </row>
    <row r="26" spans="1:53" s="20" customFormat="1" ht="157.5" x14ac:dyDescent="0.2">
      <c r="A26" s="158"/>
      <c r="B26" s="261" t="s">
        <v>321</v>
      </c>
      <c r="C26" s="31"/>
      <c r="D26" s="194" t="s">
        <v>278</v>
      </c>
      <c r="E26" s="261" t="s">
        <v>279</v>
      </c>
      <c r="F26" s="194" t="s">
        <v>250</v>
      </c>
      <c r="G26" s="13" t="s">
        <v>256</v>
      </c>
      <c r="H26" s="125" t="s">
        <v>360</v>
      </c>
      <c r="I26" s="125">
        <v>330</v>
      </c>
      <c r="J26" s="16" t="s">
        <v>251</v>
      </c>
      <c r="K26" s="21">
        <v>350</v>
      </c>
      <c r="L26" s="21">
        <v>110</v>
      </c>
      <c r="M26" s="21">
        <v>130</v>
      </c>
      <c r="N26" s="21">
        <v>0</v>
      </c>
      <c r="O26" s="47">
        <f t="shared" si="3"/>
        <v>0</v>
      </c>
      <c r="P26" s="190">
        <f>(O26+O27+O28)/3</f>
        <v>0.33333333333333331</v>
      </c>
      <c r="Q26" s="257">
        <v>0.5</v>
      </c>
      <c r="R26" s="47">
        <f>(N26+M26)/K26</f>
        <v>0.37142857142857144</v>
      </c>
      <c r="S26" s="16" t="s">
        <v>286</v>
      </c>
      <c r="T26" s="65" t="s">
        <v>287</v>
      </c>
      <c r="U26" s="54" t="s">
        <v>288</v>
      </c>
      <c r="V26" s="54"/>
      <c r="W26" s="116">
        <v>487875697</v>
      </c>
      <c r="X26" s="31" t="s">
        <v>372</v>
      </c>
      <c r="Y26" s="51"/>
      <c r="Z26" s="125" t="s">
        <v>373</v>
      </c>
      <c r="AA26" s="68" t="s">
        <v>451</v>
      </c>
      <c r="AB26" s="51"/>
      <c r="AC26" s="44"/>
      <c r="AD26" s="14" t="s">
        <v>384</v>
      </c>
      <c r="AE26" s="41"/>
      <c r="AF26" s="41"/>
      <c r="AG26" s="41"/>
      <c r="AH26" s="41"/>
      <c r="AI26" s="41"/>
      <c r="AJ26" s="41"/>
      <c r="AK26" s="41"/>
      <c r="AL26" s="41"/>
      <c r="AM26" s="41"/>
      <c r="AN26" s="41"/>
      <c r="AO26" s="41"/>
      <c r="AP26" s="41"/>
      <c r="AQ26" s="41"/>
      <c r="AR26" s="41"/>
      <c r="AS26" s="41"/>
      <c r="AT26" s="41"/>
      <c r="AU26" s="41"/>
      <c r="AV26" s="41"/>
      <c r="AW26" s="41"/>
      <c r="AX26" s="41"/>
      <c r="AY26" s="41"/>
      <c r="AZ26" s="41"/>
      <c r="BA26" s="41"/>
    </row>
    <row r="27" spans="1:53" s="20" customFormat="1" ht="112.5" x14ac:dyDescent="0.2">
      <c r="A27" s="158"/>
      <c r="B27" s="261"/>
      <c r="D27" s="194"/>
      <c r="E27" s="261"/>
      <c r="F27" s="194"/>
      <c r="G27" s="13" t="s">
        <v>255</v>
      </c>
      <c r="H27" s="125" t="s">
        <v>360</v>
      </c>
      <c r="I27" s="125">
        <v>1</v>
      </c>
      <c r="J27" s="16" t="s">
        <v>252</v>
      </c>
      <c r="K27" s="21">
        <v>1</v>
      </c>
      <c r="L27" s="21">
        <v>1</v>
      </c>
      <c r="M27" s="21">
        <v>1</v>
      </c>
      <c r="N27" s="21">
        <v>1</v>
      </c>
      <c r="O27" s="47">
        <f>N27/L27</f>
        <v>1</v>
      </c>
      <c r="P27" s="218"/>
      <c r="Q27" s="257"/>
      <c r="R27" s="47">
        <f t="shared" si="4"/>
        <v>1</v>
      </c>
      <c r="S27" s="125" t="s">
        <v>290</v>
      </c>
      <c r="T27" s="125" t="s">
        <v>290</v>
      </c>
      <c r="U27" s="125" t="s">
        <v>290</v>
      </c>
      <c r="V27" s="125" t="s">
        <v>290</v>
      </c>
      <c r="W27" s="125" t="s">
        <v>290</v>
      </c>
      <c r="X27" s="52" t="s">
        <v>290</v>
      </c>
      <c r="Y27" s="52" t="s">
        <v>290</v>
      </c>
      <c r="Z27" s="52" t="s">
        <v>290</v>
      </c>
      <c r="AA27" s="52" t="s">
        <v>290</v>
      </c>
      <c r="AB27" s="52" t="s">
        <v>290</v>
      </c>
      <c r="AC27" s="52" t="s">
        <v>290</v>
      </c>
      <c r="AD27" s="14" t="s">
        <v>455</v>
      </c>
      <c r="AE27" s="41"/>
      <c r="AF27" s="41"/>
      <c r="AG27" s="41"/>
      <c r="AH27" s="41"/>
      <c r="AI27" s="41"/>
      <c r="AJ27" s="41"/>
      <c r="AK27" s="41"/>
      <c r="AL27" s="41"/>
      <c r="AM27" s="41"/>
      <c r="AN27" s="41"/>
      <c r="AO27" s="41"/>
      <c r="AP27" s="41"/>
      <c r="AQ27" s="41"/>
      <c r="AR27" s="41"/>
      <c r="AS27" s="41"/>
      <c r="AT27" s="41"/>
      <c r="AU27" s="41"/>
      <c r="AV27" s="41"/>
      <c r="AW27" s="41"/>
      <c r="AX27" s="41"/>
      <c r="AY27" s="41"/>
      <c r="AZ27" s="41"/>
      <c r="BA27" s="41"/>
    </row>
    <row r="28" spans="1:53" s="20" customFormat="1" ht="67.5" customHeight="1" x14ac:dyDescent="0.2">
      <c r="A28" s="158"/>
      <c r="B28" s="261"/>
      <c r="D28" s="194"/>
      <c r="E28" s="261"/>
      <c r="F28" s="194"/>
      <c r="G28" s="13" t="s">
        <v>254</v>
      </c>
      <c r="H28" s="125" t="s">
        <v>360</v>
      </c>
      <c r="I28" s="125" t="s">
        <v>366</v>
      </c>
      <c r="J28" s="16" t="s">
        <v>253</v>
      </c>
      <c r="K28" s="21">
        <v>3</v>
      </c>
      <c r="L28" s="21">
        <v>1</v>
      </c>
      <c r="M28" s="125">
        <v>1</v>
      </c>
      <c r="N28" s="125">
        <v>0</v>
      </c>
      <c r="O28" s="47">
        <v>0</v>
      </c>
      <c r="P28" s="191"/>
      <c r="Q28" s="257"/>
      <c r="R28" s="47">
        <f>M28/K28</f>
        <v>0.33333333333333331</v>
      </c>
      <c r="S28" s="21"/>
      <c r="T28" s="21"/>
      <c r="U28" s="21"/>
      <c r="V28" s="21"/>
      <c r="W28" s="21"/>
      <c r="X28" s="21"/>
      <c r="Y28" s="21"/>
      <c r="Z28" s="21"/>
      <c r="AA28" s="21"/>
      <c r="AB28" s="21"/>
      <c r="AC28" s="21"/>
      <c r="AD28" s="14" t="s">
        <v>384</v>
      </c>
      <c r="AE28" s="41"/>
      <c r="AF28" s="41"/>
      <c r="AG28" s="41"/>
      <c r="AH28" s="41"/>
      <c r="AI28" s="41"/>
      <c r="AJ28" s="41"/>
      <c r="AK28" s="41"/>
      <c r="AL28" s="41"/>
      <c r="AM28" s="41"/>
      <c r="AN28" s="41"/>
      <c r="AO28" s="41"/>
      <c r="AP28" s="41"/>
      <c r="AQ28" s="41"/>
      <c r="AR28" s="41"/>
      <c r="AS28" s="41"/>
      <c r="AT28" s="41"/>
      <c r="AU28" s="41"/>
      <c r="AV28" s="41"/>
      <c r="AW28" s="41"/>
      <c r="AX28" s="41"/>
      <c r="AY28" s="41"/>
      <c r="AZ28" s="41"/>
      <c r="BA28" s="41"/>
    </row>
    <row r="29" spans="1:53" s="20" customFormat="1" ht="145.5" customHeight="1" x14ac:dyDescent="0.2">
      <c r="A29" s="158"/>
      <c r="B29" s="258" t="s">
        <v>322</v>
      </c>
      <c r="C29" s="259"/>
      <c r="D29" s="258" t="s">
        <v>260</v>
      </c>
      <c r="E29" s="258" t="s">
        <v>275</v>
      </c>
      <c r="F29" s="194" t="s">
        <v>259</v>
      </c>
      <c r="G29" s="260" t="s">
        <v>258</v>
      </c>
      <c r="H29" s="194" t="s">
        <v>360</v>
      </c>
      <c r="I29" s="194">
        <v>495</v>
      </c>
      <c r="J29" s="258" t="s">
        <v>257</v>
      </c>
      <c r="K29" s="263">
        <v>400</v>
      </c>
      <c r="L29" s="263">
        <v>200</v>
      </c>
      <c r="M29" s="194">
        <v>0</v>
      </c>
      <c r="N29" s="194">
        <v>50</v>
      </c>
      <c r="O29" s="257">
        <f>N29/L29</f>
        <v>0.25</v>
      </c>
      <c r="P29" s="190">
        <v>0.25</v>
      </c>
      <c r="Q29" s="257"/>
      <c r="R29" s="257">
        <f>N29/K29</f>
        <v>0.125</v>
      </c>
      <c r="S29" s="258" t="s">
        <v>389</v>
      </c>
      <c r="T29" s="262" t="s">
        <v>390</v>
      </c>
      <c r="U29" s="194" t="s">
        <v>391</v>
      </c>
      <c r="V29" s="244" t="s">
        <v>452</v>
      </c>
      <c r="W29" s="80">
        <v>100000000</v>
      </c>
      <c r="X29" s="65" t="s">
        <v>463</v>
      </c>
      <c r="Y29" s="156">
        <v>95350000</v>
      </c>
      <c r="Z29" s="125" t="s">
        <v>283</v>
      </c>
      <c r="AA29" s="125" t="s">
        <v>464</v>
      </c>
      <c r="AB29" s="156">
        <v>95350000</v>
      </c>
      <c r="AC29" s="156">
        <v>95350000</v>
      </c>
      <c r="AD29" s="132" t="s">
        <v>549</v>
      </c>
      <c r="AE29" s="41"/>
      <c r="AF29" s="41"/>
      <c r="AG29" s="41"/>
      <c r="AH29" s="41"/>
      <c r="AI29" s="41"/>
      <c r="AJ29" s="41"/>
      <c r="AK29" s="41"/>
      <c r="AL29" s="41"/>
      <c r="AM29" s="41"/>
      <c r="AN29" s="41"/>
      <c r="AO29" s="41"/>
      <c r="AP29" s="41"/>
      <c r="AQ29" s="41"/>
      <c r="AR29" s="41"/>
      <c r="AS29" s="41"/>
      <c r="AT29" s="41"/>
      <c r="AU29" s="41"/>
      <c r="AV29" s="41"/>
      <c r="AW29" s="41"/>
      <c r="AX29" s="41"/>
      <c r="AY29" s="41"/>
      <c r="AZ29" s="41"/>
      <c r="BA29" s="41"/>
    </row>
    <row r="30" spans="1:53" ht="45" x14ac:dyDescent="0.25">
      <c r="B30" s="258"/>
      <c r="C30" s="259"/>
      <c r="D30" s="258"/>
      <c r="E30" s="258"/>
      <c r="F30" s="194"/>
      <c r="G30" s="260"/>
      <c r="H30" s="194"/>
      <c r="I30" s="194"/>
      <c r="J30" s="258"/>
      <c r="K30" s="263"/>
      <c r="L30" s="263"/>
      <c r="M30" s="194"/>
      <c r="N30" s="194"/>
      <c r="O30" s="257"/>
      <c r="P30" s="191"/>
      <c r="Q30" s="257"/>
      <c r="R30" s="257"/>
      <c r="S30" s="258"/>
      <c r="T30" s="262"/>
      <c r="U30" s="194"/>
      <c r="V30" s="244"/>
      <c r="W30" s="80">
        <v>200000000</v>
      </c>
      <c r="X30" s="21" t="s">
        <v>372</v>
      </c>
      <c r="Y30" s="21"/>
      <c r="Z30" s="125" t="s">
        <v>373</v>
      </c>
      <c r="AA30" s="125" t="s">
        <v>453</v>
      </c>
      <c r="AB30" s="140"/>
      <c r="AC30" s="140"/>
      <c r="AD30" s="42" t="s">
        <v>384</v>
      </c>
    </row>
    <row r="31" spans="1:53" x14ac:dyDescent="0.25">
      <c r="L31" s="100"/>
    </row>
    <row r="32" spans="1:53" x14ac:dyDescent="0.25">
      <c r="L32" s="101"/>
      <c r="N32" s="182" t="s">
        <v>583</v>
      </c>
      <c r="O32" s="182"/>
      <c r="P32" s="183">
        <f>(Q4+Q8+Q15+Q19+Q23+Q26)/6</f>
        <v>0.32290448343079919</v>
      </c>
    </row>
    <row r="33" spans="12:24" x14ac:dyDescent="0.25">
      <c r="L33" s="101"/>
      <c r="N33" s="182"/>
      <c r="O33" s="182"/>
      <c r="P33" s="183"/>
    </row>
    <row r="34" spans="12:24" x14ac:dyDescent="0.25">
      <c r="L34" s="101"/>
      <c r="N34" s="168"/>
      <c r="O34" s="168"/>
      <c r="P34" s="102"/>
      <c r="Q34" s="102"/>
      <c r="R34" s="102"/>
    </row>
    <row r="35" spans="12:24" x14ac:dyDescent="0.25">
      <c r="L35" s="101"/>
      <c r="N35" s="182" t="s">
        <v>584</v>
      </c>
      <c r="O35" s="182"/>
      <c r="P35" s="183">
        <f>(N40+O40+P40+Q40+R40+S40)/6</f>
        <v>0.36411309523809526</v>
      </c>
      <c r="Q35" s="61"/>
      <c r="R35" s="61"/>
    </row>
    <row r="36" spans="12:24" x14ac:dyDescent="0.25">
      <c r="L36" s="101"/>
      <c r="N36" s="182"/>
      <c r="O36" s="182"/>
      <c r="P36" s="183"/>
    </row>
    <row r="37" spans="12:24" x14ac:dyDescent="0.25">
      <c r="L37" s="102"/>
      <c r="N37" s="182"/>
      <c r="O37" s="182"/>
      <c r="P37" s="183"/>
      <c r="Q37" s="61"/>
      <c r="R37" s="61"/>
    </row>
    <row r="38" spans="12:24" x14ac:dyDescent="0.25">
      <c r="L38" s="102"/>
    </row>
    <row r="39" spans="12:24" x14ac:dyDescent="0.25">
      <c r="L39" s="102"/>
      <c r="N39" s="166" t="s">
        <v>566</v>
      </c>
      <c r="O39" s="166" t="s">
        <v>567</v>
      </c>
      <c r="P39" s="166" t="s">
        <v>568</v>
      </c>
      <c r="Q39" s="166" t="s">
        <v>569</v>
      </c>
      <c r="R39" s="166" t="s">
        <v>570</v>
      </c>
      <c r="S39" s="169" t="s">
        <v>578</v>
      </c>
      <c r="X39" s="117"/>
    </row>
    <row r="40" spans="12:24" x14ac:dyDescent="0.25">
      <c r="L40" s="101"/>
      <c r="N40" s="167">
        <f>(R4+R6+R7)/3</f>
        <v>0.44444444444444442</v>
      </c>
      <c r="O40" s="167">
        <f>(R8+R10+R12+R13+R14)/5</f>
        <v>0.64266666666666672</v>
      </c>
      <c r="P40" s="167">
        <f>(R15+R16+R17+R18)/4</f>
        <v>0.17190476190476189</v>
      </c>
      <c r="Q40" s="167">
        <f>(R19+R21+R22)/3</f>
        <v>0.30155555555555558</v>
      </c>
      <c r="R40" s="167">
        <f>(R23+R24+R25)/3</f>
        <v>0.16666666666666666</v>
      </c>
      <c r="S40" s="167">
        <f>(R26+R27+R28+R29)/4</f>
        <v>0.45744047619047618</v>
      </c>
    </row>
    <row r="41" spans="12:24" x14ac:dyDescent="0.25">
      <c r="L41" s="101"/>
    </row>
    <row r="42" spans="12:24" x14ac:dyDescent="0.25">
      <c r="L42" s="100"/>
    </row>
    <row r="43" spans="12:24" x14ac:dyDescent="0.25">
      <c r="L43" s="100"/>
    </row>
    <row r="44" spans="12:24" x14ac:dyDescent="0.25">
      <c r="L44" s="100"/>
    </row>
  </sheetData>
  <mergeCells count="145">
    <mergeCell ref="P15:P16"/>
    <mergeCell ref="Q15:Q18"/>
    <mergeCell ref="L19:L20"/>
    <mergeCell ref="M19:M20"/>
    <mergeCell ref="N19:N20"/>
    <mergeCell ref="R19:R20"/>
    <mergeCell ref="N32:O33"/>
    <mergeCell ref="P32:P33"/>
    <mergeCell ref="N35:O37"/>
    <mergeCell ref="P35:P37"/>
    <mergeCell ref="R29:R30"/>
    <mergeCell ref="P23:P25"/>
    <mergeCell ref="Q23:Q25"/>
    <mergeCell ref="P26:P28"/>
    <mergeCell ref="P29:P30"/>
    <mergeCell ref="O19:O20"/>
    <mergeCell ref="P19:P22"/>
    <mergeCell ref="Q19:Q22"/>
    <mergeCell ref="N29:N30"/>
    <mergeCell ref="O29:O30"/>
    <mergeCell ref="Q26:Q30"/>
    <mergeCell ref="S29:S30"/>
    <mergeCell ref="T29:T30"/>
    <mergeCell ref="U29:U30"/>
    <mergeCell ref="V29:V30"/>
    <mergeCell ref="K29:K30"/>
    <mergeCell ref="L29:L30"/>
    <mergeCell ref="M29:M30"/>
    <mergeCell ref="E4:E7"/>
    <mergeCell ref="N10:N11"/>
    <mergeCell ref="O10:O11"/>
    <mergeCell ref="G8:G9"/>
    <mergeCell ref="G10:G11"/>
    <mergeCell ref="H8:H9"/>
    <mergeCell ref="I8:I9"/>
    <mergeCell ref="H10:H11"/>
    <mergeCell ref="I10:I11"/>
    <mergeCell ref="J8:J9"/>
    <mergeCell ref="K8:K9"/>
    <mergeCell ref="J10:J11"/>
    <mergeCell ref="K10:K11"/>
    <mergeCell ref="L8:L9"/>
    <mergeCell ref="L10:L11"/>
    <mergeCell ref="M8:M9"/>
    <mergeCell ref="M10:M11"/>
    <mergeCell ref="D4:D7"/>
    <mergeCell ref="B4:B7"/>
    <mergeCell ref="E8:E11"/>
    <mergeCell ref="F8:F11"/>
    <mergeCell ref="B8:B11"/>
    <mergeCell ref="B26:B28"/>
    <mergeCell ref="E26:E28"/>
    <mergeCell ref="F26:F28"/>
    <mergeCell ref="D26:D28"/>
    <mergeCell ref="F4:F7"/>
    <mergeCell ref="B15:B17"/>
    <mergeCell ref="B20:B22"/>
    <mergeCell ref="B23:B24"/>
    <mergeCell ref="B29:B30"/>
    <mergeCell ref="C29:C30"/>
    <mergeCell ref="D29:D30"/>
    <mergeCell ref="E29:E30"/>
    <mergeCell ref="F29:F30"/>
    <mergeCell ref="G29:G30"/>
    <mergeCell ref="H29:H30"/>
    <mergeCell ref="I29:I30"/>
    <mergeCell ref="J29:J30"/>
    <mergeCell ref="AC5:AC6"/>
    <mergeCell ref="S4:S7"/>
    <mergeCell ref="T4:T7"/>
    <mergeCell ref="U4:U7"/>
    <mergeCell ref="V4:V7"/>
    <mergeCell ref="X5:X6"/>
    <mergeCell ref="Y5:Y6"/>
    <mergeCell ref="Z5:Z6"/>
    <mergeCell ref="AA5:AA6"/>
    <mergeCell ref="AB5:AB6"/>
    <mergeCell ref="W5:W6"/>
    <mergeCell ref="R4:R5"/>
    <mergeCell ref="P4:P7"/>
    <mergeCell ref="S12:S13"/>
    <mergeCell ref="T12:T13"/>
    <mergeCell ref="U12:U13"/>
    <mergeCell ref="V12:V13"/>
    <mergeCell ref="R8:R9"/>
    <mergeCell ref="R10:R11"/>
    <mergeCell ref="J4:J5"/>
    <mergeCell ref="K4:K5"/>
    <mergeCell ref="L4:L5"/>
    <mergeCell ref="M4:M5"/>
    <mergeCell ref="N4:N5"/>
    <mergeCell ref="Q4:Q7"/>
    <mergeCell ref="P8:P11"/>
    <mergeCell ref="Q8:Q14"/>
    <mergeCell ref="N8:N9"/>
    <mergeCell ref="O8:O9"/>
    <mergeCell ref="P12:P13"/>
    <mergeCell ref="E1:AD1"/>
    <mergeCell ref="F12:F13"/>
    <mergeCell ref="F23:F25"/>
    <mergeCell ref="D23:D25"/>
    <mergeCell ref="E15:E17"/>
    <mergeCell ref="D9:D14"/>
    <mergeCell ref="D15:D18"/>
    <mergeCell ref="D20:D22"/>
    <mergeCell ref="X20:X21"/>
    <mergeCell ref="E23:E24"/>
    <mergeCell ref="E20:E22"/>
    <mergeCell ref="F15:F16"/>
    <mergeCell ref="S23:S25"/>
    <mergeCell ref="T23:T25"/>
    <mergeCell ref="U23:U25"/>
    <mergeCell ref="V23:V25"/>
    <mergeCell ref="AC23:AC25"/>
    <mergeCell ref="W23:W25"/>
    <mergeCell ref="X23:X25"/>
    <mergeCell ref="S8:S11"/>
    <mergeCell ref="T8:T11"/>
    <mergeCell ref="U8:U11"/>
    <mergeCell ref="V8:V11"/>
    <mergeCell ref="O4:O5"/>
    <mergeCell ref="AC12:AC13"/>
    <mergeCell ref="Y23:Y25"/>
    <mergeCell ref="Z23:Z25"/>
    <mergeCell ref="AA23:AA25"/>
    <mergeCell ref="Z20:Z21"/>
    <mergeCell ref="AA20:AA21"/>
    <mergeCell ref="AB20:AB21"/>
    <mergeCell ref="AC20:AC21"/>
    <mergeCell ref="F19:F22"/>
    <mergeCell ref="W12:W13"/>
    <mergeCell ref="X12:X13"/>
    <mergeCell ref="Y12:Y13"/>
    <mergeCell ref="Z12:Z13"/>
    <mergeCell ref="W20:W21"/>
    <mergeCell ref="Y20:Y21"/>
    <mergeCell ref="AB23:AB25"/>
    <mergeCell ref="AA12:AA13"/>
    <mergeCell ref="AB12:AB13"/>
    <mergeCell ref="S19:S21"/>
    <mergeCell ref="T19:T21"/>
    <mergeCell ref="U19:U21"/>
    <mergeCell ref="V19:V21"/>
    <mergeCell ref="J19:J20"/>
    <mergeCell ref="K19:K20"/>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PILAR 1</vt:lpstr>
      <vt:lpstr>PILAR 2</vt:lpstr>
      <vt:lpstr>PILAR 3</vt:lpstr>
      <vt:lpstr>PILAR 4</vt:lpstr>
      <vt:lpstr>EJE TRANSVERSAL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Maria Mernarda Perez Carmona</cp:lastModifiedBy>
  <cp:lastPrinted>2022-10-09T15:32:49Z</cp:lastPrinted>
  <dcterms:created xsi:type="dcterms:W3CDTF">2020-10-06T14:37:45Z</dcterms:created>
  <dcterms:modified xsi:type="dcterms:W3CDTF">2022-11-04T18:43:10Z</dcterms:modified>
</cp:coreProperties>
</file>