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bperez\Desktop\SEGUIMIENTOS PLANES DE ACCION CORTE 30 DE SEPTIEMBRE ACTUALIZADOS\"/>
    </mc:Choice>
  </mc:AlternateContent>
  <bookViews>
    <workbookView xWindow="0" yWindow="0" windowWidth="20490" windowHeight="7755"/>
  </bookViews>
  <sheets>
    <sheet name="Hoja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O20" i="1" l="1"/>
  <c r="R20" i="1"/>
  <c r="Q20" i="1"/>
  <c r="R4" i="1"/>
  <c r="R11" i="1"/>
  <c r="Q4" i="1"/>
  <c r="Z7" i="1" l="1"/>
  <c r="Y7" i="1"/>
  <c r="X7" i="1"/>
</calcChain>
</file>

<file path=xl/comments1.xml><?xml version="1.0" encoding="utf-8"?>
<comments xmlns="http://schemas.openxmlformats.org/spreadsheetml/2006/main">
  <authors>
    <author>Luz Marlene Andrade</author>
  </authors>
  <commentList>
    <comment ref="AK2" authorId="0" shapeId="0">
      <text>
        <r>
          <rPr>
            <b/>
            <sz val="9"/>
            <color indexed="81"/>
            <rFont val="Tahoma"/>
            <family val="2"/>
          </rPr>
          <t>Luz Marlene Andrade:</t>
        </r>
        <r>
          <rPr>
            <sz val="9"/>
            <color indexed="81"/>
            <rFont val="Tahoma"/>
            <family val="2"/>
          </rPr>
          <t xml:space="preserve">
INDICAR QUÉ RUBRO PRESUPUESTAL ESTÁ SEÑALADO COMO TRAZADOR DE GÉNERO</t>
        </r>
      </text>
    </comment>
  </commentList>
</comments>
</file>

<file path=xl/sharedStrings.xml><?xml version="1.0" encoding="utf-8"?>
<sst xmlns="http://schemas.openxmlformats.org/spreadsheetml/2006/main" count="369" uniqueCount="125">
  <si>
    <t>Observación</t>
  </si>
  <si>
    <t>Fecha de Inicio Contratación</t>
  </si>
  <si>
    <t xml:space="preserve">Tipo de Contratación </t>
  </si>
  <si>
    <t>¿Requiere contratación?</t>
  </si>
  <si>
    <t xml:space="preserve">REPORTE EJECUCIÓN PRESUPUESTAL </t>
  </si>
  <si>
    <t>Código Presupuestal</t>
  </si>
  <si>
    <t>Rubro Presupuestal</t>
  </si>
  <si>
    <t>Fuente Presupuestal</t>
  </si>
  <si>
    <t>Apropiación Definitiva
(en pesos)</t>
  </si>
  <si>
    <t>Fuente de Financiación</t>
  </si>
  <si>
    <t>Nombre del Responsable</t>
  </si>
  <si>
    <t xml:space="preserve">Dependencia Responsable </t>
  </si>
  <si>
    <t>Porcentaje de Participación de la Actividad en el Proyecto</t>
  </si>
  <si>
    <t>Beneficiarios Cubiertos</t>
  </si>
  <si>
    <t>Beneficiarios Programados</t>
  </si>
  <si>
    <t>Tiempo de Ejecución
(número de días)</t>
  </si>
  <si>
    <t xml:space="preserve">Fecha de inicio </t>
  </si>
  <si>
    <t>REPORTE ACTIVIDAD DE PROYECTO
EJECUTADO DE ENERO 1 A MARZO 31 DE2022</t>
  </si>
  <si>
    <t>Valor Absoluto de la Actividad del  Proyecto 2022</t>
  </si>
  <si>
    <t>Actividades de Proyecto</t>
  </si>
  <si>
    <t>Objetivo del Proyecto</t>
  </si>
  <si>
    <t>PROYECTO</t>
  </si>
  <si>
    <t>REPORTE META PRODUCTO
EJECUTADO DE ENERO 1 A MARZO 31 DE2022</t>
  </si>
  <si>
    <t>ACUMULADO DE META PRODUCTO 2020- 2021</t>
  </si>
  <si>
    <t>PROGRAMACIÓN META A 2022</t>
  </si>
  <si>
    <t>Valor Absoluto de la Meta Producto 2020-2023</t>
  </si>
  <si>
    <t>Descripción de la Meta Producto 2020-2023</t>
  </si>
  <si>
    <t>Línea Base 2019 
Según PDD</t>
  </si>
  <si>
    <t>UNIDAD DE MEDIDA DEL INDICADOR DE PRODUCTO</t>
  </si>
  <si>
    <t>Indicador de Producto</t>
  </si>
  <si>
    <t xml:space="preserve">PROGRAMA </t>
  </si>
  <si>
    <t>Meta de Bienestar 2020-2023</t>
  </si>
  <si>
    <t>Línea Base 2019</t>
  </si>
  <si>
    <t>Indicador de Bienestar</t>
  </si>
  <si>
    <t>LINEA ESTRATEGICA</t>
  </si>
  <si>
    <t>PILAR</t>
  </si>
  <si>
    <t xml:space="preserve">INDICAR SI EL RUBRO ESTÁ MARCADO COMO TRAZADOR DE GÉNERO
(SI ó NO) </t>
  </si>
  <si>
    <t>CARTAGENA RESILIENTE</t>
  </si>
  <si>
    <t>ESPACIO PÚBLICO, MOVILIDAD Y TRANSPORTE RESILIENTE</t>
  </si>
  <si>
    <t>Sistema Integrado de Transporte Masivo en Funcionamiento</t>
  </si>
  <si>
    <t>Llevar a un 90% el funcionamiento del Sistema Integrado de Transporte Masivo</t>
  </si>
  <si>
    <t>TRANSPORTE PARA TODOS</t>
  </si>
  <si>
    <t>Patios Complementarios Construidos</t>
  </si>
  <si>
    <t>Número de Rutas Implementadas</t>
  </si>
  <si>
    <t>Número de buses en Operación</t>
  </si>
  <si>
    <t xml:space="preserve">Número de Paraderos para Rutas Pretroncales, Alimentadoras y Complementarias Construidos </t>
  </si>
  <si>
    <t>Número de Buses del TPC Chatarrizados</t>
  </si>
  <si>
    <t>Construcción de dos (2) patios complementarios</t>
  </si>
  <si>
    <t>Implementar 19 rutas</t>
  </si>
  <si>
    <t>Entrada de 336 buses en Operación</t>
  </si>
  <si>
    <t>Construir 409 paraderos para rutas pretroncales, alimentadoras y complementarias</t>
  </si>
  <si>
    <t>Chatarrizar 712 buses</t>
  </si>
  <si>
    <t>No programada</t>
  </si>
  <si>
    <t>FORTALECIMIENTO OPERACIONAL DEL SISTEMA INTEGRADO DE TRANSPORTE MASIVO DE CARTAGENA DE INDIAS - TRANSCARIBE S.A. - TG+</t>
  </si>
  <si>
    <t xml:space="preserve">Fortalecer operacionalmente el Sistema Integrado de Transporte Masivo de Cartagena de Indias mediante la adopción de estrategias conjuntas con el distrito de Cartagena </t>
  </si>
  <si>
    <t>Implementar el sistema para retiro de Vehículos de Transporte Público Colectivo (Fondo de Desintegración) en el Distrito Cartagena de Indias.</t>
  </si>
  <si>
    <t>Elección y Adquisición predio Patio Complementario 1</t>
  </si>
  <si>
    <t>No Programada</t>
  </si>
  <si>
    <t>Implementar 19 Rutas</t>
  </si>
  <si>
    <t>Disponibilidad de flota para operación de rutas</t>
  </si>
  <si>
    <t>&gt;85% mensual</t>
  </si>
  <si>
    <t>Regularidad de la Operación del servicio</t>
  </si>
  <si>
    <t>Movilización de pasajeros</t>
  </si>
  <si>
    <t>Sostenibilidad del SITM Transcaribe - Fondo de estabilización tarifaria (FET)</t>
  </si>
  <si>
    <t>Entrada en Operación de 336  buses</t>
  </si>
  <si>
    <t>Chatarrizar 741 buses</t>
  </si>
  <si>
    <t>Estrategia de Gobierno en Línea implementada</t>
  </si>
  <si>
    <t>Plan Anual de Adquisiciones formulado y en ejecución</t>
  </si>
  <si>
    <t>Plan Institucional de Archivo de la entidad PINAR formulado y en ejecución</t>
  </si>
  <si>
    <t>Plan Estratégico de Talento Humano formulado y en ejecución</t>
  </si>
  <si>
    <t>Plan Institucional de Capacitación formulado y en ejecución</t>
  </si>
  <si>
    <t>Plan de Incentivos Institucionales formulado y en ejecución</t>
  </si>
  <si>
    <t>Plan de Trabajo Anual en Seguridad y Salud en el Trabajo formulado y en ejecución</t>
  </si>
  <si>
    <t>Plan Anual Anticorrupción formulado y en ejecución</t>
  </si>
  <si>
    <t>N/A</t>
  </si>
  <si>
    <t>Dirección de Planeación e Infraestructura / Oficina Asesora Jurídica</t>
  </si>
  <si>
    <t>Dirección de Operaciones</t>
  </si>
  <si>
    <t>Dirección Administrativa y Financiera</t>
  </si>
  <si>
    <t>Dirección de Planeación e Infraestructura</t>
  </si>
  <si>
    <t>Secretaría General</t>
  </si>
  <si>
    <t>Director Planeación e Infraestructura / Jefe Oficina Asesora Jurídica</t>
  </si>
  <si>
    <t>Profesional Especializado programación</t>
  </si>
  <si>
    <t>Profesional Especializado</t>
  </si>
  <si>
    <t>Director Administrativa y Financiera</t>
  </si>
  <si>
    <t>Director Planeación e Infraestructura</t>
  </si>
  <si>
    <t>Profesional Especializado sistemas</t>
  </si>
  <si>
    <t>Profesional Especializado Presupuesto</t>
  </si>
  <si>
    <t>Asesor externo Talento Humano</t>
  </si>
  <si>
    <t>Asesor externo Seguridad y Salud en el Trabajo</t>
  </si>
  <si>
    <t>Asesor Externo Planeación Estratégica/ MIPG</t>
  </si>
  <si>
    <t>DISTRITO</t>
  </si>
  <si>
    <t>DISTRITO Y/O OPERADORES DEL SITM</t>
  </si>
  <si>
    <t>FORTALECIMIENTO FORTALECIMIENTO OPERACIONAL DEL SISTEMA INTEGRADO DE TRANSPORTE MASIVO DE CARTAGENA DE INDIAS  TRANSCARIBE  CARTAGENA DE INDIAS</t>
  </si>
  <si>
    <t>2.3.2408.0600.2020130010075</t>
  </si>
  <si>
    <t>FORMATO PLAN DE ACCIÓN
DEPENDENCIA: TRANSCARIBE
VIGENCIA 2022</t>
  </si>
  <si>
    <t>Número</t>
  </si>
  <si>
    <t>Código de proyecto BPIN</t>
  </si>
  <si>
    <t>NO</t>
  </si>
  <si>
    <t>1.2.1.0.00-001 ICLD</t>
  </si>
  <si>
    <t>-</t>
  </si>
  <si>
    <t>LOS BUSES A IMPLEMENTAR EN EL AÑO 2022 ESTARÁN ESTABILIZADOS Y ESTAS SON LAS CAUSAS:
• APORTE PENDIENTE DEL FUDO POR PARTE DEL DISTRITO PARA TRANSCARIBE EN SU ROL OPERADOR PARA LA DESINTEGRACIÓN ($20.000.000.000)
• FASE INTERMEDIA DE IMPLEMENTACIÓN: SE DEBEN SUPERAR LOS HITOS DEL 75% DE LA DEMANDA REFERENTE PARA PASAR A FASE III DE IMPLEMENTACIÓN. SIN EMBARGO, TAL COMO SE ESTIPULA EN LAS ACTIVIDADES PARA LA VINCULACIÓN DE FLOTA EN LOS CONTRATOS DE CONCESIÓN, EN ESTA NO ENTRAN A OPERAR VEHÍCULOS NUEVOS Y SE PUEDE MODIFICAR EL DISEÑO OPERACIONAL. 
• SE ESTÁ EN LA REVISIÓN DEL DISEÑO OPERACIONAL DE ACUERDO AL ESTUDIO DE CONSULTORÍA CONTRATADO EN 2019 Y RECIBIDO EN 2021. ANÁLISIS DE LOS ESCENARIOS PRESENTADOS COMO RESULTADO DEL ESTUDIO DE ACTUALIZACIÓN DEL DISEÑO OPERACIONAL DEL SISTEMA PARA LA IDENTIFICACIÓN DEL ESCENARIO MÁS FAVORABLE Y PROCEDER A SU IMPLEMENTACIÓN.
• APORTE No. 4 AL FONDO UNIFICADO DE DESINTEGRACIÓN Y OPERADORES – FUDO – DE LOS CONCESIONARIOS
• OPTIMIZACIÓN Y ESTABILIZACIÓN DE LOS SERVICIOS OFRECIDOS ACTUALMENTE POR TRANSCARIBE.</t>
  </si>
  <si>
    <t>ESTA META ESTA SUJETA AL CONVENIO ENTRE EL MIN-TRANSPORTE Y EL DISTRITO DE CARTAGENA EN LA APROBACION DEL USO DE LOS RECURSOS. TRANSCARIBE SE ENCUENTRA A LA ESPERA DE LA VIABILIDAD JURIDICA PARA LA CONSTRUCCION DE LOS PARADEROS YA QUE ESTOS SE ENCUENTRAN EN CONCESION CON EL DISTRITO. 
ACTUALMENTE ESTA META NO CUENTA CON RECURSOS PARA SU EJECUCIÓN YA QUE POR MEDIO DE DECRETO NACIONAL 0575 DE 2020 SE TOMARON LOS RECURSOS NACIÓN DESTINADOS A ESTA PARA EL SOSTENIMIENTO DE LA OPERACIÓN DURANTE LA PANDEMIA, POR TANTO ESTÁ DESFINANCIADA.</t>
  </si>
  <si>
    <t>ESTA META ACTUALMENTE NO CUENTA CON RECURSOS PARA SU EJECUCIÓN YA QUE POR MEDIO DE DECRETO NACIONAL 0575 DE 2020 SE TOMARON LOS RECURSOS NACIÓN DESTINADOS A ESTA PARA EL SOSTENIMIENTO DE LA OPERACIÓN DURANTE LA PANDEMIA, POR TANTO ESTÁ DESFINANCIADA.</t>
  </si>
  <si>
    <t>EL AVANCE CORRESPONDE A LAS ACTIVIDADES CONSIGNADAS EN EL PLAN  EJECUTADAS.</t>
  </si>
  <si>
    <t>REPORTE ACTIVIDAD DE PROYECTO
EJECUTADO DE ABRIL 1 A JUNIO 30 DE2022</t>
  </si>
  <si>
    <t>REPORTE META PRODUCTO
EJECUTADO DE ABRIL 1 A JUNIO 30 DE2022</t>
  </si>
  <si>
    <t>IMPLEMENTACIÓN DEL SISTEMA PARA RETIRO DE VEHÍCULOS DE TRANSPORTE PÚBLICO COLECTIVO (FONDO DE DESINTEGRACIÓN) EN EL DISTRITO CARTAGENA DE INDIAS</t>
  </si>
  <si>
    <t>SE ESTÁN MODELANDO MODIFICACIONES A LA RUTA A111 Y SE ESTÁ EVALUANDO LA VIABILIDAD TÉCNICA DE UNA RUTA A CASTILLO GRANDE Y LAGUITO.
SE IMPLEMENTÓ A PARTIR DEL 16 DE MAYO LA RUTA C016.</t>
  </si>
  <si>
    <t>REPORTE ACTIVIDAD DE PROYECTO
EJECUTADO DE JULIO 1 A SEPT 30 DE2022</t>
  </si>
  <si>
    <t>REPORTE META PRODUCTO
EJECUTADO DE JULIO 1 A SEPT 30 DE2022</t>
  </si>
  <si>
    <t>LA DISPONIBILIDAD DE FLOTA DE OPERACIÓN DEL SITM BAJÓ AL 86% DEBIDO A QUE ALGUNOS VEHÍCULOS HAN BAJADO SU NIVEL DE CONFIABILIDAD LO QUE HA AFECTADO LA DISPONIBILIDAD DE VEHÍCULOS EN LA OPERACIÓN
SIN EMBARGO, SE HA LOGRADO MANTENER EL INDICADOR POR ENCIMA DE EL MÍNIMO ESPERADO.</t>
  </si>
  <si>
    <t>LO REPORTADO CORRESPONDE AL PROMEDIO MENSUAL DE LOS TRES MESES EVALUADOS KILÓMETROS EJECUTADOS VS PLANEADOS</t>
  </si>
  <si>
    <t>$13.314.321.832
100%</t>
  </si>
  <si>
    <t>EL AVANCE A 30 DE SEPTIEMBRE DE 2022 DE 23.034.269 PASAJEROS MOVILIZADOS, RESPRESENTA EL 74% DE LA META.
SE REALIZÓ AJUSTE CON TRÁMITE PRESUPUESTAL AL PROYECTO DE INVERSIÓN POR LA CUAL SE ADICIONARON 4.700MILLONES A LA ACTIVIDAD MOVILIZACIÓN DE PASAJEROS. A LA FECHA ESTOS RECURSOS NO HAN SIDO DESEMBOLSADOS POR EL DISTRITO A TRANSCARIBE POR LO QUE LA EJECUCIÓN PRESUPUESTAL ES 0%.</t>
  </si>
  <si>
    <t>LO REFERENCIADO EN EL REPORTE DE EJECUCIÓN CORRESPONDE AL PERIODO JULIO 01 A SEPTIEMBRE 30 DE 2022.</t>
  </si>
  <si>
    <t xml:space="preserve">
DURANTE EL PERIODO 1 DE JULIO A 30 DE SEPTIEMBRE DE 2022</t>
  </si>
  <si>
    <t xml:space="preserve">EL PRESUPUESTO DE GASTOS DE LA ENTIDAD PARA LA VIGENCIA 2022 ASCIENDE A LA SUMA DE $140.477 MILLONES, DE LOS CUALES SE HAN COMPROMETIDO A CORTE SEPTIEMBRE 30 LA SUMA DE $84.571 MILLONES, EQUIVALENTE A UN PORCENTAJE DE EJECUCIÓN DEL 57,53%, 
EN EL SIGUIENTE ENLACE DEL SECOP I ENCONTRAMOS EL PLAN ANUAL DE ADQUISICIONES FORMULADO Y EN EJECUCIÓN DE LA ENTIDAD, QUE CONTIENE TRES (3) MODIFICACIONES. 
HTTPS://WWW.CONTRATOS.GOV.CO/CONSULTAS/CONSULTARARCHIVOSPAAGENERAL.DO </t>
  </si>
  <si>
    <t>LA DIRECCIÓN DE PLANEACIÓN E INFRAESTRUCTURA REALIZÓ EL SEGUNDO MONITOREO CON CORTE A 31 DE AGOSTO, CONFORME A LOS TIEMPOS ESTABLECIDOS EN LA GUÍA DE ADMINISTRACIÓN DE RIESGOS DE FUNCIÓN PÚBLICA. Y A SU VEZ LA OFICINA DE CONTROL INTERNO REALIZÓ EL SEGUIMIENTO CORRESPONDIENTE Y PUBLICÓ EN LA PAGINA WEB DE LA ENTIDAD LA MATRIZ DEL SEGUNDO SEGUIMIENTO:
http://transcaribe.gov.co/Centro%20de%20Documentacion/MEMORANDO%20No%20062%20INFORME%20SEGUIMIENTO%20PAAC%20SEGUNDO%20CUATRIMESTRE%20VIGENCIA%202022.pdf
SE ADJUNTA EL SEGUNDO SEGUIMIENTO A LA MATRIZ DE RIESGOS. EL TERCER MONITOREO Y SEGUIMIENTO SE REALIZARÁ CON CORTE A 31 DE DICIEMBRE, CONFORME A LOS TIEMPOS ESTABLECIDOS EN LA GUIA DE ADMINISTRACIÓN DE RIESGOS DE FUNCIÓN PUBLICA VERSIÓN 5.</t>
  </si>
  <si>
    <t xml:space="preserve">DURANTE EL TERCER TRIMESTRE SE REALIZARON MEJORAS Y AJUSTES AL PROYECTO DE SERVICIO HACIA EL CIUDADANO DE PQRSD: ESTE SISTEMA ESTÁ EN FASE PRUEBAS Y AJUSTES DE OPERACIONES DE SUS PROCESOS – ESTÁ LA ÚLTIMA VERSIÓN CORRIENDO EL SERVIDOR DE NUESTRA PÁGINA WEB - CON ESTE NUEVA HERRAMIENTA SE DARÍA AL CIUDADANO UNA OPCIÓN CON LA CUAL PUEDA DE MANERA EFECTIVA REGISTRAR ANTE LA ENTIDAD SUS PETICIONES, QUEJAS, RECLAMOS, SUGERENCIA Y DENUNCIAS – PQRSD, CON ESTE SISTEMA TENDRÁ FACILIDADES COMO SON EL: SERVICIO TOTALMENTE ONLINE, HORARIO 7X24, NOTIFICACIÓN AUTOMÁTICA DE REGISTRO DE LAS MISMAS AL CORREO (PQR@TRANSCARIBE.GOV.CO), INCLUYENDO LA POSIBILIDAD DE RECIBIR AUTO RESPUESTA Y EL RADICADO INTERNO QUE LA EMPRESA LE GENERO VÍA CORREO ELECTRÓNICO INSTITUCIONAL. TAMBIÉN PODRÁ VALIDAR Y HACER SEGUIMIENTO Y CONSULTA A SUS PETICIONES VISUALIZANDO SU PQR Y LA RESPUESTA GENERADA POR LA ENTIDAD.
SE MANTIENE EL SEGUIMIENTO Y CONTROL CONTINUO DE LA CENTRAL DE ANTIVIRUS, EL SERVICIO TELEFONÍA IP, EL ACCESO A LA RED INTERNA POR VPN, EL CORREO ELECTRÓNICO Y HERRAMIENTAS COLABORATIVAS, EL ACCESO A INTERNET POR WIFI, MANTENIMIENTO DE SERVICIO PÁGINA WEB INSTITUCIONAL. 
LA ALTA DIRECCIÓN APROBÓ LA IMPLEMENTACIÓN DEL PORTAL DE CONTRATISTAS, EN CUAL LOS CONTRATISTAS PODRÁN REGISTRAS Y HACER SEGUIMIENTOS SUS INFORMES Y CUENTAS DE COBRO Y/O FACTURAS. SIN EMBARGOS, LAS DEMÁS ACTIVIDADES NO SE HAN LOGRADO INICIAR DEBIDO A QUE LA ENTIDAD EN LA ACTUALIDAD NO CUENTA CON LOS RECURSOS HUMANOS Y PRESUPUESTALES SUFICIENTES PARA AVANZAR EN LA CONSECUCIÓN Y ALCANCE DE LAS ESTRATEGIA.
EL PROFESIONAL ESPECIALIZADO DE LA SECRETARIA GENERAL EN ESTE TRIMESTRE INICIO LA FASE ACTUALIZACIÓN DE LA POLÍTICAS INTERNAS DE LOS DE INFORMACIÓN DE LA ENTIDAD.   
</t>
  </si>
  <si>
    <t>AVANCE META PRODUCTO EN EL CUATRIENIO</t>
  </si>
  <si>
    <t>AVANCE META PRODUCTO SEPT 2022</t>
  </si>
  <si>
    <t>NA</t>
  </si>
  <si>
    <t>AVANCE PLAN DE DESARROLLO TRANSCARIBE SEPT 2022</t>
  </si>
  <si>
    <t>EJECUCION PROYECTO SEPTIEMBRE 2022</t>
  </si>
  <si>
    <t>AVANCE PRESUPUESTAL SEPT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</si>
</sst>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1" formatCode="_-* #,##0_-;\-* #,##0_-;_-* &quot;-&quot;_-;_-@_-"/>
    <numFmt numFmtId="44" formatCode="_-&quot;$&quot;* #,##0.00_-;\-&quot;$&quot;* #,##0.00_-;_-&quot;$&quot;* &quot;-&quot;??_-;_-@_-"/>
    <numFmt numFmtId="164" formatCode="_-&quot;$&quot;\ * #,##0_-;\-&quot;$&quot;\ * #,##0_-;_-&quot;$&quot;\ * &quot;-&quot;_-;_-@_-"/>
    <numFmt numFmtId="165" formatCode="0;[Red]0"/>
    <numFmt numFmtId="166" formatCode="_-&quot;$&quot;* #,##0.00_-;\-&quot;$&quot;* #,##0.00_-;_-&quot;$&quot;* &quot;-&quot;_-;_-@_-"/>
    <numFmt numFmtId="167" formatCode="&quot;$&quot;\ #,##0.00"/>
    <numFmt numFmtId="168" formatCode="0.00000%"/>
    <numFmt numFmtId="169" formatCode="0.0%"/>
  </numFmts>
  <fonts count="15"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b/>
      <sz val="10"/>
      <name val="Arial"/>
      <family val="2"/>
    </font>
    <font>
      <b/>
      <sz val="10"/>
      <color theme="1" tint="4.9989318521683403E-2"/>
      <name val="Arial"/>
      <family val="2"/>
    </font>
    <font>
      <b/>
      <sz val="9"/>
      <color indexed="81"/>
      <name val="Tahoma"/>
      <family val="2"/>
    </font>
    <font>
      <sz val="9"/>
      <color indexed="81"/>
      <name val="Tahoma"/>
      <family val="2"/>
    </font>
    <font>
      <b/>
      <sz val="11"/>
      <color theme="1"/>
      <name val="Calibri"/>
      <family val="2"/>
      <scheme val="minor"/>
    </font>
    <font>
      <b/>
      <sz val="11"/>
      <name val="Calibri"/>
      <family val="2"/>
      <scheme val="minor"/>
    </font>
    <font>
      <b/>
      <sz val="10"/>
      <color theme="1"/>
      <name val="Calibri"/>
      <family val="2"/>
      <scheme val="minor"/>
    </font>
    <font>
      <b/>
      <sz val="11"/>
      <color rgb="FFFF0000"/>
      <name val="Arial"/>
      <family val="2"/>
    </font>
    <font>
      <b/>
      <sz val="16"/>
      <color rgb="FFFF0000"/>
      <name val="Calibri"/>
      <family val="2"/>
      <scheme val="minor"/>
    </font>
    <font>
      <b/>
      <sz val="12"/>
      <color rgb="FFFF0000"/>
      <name val="Calibri"/>
      <family val="2"/>
      <scheme val="minor"/>
    </font>
    <font>
      <b/>
      <sz val="12"/>
      <color rgb="FFFF0000"/>
      <name val="Arial"/>
      <family val="2"/>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xf numFmtId="9"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cellStyleXfs>
  <cellXfs count="83">
    <xf numFmtId="0" fontId="0" fillId="0" borderId="0" xfId="0"/>
    <xf numFmtId="0" fontId="2" fillId="0" borderId="0" xfId="0" applyFont="1"/>
    <xf numFmtId="9" fontId="4" fillId="0" borderId="1" xfId="1"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vertical="center" wrapText="1"/>
    </xf>
    <xf numFmtId="1" fontId="0" fillId="0" borderId="1" xfId="2" applyNumberFormat="1" applyFont="1" applyBorder="1" applyAlignment="1">
      <alignment vertical="center" wrapText="1"/>
    </xf>
    <xf numFmtId="0" fontId="8"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9"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9" fontId="9" fillId="0" borderId="1" xfId="2" applyNumberFormat="1" applyFont="1" applyFill="1" applyBorder="1" applyAlignment="1">
      <alignment horizontal="center" vertical="center" wrapText="1"/>
    </xf>
    <xf numFmtId="1" fontId="0" fillId="0" borderId="1" xfId="0" applyNumberFormat="1" applyBorder="1" applyAlignment="1">
      <alignment horizontal="center" vertical="center" wrapText="1"/>
    </xf>
    <xf numFmtId="166" fontId="8" fillId="0" borderId="1" xfId="3"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167" fontId="0" fillId="0" borderId="1" xfId="0" applyNumberFormat="1" applyBorder="1" applyAlignment="1">
      <alignment vertical="center" wrapText="1"/>
    </xf>
    <xf numFmtId="0" fontId="0" fillId="0" borderId="1" xfId="0" applyBorder="1"/>
    <xf numFmtId="0" fontId="0" fillId="0" borderId="0" xfId="0" applyAlignment="1">
      <alignment horizontal="center" vertical="center" wrapText="1"/>
    </xf>
    <xf numFmtId="14" fontId="0" fillId="0" borderId="1" xfId="0" applyNumberFormat="1" applyBorder="1" applyAlignment="1">
      <alignment horizontal="center" vertical="center" wrapText="1"/>
    </xf>
    <xf numFmtId="9" fontId="0" fillId="0" borderId="1" xfId="0" applyNumberFormat="1" applyBorder="1" applyAlignment="1">
      <alignment horizontal="center" vertical="center" wrapText="1"/>
    </xf>
    <xf numFmtId="0" fontId="2" fillId="0" borderId="0" xfId="0" applyFont="1" applyAlignment="1">
      <alignment horizontal="center" vertical="center" wrapText="1"/>
    </xf>
    <xf numFmtId="9" fontId="0" fillId="0" borderId="1" xfId="1" applyFont="1" applyBorder="1" applyAlignment="1">
      <alignment horizontal="center" vertical="center" wrapText="1"/>
    </xf>
    <xf numFmtId="0" fontId="8" fillId="0" borderId="1" xfId="0" applyFont="1" applyBorder="1" applyAlignment="1">
      <alignment horizontal="justify" vertical="center" wrapText="1"/>
    </xf>
    <xf numFmtId="168" fontId="0" fillId="0" borderId="0" xfId="1" applyNumberFormat="1" applyFont="1"/>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3" fillId="0" borderId="2" xfId="0" applyFont="1" applyFill="1" applyBorder="1" applyAlignment="1">
      <alignment horizontal="center" vertical="center" wrapText="1"/>
    </xf>
    <xf numFmtId="9" fontId="0" fillId="0" borderId="1" xfId="0" applyNumberFormat="1" applyFill="1" applyBorder="1" applyAlignment="1">
      <alignment horizontal="center" vertical="center" wrapText="1"/>
    </xf>
    <xf numFmtId="10" fontId="0" fillId="0" borderId="1" xfId="0" applyNumberFormat="1" applyFill="1" applyBorder="1" applyAlignment="1">
      <alignment horizontal="center" vertical="center" wrapText="1"/>
    </xf>
    <xf numFmtId="0" fontId="0" fillId="0" borderId="0" xfId="0" applyFill="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vertical="center"/>
    </xf>
    <xf numFmtId="0" fontId="0" fillId="0" borderId="1" xfId="0" applyFill="1" applyBorder="1" applyAlignment="1">
      <alignment horizontal="center" vertical="center" wrapText="1"/>
    </xf>
    <xf numFmtId="3" fontId="9" fillId="0" borderId="1" xfId="2" applyNumberFormat="1" applyFont="1" applyFill="1" applyBorder="1" applyAlignment="1">
      <alignment horizontal="center" vertical="center" wrapText="1"/>
    </xf>
    <xf numFmtId="1" fontId="0" fillId="0" borderId="1" xfId="2" applyNumberFormat="1" applyFont="1" applyFill="1" applyBorder="1" applyAlignment="1">
      <alignment horizontal="center" vertical="center" wrapText="1"/>
    </xf>
    <xf numFmtId="0" fontId="8" fillId="0" borderId="1" xfId="0" applyFont="1" applyFill="1" applyBorder="1" applyAlignment="1">
      <alignment horizontal="justify" vertic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10" fontId="0" fillId="0" borderId="1" xfId="1" applyNumberFormat="1" applyFont="1" applyFill="1" applyBorder="1" applyAlignment="1">
      <alignment horizontal="center" vertical="center" wrapText="1"/>
    </xf>
    <xf numFmtId="0" fontId="10" fillId="0" borderId="1" xfId="0" applyFont="1" applyBorder="1" applyAlignment="1">
      <alignment horizontal="justify" vertic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9" fontId="0" fillId="0" borderId="1" xfId="0" applyNumberFormat="1" applyBorder="1" applyAlignment="1">
      <alignment horizontal="center" vertical="center"/>
    </xf>
    <xf numFmtId="9" fontId="0" fillId="0" borderId="1" xfId="1" applyFont="1" applyBorder="1" applyAlignment="1">
      <alignment horizontal="center" vertical="center"/>
    </xf>
    <xf numFmtId="0" fontId="11" fillId="0" borderId="1" xfId="0" applyFont="1" applyBorder="1" applyAlignment="1">
      <alignment wrapText="1"/>
    </xf>
    <xf numFmtId="169" fontId="12" fillId="0" borderId="1" xfId="0" applyNumberFormat="1" applyFont="1" applyBorder="1"/>
    <xf numFmtId="0" fontId="8" fillId="0" borderId="5" xfId="0" applyFont="1" applyFill="1" applyBorder="1" applyAlignment="1">
      <alignment horizontal="center" vertical="center" wrapText="1"/>
    </xf>
    <xf numFmtId="0" fontId="8" fillId="0" borderId="5" xfId="0" applyFont="1" applyBorder="1" applyAlignment="1">
      <alignment horizontal="center" vertical="center" wrapText="1"/>
    </xf>
    <xf numFmtId="9" fontId="0" fillId="0" borderId="5" xfId="0" applyNumberFormat="1" applyFill="1" applyBorder="1" applyAlignment="1">
      <alignment horizontal="center" vertical="center" wrapText="1"/>
    </xf>
    <xf numFmtId="0" fontId="14" fillId="0" borderId="1" xfId="0" applyFont="1" applyFill="1" applyBorder="1" applyAlignment="1">
      <alignment horizontal="center" vertical="center" wrapText="1"/>
    </xf>
    <xf numFmtId="166" fontId="14" fillId="0" borderId="1" xfId="0" applyNumberFormat="1" applyFont="1" applyBorder="1" applyAlignment="1">
      <alignment vertical="center"/>
    </xf>
    <xf numFmtId="0" fontId="14" fillId="0" borderId="1" xfId="0" applyFont="1" applyBorder="1" applyAlignment="1">
      <alignment horizontal="center" vertical="center" wrapText="1"/>
    </xf>
    <xf numFmtId="0" fontId="14" fillId="0" borderId="1" xfId="0" applyFont="1" applyBorder="1"/>
    <xf numFmtId="44" fontId="14" fillId="0" borderId="1" xfId="0" applyNumberFormat="1" applyFont="1" applyBorder="1" applyAlignment="1">
      <alignment horizontal="center" vertical="center" wrapText="1"/>
    </xf>
    <xf numFmtId="169" fontId="14" fillId="0" borderId="1" xfId="1" applyNumberFormat="1" applyFont="1" applyBorder="1" applyAlignment="1">
      <alignment horizontal="center" vertical="center" wrapText="1"/>
    </xf>
    <xf numFmtId="0" fontId="3"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1" fontId="3" fillId="0" borderId="3"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165" fontId="3"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0" fontId="2" fillId="0" borderId="0" xfId="0" applyFont="1" applyFill="1"/>
    <xf numFmtId="10" fontId="12" fillId="0" borderId="1" xfId="0" applyNumberFormat="1" applyFont="1" applyBorder="1"/>
    <xf numFmtId="9" fontId="13" fillId="0" borderId="10" xfId="1" applyFont="1" applyFill="1" applyBorder="1" applyAlignment="1">
      <alignment horizontal="center" vertical="center" wrapText="1"/>
    </xf>
    <xf numFmtId="0" fontId="0" fillId="0" borderId="1" xfId="0" applyBorder="1" applyAlignment="1">
      <alignment horizontal="center" vertical="center" wrapText="1"/>
    </xf>
    <xf numFmtId="10" fontId="0" fillId="0" borderId="1" xfId="0" applyNumberFormat="1" applyBorder="1" applyAlignment="1">
      <alignment horizontal="center" vertical="center" wrapText="1"/>
    </xf>
    <xf numFmtId="0" fontId="3" fillId="0" borderId="4" xfId="0" applyFont="1" applyBorder="1" applyAlignment="1">
      <alignment horizontal="center" vertical="center" wrapText="1"/>
    </xf>
    <xf numFmtId="0" fontId="0" fillId="0" borderId="1" xfId="0" applyFill="1"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9" fontId="0" fillId="0" borderId="5" xfId="1" applyFont="1" applyBorder="1" applyAlignment="1">
      <alignment horizontal="center" vertical="center"/>
    </xf>
    <xf numFmtId="9" fontId="0" fillId="0" borderId="6" xfId="1" applyFont="1" applyBorder="1" applyAlignment="1">
      <alignment horizontal="center" vertical="center"/>
    </xf>
    <xf numFmtId="9" fontId="0" fillId="0" borderId="7" xfId="1" applyFont="1" applyBorder="1" applyAlignment="1">
      <alignment horizontal="center" vertical="center"/>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1" fontId="0" fillId="0" borderId="1" xfId="2" applyNumberFormat="1" applyFont="1"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cellXfs>
  <cellStyles count="4">
    <cellStyle name="Millares [0]" xfId="2" builtinId="6"/>
    <cellStyle name="Moneda [0]" xfId="3" builtinId="7"/>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20"/>
  <sheetViews>
    <sheetView tabSelected="1" zoomScale="55" zoomScaleNormal="55" workbookViewId="0">
      <pane ySplit="2" topLeftCell="A3" activePane="bottomLeft" state="frozen"/>
      <selection activeCell="U1" sqref="U1"/>
      <selection pane="bottomLeft" activeCell="A3" sqref="A3:A11"/>
    </sheetView>
  </sheetViews>
  <sheetFormatPr baseColWidth="10" defaultRowHeight="15" x14ac:dyDescent="0.25"/>
  <cols>
    <col min="1" max="1" width="11.42578125" customWidth="1"/>
    <col min="2" max="2" width="13.85546875" customWidth="1"/>
    <col min="3" max="3" width="14.85546875" customWidth="1"/>
    <col min="5" max="5" width="14.7109375" customWidth="1"/>
    <col min="6" max="6" width="27.140625" customWidth="1"/>
    <col min="7" max="7" width="15.85546875" customWidth="1"/>
    <col min="8" max="8" width="22.85546875" style="17" customWidth="1"/>
    <col min="9" max="9" width="18.140625" customWidth="1"/>
    <col min="10" max="11" width="22.42578125" customWidth="1"/>
    <col min="12" max="12" width="24.42578125" customWidth="1"/>
    <col min="13" max="13" width="21.7109375" bestFit="1" customWidth="1"/>
    <col min="14" max="14" width="24.85546875" style="31" customWidth="1"/>
    <col min="15" max="15" width="26.85546875" style="31" customWidth="1"/>
    <col min="16" max="16" width="48.140625" style="31" bestFit="1" customWidth="1"/>
    <col min="17" max="17" width="24.85546875" style="31" customWidth="1"/>
    <col min="18" max="18" width="26.7109375" style="31" customWidth="1"/>
    <col min="19" max="19" width="22.140625" customWidth="1"/>
    <col min="20" max="20" width="26.7109375" customWidth="1"/>
    <col min="21" max="21" width="22.7109375" customWidth="1"/>
    <col min="22" max="22" width="30.28515625" bestFit="1" customWidth="1"/>
    <col min="23" max="23" width="25.85546875" customWidth="1"/>
    <col min="24" max="24" width="31.5703125" style="29" customWidth="1"/>
    <col min="25" max="25" width="24.42578125" style="29" customWidth="1"/>
    <col min="26" max="26" width="28" style="29" customWidth="1"/>
    <col min="27" max="27" width="17.42578125" style="17" bestFit="1" customWidth="1"/>
    <col min="28" max="28" width="21.5703125" style="17" customWidth="1"/>
    <col min="29" max="29" width="22.5703125" customWidth="1"/>
    <col min="30" max="30" width="25" customWidth="1"/>
    <col min="31" max="31" width="22.140625" style="17" customWidth="1"/>
    <col min="32" max="32" width="20.140625" bestFit="1" customWidth="1"/>
    <col min="33" max="33" width="22" customWidth="1"/>
    <col min="34" max="34" width="30" customWidth="1"/>
    <col min="35" max="35" width="32.42578125" customWidth="1"/>
    <col min="36" max="36" width="22.85546875" style="17" customWidth="1"/>
    <col min="37" max="37" width="25.5703125" customWidth="1"/>
    <col min="38" max="38" width="38.42578125" style="17" customWidth="1"/>
    <col min="39" max="39" width="17.85546875" customWidth="1"/>
    <col min="40" max="40" width="30.5703125" style="17" customWidth="1"/>
    <col min="41" max="41" width="24.140625" style="17" customWidth="1"/>
    <col min="42" max="42" width="14.85546875" style="17" customWidth="1"/>
    <col min="43" max="43" width="25" style="17" customWidth="1"/>
    <col min="44" max="44" width="81.85546875" style="17" customWidth="1"/>
  </cols>
  <sheetData>
    <row r="1" spans="1:45" s="1" customFormat="1" ht="54.6" customHeight="1" x14ac:dyDescent="0.2">
      <c r="E1" s="69" t="s">
        <v>94</v>
      </c>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J1" s="20"/>
      <c r="AL1" s="20"/>
      <c r="AN1" s="20"/>
      <c r="AO1" s="20"/>
      <c r="AP1" s="20"/>
      <c r="AQ1" s="20"/>
      <c r="AR1" s="20"/>
    </row>
    <row r="2" spans="1:45" s="64" customFormat="1" ht="78.75" customHeight="1" x14ac:dyDescent="0.2">
      <c r="A2" s="55" t="s">
        <v>35</v>
      </c>
      <c r="B2" s="55" t="s">
        <v>34</v>
      </c>
      <c r="C2" s="55" t="s">
        <v>33</v>
      </c>
      <c r="D2" s="55" t="s">
        <v>32</v>
      </c>
      <c r="E2" s="55" t="s">
        <v>31</v>
      </c>
      <c r="F2" s="55" t="s">
        <v>30</v>
      </c>
      <c r="G2" s="55" t="s">
        <v>29</v>
      </c>
      <c r="H2" s="55" t="s">
        <v>28</v>
      </c>
      <c r="I2" s="55" t="s">
        <v>27</v>
      </c>
      <c r="J2" s="55" t="s">
        <v>26</v>
      </c>
      <c r="K2" s="55" t="s">
        <v>25</v>
      </c>
      <c r="L2" s="55" t="s">
        <v>24</v>
      </c>
      <c r="M2" s="55" t="s">
        <v>23</v>
      </c>
      <c r="N2" s="26" t="s">
        <v>22</v>
      </c>
      <c r="O2" s="26" t="s">
        <v>105</v>
      </c>
      <c r="P2" s="26" t="s">
        <v>109</v>
      </c>
      <c r="Q2" s="26" t="s">
        <v>120</v>
      </c>
      <c r="R2" s="26" t="s">
        <v>119</v>
      </c>
      <c r="S2" s="56" t="s">
        <v>21</v>
      </c>
      <c r="T2" s="57" t="s">
        <v>96</v>
      </c>
      <c r="U2" s="58" t="s">
        <v>20</v>
      </c>
      <c r="V2" s="59" t="s">
        <v>19</v>
      </c>
      <c r="W2" s="60" t="s">
        <v>18</v>
      </c>
      <c r="X2" s="26" t="s">
        <v>17</v>
      </c>
      <c r="Y2" s="26" t="s">
        <v>104</v>
      </c>
      <c r="Z2" s="26" t="s">
        <v>108</v>
      </c>
      <c r="AA2" s="61" t="s">
        <v>16</v>
      </c>
      <c r="AB2" s="62" t="s">
        <v>15</v>
      </c>
      <c r="AC2" s="62" t="s">
        <v>14</v>
      </c>
      <c r="AD2" s="62" t="s">
        <v>13</v>
      </c>
      <c r="AE2" s="2" t="s">
        <v>12</v>
      </c>
      <c r="AF2" s="55" t="s">
        <v>11</v>
      </c>
      <c r="AG2" s="55" t="s">
        <v>10</v>
      </c>
      <c r="AH2" s="55" t="s">
        <v>9</v>
      </c>
      <c r="AI2" s="63" t="s">
        <v>8</v>
      </c>
      <c r="AJ2" s="63" t="s">
        <v>7</v>
      </c>
      <c r="AK2" s="55" t="s">
        <v>6</v>
      </c>
      <c r="AL2" s="55" t="s">
        <v>36</v>
      </c>
      <c r="AM2" s="63" t="s">
        <v>5</v>
      </c>
      <c r="AN2" s="55" t="s">
        <v>4</v>
      </c>
      <c r="AO2" s="55" t="s">
        <v>3</v>
      </c>
      <c r="AP2" s="55" t="s">
        <v>2</v>
      </c>
      <c r="AQ2" s="55" t="s">
        <v>1</v>
      </c>
      <c r="AR2" s="55" t="s">
        <v>0</v>
      </c>
    </row>
    <row r="3" spans="1:45" ht="75" x14ac:dyDescent="0.25">
      <c r="A3" s="67" t="s">
        <v>37</v>
      </c>
      <c r="B3" s="67" t="s">
        <v>38</v>
      </c>
      <c r="C3" s="67" t="s">
        <v>39</v>
      </c>
      <c r="D3" s="68">
        <v>0.54400000000000004</v>
      </c>
      <c r="E3" s="67" t="s">
        <v>40</v>
      </c>
      <c r="F3" s="67" t="s">
        <v>41</v>
      </c>
      <c r="G3" s="3" t="s">
        <v>42</v>
      </c>
      <c r="H3" s="3" t="s">
        <v>95</v>
      </c>
      <c r="I3" s="3">
        <v>0</v>
      </c>
      <c r="J3" s="3" t="s">
        <v>47</v>
      </c>
      <c r="K3" s="3">
        <v>2</v>
      </c>
      <c r="L3" s="3" t="s">
        <v>52</v>
      </c>
      <c r="M3" s="3">
        <v>0</v>
      </c>
      <c r="N3" s="24" t="s">
        <v>52</v>
      </c>
      <c r="O3" s="24" t="s">
        <v>52</v>
      </c>
      <c r="P3" s="36" t="s">
        <v>52</v>
      </c>
      <c r="Q3" s="40" t="s">
        <v>121</v>
      </c>
      <c r="R3" s="40"/>
      <c r="S3" s="5"/>
      <c r="T3" s="6"/>
      <c r="U3" s="5"/>
      <c r="V3" s="7" t="s">
        <v>56</v>
      </c>
      <c r="W3" s="8" t="s">
        <v>57</v>
      </c>
      <c r="X3" s="7" t="s">
        <v>57</v>
      </c>
      <c r="Y3" s="7" t="s">
        <v>57</v>
      </c>
      <c r="Z3" s="7" t="s">
        <v>52</v>
      </c>
      <c r="AA3" s="8" t="s">
        <v>57</v>
      </c>
      <c r="AB3" s="8" t="s">
        <v>57</v>
      </c>
      <c r="AC3" s="8" t="s">
        <v>57</v>
      </c>
      <c r="AD3" s="8" t="s">
        <v>57</v>
      </c>
      <c r="AE3" s="8" t="s">
        <v>57</v>
      </c>
      <c r="AF3" s="7" t="s">
        <v>75</v>
      </c>
      <c r="AG3" s="3" t="s">
        <v>80</v>
      </c>
      <c r="AH3" s="7" t="s">
        <v>90</v>
      </c>
      <c r="AI3" s="13">
        <v>0</v>
      </c>
      <c r="AJ3" s="3" t="s">
        <v>74</v>
      </c>
      <c r="AK3" s="7" t="s">
        <v>74</v>
      </c>
      <c r="AL3" s="3" t="s">
        <v>74</v>
      </c>
      <c r="AM3" s="7" t="s">
        <v>74</v>
      </c>
      <c r="AN3" s="3" t="s">
        <v>74</v>
      </c>
      <c r="AO3" s="3" t="s">
        <v>97</v>
      </c>
      <c r="AP3" s="3" t="s">
        <v>74</v>
      </c>
      <c r="AQ3" s="3" t="s">
        <v>74</v>
      </c>
      <c r="AR3" s="22" t="s">
        <v>102</v>
      </c>
    </row>
    <row r="4" spans="1:45" ht="45" x14ac:dyDescent="0.25">
      <c r="A4" s="67"/>
      <c r="B4" s="67"/>
      <c r="C4" s="67"/>
      <c r="D4" s="68"/>
      <c r="E4" s="67"/>
      <c r="F4" s="67"/>
      <c r="G4" s="67" t="s">
        <v>43</v>
      </c>
      <c r="H4" s="80" t="s">
        <v>95</v>
      </c>
      <c r="I4" s="67">
        <v>23</v>
      </c>
      <c r="J4" s="67" t="s">
        <v>48</v>
      </c>
      <c r="K4" s="67">
        <v>19</v>
      </c>
      <c r="L4" s="70">
        <v>2</v>
      </c>
      <c r="M4" s="67">
        <v>0</v>
      </c>
      <c r="N4" s="71">
        <v>0</v>
      </c>
      <c r="O4" s="71">
        <v>1</v>
      </c>
      <c r="P4" s="71">
        <v>0</v>
      </c>
      <c r="Q4" s="74">
        <f>+O4/L4</f>
        <v>0.5</v>
      </c>
      <c r="R4" s="74">
        <f>+O4/K4</f>
        <v>5.2631578947368418E-2</v>
      </c>
      <c r="S4" s="67" t="s">
        <v>53</v>
      </c>
      <c r="T4" s="79">
        <v>2020130010075</v>
      </c>
      <c r="U4" s="67" t="s">
        <v>54</v>
      </c>
      <c r="V4" s="7" t="s">
        <v>58</v>
      </c>
      <c r="W4" s="7">
        <v>2</v>
      </c>
      <c r="X4" s="25">
        <v>0</v>
      </c>
      <c r="Y4" s="37">
        <v>1</v>
      </c>
      <c r="Z4" s="41">
        <v>0</v>
      </c>
      <c r="AA4" s="18">
        <v>44562</v>
      </c>
      <c r="AB4" s="3">
        <v>365</v>
      </c>
      <c r="AC4" s="12">
        <v>452000</v>
      </c>
      <c r="AD4" s="12">
        <v>452000</v>
      </c>
      <c r="AE4" s="21">
        <v>0.2</v>
      </c>
      <c r="AF4" s="7" t="s">
        <v>76</v>
      </c>
      <c r="AG4" s="3" t="s">
        <v>81</v>
      </c>
      <c r="AH4" s="7" t="s">
        <v>74</v>
      </c>
      <c r="AI4" s="13" t="s">
        <v>74</v>
      </c>
      <c r="AJ4" s="3" t="s">
        <v>74</v>
      </c>
      <c r="AK4" s="7" t="s">
        <v>74</v>
      </c>
      <c r="AL4" s="3" t="s">
        <v>74</v>
      </c>
      <c r="AM4" s="7" t="s">
        <v>74</v>
      </c>
      <c r="AN4" s="3" t="s">
        <v>74</v>
      </c>
      <c r="AO4" s="3" t="s">
        <v>97</v>
      </c>
      <c r="AP4" s="3" t="s">
        <v>74</v>
      </c>
      <c r="AQ4" s="3" t="s">
        <v>74</v>
      </c>
      <c r="AR4" s="35" t="s">
        <v>107</v>
      </c>
    </row>
    <row r="5" spans="1:45" ht="75" x14ac:dyDescent="0.25">
      <c r="A5" s="67"/>
      <c r="B5" s="67"/>
      <c r="C5" s="67"/>
      <c r="D5" s="68"/>
      <c r="E5" s="67"/>
      <c r="F5" s="67"/>
      <c r="G5" s="67"/>
      <c r="H5" s="81"/>
      <c r="I5" s="67"/>
      <c r="J5" s="67"/>
      <c r="K5" s="67"/>
      <c r="L5" s="70"/>
      <c r="M5" s="67"/>
      <c r="N5" s="72"/>
      <c r="O5" s="72"/>
      <c r="P5" s="72"/>
      <c r="Q5" s="75"/>
      <c r="R5" s="75"/>
      <c r="S5" s="67"/>
      <c r="T5" s="79"/>
      <c r="U5" s="67"/>
      <c r="V5" s="7" t="s">
        <v>59</v>
      </c>
      <c r="W5" s="9" t="s">
        <v>60</v>
      </c>
      <c r="X5" s="27">
        <v>1</v>
      </c>
      <c r="Y5" s="27">
        <v>0.88</v>
      </c>
      <c r="Z5" s="27">
        <v>0.86</v>
      </c>
      <c r="AA5" s="18">
        <v>44562</v>
      </c>
      <c r="AB5" s="3">
        <v>365</v>
      </c>
      <c r="AC5" s="12">
        <v>452000</v>
      </c>
      <c r="AD5" s="12">
        <v>452000</v>
      </c>
      <c r="AE5" s="21">
        <v>0.2</v>
      </c>
      <c r="AF5" s="7" t="s">
        <v>76</v>
      </c>
      <c r="AG5" s="4" t="s">
        <v>82</v>
      </c>
      <c r="AH5" s="7" t="s">
        <v>90</v>
      </c>
      <c r="AI5" s="13">
        <v>0</v>
      </c>
      <c r="AJ5" s="3" t="s">
        <v>74</v>
      </c>
      <c r="AK5" s="7" t="s">
        <v>74</v>
      </c>
      <c r="AL5" s="3" t="s">
        <v>74</v>
      </c>
      <c r="AM5" s="7" t="s">
        <v>74</v>
      </c>
      <c r="AN5" s="3" t="s">
        <v>74</v>
      </c>
      <c r="AO5" s="3" t="s">
        <v>97</v>
      </c>
      <c r="AP5" s="3" t="s">
        <v>74</v>
      </c>
      <c r="AQ5" s="3" t="s">
        <v>74</v>
      </c>
      <c r="AR5" s="22" t="s">
        <v>110</v>
      </c>
    </row>
    <row r="6" spans="1:45" ht="30" x14ac:dyDescent="0.25">
      <c r="A6" s="67"/>
      <c r="B6" s="67"/>
      <c r="C6" s="67"/>
      <c r="D6" s="68"/>
      <c r="E6" s="67"/>
      <c r="F6" s="67"/>
      <c r="G6" s="67"/>
      <c r="H6" s="81"/>
      <c r="I6" s="67"/>
      <c r="J6" s="67"/>
      <c r="K6" s="67"/>
      <c r="L6" s="70"/>
      <c r="M6" s="67"/>
      <c r="N6" s="72"/>
      <c r="O6" s="72"/>
      <c r="P6" s="72"/>
      <c r="Q6" s="75"/>
      <c r="R6" s="75"/>
      <c r="S6" s="67"/>
      <c r="T6" s="79"/>
      <c r="U6" s="67"/>
      <c r="V6" s="7" t="s">
        <v>61</v>
      </c>
      <c r="W6" s="9" t="s">
        <v>60</v>
      </c>
      <c r="X6" s="28">
        <v>0.92259999999999998</v>
      </c>
      <c r="Y6" s="28">
        <v>0.92800000000000005</v>
      </c>
      <c r="Z6" s="28">
        <v>0.93149999999999999</v>
      </c>
      <c r="AA6" s="18">
        <v>44562</v>
      </c>
      <c r="AB6" s="3">
        <v>365</v>
      </c>
      <c r="AC6" s="12">
        <v>452000</v>
      </c>
      <c r="AD6" s="12">
        <v>452000</v>
      </c>
      <c r="AE6" s="21">
        <v>0.2</v>
      </c>
      <c r="AF6" s="7" t="s">
        <v>76</v>
      </c>
      <c r="AG6" s="4" t="s">
        <v>82</v>
      </c>
      <c r="AH6" s="7" t="s">
        <v>90</v>
      </c>
      <c r="AI6" s="13">
        <v>0</v>
      </c>
      <c r="AJ6" s="3" t="s">
        <v>74</v>
      </c>
      <c r="AK6" s="7" t="s">
        <v>74</v>
      </c>
      <c r="AL6" s="3" t="s">
        <v>74</v>
      </c>
      <c r="AM6" s="7" t="s">
        <v>74</v>
      </c>
      <c r="AN6" s="3" t="s">
        <v>74</v>
      </c>
      <c r="AO6" s="3" t="s">
        <v>97</v>
      </c>
      <c r="AP6" s="3" t="s">
        <v>74</v>
      </c>
      <c r="AQ6" s="3" t="s">
        <v>74</v>
      </c>
      <c r="AR6" s="22" t="s">
        <v>111</v>
      </c>
    </row>
    <row r="7" spans="1:45" ht="111.6" customHeight="1" x14ac:dyDescent="0.25">
      <c r="A7" s="67"/>
      <c r="B7" s="67"/>
      <c r="C7" s="67"/>
      <c r="D7" s="68"/>
      <c r="E7" s="67"/>
      <c r="F7" s="67"/>
      <c r="G7" s="67"/>
      <c r="H7" s="81"/>
      <c r="I7" s="67"/>
      <c r="J7" s="67"/>
      <c r="K7" s="67"/>
      <c r="L7" s="70"/>
      <c r="M7" s="67"/>
      <c r="N7" s="72"/>
      <c r="O7" s="72"/>
      <c r="P7" s="72"/>
      <c r="Q7" s="75"/>
      <c r="R7" s="75"/>
      <c r="S7" s="67"/>
      <c r="T7" s="79"/>
      <c r="U7" s="67"/>
      <c r="V7" s="10" t="s">
        <v>62</v>
      </c>
      <c r="W7" s="33">
        <v>31144729</v>
      </c>
      <c r="X7" s="38">
        <f>7078542/W7</f>
        <v>0.22727897231021019</v>
      </c>
      <c r="Y7" s="38">
        <f>13860090/W7</f>
        <v>0.44502201319523443</v>
      </c>
      <c r="Z7" s="38">
        <f>23034269/W7</f>
        <v>0.73958803751350666</v>
      </c>
      <c r="AA7" s="18">
        <v>44562</v>
      </c>
      <c r="AB7" s="3">
        <v>365</v>
      </c>
      <c r="AC7" s="12">
        <v>452000</v>
      </c>
      <c r="AD7" s="12">
        <v>452000</v>
      </c>
      <c r="AE7" s="21">
        <v>0.2</v>
      </c>
      <c r="AF7" s="7" t="s">
        <v>76</v>
      </c>
      <c r="AG7" s="4" t="s">
        <v>82</v>
      </c>
      <c r="AH7" s="7" t="s">
        <v>90</v>
      </c>
      <c r="AI7" s="13">
        <v>4700000</v>
      </c>
      <c r="AJ7" s="36" t="s">
        <v>98</v>
      </c>
      <c r="AK7" s="15" t="s">
        <v>92</v>
      </c>
      <c r="AL7" s="3" t="s">
        <v>97</v>
      </c>
      <c r="AM7" s="7" t="s">
        <v>93</v>
      </c>
      <c r="AN7" s="19">
        <v>0</v>
      </c>
      <c r="AO7" s="3" t="s">
        <v>97</v>
      </c>
      <c r="AP7" s="3" t="s">
        <v>74</v>
      </c>
      <c r="AQ7" s="3" t="s">
        <v>74</v>
      </c>
      <c r="AR7" s="22" t="s">
        <v>113</v>
      </c>
      <c r="AS7" s="23"/>
    </row>
    <row r="8" spans="1:45" ht="82.5" customHeight="1" x14ac:dyDescent="0.25">
      <c r="A8" s="67"/>
      <c r="B8" s="67"/>
      <c r="C8" s="67"/>
      <c r="D8" s="68"/>
      <c r="E8" s="67"/>
      <c r="F8" s="67"/>
      <c r="G8" s="67"/>
      <c r="H8" s="82"/>
      <c r="I8" s="67"/>
      <c r="J8" s="67"/>
      <c r="K8" s="67"/>
      <c r="L8" s="70"/>
      <c r="M8" s="67"/>
      <c r="N8" s="73"/>
      <c r="O8" s="73"/>
      <c r="P8" s="73"/>
      <c r="Q8" s="76"/>
      <c r="R8" s="76"/>
      <c r="S8" s="67"/>
      <c r="T8" s="79"/>
      <c r="U8" s="67"/>
      <c r="V8" s="7" t="s">
        <v>63</v>
      </c>
      <c r="W8" s="11">
        <v>1</v>
      </c>
      <c r="X8" s="27">
        <v>0.41</v>
      </c>
      <c r="Y8" s="27">
        <v>0.68</v>
      </c>
      <c r="Z8" s="27">
        <v>1</v>
      </c>
      <c r="AA8" s="18">
        <v>44562</v>
      </c>
      <c r="AB8" s="3">
        <v>365</v>
      </c>
      <c r="AC8" s="12">
        <v>452000</v>
      </c>
      <c r="AD8" s="12">
        <v>452000</v>
      </c>
      <c r="AE8" s="21">
        <v>0.2</v>
      </c>
      <c r="AF8" s="7" t="s">
        <v>77</v>
      </c>
      <c r="AG8" s="4" t="s">
        <v>83</v>
      </c>
      <c r="AH8" s="7" t="s">
        <v>90</v>
      </c>
      <c r="AI8" s="13">
        <v>13314321832</v>
      </c>
      <c r="AJ8" s="3" t="s">
        <v>98</v>
      </c>
      <c r="AK8" s="15" t="s">
        <v>92</v>
      </c>
      <c r="AL8" s="3" t="s">
        <v>97</v>
      </c>
      <c r="AM8" s="14" t="s">
        <v>93</v>
      </c>
      <c r="AN8" s="3" t="s">
        <v>112</v>
      </c>
      <c r="AO8" s="3" t="s">
        <v>97</v>
      </c>
      <c r="AP8" s="3" t="s">
        <v>74</v>
      </c>
      <c r="AQ8" s="3" t="s">
        <v>74</v>
      </c>
      <c r="AR8" s="22" t="s">
        <v>114</v>
      </c>
    </row>
    <row r="9" spans="1:45" ht="339" customHeight="1" x14ac:dyDescent="0.25">
      <c r="A9" s="67"/>
      <c r="B9" s="67"/>
      <c r="C9" s="67"/>
      <c r="D9" s="68"/>
      <c r="E9" s="67"/>
      <c r="F9" s="67"/>
      <c r="G9" s="3" t="s">
        <v>44</v>
      </c>
      <c r="H9" s="3" t="s">
        <v>95</v>
      </c>
      <c r="I9" s="3">
        <v>322</v>
      </c>
      <c r="J9" s="3" t="s">
        <v>49</v>
      </c>
      <c r="K9" s="3">
        <v>336</v>
      </c>
      <c r="L9" s="3" t="s">
        <v>52</v>
      </c>
      <c r="M9" s="3">
        <v>0</v>
      </c>
      <c r="N9" s="24" t="s">
        <v>52</v>
      </c>
      <c r="O9" s="24" t="s">
        <v>52</v>
      </c>
      <c r="P9" s="36" t="s">
        <v>52</v>
      </c>
      <c r="Q9" s="40" t="s">
        <v>121</v>
      </c>
      <c r="R9" s="40"/>
      <c r="S9" s="5"/>
      <c r="T9" s="6"/>
      <c r="U9" s="5"/>
      <c r="V9" s="7" t="s">
        <v>64</v>
      </c>
      <c r="W9" s="8" t="s">
        <v>57</v>
      </c>
      <c r="X9" s="7" t="s">
        <v>57</v>
      </c>
      <c r="Y9" s="7" t="s">
        <v>57</v>
      </c>
      <c r="Z9" s="7" t="s">
        <v>52</v>
      </c>
      <c r="AA9" s="8" t="s">
        <v>57</v>
      </c>
      <c r="AB9" s="8" t="s">
        <v>57</v>
      </c>
      <c r="AC9" s="8" t="s">
        <v>57</v>
      </c>
      <c r="AD9" s="8" t="s">
        <v>57</v>
      </c>
      <c r="AE9" s="8" t="s">
        <v>57</v>
      </c>
      <c r="AF9" s="7" t="s">
        <v>76</v>
      </c>
      <c r="AG9" s="3" t="s">
        <v>81</v>
      </c>
      <c r="AH9" s="7" t="s">
        <v>90</v>
      </c>
      <c r="AI9" s="13" t="s">
        <v>74</v>
      </c>
      <c r="AJ9" s="3" t="s">
        <v>74</v>
      </c>
      <c r="AK9" s="7" t="s">
        <v>74</v>
      </c>
      <c r="AL9" s="3" t="s">
        <v>74</v>
      </c>
      <c r="AM9" s="7" t="s">
        <v>74</v>
      </c>
      <c r="AN9" s="3" t="s">
        <v>74</v>
      </c>
      <c r="AO9" s="3" t="s">
        <v>97</v>
      </c>
      <c r="AP9" s="3" t="s">
        <v>74</v>
      </c>
      <c r="AQ9" s="3" t="s">
        <v>74</v>
      </c>
      <c r="AR9" s="22" t="s">
        <v>100</v>
      </c>
    </row>
    <row r="10" spans="1:45" ht="120" x14ac:dyDescent="0.25">
      <c r="A10" s="67"/>
      <c r="B10" s="67"/>
      <c r="C10" s="67"/>
      <c r="D10" s="68"/>
      <c r="E10" s="67"/>
      <c r="F10" s="67"/>
      <c r="G10" s="3" t="s">
        <v>45</v>
      </c>
      <c r="H10" s="3" t="s">
        <v>95</v>
      </c>
      <c r="I10" s="3">
        <v>0</v>
      </c>
      <c r="J10" s="3" t="s">
        <v>50</v>
      </c>
      <c r="K10" s="3">
        <v>409</v>
      </c>
      <c r="L10" s="3" t="s">
        <v>52</v>
      </c>
      <c r="M10" s="3">
        <v>0</v>
      </c>
      <c r="N10" s="24" t="s">
        <v>52</v>
      </c>
      <c r="O10" s="24" t="s">
        <v>52</v>
      </c>
      <c r="P10" s="36" t="s">
        <v>52</v>
      </c>
      <c r="Q10" s="40" t="s">
        <v>121</v>
      </c>
      <c r="R10" s="40"/>
      <c r="S10" s="5"/>
      <c r="T10" s="6"/>
      <c r="U10" s="5"/>
      <c r="V10" s="7" t="s">
        <v>50</v>
      </c>
      <c r="W10" s="8" t="s">
        <v>57</v>
      </c>
      <c r="X10" s="7" t="s">
        <v>57</v>
      </c>
      <c r="Y10" s="7" t="s">
        <v>57</v>
      </c>
      <c r="Z10" s="7" t="s">
        <v>52</v>
      </c>
      <c r="AA10" s="8" t="s">
        <v>57</v>
      </c>
      <c r="AB10" s="8" t="s">
        <v>57</v>
      </c>
      <c r="AC10" s="8" t="s">
        <v>57</v>
      </c>
      <c r="AD10" s="8" t="s">
        <v>57</v>
      </c>
      <c r="AE10" s="8" t="s">
        <v>57</v>
      </c>
      <c r="AF10" s="7" t="s">
        <v>78</v>
      </c>
      <c r="AG10" s="3" t="s">
        <v>84</v>
      </c>
      <c r="AH10" s="7" t="s">
        <v>90</v>
      </c>
      <c r="AI10" s="13">
        <v>0</v>
      </c>
      <c r="AJ10" s="3" t="s">
        <v>99</v>
      </c>
      <c r="AK10" s="7" t="s">
        <v>74</v>
      </c>
      <c r="AL10" s="3" t="s">
        <v>74</v>
      </c>
      <c r="AM10" s="7" t="s">
        <v>74</v>
      </c>
      <c r="AN10" s="3" t="s">
        <v>74</v>
      </c>
      <c r="AO10" s="3" t="s">
        <v>97</v>
      </c>
      <c r="AP10" s="3" t="s">
        <v>74</v>
      </c>
      <c r="AQ10" s="3" t="s">
        <v>74</v>
      </c>
      <c r="AR10" s="22" t="s">
        <v>101</v>
      </c>
    </row>
    <row r="11" spans="1:45" ht="120" x14ac:dyDescent="0.25">
      <c r="A11" s="67"/>
      <c r="B11" s="67"/>
      <c r="C11" s="67"/>
      <c r="D11" s="68"/>
      <c r="E11" s="67"/>
      <c r="F11" s="67"/>
      <c r="G11" s="3" t="s">
        <v>46</v>
      </c>
      <c r="H11" s="3" t="s">
        <v>95</v>
      </c>
      <c r="I11" s="3">
        <v>850</v>
      </c>
      <c r="J11" s="3" t="s">
        <v>51</v>
      </c>
      <c r="K11" s="3">
        <v>712</v>
      </c>
      <c r="L11" s="4">
        <v>2</v>
      </c>
      <c r="M11" s="4">
        <v>96</v>
      </c>
      <c r="N11" s="30">
        <v>0</v>
      </c>
      <c r="O11" s="30">
        <v>0</v>
      </c>
      <c r="P11" s="30">
        <v>0</v>
      </c>
      <c r="Q11" s="42">
        <v>0</v>
      </c>
      <c r="R11" s="43">
        <f>+M11/K11</f>
        <v>0.1348314606741573</v>
      </c>
      <c r="S11" s="32" t="s">
        <v>106</v>
      </c>
      <c r="T11" s="34">
        <v>2021130010243</v>
      </c>
      <c r="U11" s="32" t="s">
        <v>55</v>
      </c>
      <c r="V11" s="7" t="s">
        <v>65</v>
      </c>
      <c r="W11" s="8">
        <v>2</v>
      </c>
      <c r="X11" s="25">
        <v>0</v>
      </c>
      <c r="Y11" s="37">
        <v>0</v>
      </c>
      <c r="Z11" s="41">
        <v>0</v>
      </c>
      <c r="AA11" s="18">
        <v>44562</v>
      </c>
      <c r="AB11" s="3">
        <v>365</v>
      </c>
      <c r="AC11" s="12">
        <v>115000</v>
      </c>
      <c r="AD11" s="12">
        <v>115000</v>
      </c>
      <c r="AE11" s="19">
        <v>1</v>
      </c>
      <c r="AF11" s="7" t="s">
        <v>76</v>
      </c>
      <c r="AG11" s="3" t="s">
        <v>82</v>
      </c>
      <c r="AH11" s="7" t="s">
        <v>91</v>
      </c>
      <c r="AI11" s="13">
        <v>0</v>
      </c>
      <c r="AJ11" s="3" t="s">
        <v>74</v>
      </c>
      <c r="AK11" s="7" t="s">
        <v>74</v>
      </c>
      <c r="AL11" s="3" t="s">
        <v>74</v>
      </c>
      <c r="AM11" s="7" t="s">
        <v>74</v>
      </c>
      <c r="AN11" s="3" t="s">
        <v>74</v>
      </c>
      <c r="AO11" s="3" t="s">
        <v>97</v>
      </c>
      <c r="AP11" s="3" t="s">
        <v>74</v>
      </c>
      <c r="AQ11" s="3" t="s">
        <v>74</v>
      </c>
      <c r="AR11" s="22" t="s">
        <v>115</v>
      </c>
    </row>
    <row r="12" spans="1:45" ht="306" x14ac:dyDescent="0.25">
      <c r="A12" s="16"/>
      <c r="B12" s="16"/>
      <c r="C12" s="16"/>
      <c r="D12" s="16"/>
      <c r="E12" s="16"/>
      <c r="F12" s="16"/>
      <c r="G12" s="16"/>
      <c r="H12" s="3"/>
      <c r="I12" s="16"/>
      <c r="J12" s="16"/>
      <c r="K12" s="16"/>
      <c r="L12" s="16"/>
      <c r="M12" s="16"/>
      <c r="N12" s="30"/>
      <c r="O12" s="30"/>
      <c r="P12" s="30"/>
      <c r="Q12" s="30"/>
      <c r="R12" s="30"/>
      <c r="S12" s="16"/>
      <c r="T12" s="16"/>
      <c r="U12" s="16"/>
      <c r="V12" s="7" t="s">
        <v>66</v>
      </c>
      <c r="W12" s="8">
        <v>1</v>
      </c>
      <c r="X12" s="27">
        <v>0.75</v>
      </c>
      <c r="Y12" s="27">
        <v>0.77</v>
      </c>
      <c r="Z12" s="27">
        <v>0.78</v>
      </c>
      <c r="AA12" s="18">
        <v>44562</v>
      </c>
      <c r="AB12" s="3">
        <v>365</v>
      </c>
      <c r="AC12" s="3" t="s">
        <v>74</v>
      </c>
      <c r="AD12" s="3" t="s">
        <v>74</v>
      </c>
      <c r="AE12" s="3" t="s">
        <v>74</v>
      </c>
      <c r="AF12" s="7" t="s">
        <v>79</v>
      </c>
      <c r="AG12" s="3" t="s">
        <v>85</v>
      </c>
      <c r="AH12" s="7" t="s">
        <v>90</v>
      </c>
      <c r="AI12" s="13">
        <v>0</v>
      </c>
      <c r="AJ12" s="3" t="s">
        <v>74</v>
      </c>
      <c r="AK12" s="7" t="s">
        <v>74</v>
      </c>
      <c r="AL12" s="3" t="s">
        <v>74</v>
      </c>
      <c r="AM12" s="7" t="s">
        <v>74</v>
      </c>
      <c r="AN12" s="3" t="s">
        <v>74</v>
      </c>
      <c r="AO12" s="3" t="s">
        <v>97</v>
      </c>
      <c r="AP12" s="3" t="s">
        <v>74</v>
      </c>
      <c r="AQ12" s="3" t="s">
        <v>74</v>
      </c>
      <c r="AR12" s="39" t="s">
        <v>118</v>
      </c>
    </row>
    <row r="13" spans="1:45" ht="150" x14ac:dyDescent="0.25">
      <c r="A13" s="16"/>
      <c r="B13" s="16"/>
      <c r="C13" s="16"/>
      <c r="D13" s="16"/>
      <c r="E13" s="16"/>
      <c r="F13" s="16"/>
      <c r="G13" s="16"/>
      <c r="H13" s="3"/>
      <c r="I13" s="16"/>
      <c r="J13" s="16"/>
      <c r="K13" s="16"/>
      <c r="L13" s="16"/>
      <c r="M13" s="16"/>
      <c r="N13" s="30"/>
      <c r="O13" s="30"/>
      <c r="P13" s="30"/>
      <c r="Q13" s="30"/>
      <c r="R13" s="30"/>
      <c r="S13" s="16"/>
      <c r="T13" s="16"/>
      <c r="U13" s="16"/>
      <c r="V13" s="7" t="s">
        <v>67</v>
      </c>
      <c r="W13" s="8">
        <v>1</v>
      </c>
      <c r="X13" s="28">
        <v>0.42509999999999998</v>
      </c>
      <c r="Y13" s="28">
        <v>0.54590000000000005</v>
      </c>
      <c r="Z13" s="28">
        <v>0.57530000000000003</v>
      </c>
      <c r="AA13" s="18">
        <v>44562</v>
      </c>
      <c r="AB13" s="3">
        <v>365</v>
      </c>
      <c r="AC13" s="3" t="s">
        <v>74</v>
      </c>
      <c r="AD13" s="3" t="s">
        <v>74</v>
      </c>
      <c r="AE13" s="3" t="s">
        <v>74</v>
      </c>
      <c r="AF13" s="7" t="s">
        <v>77</v>
      </c>
      <c r="AG13" s="3" t="s">
        <v>86</v>
      </c>
      <c r="AH13" s="7" t="s">
        <v>74</v>
      </c>
      <c r="AI13" s="7" t="s">
        <v>74</v>
      </c>
      <c r="AJ13" s="3" t="s">
        <v>74</v>
      </c>
      <c r="AK13" s="7" t="s">
        <v>74</v>
      </c>
      <c r="AL13" s="3" t="s">
        <v>74</v>
      </c>
      <c r="AM13" s="7" t="s">
        <v>74</v>
      </c>
      <c r="AN13" s="3" t="s">
        <v>74</v>
      </c>
      <c r="AO13" s="3" t="s">
        <v>97</v>
      </c>
      <c r="AP13" s="3" t="s">
        <v>74</v>
      </c>
      <c r="AQ13" s="3" t="s">
        <v>74</v>
      </c>
      <c r="AR13" s="22" t="s">
        <v>116</v>
      </c>
    </row>
    <row r="14" spans="1:45" ht="45" x14ac:dyDescent="0.25">
      <c r="A14" s="16"/>
      <c r="B14" s="16"/>
      <c r="C14" s="16"/>
      <c r="D14" s="16"/>
      <c r="E14" s="16"/>
      <c r="F14" s="16"/>
      <c r="G14" s="16"/>
      <c r="H14" s="3"/>
      <c r="I14" s="16"/>
      <c r="J14" s="16"/>
      <c r="K14" s="16"/>
      <c r="L14" s="16"/>
      <c r="M14" s="16"/>
      <c r="N14" s="30"/>
      <c r="O14" s="30"/>
      <c r="P14" s="30"/>
      <c r="Q14" s="30"/>
      <c r="R14" s="30"/>
      <c r="S14" s="16"/>
      <c r="T14" s="16"/>
      <c r="U14" s="16"/>
      <c r="V14" s="7" t="s">
        <v>68</v>
      </c>
      <c r="W14" s="8">
        <v>1</v>
      </c>
      <c r="X14" s="27">
        <v>0.3</v>
      </c>
      <c r="Y14" s="27">
        <v>0.77</v>
      </c>
      <c r="Z14" s="27">
        <v>0.8</v>
      </c>
      <c r="AA14" s="18">
        <v>44562</v>
      </c>
      <c r="AB14" s="3">
        <v>365</v>
      </c>
      <c r="AC14" s="3" t="s">
        <v>74</v>
      </c>
      <c r="AD14" s="3" t="s">
        <v>74</v>
      </c>
      <c r="AE14" s="3" t="s">
        <v>74</v>
      </c>
      <c r="AF14" s="7" t="s">
        <v>77</v>
      </c>
      <c r="AG14" s="3" t="s">
        <v>87</v>
      </c>
      <c r="AH14" s="7" t="s">
        <v>74</v>
      </c>
      <c r="AI14" s="7" t="s">
        <v>74</v>
      </c>
      <c r="AJ14" s="3" t="s">
        <v>74</v>
      </c>
      <c r="AK14" s="7" t="s">
        <v>74</v>
      </c>
      <c r="AL14" s="3" t="s">
        <v>74</v>
      </c>
      <c r="AM14" s="7" t="s">
        <v>74</v>
      </c>
      <c r="AN14" s="3" t="s">
        <v>74</v>
      </c>
      <c r="AO14" s="3" t="s">
        <v>97</v>
      </c>
      <c r="AP14" s="3" t="s">
        <v>74</v>
      </c>
      <c r="AQ14" s="3" t="s">
        <v>74</v>
      </c>
      <c r="AR14" s="22" t="s">
        <v>103</v>
      </c>
    </row>
    <row r="15" spans="1:45" ht="57.95" customHeight="1" x14ac:dyDescent="0.25">
      <c r="A15" s="16"/>
      <c r="B15" s="16"/>
      <c r="C15" s="16"/>
      <c r="D15" s="16"/>
      <c r="E15" s="16"/>
      <c r="F15" s="16"/>
      <c r="G15" s="16"/>
      <c r="H15" s="3"/>
      <c r="I15" s="16"/>
      <c r="J15" s="16"/>
      <c r="K15" s="16"/>
      <c r="L15" s="16"/>
      <c r="M15" s="16"/>
      <c r="N15" s="30"/>
      <c r="O15" s="30"/>
      <c r="P15" s="30"/>
      <c r="Q15" s="30"/>
      <c r="R15" s="30"/>
      <c r="S15" s="16"/>
      <c r="T15" s="16"/>
      <c r="U15" s="16"/>
      <c r="V15" s="7" t="s">
        <v>69</v>
      </c>
      <c r="W15" s="8">
        <v>1</v>
      </c>
      <c r="X15" s="27">
        <v>0.3</v>
      </c>
      <c r="Y15" s="27">
        <v>0.68</v>
      </c>
      <c r="Z15" s="27">
        <v>0.74</v>
      </c>
      <c r="AA15" s="18">
        <v>44562</v>
      </c>
      <c r="AB15" s="3">
        <v>365</v>
      </c>
      <c r="AC15" s="3" t="s">
        <v>74</v>
      </c>
      <c r="AD15" s="3" t="s">
        <v>74</v>
      </c>
      <c r="AE15" s="3" t="s">
        <v>74</v>
      </c>
      <c r="AF15" s="7" t="s">
        <v>77</v>
      </c>
      <c r="AG15" s="3" t="s">
        <v>87</v>
      </c>
      <c r="AH15" s="7" t="s">
        <v>74</v>
      </c>
      <c r="AI15" s="7" t="s">
        <v>74</v>
      </c>
      <c r="AJ15" s="3" t="s">
        <v>74</v>
      </c>
      <c r="AK15" s="7" t="s">
        <v>74</v>
      </c>
      <c r="AL15" s="3" t="s">
        <v>74</v>
      </c>
      <c r="AM15" s="7" t="s">
        <v>74</v>
      </c>
      <c r="AN15" s="3" t="s">
        <v>74</v>
      </c>
      <c r="AO15" s="3" t="s">
        <v>97</v>
      </c>
      <c r="AP15" s="3" t="s">
        <v>74</v>
      </c>
      <c r="AQ15" s="3" t="s">
        <v>74</v>
      </c>
      <c r="AR15" s="22" t="s">
        <v>103</v>
      </c>
    </row>
    <row r="16" spans="1:45" ht="45" x14ac:dyDescent="0.25">
      <c r="A16" s="16"/>
      <c r="B16" s="16"/>
      <c r="C16" s="16"/>
      <c r="D16" s="16"/>
      <c r="E16" s="16"/>
      <c r="F16" s="16"/>
      <c r="G16" s="16"/>
      <c r="H16" s="3"/>
      <c r="I16" s="16"/>
      <c r="J16" s="16"/>
      <c r="K16" s="16"/>
      <c r="L16" s="16"/>
      <c r="M16" s="16"/>
      <c r="N16" s="30"/>
      <c r="O16" s="30"/>
      <c r="P16" s="30"/>
      <c r="Q16" s="30"/>
      <c r="R16" s="30"/>
      <c r="S16" s="16"/>
      <c r="T16" s="16"/>
      <c r="U16" s="16"/>
      <c r="V16" s="7" t="s">
        <v>70</v>
      </c>
      <c r="W16" s="8">
        <v>1</v>
      </c>
      <c r="X16" s="27">
        <v>0.25</v>
      </c>
      <c r="Y16" s="27">
        <v>0.41</v>
      </c>
      <c r="Z16" s="27">
        <v>0.45</v>
      </c>
      <c r="AA16" s="18">
        <v>44562</v>
      </c>
      <c r="AB16" s="3">
        <v>365</v>
      </c>
      <c r="AC16" s="3" t="s">
        <v>74</v>
      </c>
      <c r="AD16" s="3" t="s">
        <v>74</v>
      </c>
      <c r="AE16" s="3" t="s">
        <v>74</v>
      </c>
      <c r="AF16" s="7" t="s">
        <v>77</v>
      </c>
      <c r="AG16" s="3" t="s">
        <v>87</v>
      </c>
      <c r="AH16" s="7" t="s">
        <v>74</v>
      </c>
      <c r="AI16" s="7" t="s">
        <v>74</v>
      </c>
      <c r="AJ16" s="3" t="s">
        <v>74</v>
      </c>
      <c r="AK16" s="7" t="s">
        <v>74</v>
      </c>
      <c r="AL16" s="3" t="s">
        <v>74</v>
      </c>
      <c r="AM16" s="7" t="s">
        <v>74</v>
      </c>
      <c r="AN16" s="3" t="s">
        <v>74</v>
      </c>
      <c r="AO16" s="3" t="s">
        <v>97</v>
      </c>
      <c r="AP16" s="3" t="s">
        <v>74</v>
      </c>
      <c r="AQ16" s="3" t="s">
        <v>74</v>
      </c>
      <c r="AR16" s="22" t="s">
        <v>103</v>
      </c>
    </row>
    <row r="17" spans="1:44" ht="45" x14ac:dyDescent="0.25">
      <c r="A17" s="16"/>
      <c r="B17" s="16"/>
      <c r="C17" s="16"/>
      <c r="D17" s="16"/>
      <c r="E17" s="16"/>
      <c r="F17" s="16"/>
      <c r="G17" s="16"/>
      <c r="H17" s="3"/>
      <c r="I17" s="16"/>
      <c r="J17" s="16"/>
      <c r="K17" s="16"/>
      <c r="L17" s="16"/>
      <c r="M17" s="16"/>
      <c r="N17" s="30"/>
      <c r="O17" s="30"/>
      <c r="P17" s="30"/>
      <c r="Q17" s="30"/>
      <c r="R17" s="30"/>
      <c r="S17" s="16"/>
      <c r="T17" s="16"/>
      <c r="U17" s="16"/>
      <c r="V17" s="7" t="s">
        <v>71</v>
      </c>
      <c r="W17" s="8">
        <v>1</v>
      </c>
      <c r="X17" s="27">
        <v>0.3</v>
      </c>
      <c r="Y17" s="27">
        <v>0.83</v>
      </c>
      <c r="Z17" s="27">
        <v>0.88</v>
      </c>
      <c r="AA17" s="18">
        <v>44562</v>
      </c>
      <c r="AB17" s="3">
        <v>365</v>
      </c>
      <c r="AC17" s="3" t="s">
        <v>74</v>
      </c>
      <c r="AD17" s="3" t="s">
        <v>74</v>
      </c>
      <c r="AE17" s="3" t="s">
        <v>74</v>
      </c>
      <c r="AF17" s="7" t="s">
        <v>77</v>
      </c>
      <c r="AG17" s="3" t="s">
        <v>87</v>
      </c>
      <c r="AH17" s="7" t="s">
        <v>74</v>
      </c>
      <c r="AI17" s="7" t="s">
        <v>74</v>
      </c>
      <c r="AJ17" s="3" t="s">
        <v>74</v>
      </c>
      <c r="AK17" s="7" t="s">
        <v>74</v>
      </c>
      <c r="AL17" s="3" t="s">
        <v>74</v>
      </c>
      <c r="AM17" s="7" t="s">
        <v>74</v>
      </c>
      <c r="AN17" s="3" t="s">
        <v>74</v>
      </c>
      <c r="AO17" s="3" t="s">
        <v>97</v>
      </c>
      <c r="AP17" s="3" t="s">
        <v>74</v>
      </c>
      <c r="AQ17" s="3" t="s">
        <v>74</v>
      </c>
      <c r="AR17" s="22" t="s">
        <v>103</v>
      </c>
    </row>
    <row r="18" spans="1:44" ht="45" x14ac:dyDescent="0.25">
      <c r="A18" s="16"/>
      <c r="B18" s="16"/>
      <c r="C18" s="16"/>
      <c r="D18" s="16"/>
      <c r="E18" s="16"/>
      <c r="F18" s="16"/>
      <c r="G18" s="16"/>
      <c r="H18" s="3"/>
      <c r="I18" s="16"/>
      <c r="J18" s="16"/>
      <c r="K18" s="16"/>
      <c r="L18" s="16"/>
      <c r="M18" s="16"/>
      <c r="N18" s="30"/>
      <c r="O18" s="30"/>
      <c r="P18" s="30"/>
      <c r="Q18" s="30"/>
      <c r="R18" s="30"/>
      <c r="S18" s="16"/>
      <c r="T18" s="16"/>
      <c r="U18" s="16"/>
      <c r="V18" s="7" t="s">
        <v>72</v>
      </c>
      <c r="W18" s="8">
        <v>1</v>
      </c>
      <c r="X18" s="27">
        <v>0.51</v>
      </c>
      <c r="Y18" s="27">
        <v>0.8</v>
      </c>
      <c r="Z18" s="27">
        <v>0.9</v>
      </c>
      <c r="AA18" s="18">
        <v>44562</v>
      </c>
      <c r="AB18" s="3">
        <v>365</v>
      </c>
      <c r="AC18" s="3" t="s">
        <v>74</v>
      </c>
      <c r="AD18" s="3" t="s">
        <v>74</v>
      </c>
      <c r="AE18" s="3" t="s">
        <v>74</v>
      </c>
      <c r="AF18" s="7" t="s">
        <v>77</v>
      </c>
      <c r="AG18" s="3" t="s">
        <v>88</v>
      </c>
      <c r="AH18" s="7" t="s">
        <v>74</v>
      </c>
      <c r="AI18" s="7" t="s">
        <v>74</v>
      </c>
      <c r="AJ18" s="3" t="s">
        <v>74</v>
      </c>
      <c r="AK18" s="7" t="s">
        <v>74</v>
      </c>
      <c r="AL18" s="3" t="s">
        <v>74</v>
      </c>
      <c r="AM18" s="7" t="s">
        <v>74</v>
      </c>
      <c r="AN18" s="3" t="s">
        <v>74</v>
      </c>
      <c r="AO18" s="3" t="s">
        <v>97</v>
      </c>
      <c r="AP18" s="3" t="s">
        <v>74</v>
      </c>
      <c r="AQ18" s="3" t="s">
        <v>74</v>
      </c>
      <c r="AR18" s="22" t="s">
        <v>103</v>
      </c>
    </row>
    <row r="19" spans="1:44" ht="180.75" thickBot="1" x14ac:dyDescent="0.3">
      <c r="A19" s="16"/>
      <c r="B19" s="16"/>
      <c r="C19" s="16"/>
      <c r="D19" s="16"/>
      <c r="E19" s="16"/>
      <c r="F19" s="16"/>
      <c r="G19" s="16"/>
      <c r="H19" s="3"/>
      <c r="I19" s="16"/>
      <c r="J19" s="16"/>
      <c r="K19" s="16"/>
      <c r="L19" s="16"/>
      <c r="M19" s="16"/>
      <c r="N19" s="30"/>
      <c r="O19" s="30"/>
      <c r="P19" s="30"/>
      <c r="Q19" s="30"/>
      <c r="R19" s="30"/>
      <c r="S19" s="16"/>
      <c r="T19" s="16"/>
      <c r="U19" s="16"/>
      <c r="V19" s="46" t="s">
        <v>73</v>
      </c>
      <c r="W19" s="47">
        <v>1</v>
      </c>
      <c r="X19" s="48">
        <v>0.4</v>
      </c>
      <c r="Y19" s="48">
        <v>0.6</v>
      </c>
      <c r="Z19" s="48">
        <v>0.8</v>
      </c>
      <c r="AA19" s="18">
        <v>44562</v>
      </c>
      <c r="AB19" s="3">
        <v>365</v>
      </c>
      <c r="AC19" s="3" t="s">
        <v>74</v>
      </c>
      <c r="AD19" s="3" t="s">
        <v>74</v>
      </c>
      <c r="AE19" s="3" t="s">
        <v>74</v>
      </c>
      <c r="AF19" s="7" t="s">
        <v>78</v>
      </c>
      <c r="AG19" s="3" t="s">
        <v>89</v>
      </c>
      <c r="AH19" s="7" t="s">
        <v>74</v>
      </c>
      <c r="AI19" s="7" t="s">
        <v>74</v>
      </c>
      <c r="AJ19" s="3" t="s">
        <v>74</v>
      </c>
      <c r="AK19" s="7" t="s">
        <v>74</v>
      </c>
      <c r="AL19" s="3" t="s">
        <v>74</v>
      </c>
      <c r="AM19" s="7" t="s">
        <v>74</v>
      </c>
      <c r="AN19" s="3" t="s">
        <v>74</v>
      </c>
      <c r="AO19" s="3" t="s">
        <v>97</v>
      </c>
      <c r="AP19" s="3" t="s">
        <v>74</v>
      </c>
      <c r="AQ19" s="3" t="s">
        <v>74</v>
      </c>
      <c r="AR19" s="22" t="s">
        <v>117</v>
      </c>
    </row>
    <row r="20" spans="1:44" ht="48" thickBot="1" x14ac:dyDescent="0.4">
      <c r="P20" s="44" t="s">
        <v>122</v>
      </c>
      <c r="Q20" s="45">
        <f>AVERAGE(Q4,Q11)</f>
        <v>0.25</v>
      </c>
      <c r="R20" s="65">
        <f>AVERAGE(R4,R11)</f>
        <v>9.3731519810762859E-2</v>
      </c>
      <c r="V20" s="77" t="s">
        <v>123</v>
      </c>
      <c r="W20" s="78"/>
      <c r="X20" s="78"/>
      <c r="Y20" s="78"/>
      <c r="Z20" s="66">
        <v>0.88</v>
      </c>
      <c r="AH20" s="49" t="s">
        <v>124</v>
      </c>
      <c r="AI20" s="50">
        <v>63014321832</v>
      </c>
      <c r="AJ20" s="51"/>
      <c r="AK20" s="52"/>
      <c r="AL20" s="51"/>
      <c r="AM20" s="52"/>
      <c r="AN20" s="53">
        <v>18014321832</v>
      </c>
      <c r="AO20" s="54">
        <f>+AN20/AI20</f>
        <v>0.28587662785655732</v>
      </c>
    </row>
  </sheetData>
  <mergeCells count="23">
    <mergeCell ref="V20:Y20"/>
    <mergeCell ref="T4:T8"/>
    <mergeCell ref="U4:U8"/>
    <mergeCell ref="H4:H8"/>
    <mergeCell ref="N4:N8"/>
    <mergeCell ref="E1:AG1"/>
    <mergeCell ref="F3:F11"/>
    <mergeCell ref="G4:G8"/>
    <mergeCell ref="I4:I8"/>
    <mergeCell ref="J4:J8"/>
    <mergeCell ref="K4:K8"/>
    <mergeCell ref="L4:L8"/>
    <mergeCell ref="M4:M8"/>
    <mergeCell ref="S4:S8"/>
    <mergeCell ref="O4:O8"/>
    <mergeCell ref="P4:P8"/>
    <mergeCell ref="R4:R8"/>
    <mergeCell ref="Q4:Q8"/>
    <mergeCell ref="A3:A11"/>
    <mergeCell ref="B3:B11"/>
    <mergeCell ref="C3:C11"/>
    <mergeCell ref="D3:D11"/>
    <mergeCell ref="E3:E11"/>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Marlene Andrade</dc:creator>
  <cp:lastModifiedBy>Maria Mernarda Perez Carmona</cp:lastModifiedBy>
  <dcterms:created xsi:type="dcterms:W3CDTF">2022-03-28T18:41:11Z</dcterms:created>
  <dcterms:modified xsi:type="dcterms:W3CDTF">2022-10-20T15:18:31Z</dcterms:modified>
</cp:coreProperties>
</file>