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bperez\Desktop\SEGUIMIENTOS PLANES DE ACCION CORTE 30 DE SEPTIEMBRE ACTUALIZADOS\"/>
    </mc:Choice>
  </mc:AlternateContent>
  <bookViews>
    <workbookView xWindow="0" yWindow="0" windowWidth="20490" windowHeight="7755"/>
  </bookViews>
  <sheets>
    <sheet name="2022" sheetId="1" r:id="rId1"/>
  </sheets>
  <definedNames>
    <definedName name="_xlnm._FilterDatabase" localSheetId="0" hidden="1">'2022'!$A$2:$AV$36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36" i="1" l="1"/>
  <c r="AT36" i="1"/>
  <c r="AS36" i="1"/>
  <c r="AU34" i="1"/>
  <c r="AU29" i="1"/>
  <c r="AU22" i="1"/>
  <c r="AU18" i="1"/>
  <c r="AU14" i="1"/>
  <c r="AU11" i="1"/>
  <c r="AU6" i="1"/>
  <c r="AP36" i="1"/>
  <c r="AQ36" i="1"/>
  <c r="AR34" i="1"/>
  <c r="AQ34" i="1"/>
  <c r="AP34" i="1"/>
  <c r="AR29" i="1"/>
  <c r="AQ29" i="1"/>
  <c r="AP29" i="1"/>
  <c r="AR22" i="1"/>
  <c r="AQ22" i="1"/>
  <c r="AP22" i="1"/>
  <c r="AR18" i="1"/>
  <c r="AQ18" i="1"/>
  <c r="AP18" i="1"/>
  <c r="AR14" i="1"/>
  <c r="AQ14" i="1"/>
  <c r="AP14" i="1"/>
  <c r="AR11" i="1"/>
  <c r="AQ11" i="1"/>
  <c r="AP11" i="1"/>
  <c r="AR6" i="1"/>
  <c r="AQ6" i="1"/>
  <c r="AP6" i="1"/>
  <c r="S33" i="1" l="1"/>
  <c r="R33" i="1"/>
  <c r="S31" i="1"/>
  <c r="R31" i="1"/>
  <c r="R29" i="1"/>
  <c r="S29" i="1"/>
  <c r="S27" i="1"/>
  <c r="R26" i="1"/>
  <c r="S25" i="1"/>
  <c r="R25" i="1"/>
  <c r="R24" i="1"/>
  <c r="S23" i="1"/>
  <c r="R23" i="1"/>
  <c r="S21" i="1"/>
  <c r="R21" i="1"/>
  <c r="S20" i="1"/>
  <c r="R20" i="1"/>
  <c r="S17" i="1"/>
  <c r="S16" i="1"/>
  <c r="R16" i="1"/>
  <c r="S13" i="1"/>
  <c r="S12" i="1"/>
  <c r="R12" i="1"/>
  <c r="S7" i="1"/>
  <c r="R7" i="1"/>
  <c r="S4" i="1"/>
  <c r="AR3" i="1" l="1"/>
  <c r="S22" i="1" l="1"/>
  <c r="R4" i="1"/>
  <c r="AF3" i="1" l="1"/>
  <c r="AC29" i="1"/>
  <c r="AC35" i="1" s="1"/>
  <c r="AD30" i="1"/>
  <c r="AD23" i="1"/>
  <c r="AD19" i="1"/>
  <c r="AD15" i="1"/>
  <c r="AD12" i="1"/>
  <c r="AD7" i="1"/>
  <c r="AD3" i="1"/>
  <c r="Y24" i="1"/>
  <c r="Y25" i="1"/>
  <c r="Y26" i="1"/>
  <c r="Y27" i="1"/>
  <c r="Y23" i="1"/>
  <c r="S34" i="1" l="1"/>
  <c r="S26" i="1"/>
  <c r="S28" i="1"/>
  <c r="R13" i="1"/>
  <c r="S11" i="1"/>
  <c r="R28" i="1"/>
  <c r="AR23" i="1"/>
  <c r="R14" i="1" l="1"/>
  <c r="R18" i="1"/>
  <c r="S18" i="1"/>
  <c r="R6" i="1"/>
  <c r="S6" i="1"/>
  <c r="R22" i="1"/>
  <c r="S14" i="1"/>
  <c r="R34" i="1"/>
  <c r="R11" i="1"/>
  <c r="S35" i="1" l="1"/>
  <c r="R35" i="1"/>
  <c r="AR30" i="1"/>
  <c r="AR19" i="1"/>
  <c r="AR15" i="1"/>
  <c r="AR12" i="1"/>
  <c r="AR7" i="1"/>
  <c r="AR5" i="1"/>
  <c r="AR36" i="1" l="1"/>
  <c r="AI4" i="1" l="1"/>
</calcChain>
</file>

<file path=xl/sharedStrings.xml><?xml version="1.0" encoding="utf-8"?>
<sst xmlns="http://schemas.openxmlformats.org/spreadsheetml/2006/main" count="454" uniqueCount="350">
  <si>
    <t>FORMATO PLAN DE ACCIÓN
DEPENDENCIA: XXXXXXX
VIGENCIA 2022</t>
  </si>
  <si>
    <t>PILAR</t>
  </si>
  <si>
    <t>LINEA ESTRATEGICA</t>
  </si>
  <si>
    <t>Indicador de Bienestar</t>
  </si>
  <si>
    <t>Línea Base 2019</t>
  </si>
  <si>
    <t>Meta de Bienestar 2020-2023</t>
  </si>
  <si>
    <t xml:space="preserve">PROGRAMA </t>
  </si>
  <si>
    <t>Indicador de Producto</t>
  </si>
  <si>
    <t>UNIDAD DE MEDIDA DEL INDICADOR DE PRODUCTO</t>
  </si>
  <si>
    <t>Línea Base 2019 
Según PDD</t>
  </si>
  <si>
    <t>Descripción de la Meta Producto 2020-2023</t>
  </si>
  <si>
    <t>Valor de  la Meta Producto 2020-2023</t>
  </si>
  <si>
    <t>PROGRAMACIÓN META A 2022</t>
  </si>
  <si>
    <t>ACUMULADO DE META PRODUCTO 2020- 2021</t>
  </si>
  <si>
    <t>PROYECTO</t>
  </si>
  <si>
    <t>Código de proyecto BPIN</t>
  </si>
  <si>
    <t>Objetivo del Proyecto</t>
  </si>
  <si>
    <t>Actividades de Proyecto</t>
  </si>
  <si>
    <t>Valor de la Actividad del  Proyecto 2022</t>
  </si>
  <si>
    <t>Beneficiarios Programados</t>
  </si>
  <si>
    <t>Beneficiarios Cubiertos</t>
  </si>
  <si>
    <t xml:space="preserve">Dependencia Responsable </t>
  </si>
  <si>
    <t>Nombre del Responable</t>
  </si>
  <si>
    <t>Fuente de Financiación</t>
  </si>
  <si>
    <t>Apropiación Inicial
(en pesos)</t>
  </si>
  <si>
    <t>Fuente Presupuestal</t>
  </si>
  <si>
    <t>Rubro Presupuestal</t>
  </si>
  <si>
    <t>Código Presupuestal</t>
  </si>
  <si>
    <t xml:space="preserve">DEPORTE Y RECREACIÓN CON INCLUISIÓN SOCIAL PARA LA TRASNFORMACIÓN SOCIAL </t>
  </si>
  <si>
    <t>Porcentaje de la población cartagenera vinculadas a las actividades y eventos deportivos, pre deportivos y paralímpicos.</t>
  </si>
  <si>
    <t>LA ESCUELA Y EL DEPORTE SON DE TODOS</t>
  </si>
  <si>
    <t>Número de Niños, niñas y adolescentes inscritos en la Escuela de Iniciación y Formación Deportiva</t>
  </si>
  <si>
    <t>Número</t>
  </si>
  <si>
    <t>Se incrementará a 5.400 niñas, niños, adolescentes inscritos en los diversos niveles de iniciación y formación</t>
  </si>
  <si>
    <t xml:space="preserve">Desarrollo de la Escuela de Iniciaciòn  y Formaciòn Deportiva por nùcleos y enfasis  en la ciudad de Cartagena de Indias </t>
  </si>
  <si>
    <t>Desarrollar de forma continua el proceso de aprendizaje deportivo en los niños, niñas y adolescentes en Cartagena de Indias</t>
  </si>
  <si>
    <t>1.	Implementar el nivel 1: Iniciación Deportiva
2.	Implementar el nivel 2: Formación Deportiva
3.	Implementar el nivel 3: Enfasis Deportivo
4.	Implementar el nivel 4: Perfeccionamiento Deportivo
5.	Aumentar el número de núcleos de atención en los niveles 1 y 2 de iniciación y formación deportiva
6.	Sistematizar la vinculación de los niños, niñas y adolescentes pertenecientes a la Escuela de Formación Deportiva
7.	Realizar acompañamiento psicosocial a los niños, niñas, adolescentes y padres pertenecientes a la Escuela de Formación Deportiva
8.	Divulgar las acciones y actividades desarrolladas en el proyecto
9.	Realizar encuentros deportivos para la participación de los niños, niñas y adolescentes pertenecientes a la Escuela de Formación Deportiva</t>
  </si>
  <si>
    <t>Instituto Distrital de Deporte y Recreación - IDER</t>
  </si>
  <si>
    <t>Viviana Londoño Moreno</t>
  </si>
  <si>
    <t>Inversión</t>
  </si>
  <si>
    <t>Recursos Propios 
SGP - Deportes</t>
  </si>
  <si>
    <t xml:space="preserve">Número de núcleos de Escuela de Iniciación y Formación Deportivo creados </t>
  </si>
  <si>
    <t>Incrementar a 54 los núcleos para masificar la práctica del deporte en las comunidades del Distrito de Cartagena de Indias</t>
  </si>
  <si>
    <t xml:space="preserve">Número de participantes en los torneos del deporte estudiantil </t>
  </si>
  <si>
    <t xml:space="preserve">Se mantendrán en 10.176 los participantes en los diferentes torneos de las instituciones educativas y las universidades </t>
  </si>
  <si>
    <t>Fortalecimiento del Deporte Estudiantil mediante la implementación de los Juegos Intercolegiados y Universitarios en el Distrito de Cartagena de Indias.</t>
  </si>
  <si>
    <t>Incrementar la participación de las instituciones educativas en el desarrollo de competencias deportivas estudiantiles en el Distrito de Cartagena de Indias</t>
  </si>
  <si>
    <t>1.	Desarrollar jornadas de inscripción de las Instituciones Educativas en los juegos intercolegiados
2.	Acompañar el proceso de socialización y desarrollo de los juegos interuniversitarios 
3.	Divulgar las acciones y actividades desarrolladas en el proyecto
4.	Realizar las competencias deportivas de los juegos intercolegiados del distrito
5.	Acompañar el desarrollo de las competencias de los juegos interuniversitarios 
6.	Entregar la premiación a los ganadores de las competencias deportivas distritales</t>
  </si>
  <si>
    <t xml:space="preserve">Recursos Propios </t>
  </si>
  <si>
    <t>DEPORTE ASOCIADO “INCENTIVOS CON-SENTIDO”</t>
  </si>
  <si>
    <t>Número de estímulos y/o apoyos otorgados a ligas, clubes, federaciones y otras organizaciones deportivas</t>
  </si>
  <si>
    <t>Se otorgarán 400 estímulos y/o apoyos a las ligas, clubes, federaciones y otras organizaciones deportivas</t>
  </si>
  <si>
    <t>Consolidación del sistema Deportivo Distrital mediante una estrategia de estímulos y/o apoyos a las organizaciones deportivas y deportistas de altos logros</t>
  </si>
  <si>
    <t xml:space="preserve">Consolidar el Sistema de Deporte Competitivo y Asociado del Distrito de Cartagena de Indias. </t>
  </si>
  <si>
    <t>1.	Realizar la entrega y seguimiento de los estímulos a deportistas convencionales y no convencionales
2.	Divulgar las acciones de los deportivas y organizaciones deportivas realizadas 
3.	Apoyar eventos deportivos de carácter regional, nacional e internacional
4.	Realizar la entrega y seguimiento de los estímulos a organismos deportivos
5.	Brindar asesorías a los organismos deportivos para el reconocimiento y estructuración
6.	Crear plataforma de organizaciones deportivas</t>
  </si>
  <si>
    <t>Número de personas impactadas de los estímulos y/o apoyos otorgados a ligas, clubes, federaciones y otras organizaciones deportivas</t>
  </si>
  <si>
    <t>Se impactarán 4.000 personas con los estímulos y/o apoyos otorgados a las ligas, clubes, federaciones y otras organizaciones deportivas</t>
  </si>
  <si>
    <t>Número de estímulos y/o apoyos otorgados a deportistas de altos logros, futuras estrellas y Viejas Glorias del Deporte convencional y paralímpico</t>
  </si>
  <si>
    <t>Se otorgarán estímulos y/o apoyos a 576 atletas de altos logros, futuras estrellas y viejas glorias del deporte convencional y paralímpico</t>
  </si>
  <si>
    <t xml:space="preserve">Número de eventos de carácter regional, nacional e internacional realizados y/o apoyados </t>
  </si>
  <si>
    <t>Se apoyarán 20 eventos deportivos de carácter regional,  nacional e internacional a realizarse en el Distrito de Cartagena de Indias</t>
  </si>
  <si>
    <t>DEPORTE SOCIAL COMUNITARIO CON INCLUSIÓN “CARTAGENA INCLUYENTE”</t>
  </si>
  <si>
    <t xml:space="preserve">Número de participantes en los eventos o torneos de deporte social comunitario con inclusión </t>
  </si>
  <si>
    <t>Se incrementarán a 120.000 los participantes en el desarrollo de eventos o torneos de deporte social comunitario con inclusión</t>
  </si>
  <si>
    <t xml:space="preserve">Integración Comunitaria a través del  Deporte como Herramienta para la inclusión Social desde los diferentes enfoques Poblacionales. </t>
  </si>
  <si>
    <t xml:space="preserve">2021130010011
</t>
  </si>
  <si>
    <t>Integrar a las comunidades a través del deporte social comunitario en el Distrito de Cartagena de Indias</t>
  </si>
  <si>
    <t>1.	Realizar campañas informativas sobre el deporte social ante la comunidad
2.	Divulgar las acciones y actividades desarrolladas en el proyecto
3.	Realizar el torneo de los juegos corregimentales
4.	Realizar el torneo de los juegos comunales
5.	Realizar el torneo de los juegos afro, raizales, negros y palenqueros
6.	Realizar el torneo de los juegos indígenas
7.	Realizar el torneo de los juegos carcelarios
8.	Realizar el torneo de los juegos de personas en situación de discapacidad
9.	Adquirir la dotación e implementación requerida para el desarrollo de los torneos
10.	Disponer de la logística para cada uno de los torneos.</t>
  </si>
  <si>
    <t>Número de eventos o torneos de deporte social comunitario con inclusión realizados y/o apoyados</t>
  </si>
  <si>
    <t>Se realizarán 15 eventos o torneos de deporte social comunitario con inclusión dirigidos a la comunidad</t>
  </si>
  <si>
    <t>Porcentaje de la población cartagenera vinculada a la actividad física y eventos recreativos.</t>
  </si>
  <si>
    <t xml:space="preserve">PROGRAMA HÁBITOS Y ESTILOS DE VIDA SALUDABLE </t>
  </si>
  <si>
    <t>Número de participantes vinculados a la actividad física.</t>
  </si>
  <si>
    <t>Se incrementarán a 14.131 los participantes vinculados a la actividad física.</t>
  </si>
  <si>
    <t xml:space="preserve">Mejoramiento de los estilos de vida mediante la promoción masiva de una vida activa de la ciudadanía en el Distirto de Cartagena </t>
  </si>
  <si>
    <t>Disminuir el riesgo de enfermedades crónicas no transmisibles en la comunidad cartagenera</t>
  </si>
  <si>
    <t>1.	Implementar la estrategia de "Entornos saludables"
2.	Puesta en marcha del "Centro de Acondicionamiento físico- CAF"
3.	Desarrollar las acciones de la estrategia "Madrúgale a la Salud"
4.	Desarrollar las acciones de la estrategia "Caminante Saludable"
5.	Desarrollar las acciones de la estrategia "Noches Saludables"
6.	Desarrollar las acciones de la estrategia "Joven Saludable"
7.	Diseñar e implementar el semillero de actividad física 
8.	Divulgar las acciones de las estrategias y eventos realizadas 
9.	Desarrollar eventos de concentración 
10.	Desarrollar eventos de promoción
11.	Desarrollar eventos de ciudad</t>
  </si>
  <si>
    <t xml:space="preserve">Número de asistentes a los eventos de hábitos y estilos de vida saludable de carácter local, nacional e internacional realizados y/o apoyados </t>
  </si>
  <si>
    <t>Se incrementarán a 19.448 los asistentes a los eventos de hábitos y estilos de vida saludable dirigidos a todas las edades</t>
  </si>
  <si>
    <t xml:space="preserve">Número de eventos de hábitos y estilos de vida saludable de carácter local, nacional e internacional realizados y/o apoyados </t>
  </si>
  <si>
    <t xml:space="preserve">Se realizarán 18 eventos de hábitos y estilos de vida saludable dirigidos a todas las edades </t>
  </si>
  <si>
    <t xml:space="preserve">PROGRAMA RECREACIÓN COMUNITARIA “RECRÉATE CARTAGENA” </t>
  </si>
  <si>
    <t xml:space="preserve">Número de participantes en las actividades de recreación comunitaria </t>
  </si>
  <si>
    <t>Se atenderán a 24.984 participantes de las actividades recreativas en el Distrito de Cartagena de Indias.</t>
  </si>
  <si>
    <t>RECREACIÓN COMUNITARIA Y APROVECHAMIENTO DEL TIEMPO LIBRE, COMO MECANISMO DE COHESIÓN E INTEGRACIÓN SOCIAL EN EL DISTRITO DE   CARTAGENA DE INDIAS</t>
  </si>
  <si>
    <t>Aumentar la interacción social a través de la práctica de la recreación en el tiempo libre</t>
  </si>
  <si>
    <t>1.	Realizar campañas de divulgación asociadas a la recreación
2.	Apoyar el desarrollo de actividades de recreación a nivel distrital 
3.	Desarrollar la estrategia "Vacaciones Recreativas"
4.	Desarrollar la estrategia "Cartagena es de los niños y niñas"
5.	Desarrollar la estrategia "Persona Mayor - Un nuevo comienzo"
6.	Desarrollar la estrategia "Escuela Recreativa"
7.	Desarrollar la estrategia "Campamentos juveniles"
8.	Desarrollar actividades de integración para el aprovechamiento del espacio público
9.	Divulgar las acciones y actividades desarrolladas en el proyecto</t>
  </si>
  <si>
    <t>Número de asistentes a los eventos de recreación de carácter local, nacional e internacional realizados y/o apoyados</t>
  </si>
  <si>
    <t>Se incrementarán a 22.999 los asistentes a los eventos de recreación comunitaria dirigidos a todas las edades</t>
  </si>
  <si>
    <t xml:space="preserve">Número de eventos de recreación de carácter local, nacional e internacional realizados y/o apoyados </t>
  </si>
  <si>
    <t xml:space="preserve">Se realizarán 17 eventos de recreación comunitaria dirigidos a todas las edades </t>
  </si>
  <si>
    <t xml:space="preserve">OBSERVATORIO DE CIENCIAS APLICADAS AL DEPORTE, LA RECREACIÓN, LA ACTIVIDAD FÍSICA Y EL APROVECHAMIENTO DEL TIEMPO LIBRE EN EL DISTRITO DE CARTAGENA DE INDIAS </t>
  </si>
  <si>
    <t>Número de documentos elaborados y publicados</t>
  </si>
  <si>
    <t>Se publicarán 4 documentos históricos y científicos sobre el deporte, la recreación, la actividad física y el aprovechamiento del tiempo libre en el Distrito de Cartagena de Indias</t>
  </si>
  <si>
    <t>IMPLEMENTACIÓN DEL OBSERVATORIO DE CIENCIAS APLICADAS AL DEPORTE, LA RECREACIÓN, LA ACTIVIDAD FÍSICA Y EL APROVECHAMIENTO DEL TIEMPO LIBRE EN EL DISTRITO DE  CARTAGENA DE INDIAS</t>
  </si>
  <si>
    <t>Incrementar la aplicación de ciencia, tecnología e innovación en el sector deportivo y recreativo en el Distrito de Cartagena.</t>
  </si>
  <si>
    <t>1.	Generar alianzas  para la producción de conocimiento cientifico y para fortalecer la formación técnica, tecnológa y profesional sobre deporte y recreación
2.	Ejecutar la puesta en marcha del semillero de investigación sobre el sector deporte
3.	Producir y publicar artículos cientifico - historico asociados al sector deporte
4.	Investigar y caracterizar piezas del patrimonio deportivo en Cartagena y Bolívar
5.	Divulgar las acciones y actividades desarrolladas en el proyecto
6.	Desarrollar encuentros cientificos sobre deporte, recreación, actividad física y aprovechamiento del tiempo libre. 
7.	Fomentar la participación ciudadana en espacios de intercambio de conocimiento del sector deporte y recreación
8.	Diseñar e implementar un banco de datos sobre el sector deporte y recreación</t>
  </si>
  <si>
    <t>N/A</t>
  </si>
  <si>
    <t>Número de personas con apropiación social de conocimiento.</t>
  </si>
  <si>
    <t>Se incrementará a 16.720 personas con apropiación social de conocimiento</t>
  </si>
  <si>
    <t xml:space="preserve">Número de piezas de Memoria Histórica del Deporte Cartagenero caracterizadas </t>
  </si>
  <si>
    <t>Se caracterizarán 10 piezas con todos los documentos e investigaciones científicas existentes de memoria histórica del deporte</t>
  </si>
  <si>
    <t xml:space="preserve">Número de semilleros de investigación </t>
  </si>
  <si>
    <t>Se conformará y organizará 1 semillero de investigación científica deportiva</t>
  </si>
  <si>
    <t>Número de alianzas y convenios para la generación y apropiación social del conocimiento</t>
  </si>
  <si>
    <t>Se realizarán 10 convenios institucionales para la generación y apropiación social del conocimiento</t>
  </si>
  <si>
    <t>Porcentaje de la población cartagenera que hace uso y disfrute de los escenarios deportivos y recreativos</t>
  </si>
  <si>
    <t xml:space="preserve">ADMINISTRACIÓN, MANTENIMIENTO, ADECUACIÓN, MEJORAMIENTO Y CONSTRUCCIÓN DE ESCENARIOS DEPORTIVOS  </t>
  </si>
  <si>
    <t>Número de permisos autorizados para el uso temporal y/o permanente de los escenarios deportivos.</t>
  </si>
  <si>
    <t>Se autorizarán 2.400 permisos para el uso temporal y/o permanente de los escenarios deportivos.</t>
  </si>
  <si>
    <t>Conservación, mantenimiento y mejoramiento de los escenarios deportivos de la ciudad como estrategia de preservación del patrimonio material del Distrito de Cartagena de Indias</t>
  </si>
  <si>
    <t>Preservar los escenarios deportivos en el distrito de Cartagena de Indias</t>
  </si>
  <si>
    <t>1.	Socializar y divulgar el uso adecuado de los escenarios deportivos a todos los usuarios y beneficiarios
2.	Disponer los escenarios deportivos para el uso de la comunidad
3.	Divulgar las acciones y actividades desarrolladas en el proyecto
4.	Realizar un plan general de mantenimiento de los escenarios deportivos
5.	Intervenir de manera preventiva, correctiva, programada y predictiva los escenarios deportivos
6.	Garantizar el continuo uso y disfrute de los escenarios
7.	Ejecutar las obras de construcción y/o reconstrucción de los escenarios deportivos. 
8.	Administrar el uso y préstamo de los escenarios a la comunidad
9.	Realizar revisión y verificación del funcionamiento de los escenarios deportivos</t>
  </si>
  <si>
    <t>Número de personas que hace uso y disfrute de los escenarios deportivos y recreativos</t>
  </si>
  <si>
    <t>Se impactarán a 209.842 personas en el uso y disfrute de los escenarios deportivos y recreativos</t>
  </si>
  <si>
    <t xml:space="preserve">Número de escenarios deportivos mantenidos, adecuados, y/o mejorados en el distrito de Cartagena de Indias  </t>
  </si>
  <si>
    <t xml:space="preserve">Se incrementará a 110 los escenarios deportivos mantenidos, adecuados, y/o mejorados en el distrito de Cartagena de Indias  </t>
  </si>
  <si>
    <t xml:space="preserve">Número de escenarios deportivos construidos  </t>
  </si>
  <si>
    <t xml:space="preserve">Se desarrollará la construcción de 10 escenarios deportivos en el Distrito de Cartagena de Indias </t>
  </si>
  <si>
    <t>2.3.4301.1604.2020130010053</t>
  </si>
  <si>
    <t>DESARROLLO DE LA ESCUELA DE INICIACIÓN Y FORMACIÓN DEPORTIVA - EIFD EN EL DISTRITO DE  CARTAGENA DE INDIAS</t>
  </si>
  <si>
    <t>2.3.4301.1604.2020130010194</t>
  </si>
  <si>
    <t>FORTALECIMIENTO DEL DEPORTE ESTUDIANTIL MEDIANTE LA IMPLEMENTACIÓN DE LOS JUEGOS INTERCOLEGIADOS Y UNIVERSITARIOS EN EL DISTRITO DE   CARTAGENA DE INDIAS</t>
  </si>
  <si>
    <t>CONSOLIDACIÓN DEL SISTEMA DEPORTIVO DISTRITAL MEDIANTE UNA ESTRATEGIA DE ESTÍMULOS Y/O APOYOS A LAS ORGANIZACIONES DEPORTIVAS Y DEPORTISTAS DE ALTOS LOGROS-0  CARTAGENA DE INDIAS</t>
  </si>
  <si>
    <t>2.3.4302.1604.2020130010038</t>
  </si>
  <si>
    <t>2.3.4301.1604.2021130010011</t>
  </si>
  <si>
    <t>INTEGRACIÓN COMUNITARIA A TRAVÉS DEL DEPORTE COMO HERRAMIENTA PARA LA INCLUSIÓN SOCIAL DESDE LOS DIFERENTES ENFOQUES POBLACIONALES  CARTAGENA DE INDIAS</t>
  </si>
  <si>
    <t>2.3.4301.1604.2020130010055</t>
  </si>
  <si>
    <t>MEJORAMIENTO DE LOS ESTILOS DE VIDA MEDIANTE LA PROMOCIÓN MASIVA DE UNA VIDA ACTIVA DE LA CIUDADANÍA EN EL DISTRITO DE  CARTAGENA DE INDIAS</t>
  </si>
  <si>
    <t>2.3.4301.1604.2021130010230</t>
  </si>
  <si>
    <t>2.3.4302.1604.2021130010270</t>
  </si>
  <si>
    <t>CONSERVACIÓN , MANTENIMIENTO Y MEJORAMIENTO DE LOS ESCENARIOS DEPORTIVOS DE LA CIUDAD COMO ESTRATEGIA DE PRESERVACIÓN DEL PATRIMONIO MATERIAL DEL DISTRITO DE   CARTAGENA DE INDIAS</t>
  </si>
  <si>
    <t>2.3.4301.1604.2020130010036</t>
  </si>
  <si>
    <t xml:space="preserve">Número </t>
  </si>
  <si>
    <t xml:space="preserve">Observación Enero de 2022 </t>
  </si>
  <si>
    <t xml:space="preserve">Número de Planes Institucionales y estrategicos articulados al Plan de Acción del 2022 del IDER  </t>
  </si>
  <si>
    <t xml:space="preserve">Se Integrarán los planes institucionales y estrategicos al Plan de Acción (Decreto No. 612 del 2018 ) </t>
  </si>
  <si>
    <t xml:space="preserve">1. Se inicio la contratación del personal, conformado el equipo de trabajo de Deporte Social Comunitario. Esto se realizo entre las fechas del 20 al 26 de enero del 2022
2. Reunión del equipo de DSC con el equipo de planeación, con la finalidad de analizar los resultados del plan de acción en la vigencia 2021; así mismo la planificación estratégica para esta vigencia 2022 en el cumplimiento de metas. 
3. Se trabajo en la realización de los análisis y presupuestos por cada una de las estrategias del programa, basados en los recursos disponibles para esta vigencia 2022.
4. Se realizo la primera reunión de equipo de trabajo, con el objeto de analizar los avances y resultados de cada estrategia del programa DSC, se plantearon compromisos para el trabajo en equipo y responsabilidades, que fortalezcan el cumplimento de las metas establecidas en esta vigencia 2022. 
</t>
  </si>
  <si>
    <t xml:space="preserve">1. Se inició la contratación del personal, conformado el equipo de trabajo de Deporte Estudiantil. Esto se realizó entre las fechas del 14 al 22 de enero del 2022.
2. Reunión con los coordinadores de programa y con el jefe de área, donde se dieron los detalles que encaminan a las funciones específicas del cargo y el plan de comunicación. Fecha 14 de enero 2022
3. Se trabajó en la revisión y organización del cronograma de trabajo para la vigencia 2022. Fecha 18 de enero 2022
4. Reunión con dirección y jefe de área, para revisar el calendario de trabajo, las fechas programadas para las distintas actividades en cada una de las fases que componen el programa, revisión de presupuesto y otras especificaciones técnicas. Fecha 19 de enero 2022.
5. Reunión con el equipo de planeación, con el objetivo de analizar los resultados del plan de acción en la vigencia 2021; así mismo la planificación estratégica para esta vigencia 2022 en el cumplimiento de metas. Fecha 21 de enero 2022.
</t>
  </si>
  <si>
    <t xml:space="preserve">Se construyo cronograma de actividades 2022, plan de adquisición, mesas de trabajo con el equipo
administrativo y comunidad para la generación de acciones que promuevan el cumplimiento de los
indicadores del proyecto. En este primer mes se realizón un cliclopaseo que beneficio a 15 personas., La estrategia de Campamentos Juveniles llevó acabo en este primer mes las siguientes acciones: Se realizaron avances en la construcción de cronogramas y planes de trabajo para el cumplimiento
de los indicadores del año. Se realiza inducción y reinducción del equipo de trabajo el cual estará en
dando cumplimiento a todas las acciones propuestas asi como también Se están realizando todos los acercamientos a las diferentes entidades como la Juntas de Acciones
Comunales, Instituciones Educativas, Grupos Organizados, Fundaciones socializando todas las
actividades. dando inicio en el mes de enero en las diferentes Instituciones Educativas, se realizarón diferentes actividades recreativas que beneficiaron a 1.268 personas . </t>
  </si>
  <si>
    <t xml:space="preserve"> En este mes de enero se iniciaron todos los enlaces con Secretaria de Participación, Directivos de
los centros penitenciarios y carcelarios, líderes de HSQ de las empresas a impactar, para concertar
cronogramas de trabajo 2022, se les envió nuestro portafolio de servicios con las ofertas
institucionales, con las Instituciones Educativas se iniciaron actividades las cuales beneficiaron a  422 personas.                                                                                                                                                                                                                                                                                                       Se dio apertura a los puntos activos de las diferentes comunidades el día lunes 24 de enero
de 2022. se encuentran en proceso de inscripción de usuarios, evaluaciones físicas y
tamizajes.
2. Se realizaron en este período dos (2) eventos de promoción, con un total de usuarios
impactado de 38. También cuatro (4) eventos de concentración con un total de 299 personas.                                                                                                                                           1. El Centro de Acondicionamiento Físico CAF – IDER se encuentra en plan de modernización
y mantenimiento de máquinas y elementos.
2. Se inició con la Estrategia Actívate en el Parque con el IDER el día lunes 24 de enero de 2022. </t>
  </si>
  <si>
    <t xml:space="preserve">Actividades desarrolladas en el mes de enero de 2022 en el marco del Observatorio de Ciencias Aplicadas al Deporte, la Recreación y el Aprovechamiento del Tiempo Libre.
1. Presentación de las metas alcanzadas durante 2021 en los proyectos Apropiación social del conocimiento, memoria histórica y aplicación de la ciencia al sector deporte. Igualmente los resultados del contrato de prestación de servicios suscrito con la Universidad San Buenaventura y el avance en la distribución de la revista SINERGIA. (Anexo 1) 
2. Estructuración, presentación y validación del plan de trabajo 2022 por componentes del proyecto: banco de datos, memoria histórica, semillero de investigación y gestión de alianzas y apropiación social del conocimiento. (Anexo 2)
3. Participación del proceso de estructuración de plan de adquisiciones en su componente Observatorio con el acompañamiento de la oficina jurídica y de planeación.
4. Definición de la estructura de los planes de trabajo en los diferentes componentes del proyecto: banco de datos, memoria histórica, semillero de investigación y gestión de alianzas y apropiación social del conocimiento.
</t>
  </si>
  <si>
    <t xml:space="preserve">• Se llevo a cabo reunión de equipo de deportes del programa Deporte Asociados - incentivo con sentidos, las nuevas convocatorias de PAFID y PADAL, las cuales este año tiene una connotación especial que se proyecta con y para deportistas con miras a eliminatorias a juegos nacionales; apostándole a la preparación y academia (estudió), para organismos deportivos; la propuesta es brindar apoyo en participación y organización deportiva.
• Se realizo reunión de trabajo para determinar con planeación, jurídica y financiera, con el objetivo de conocer el plan de inversión por proyecto, en este caso nuestra meta en materia de inversión supera los 1.800.000 millones según metas establecidas en plan 2022.
• En este periodo se realizó el III Torneo de Ajedrez a la Rueda Rueda en el Complejo de Raquetas donde participaron 140 niños y jóvenes de diferentes ciudades del país.
• Se realizo mesa de trabajo virtual con el equipo de jurídica y financiera, para conocer, el manual de lineamientos en cuanto al uso de los 410 escenarios que maneja el IDER.
• Se llevo a cabo la presentación a dirección la nueva propuesta, de convocatoria año 2022, para deportistas y organismos.
• Mesas de trabajo con el ministerio del deporte para la organización, cómo sede Cartagena y Bolívar de los juegos nacionales comunales; a realizarse del 17 al 24 de febrero en escenarios del distrito de Cartagena de indias, contarán con 870 deportistas y 26 departamentos.
• Se realizo y organizo la cronograma de actividades del programa  y la programación de los eventos deportivos para este semestre que se realizaran en esta vigencia 2022 
• La contratación de este año para deportes asociados incentivos con sentidos consta con un personal de apoyo de 5 personas que son los siguientes
1. Carlos Pombo
2. Nelson Osorio
3. Karen Flórez
4. Vanessa Triviño
                                                                                                              5. Jorge Franco                                                                                                                                                                                                                                                                                                                                                                     • Encuentro de HARLISTA, campaña de apoyo a los habitantes del islote de Orica - isla del Rosario, conto con el respaldo de la Armada Nacional, IDER y la fundación nacional de HARLISTA, tuvo una asistencia de aproximadamente ,300 motos procedentes de varios participantes del país. 
• En este periodo se siguió entregando la implementación deportiva a ligas y clubes de Cartagena correspondiente a la convocatoria 2020 y 2021.
</t>
  </si>
  <si>
    <t xml:space="preserve">Se inicia la contratación del equipo de EIFD a partir del 14 de enero de manera gradual, retomando la planificación que se presentó al año 2021, con sus metas y retos que asumiremos como proyecto, de esta misma manera se realizaron las reuniones con el equipo de deporte en la preparación de la inducción de resultados y la nueva visión de la escuela con la dirección general y equipo deporte. También realizamos la ´primera mesa de trabajo con planeación para la orientación del proyecto, además se realizarón las siguientes acciones:  La vinculación de personal  
 La planificación de año 2022 
 La creación del formulario para las inscripciones de nuevos usuarios 
 Inducción del equipo EIFD y el área de deporte 
 Reuniones con el equipo coordinación pedagógico y interdisciplinario que tuvo como objetivo la estructura, control y seguimiento por etapa para mayor eficiencia.
 Con el equipo de prensa y EIFD se crearon estrategias publicitarias, que contiene piezas, grabación de videos con NNA y coordinador general, que tiene como objetivo comunicar a la comunidad el proceso de inscripción.
 Participación en lasdiferentes mesas de trabajo con planeación, el área de PQR (posibles respuestas a cada uno de los usuarios en sus inconformidades o inquietudes) y jurídica para la socialización de modelos de adquisiciones de bienes y servicios de los diferentes progra-mas del área de deporte. Podemos concluir que este inicio de año 2022 el proyecto arranca con una contratación temprana que nos permitió revisar las metas, retos y la planificación del año en curso. De esta misma forma estructuramos las coordinaciones pedagógicas e interdisciplinarias para brindar un acompañamiento a cada una de las docentes, según sus etapas. Por otro lado, la participación en las diferentes mesas de trabajo nos ha permitido aclarar y definir la elaboración de las especificaciones técnicas de cada una de las actividades, y la adquisición de la implementación deportiva.
</t>
  </si>
  <si>
    <t xml:space="preserve">  </t>
  </si>
  <si>
    <t xml:space="preserve"> Se inicio la contratación del personal, conformado el equipo de trabajo de Deporte Estudiantil. Esto se realizó entre las fechas del 14 al 22 de enero del 2022.
 Reunión con los coordinadores de programa y con el jefe de área, donde se dieron los detalles que encaminan a las funciones específicas del cargo y el plan de comunicación. Fecha 14 de enero 2022
 Se trabajo en la revisión y organización del cronograma de trabajo para la vigencia 2022. Fecha 18 de enero 2022
 Reunión con dirección y jefe de área, para revisar el calendario de trabajo, las fechas programadas para las distintas actividades en cada una de las fases que componen el programa, revisión de presupuesto y otras especificaciones técnicas. Fecha 19 de enero 2022.
 Reunión con el equipo de planeación, con el objetivo de analizar los resultados del plan de acción en la vigencia 2021; así mismo la planificación estratégica para esta vigencia 2022 en el cumplimiento de metas. Fecha 21 de enero 2022.
 Reunión con secretaria de educación la doctora Ana Arnedo y el equipo de trabajo de deporte estudiantil, con el objeto de establecer estrategias encaminadas a la ejecución de los juegos Intercolegiados vigencia 2022- fecha 11 de febrero del 2022.
2. Se continuo con las visitas a las instituciones educativas superior y universidades del Distrito, donde se realizo la entrega de la revista Sinergia publicación del Instituto Distrital de Deporte y Recreación – IDER. 
3. Reunión con el equipo de Coordinadores de Programa y el equipo de planeación, donde se trato el tema de adiciones presupuestales en los programas y se presento la nueva plantilla para su ejecución. 
4. Se asistió a la convocatoria reunión con MINDEPORTE, donde se trataron los temas de finales de juegos Intercolegiados 2021 y referentes de los juegos Intercolegiados 2022. 
</t>
  </si>
  <si>
    <t xml:space="preserve"> Se realizo la contratación y vinculación del equipo de trabajo de la EIFD  
 Reunión con el equipo de trabajo para organizar y planificar la ejecución de la vigencia del año 2022 
 Inducción general del equipo de trabajo del área de deporte con todos sus programas. 
 Reuniones con el equipo coordinación pedagógico y interdisciplinario que tuvo como objetivo la estructura, control y seguimiento por etapa para mayor eficiencia.
 Se realizo reunión con el equipo de prensa y EIFD para crear estrategias publicitarias, de contenidos de piezas, grabación de videos con NNA y coordinador general; con objetivo de comunicar a la comunidad el proceso de inscripción.
 Participación en las diferentes mesas de trabajo con planeación, el área de PQR (posibles respuestas a cada uno de los usuarios en sus inconformidades o inquietudes) y jurídica para la socialización de modelos de adquisiciones de bienes y servicios de los diferentes programas del área de deporte.
 Inicio y procesos de inscripción para todos las niñas, niños y adolescentes que deseen ser parte de la escuela de iniciación y formación deportiva. 
 Realización de campañas promocionales de la oferta institucional e invitación en cada una de las localidades. 
 El proceso de inscripción inicio el primero de febrero y a la fecha 18 de febrero se cuenta con 2.626 participantes inscriptos. 
En el mes de febrero se participó en las mesas de trabajo de observatorio y planeación en la que se socializaron los formatos y sistemas de recolección de la información en base a los parámetros que planeación distrital y del instituto, el acompañamiento del equipo psicosocial y pedagógico en las jornadas de inscripción en los núcleos priorizados, las capacitaciones metodológicas con los docentes de énfasis y perfeccionamiento deportivo según el cronograma de capacitación. 
</t>
  </si>
  <si>
    <t>Se aperturo un nuevo núcleo en el corregimiento de Punta Canoa .</t>
  </si>
  <si>
    <t> Se inicio la contratación del personal, que conforma el equipo de trabajo de Deporte Asociado.                                                                                                                                                                                                                                   Se llevo a cabo reunión de equipo de deportes del programa Deporte Asociados - incentivo con sentidos, las nuevas convocatorias de PAFID y PADAL, las cuales este año tiene una connotación especial que se proyecta con y para deportistas con miras a eliminatorias a juegos nacionales; apostándole a la preparación y academia (estudió), para organismos deportivos; la propuesta es brindar apoyo en participación y organización deportiva.
 Se realizo reunión de trabajo para determinar con planeación, jurídica y financiera, con el objetivo de conocer el plan de inversión por proyecto, en este caso nuestra meta en materia de inversión supera los 1.800.000 millones según metas establecidas en plan 2022.
 Se realizo mesa de trabajo virtual con el equipo de jurídica y financiera, para conocer, el manual de lineamientos en cuanto al uso de los 410 escenarios que maneja el IDER.
 Se llevo a cabo la presentación a dirección la nueva propuesta, de convocatoria año 2022, para deportistas y organismos.</t>
  </si>
  <si>
    <t> Se inicio la contratación del personal, que conforma el equipo de trabajo de Deporte Asociado.  Se llevo a cabo reunión de equipo de deportes del programa Deporte Asociados - incentivo con sentidos, las nuevas convocatorias de PAFID y PADAL, las cuales este año tiene una connotación especial que se proyecta con y para deportistas con miras a eliminatorias a juegos nacionales; apostándole a la preparación y academia (estudió), para organismos deportivos; la propuesta es brindar apoyo en participación y organización deportiva.
 Se realizo reunión de trabajo para determinar con planeación, jurídica y financiera, con el objetivo de conocer el plan de inversión por proyecto, en este caso nuestra meta en materia de inversión supera los 1.800.000 millones según metas establecidas en plan 2022.
 Se realizo mesa de trabajo virtual con el equipo de jurídica y financiera, para conocer, el manual de lineamientos en cuanto al uso de los 410 escenarios que maneja el IDER.
 Se llevo a cabo la presentación a dirección la nueva propuesta, de convocatoria año 2022, para deportistas y organismos.                                                                                                                                                                                                     En este periodo se siguió entregando la implementación deportiva a ligas y clubes de Cartagena correspondiente a la convocatoria 2020 y 2021.  
 Reuniones de comité y equipo de trabajo, para la presentación de las estrategias en las convocatorias de entrega de estímulos y/o apoyos a las organizaciones deportivas y deportistas de altos logros.                       Se realizo reunión de comité para presentar los referentes a las convocatorias de PAFID y PADAL y Organismos Deportivos. Así mismo se realizaron los ajustes requeridos por parte de los asesores del área de deporte para la aprobación del comité.                                                                                                                                                                                                                                                                                                                                                                                                    Se realizo la primera y segunda socialización de los términos de referencia de nuestra convocatoria pública del programa de apoyo a deportistas de altos logros PADAL-PAFID y futuros ídolos del deporte que tendrá apertura el 11 de marzo.</t>
  </si>
  <si>
    <t xml:space="preserve"> Se inicio la contratación del personal, conformado el equipo de trabajo de Deporte Social Comunitario. Esto se realizó entre las fechas del 20 al 26 de enero del 2022.
 Reunión del equipo de DSC con el equipo de planeación, con la finalidad de analizar los resultados del plan de acción en la vigencia 2021; así mismo la planificación estratégica para esta vigencia 2022 en el cumplimiento de metas. 
 Se trabajo en la realización de los análisis y presupuestos por cada una de las estrategias del programa, basados en los recursos disponibles para esta vigencia 2022.                                                                                                                              Se realizo la primera reunión de equipo de trabajo, con el objeto de analizar los avances y resultados de cada estrategia del programa DSC, se plantearon compromisos para el trabajo en equipo y responsabilidades, que fortalezcan el cumplimento de las metas establecidas en esta vigencia 2022.
 Apoyo a la realización de los juegos comunales nacionales realizados en el distrito de Cartagena.   Se iniciaron las actividades de acampamiento y supervisión en las estrategias de juegos de discapacidad y juegos carcelarios, en el cumplimento de las acciones establecidas en las metas del plan de acción y las actividades desarrolladas en los comités interinstitucional que priorizan estas poblaciones. </t>
  </si>
  <si>
    <t>.En el mes de febrero seguimos haciendo los enlaces con Secretaria de Participación y lideres de grupos organizados de la Localidad 1, Directivos de los Centros Penitenciarios y
carcelarios, lideres de HSQ de las empresas a impactar, para concertar cronogramas de trabajo 2022, iniciamos actividades, seguimos programando, estamos en la búsqueda de
nuevas empresa y generación de actividades con las mismas. . Se realizo el día 6 de febrero la salida de Actívate Running, con motivo de su primer aniversario, la actividad se realizó con una subida al Convento de la Popa con 108 usuarios.  .En el mes de febrero se retomaron actividades en los puntos de actividad física de la estrategia Noches Saludables de los barrios Amberes y Villa Rosita, y de Madrúgale a la Salud de Villa
Zuldany, puntos que pertenecían el año anterior al Convenio Interinstitucional MinDeporte-IDER. 1. El Centro de Acondicionamiento Físico CAF – IDER se encuentra en plan de modernización
y mantenimiento de máquinas y elementos. . A corte de febrero 15 de 2022, se inició la estrategia Actívate en el Parque en los barrios: La Plazuela y Nuevo Paraíso Sector Alameda. 1. Aperturamos el núcleo número 15 de la estrategia Joven Saludable Barrio La María, en las instalaciones de la I.E. Fundación Pies Descalzos. .  En los eventos de Promoción (1) se impactaron a 151 usuarios, y en los eventos de Concentración (11) un total de 417 usuarios.  . El Centro de Acondicionamiento Físico CAF – IDER se encuentra en plan de modernización y mantenimiento de máquinas y compra de implementos. .  Febrero 15 de 2022, iniciamos la Estrategia Actívate en el Parque en los barrios La Plazuela y Nuevo Paraíso Sector Alameda.</t>
  </si>
  <si>
    <t xml:space="preserve"> Se realizo y organizo el cronograma de actividades del programa y la programación de los eventos deportivos para este semestre que se realizaran en esta vigencia 2022 .
 Mesas de trabajo con el ministerio del deporte para la organización, cómo sede Cartagena y Bolívar de los juegos nacionales comunales; a realizarse del 17 al 24 de febrero en escenarios del distrito de Cartagena de indias, contarán con 870 deportistas y 26 departamentos.  Para este mes d e febrero de 2022 , el IDER apoyo los siguientes eventos:   .Se llevo a cabo la inauguración de los III juegos nacionales comunales donde participaron 26 delegaciones y 870 deportistas de todo el país. . Se llevo a cabo la primera competencia internacional de natación en aguas abiertas que contó con la participación de 600 deportistas de 11 países OCEANMAN.. .  Los días 26 y 27 del presente en el complejo de raquetas se realizó el campeonato nacional de tenis G3 Bolívar donde participaron 60 deportistas.
</t>
  </si>
  <si>
    <t>Principales acciones realizadas en Aprovechamiento del espacio público, en el período  comprendido del 1 primero al 15 de febrero de 2022, Le dimos Inicio a la estrategia Ciclo paseo martes de Bici, Realizamos la primera Ciclovia barrial. Iniciamos el proyecto Campamento Juveniles el sábado 12 de febrero en coliseo de combate y gimnasia “Ignacio Amador De La Peña”.En las atenciones realizadas a los hogares comunitarios ubicados en los corregimientos de Pasacaballos y La Boquilla se beneficiaron en total 17 agentes educativos. . Se realizo la socialización del proyecto en dos nuevos corregimientos (Bocachica y Caño del Oro), en la cual logramos identificar 365 personas que se empezaran a impactar desde la tercera semana del mes de febrero del 2022. Se está desarrollando la campaña “Rescatando Sonrisas” en conmemoración a la lucha contra el cáncer infantil.  . Del 16 al 23 de febrero se participó en los III Juegos Nacionales Comunales del 2022 (40 campistas y los Líderes del Proyecto). 2. Se viene desarrollando el plan de capacitación para los Líderes del Proyecto.  . Se ha socializado el Proyecto Campamentos Juveniles como el servicio Social Obligatorio en las siguientes Instituciones Educativas: A. I. E. Juan José Nieto - Barrio el Socorro: 112 participantes,
B. I. E. Nuestra Señora del Carmen - Barrio Chiquinquirá: 120 participantes,C. I. E. Escuela Normal Superior - Nuevo Bosque: 89 participantes,D. I. E. Olga González Arraut - Alto Bosque: 80 participantes 
E. I.E. Fe y Alegría las Américas – Nuevo Paraíso: 138 participantes ,. En las atenciones realizadas a la población se beneficiaron 97 agentes educativos. .. Se realizó la socialización del proyecto en la Isla de Barú y Caño del Oro, en la cual logramos identificar 195 personas que se empezarán a impactar desde el mes de marzo. .. Dentro de los encuentros de la mujer gestante y lactante se beneficiaron 53 mujeres , . Se está desarrollando la campaña “Rescatando Sonrisas” en conmemoración a la lucha contra el cáncer infantil.</t>
  </si>
  <si>
    <t>Para este periodo  no se realizron eventos  recreativos de ciudad  de carácter local, nacional e internacional .</t>
  </si>
  <si>
    <t xml:space="preserve">
. Reuniones de comité y equipo de trabajo, para la presentación de las estrategias en las convocatorias de entrega de estímulos y/o apoyos a las organizaciones deportivas y deportistas de altos logros.   . Se realizo reunión de comité para presentar los referentes a las convocatorias de PAFID y PADAL y Organismos Deportivos. Así mismo se realizaron los ajustes requeridos por parte de los asesores del área de deporte para la aprobación del comité.  .. Se realizo la primera y segunda socialización de los términos de referencia de nuestra convocatoria pública del programa de apoyo a deportistas de altos logros PADAL-PAFID y futuros ídolos del deporte que tendrá apertura el 11 de marzo.</t>
  </si>
  <si>
    <t xml:space="preserve"> .Se realizaron reuniones para adelantar la consolidación de convenios de cooperación con el SENA y el Tecnológico Comfenalco. (Anexo 6).  . Se agendaron reuniones con la Universidad San Buenaventura y El Colegio Mayor de Bolívar para adelantar conversaciones para la cooperación.  .Se estructuró el plan temático preliminar sobre el cual se desarrollarán las capacitaciones y eventos durante el 2022. (Anexo 7). </t>
  </si>
  <si>
    <t>Se elaboró la estructura documental sobre la que se fortalecerá y ampliará el diagnóstico sobre el deporte como patrimonio y como herramienta para la cohesión social de Cartagena. (Anexo 5).</t>
  </si>
  <si>
    <t xml:space="preserve">• Se elaboró la presentación de la caracterización demográfica de Cartagena y se presentó a la dirección. (Anexo 1)
• Se elaboró el documento de Caracterización Demográfica de Cartagena. (Anexo 2)
• Se estructuró el formato de identificación de Registros Administrativos – RR.AA. y su  respectiva ficha técnica. (Anexo 3)
• Se georreferenciaron los escenarios deportivos según su estado (Anexo 4). </t>
  </si>
  <si>
    <t xml:space="preserve">• Se otorgaron en el mes de enero de 2022 152  permisos. • Se mantuvo el cumplimiento de los protocolos de bioseguridad en los escenarios deportivos.A corte de 31 de enero de 2022  se ha beneficiado un total de 4.831 personas de las cuales: Deportistas 1.592, Entrenadores 308,  2.19 Administradores y 2.712 Aficionados . </t>
  </si>
  <si>
    <t>Se esta trabjajo en la oganización y planeación del cronograma a desarrollar en la vigencia 2022 .</t>
  </si>
  <si>
    <t>Observación  de  Febrero de 2022 - https://1drv.ms/u/s!Anwc80W2tGSOaDSsk3fGNb0RSPo?e=x5PjFh</t>
  </si>
  <si>
    <t>Se realiza topografía cancha Chiquinquirá, Equipo C2M ejecutó alrededores de mantenimiento alrededor de la Villa Olímpica y en el interior de los escenario que la componen actividades de cableado y plomería.Hasta la fecha se la han realizado mantenimientos preventivos recurentes a ciento  treinta y dos (132 ) unidades deportivas al menos una (1) vez durante el transcurso de la vigencia. (Localidad No.1 : 61, Localidad No.2: 73, Localidad  No.3: 40 escenarios deportivos ) . Del contrato conocido como los "43" del año 2021  , se incluyen mejoramiento a 41  unidades deportivas y reconstrucción de  dos escenarios deportivos se cuenta con un avance general del 47%. a febrero de 2022.</t>
  </si>
  <si>
    <t>El Proyecto de Tierra Baja., se trabajó en el mes de  febrero en las observaciones  del Ministerio del Deporte  y se espera presentarse en el mes de marzo a través de OCAD PAZ . En el marco del contrato de los "43" , los escenarios en reconstrucción son: Cancha múltiple -Olaya Herrera Sector Central Calle Colombia y Estadio de Softbol de Villa Rubia ambos con un avance del 70% a febrero 18 de 2022. Se están realizando acercamientos con la empressa Ecopetrol para conseguir finanaciación de proeyctos de infraestructura deportiva .</t>
  </si>
  <si>
    <t xml:space="preserve"> Se otorgaron en el mes de enero de 2022 152  permisos, en el mes de febrero 398  permisos . Se mantuvo el cumplimiento de los protocolos de bioseguridad en los escenarios deportivos.</t>
  </si>
  <si>
    <t>A corte de 31 de enero de 2022  se ha beneficiado un total de 4.831 personas de los cuales: Deportistas 1.592, Entrenadores 308,  2.19 Administradores y 2.712 Aficionados . A 28 de febrero de 2022 se beneficiaron  de los cuales : Deportitas 5.063, Entrenadores 1.059, Administrativos 943 y 4.159 Aficionados.  Para un total entre enero y febrero de 11.224 personas .</t>
  </si>
  <si>
    <t>REPORTE META PRODUCTO  ACUMULADO  DE ENERO  A DE  MARZO 2022</t>
  </si>
  <si>
    <t>REPORTE DE ACTIVIDADES A CORTE DE  ENERO A  MARZO DE 2022</t>
  </si>
  <si>
    <t>Observación  de  Marzo de 2022 - https://1drv.ms/u/s!Anwc80W2tGSOaDSsk3fGNb0RSPo?e=x5PjFh</t>
  </si>
  <si>
    <t>En el mes de marzo  de 2022 se llevo a cabo un evento que apoyo el IDER  " La  Copa Elite Colombiana (Tigres, Toros, Tiburones y Águilas)" el evento se realizó en el Estadio Abel Leal Diaz, donde tiene proyectado realizar 120 partidos. El instituto está presente este importante evento Beisbolero.</t>
  </si>
  <si>
    <t xml:space="preserve">Se inicio la convocatoria para entrega de estímulos a deportistas convencionales y no convencionales, por medio de la resolución N° 051 del 09 de marzo de 2022.  Se inscribieron 554 deportistas entre PADAL y PAFID .La distribución fue la siguinete  PADAL CONVENCIONAL=251  y PADAL NO CONVENIOCNAL= 65  asi como PAFID CONVENCIONAL = 237 y PAFID NO CONVENcioNCAL= 1 (Acta de publicación de inscritos a la convocatoria efectuadamediante resolución 051 del 2022 -31 de marzo de 2022) , posteriormente a esta inscripción se continurá con el proceso de selección asi como también se realizó con el equipo de comunicaciones diferentes estrategias de divulgación y promoción para promocionar las convocatorias de PADAL y PAFID. </t>
  </si>
  <si>
    <t xml:space="preserve"> Visitas de control y seguimientos a los diferentes puntos del programa por parte de los coordinadores 
 Reuniones semanales con los equipos de EIFD  
 Apoyo en día mundial de agua de Cartagena con la participación de niños de la EIFD 
 Apoyo al torneo de futbol organizado por la empresa de energía Isa con la participación de nuestros docentes de futbol en la logística del evento.
 Talleres y visitas psicosociales e interdisciplinarias dirigidos a los padres de familia y niños en los diferentes núcleos. énfasis y perfeccionamiento de la EIFD- IDER.
 Atención a casos específicos, a través de visitas domiciliarias, atención en oficina, visitas psicosociales. 
 Apoyo y participación en ofertas institucionales, con el objetivo de dar a conocer el programa y masificar los puntos. (Nelson mándela sector villa hermosa y Campo bello) 
 Perifoneo, Articulación con JAC, Instituciones educativas y jornadas de inscripción en pun-tos priorizados por baja asistencia, en el marco del cronograma de inscripciones. 
 Asistencia y participación en reunión con la universidad de santa buenaventura para desarro-llo de proyecto. 
 Apoyo a proceso de entrega de dotación deportiva a docentes. 
 Participación en actividades propuestas desde todas las áreas del instituto (Cartagena juega limpio por el deporte). Se cierra la jornada de inscripción con 3.852 NN nuevos y con 6.548 antiguos para un total 10.400 NNA en base dato, pasando la meta del 3% que se proyecto para el año 2022.de esta forma podemos observar el impacto y el reconocimiento del proyecto ante la comunidad 
</t>
  </si>
  <si>
    <t xml:space="preserve"> El 7 de marzo se llevó a cabo la primera socialización de representantes de ligas y clubes la invitación a participar en la entrega de apoyos a organismos deportivos, la cual se realizó en el complejo de Raquetas.Se inicio el proceso para postularse a la entrega de apoyos a organismos deportivos, por medio de la invitación emitida el 17 de marzo del 2022 por la página web institucional., de esta primera invitación se inscribieron 56 organimsos deportivos , los cuales se distribuyen en : 1. Ligas= 5, 2. Clubes: 51 divididos de la siguiente forma: Clubes=43, Clubes no afiliados a organismos superior = 1 y Clubes deportivos de reciente creación=7 . Asi como también se realizó con el equipo de comunicaciones diferentes estrategias de divulgación y promoción para promocionar la invitación a participar en la entrega de apoyos a organismos deportivos vigentes.
</t>
  </si>
  <si>
    <t xml:space="preserve">1. El día 8 de marzo, se realizó reunión con la directora del instituto. Dra. Viviana Londoño, el director de Fomento, el jefe de área de deporte, el equipo de trabajo de deporte estudiantil y el área de prensa; con el fin dar a conocer los procesos y acciones que den cumplimiento al plan de acción en la realización de los juegos Intercolegiados. Se realizo la presentación de las estrategias a propuestas por equipo de trabajo. 
2. El día 16 de marzo, se convocó una reunión asistieron representantes de la secretaria de educación junto con su directora Dra. Olga Acosta, así mismo asistió la directora del Instituto Dra. Viviana Londoño, el director de fomento Dr. William Marrugo, el jefe de deporte Gustavo González y el coordinador del programa Hugo Bedoya. Se presentaron las estrategias que desde el instituto IDER se tienen para realización de los juegos Intercolegiados en la vigencia 2022.
3. Se programaron e iniciaron las vistas a las EI, para socializar y apoyar el proceso de inscripción de las Instituciones Educativas y los estudiantes a los juegos Intercolegiados. A la fecha se han visitado 121 EI del distrito. 
4. Se realizo reunión de socialización con el equipo de trabajo de EIFD, donde se dieron a conocer los referentes de los juegos Intercolegiados, en su proceso y etapa de inscripción. La reunión se realizo el 17 de marzo del 2022.  
Se han realizado campañas de socialización en las Instituciones educativas oficiales y no oficiales, con el fin de dar a conocer los procesos de inscripción a los juegos Intercolegiados, logrando que todos los colegios del distrito se informen y puedan participar de este evento. </t>
  </si>
  <si>
    <t>Se aperturó un nuevo núcleo en el corregimiento de Punta Canoa .</t>
  </si>
  <si>
    <t>En este primer trimestre del año 2022 , no se llevaron a cabo eventos recreativos de ciudad .</t>
  </si>
  <si>
    <r>
      <rPr>
        <b/>
        <sz val="11"/>
        <color theme="1"/>
        <rFont val="Calibri"/>
        <family val="2"/>
        <scheme val="minor"/>
      </rPr>
      <t xml:space="preserve">  APROVECHAMIENTO DEL ESPACIO PÚBLICO: </t>
    </r>
    <r>
      <rPr>
        <sz val="11"/>
        <color theme="1"/>
        <rFont val="Calibri"/>
        <family val="2"/>
        <scheme val="minor"/>
      </rPr>
      <t>En el mes de abril, se realizará el lanzamiento de la estrategia playas recreativas y la estrategia ciclovía dominical VAS.</t>
    </r>
    <r>
      <rPr>
        <b/>
        <sz val="11"/>
        <color theme="1"/>
        <rFont val="Calibri"/>
        <family val="2"/>
        <scheme val="minor"/>
      </rPr>
      <t xml:space="preserve">
CAMPAMENTOS JUVENILES: </t>
    </r>
    <r>
      <rPr>
        <sz val="11"/>
        <color theme="1"/>
        <rFont val="Calibri"/>
        <family val="2"/>
        <scheme val="minor"/>
      </rPr>
      <t>1. A la fecha estamos realizando las inscripciones de los campistas al Proyecto por medio de un formulario de Google Drive. 2. Hemos ofertado el proyecto Campamentos Juveniles en 7 Instituciones educativas, como el servicio social obligatorio para el cumplimiento de las 80 horas de servicio comunitario (I. E. Escuela Normal Superior, I. E. Olga González Arraut, I. E. Ambientalista, I. E. Foco Rojo, I. E. Las Palmeras, I. E. Juan José Nieto, I. E. Nuestra Señora del Carmen, Fe y Alegría Las Américas). 3. Se ha participado en las dos jornadas de Juégale Limpio al Deporte, organizado por el IDER (Estadio de beisbol menor Daniel Ortiz Sánchez - Daniel Lemaitre y Unidad Deportiva Fidel Mendoza Carrasquilla - Olaya Herrera sector 11 de Noviembre) 4. Aproximadamente el 80% de los participantes del Proyecto son nuevos</t>
    </r>
    <r>
      <rPr>
        <b/>
        <sz val="11"/>
        <color theme="1"/>
        <rFont val="Calibri"/>
        <family val="2"/>
        <scheme val="minor"/>
      </rPr>
      <t>. ESCUELA RECREATIVA</t>
    </r>
    <r>
      <rPr>
        <sz val="11"/>
        <color theme="1"/>
        <rFont val="Calibri"/>
        <family val="2"/>
        <scheme val="minor"/>
      </rPr>
      <t>: 1. En las atenciones realizadas a la población se beneficiaron 143 agentes educativos. 2. Se realizo carnaval lúdico en el corregimiento de Pasacaballo donde se impactaron 148 niños 3. En el taller de elaboración de juguetes realizado en el mes de marzo se beneficiaron 10
personas (agentes educativos) en el corregimiento de Bocachica  4. Se realizaron 11 talleres de estimulación temprana donde se impactaron 248 personas (madres gestantes y lactantes) 5. Se realizo talleres de nutrición y escuelas para padres, donde se impactó un total de 301 personas en los corregimientos de Bocachica, Membrillal y Pasacaballos.</t>
    </r>
    <r>
      <rPr>
        <b/>
        <sz val="11"/>
        <color theme="1"/>
        <rFont val="Calibri"/>
        <family val="2"/>
        <scheme val="minor"/>
      </rPr>
      <t xml:space="preserve"> RECREACIÓN PARA TODOS :</t>
    </r>
    <r>
      <rPr>
        <sz val="11"/>
        <color theme="1"/>
        <rFont val="Calibri"/>
        <family val="2"/>
        <scheme val="minor"/>
      </rPr>
      <t xml:space="preserve"> Desde la Red de apoyo creada para la persona mayor en atención integral, liderada por la secretaria de participación y desarrollo social con su programa de persona mayor y las diferentes entidades como, Alcaldía local 1 secretaria de educación y demás entidades se conversó sobre la estrategia persona mayor "nuevo comienzo" para poder sacarla adelante con esta red de apoyo de manera mancomunada con las diferentes entidades que hacen parte de esta
</t>
    </r>
  </si>
  <si>
    <r>
      <rPr>
        <b/>
        <sz val="14"/>
        <color theme="1"/>
        <rFont val="Arial Narrow"/>
        <family val="2"/>
      </rPr>
      <t>TRANSFORMACIÓN DE ENTORNOS SALUDABLES : En el mes de marzo seguimos consolidando el trabajo de nuestro proyecto, seguimos impulsando las actividades en los centros penitenciarios y carcelarios, así como escuela saludable. MEJORAMIENTO DE LOS ESTILOS DE VIDA MEDIANTE LA PROMOCION MASIVA DE UNA VIDA ACTIVA DE LA CIUDADANÍA :</t>
    </r>
    <r>
      <rPr>
        <sz val="14"/>
        <color theme="1"/>
        <rFont val="Arial Narrow"/>
        <family val="2"/>
      </rPr>
      <t xml:space="preserve"> 1. Se realizó la campaña Por Ti Mujer, en conmemoración del mes de la mujer el día el 8 de marzo, se desarrollaron eventos de promoción y concentración en nuestros puntos de actividad física dirigida musicalizada.2. En el mes de marzo se realizaron 14 eventos de Promoción y 16 eventos de Concentración. </t>
    </r>
    <r>
      <rPr>
        <b/>
        <sz val="14"/>
        <color theme="1"/>
        <rFont val="Arial Narrow"/>
        <family val="2"/>
      </rPr>
      <t xml:space="preserve">MODERNIZACION DEL CENTRO DE ACONDICIONAMIENTO FISICO-CAF: </t>
    </r>
    <r>
      <rPr>
        <sz val="14"/>
        <color theme="1"/>
        <rFont val="Arial Narrow"/>
        <family val="2"/>
      </rPr>
      <t xml:space="preserve"> .1. El Centro de Acondicionamiento Físico CAF – IDER se encuentra en plan de modernización y mantenimiento de máquinas y elementos. 2. A fecha de marzo 31, se impactan cinco (5) parques biosaludables del Distrito de Cartagena, en los barrios de Bruselas, El Socorro Plan 50, La Plazuela, Nuevo Paraíso Sector Alameda y Ciudad Jardín.
</t>
    </r>
  </si>
  <si>
    <t>Se realizó un evento de hábitos y estilos de vida saludable: La carrera Running Rio de Atletas II versión, se inscribieron 474 personas, un total de 314 participantes no pertenecen a nuestros proyectos</t>
  </si>
  <si>
    <t>Se realizó un evento de hábitos y estilos de vida saludable: Una (1) La carrera Running Rio de Atletas II versión, se inscribieron 474 personas, un total de 314 participantes no pertenecen a nuestros proyectos</t>
  </si>
  <si>
    <t xml:space="preserve">Se realizaron las reuniones semanales con el equipo de trabajo, donde se siguen trataron los temas correspondientes a la acciones y estrategias planteadas para el cumplimiento de las metas en esta vigencia. 
El equipo de trabajo apoyo el trabajo de organización de planillas de inscripción para su respectiva revisión física por el ente ejecutor de los Juegos Comunales 2021.
Así mismo el equipo organizó y folió las planillas y actas de entrega de los implementos y uniformes correspondientes a la vigencia 2021, para la revisión del operador ejecutor de los Juegos Comunales.
Las estrategias han realizado acercamiento a las diferentes comunidades para dar a conocer la oferta institucional y acciones a ejecutar en esta vigencia. Se asistió y presento oferta institucional en “Salvemos a Cartagena” en el barrio Boston sector el pueblito, donde la comunidad conoció la estrategia institucional de los juegos comunales del programa deporte social comunitario, se realizaron actividades recreativas y deportivas con los niños y niñas de la comunidad.  Como cierre de la actividad se ofreció un partido de futbol los jóvenes en riesgo del sector. 
Se continúan las actividades de acampamiento y supervisión en las estrategias de juegos de discapacidad y juegos carcelarios, en el cumplimento de las acciones establecidas en las metas del plan de acción y las actividades desarrolladas en los comités interinstitucional que priorizan estas poblaciones. 
</t>
  </si>
  <si>
    <t xml:space="preserve">Se realizaron las reuniones semanales con el equipo de trabajo, donde se siguen trataron los temas correspondientes a la acciones y estrategias planteadas para el cumplimiento de las metas en esta vigencia. 
El equipo de trabajo apoyo el trabajo de organización de planillas de inscripción para su respectiva revisión física por el ente ejecutor de los Juegos Comunales 2021.
Así mismo el equipo organizó y folió las planillas y actas de entrega de los implementos y uniformes correspondientes a la vigencia 2021, para la revisión del operador ejecutor de los Juegos Comunales.
Las estrategias han realizado acercamiento a las diferentes comunidades para dar a conocer la oferta institucional y acciones a ejecutar en esta vigencia. Se asistió y presento oferta institucional en “Salvemos a Cartagena” en el barrio Boston sector el pueblito, donde la comunidad conoció la estrategia institucional de los juegos comunales del programa deporte social comunitario, se realizaron actividades recreativas y deportivas con los niños y niñas de la comunidad.  Como cierre de la actividad se ofreció un partido de futbol los jóvenes en riesgo del sector. 
Se continúan las actividades de acampamiento y supervisión en las estrategias de juegos de discapacidad y juegos carcelarios, en el cumplimento de las acciones establecidas en las metas del plan de acción y las actividades desarrolladas en los comités interinstitucional que priorizan estas poblaciones. </t>
  </si>
  <si>
    <t xml:space="preserve">Hasta la fecha se la han realizado mantenimientos a ciento  setenta y uno (171 ) (Localidad 1:45, localidad No.2: 59, Localidad No3: 55, se realiza el pago de facturas de servicios públicos hasta el mes de febrero. Para el mes de enero se respondieron siete (7) PQRSD:
1. Respuesta solicitud de Contraloría General de la República.
2. Respuesta solicitud secretaría de Infraestructura Distrital.
3. Informe dentro de la Acción Popular de Olaya Sector Central.
4. Respuesta solicitud máquinas biosaludables-El Socorro.
5. Respuesta petición Cancha Martinez Martelo.
6. Requerimientos Concejo Distrital.
7. Respuesta campo deportivo de Fredonia.
Se realizaron dos (2) comisiones a:
 1. Campo deportivo de Fredonia.
 2. Verificación Isoptica campo de softbol Martínez Martelo
En contrato de los «43» se encuentra en estado suspendió hasta el 5 de abril de 2022. Se avanza en los procesos de adquisición de combustibles y lubricantes, si como
de servicio de transporte. Se define la adquisición de químicos de piscina, equipos para mantenimiento de escenarios y agroquímicos por Bolsa Mercantil. Equipo C2M apoyó de mantenimiento eléctrico en Jaime Morón y Coliseo de
Combate (registraduría), limpieza y pintura en la villa olimpica, campo de softbol los caracoles, patinódromo, complejo de raquetas. Actividades de plomeria en Abel Leal.Se realiza topografía cancha Estadio de Pasacaballos y Cancha de la Bocachica.
. </t>
  </si>
  <si>
    <t xml:space="preserve">• Definición de aspectos teórico-conceptuales y metodológicos de la investigación. 
• Revisión bibliográfica para determinar el estado del arte de investigaciones en memoria histórica y del deporte como patrimonio. 
• Estructuración del diseño muestral para la investigación y se estableció la población objetivo. 
• Estructuración del marco teórico y justificación de la investigación. 
• Diseño de instrumento con preguntas orientadoras
• Justificación técnica de la implementación y caracterización de las piezas de memoria histórica que se están planteando para este año
</t>
  </si>
  <si>
    <t xml:space="preserve">• Se definió la propuesta de plan de adquisiciones del Observatorio de Ciencias Aplicadas al Deporte </t>
  </si>
  <si>
    <t xml:space="preserve">En este componente se solicitó una primera mesa de trabajo para concretar la propuesta de plan de trabajo del semillero DRAFAT pero no se pudo concretar por disponibilidad del representante de la USB. Se está delimitando una propuesta de trabajo extendida para la socialización vía e-mail y concretar el encuentro para su validación. 
 Durante el mes de marzo de 2022 se han estado ajustando los planes de trabajo para vincular el proceso de construcción de la política pública del deporte y la recreación del distrito de Cartagena, en este sentido se presentó una propuesta de articulación de los componentes y fases de la PP para vincularlos al plan de trabajo del proyecto de inversión y se han desarrollado los encuentros con CONPES D. T. y C. para la orientación técnico-metodológica del ciclo de política pública .                                                                                                                                                                                                                                                                                          Dentro del proceso de diseño, construcción e implementación de un Sistema de Información del Deporte y la Recreación - SIDR (banco de datos) se desarrollaron las siguientes actividades:
• Se envió comunicado conjunto entre el Observatorio y la Oficina Asesora de Planeación para el desarrollo de la etapa de identificación de Registros Administrativos el 3 de marzo de 2022. 
• Se desarrollaron mesas de trabajo con cada área del IDER para la gestión de los Registros Administrativos.
• Se sistematizó la información poblacional de Cartagena de Indias según su división político – administrativa y se atendieron las siguientes solicitudes de información: 
o Ajuste y validación de datos poblacionales del brochure de proyectos del área de infraestructura del IDER.
o Entrega de información demográfica de los corregimientos de Cartagena al proyecto Deporte Social Comunitario.
o Entrega de información demográfica del corregimiento de Pasacaballos para la estructuración del proyecto “Sembrando Semillas” en alianza con ECOPETROL .
o Entrega de información demográfica georreferenciada del impacto de 6 escenarios deportivos de Cartagena para cubrir solicitud de ACUACAR.
• Se desarrollaron las siguientes reuniones: 
o Reunión con representantes de ESRI para la definición de requerimientos de Software para el SIDR. 
o Reunión para la estructuración de propuesta de operación estadística de caracterización de cubes deportivos del distrito.
</t>
  </si>
  <si>
    <r>
      <t xml:space="preserve"> Se otorgaron en el mes de enero : 152  permisos, en el mes de febrero: 398  permisos, en el mes de marzo</t>
    </r>
    <r>
      <rPr>
        <sz val="14"/>
        <color rgb="FFFF0000"/>
        <rFont val="Arial Narrow"/>
        <family val="2"/>
      </rPr>
      <t xml:space="preserve"> </t>
    </r>
    <r>
      <rPr>
        <sz val="14"/>
        <rFont val="Arial Narrow"/>
        <family val="2"/>
      </rPr>
      <t xml:space="preserve">575 </t>
    </r>
    <r>
      <rPr>
        <sz val="14"/>
        <color rgb="FF000000"/>
        <rFont val="Arial Narrow"/>
        <family val="2"/>
      </rPr>
      <t>permisos  Se mantuvo el cumplimiento de los protocolos de bioseguridad en los escenarios deportivos. Para un total de permisos otorgados  de 1.125 en el primer trimestre del año 2022.</t>
    </r>
  </si>
  <si>
    <r>
      <t xml:space="preserve">A corte de 31 de enero de 2022  se ha beneficiado un total de 4.831 personas de los cuales: Deportistas 1.592, Entrenadores 308,  2.19 Administradores y 2.712 Aficionados . A 28 de febrero de 2022 se beneficiaron  de los cuales fueron: Deportitas 5.063, Entrenadores 1.059, Administrativos 943 y 4.159 Aficionados. A 31 de marzo de 2022 se beneficiaron a las siguientes personas: </t>
    </r>
    <r>
      <rPr>
        <sz val="14"/>
        <color rgb="FFFF0000"/>
        <rFont val="Arial Narrow"/>
        <family val="2"/>
      </rPr>
      <t xml:space="preserve"> </t>
    </r>
    <r>
      <rPr>
        <sz val="14"/>
        <rFont val="Arial Narrow"/>
        <family val="2"/>
      </rPr>
      <t>Deportistas:10.489, Entrenadores: 2.671, Administrativos:1.985y Aficionados 4.679  Para un total entre enero  a marzo de 19.824 personas beneficiiadas.</t>
    </r>
  </si>
  <si>
    <t>El Proyecto de Tierra Baja., se  esta trabjando los nuevos ajustes para la presentación ante el  Ministrio del Deporte, para el año 2022 se reconstruirá las canchas de Chiquinquirá -Pedro Romero y Chiquinquirá- Pedro de Heredia , Durante el mes de marzo se trabajo en la formulación y presupuesto del proyecto del Campo de Softbol de Pasacaballos asi como también se pretende  formular y elaborar un proyecto de escenario deportivo en la zona insular ( Caño de Oro).</t>
  </si>
  <si>
    <t xml:space="preserve">Posteriormente a la selección de los organismos deportivos : Ligas y clubes , de acuerdo a la proyeccion de los años anteriores se espera para la vigencia del año 2022 beneficiar a 1.619 deportitas aproximadamente. </t>
  </si>
  <si>
    <t>En el marco de la gestión de alianzas, se remitieron los reportes de reuniones y los borradores de convenios de la USB y la UMAYOR a la oficina jurídica para su revisión el 14 de marzo de 2022. El convenio de la USB ya se encuentra aprobado para firma, el cual será enviado el 1 de abril después de la constatación de los parámetros acordados.Se está revisando el convenio con la Institución Universitaria Mayor de Bolívar con el que se busca consolidar 4 becas del 100% a deportistas de altos logros y a la cooperación en el préstamo de escenarios para el desarrollo de actividades deportivas y recreativas de la comunidad estudiantil y egresados.</t>
  </si>
  <si>
    <t xml:space="preserve">Se  presentaron , socializaron y aprobaron los 12 planes contemplados en el Decreto No.612 del 2018 en el Comité Ordinario No.1 del CIGD , el cual se desarrollo el día 26 de enero de 2022, estos planes se les realiza seguimiento trimestralmente . Por lo anterior correponden socializar los avances del primer trimestre del año 2022, en el mes de abril en comité CIGD. </t>
  </si>
  <si>
    <t>Para este periodo  no se realizaron eventos de ciudad  de carácter local, nacional e internacional .</t>
  </si>
  <si>
    <t xml:space="preserve">El día 26 de enero de 2022, a través del Comité Intictucional de Gestión y Desempeño se aprobaron los 12 planes del Decreto No. 612 del 2018  a los cuales se le hará seguimiento trimestralmente  y este segumiento serán  socializados en  el  Comité Institucional  de Gestión y Desempeño , que sedesarrollará en el mes de abril..
</t>
  </si>
  <si>
    <t>PILAR INCLUYENTE</t>
  </si>
  <si>
    <t>REPORTE META PRODUCTO  A JUNIO 30 2021</t>
  </si>
  <si>
    <t>REPORTE META PRODUCTO  A SEPTIEMBRE 30 2021</t>
  </si>
  <si>
    <t>REPORTE META PRODUCTO  A DICIEMBRE 31 2021</t>
  </si>
  <si>
    <t>AVANCE META PRODUCTO CUATRIENIO</t>
  </si>
  <si>
    <t>AVANCE META PRODUCTO 2022</t>
  </si>
  <si>
    <t>AVANCE PROGRAMA</t>
  </si>
  <si>
    <t>AVANCE LINEA ESTRATEGICA</t>
  </si>
  <si>
    <t>REPORTE ACTIVIDADES DE PROYECTO A JUNIO 30 DE 2022</t>
  </si>
  <si>
    <t>REPORTE ACTIVIDADES DE PROYECTO A SEPTIEMBRE 30 DE 2022</t>
  </si>
  <si>
    <t>REPORTE ACTIVIDADES DE PROYECTO A DICIEMBRE 31 DE 2022</t>
  </si>
  <si>
    <t>AVANCE ACTIVIDAD PROYECTO</t>
  </si>
  <si>
    <t>AVANCE PROYECTO</t>
  </si>
  <si>
    <t>AVANCE SEGÚN PROYECTO</t>
  </si>
  <si>
    <t>AVANCE PROMEDIO SEGÚN PROYECTOS</t>
  </si>
  <si>
    <t>CRONOGRAMA PROGRAMADO (DIAS)</t>
  </si>
  <si>
    <t>CRONOGRAMA EJECUTADO (DIAS)</t>
  </si>
  <si>
    <t xml:space="preserve">NOTA: ESTA EJECUCION PRESUPUESTAL SE HACE TOMANDO EN CUENTA LA INFORMACION SUMINISTRADA POR ELINSTITUTO DE DEPORTES Y RECREACION </t>
  </si>
  <si>
    <t xml:space="preserve"> Visitas de control y seguimientos a los diferentes puntos del programa por parte de los coordinadores 
 Reuniones semanales con los equipos de EIFD  
 Talleres y visitas psicosociales e interdisciplinarias dirigidos a los padres de familia y niños en los diferentes núcleos. énfasis y perfeccionamiento de la EIFD- IDER.
 Atención a casos específicos, a través de visitas domiciliarias, atención en oficina, visitas psicosociales. 
 Entrega de uniformes a los niños y niñas de la EIFD ( 3.255 uniformes) 
 Apoyo a las actividades interinstitucionales con jóvenes en riesgo del SRPA 
 Realización del festival del dulce con los niños, las niñas y padres de familia de la EIDF, con el apoyo de los docentes y equipos psicosocial. 
 Apoyo a interclubes voleibol playa 
 Apoyo a oferta institucional de la alcaldía por parte del equipo psicosocial – Semana de la bici
. 
De esta misma forma estructuramos la coordinación pedagógica e interdisciplinaria para brindar un acompañamiento a cada una de las docentes, según sus etapas. Por otro lado, la participación en las diferentes mesas de trabajo nos ha permitido aclarar y definir la elaboración de las especificaciones técnicas de cada una de las actividades, y la adquisición de la implementación deportiva.                                                                                                                                                                                                                                                                          Participación en la rendición de cuenta del año 2021, donde se brindó la información de todos los aciertos del proyecto y retos para este 2022.                               	                                                                  Participación de en la primera ciclovía con los NN de los núcleos de la EIFD.
. 
</t>
  </si>
  <si>
    <t xml:space="preserve">Visitas de control y seguimientos a los diferentes puntos del programa por parte de los coordinadores.
Reuniones semanales con los equipos de EIFD  
Participación en la ciclovía con presencia de los niños de la EIFD 
Asistencia en todas las actividades propuestas por el instituto y la alcaldía
Se realizo la gran toma a la villa deportiva en conmemoración del mes de la Cartageniedad, donde se realizaron actividades recreo deportivas y juegos tradicionales
Se participo a la jornada de Cartagena Juega limpio en el nuevo bosque y en las palmeras con equipo de EIFD donde se realizaron sensibilización con la comunidad para el buen uso adecuado de los mismo.
Escuela para niños cine por localidad  Visitas de control y seguimientos a los diferentes puntos del programa por parte de los coordinadores 
</t>
  </si>
  <si>
    <t xml:space="preserve">	Visitas de control y seguimientos a los diferentes puntos del programa por parte de los coordinadores.
	Reuniones semanales con los equipos de EIFD  
	Participación en la ciclovía con presencia de los niños de la EIFD 
	Asistencia en todas las actividades propuestas por el instituto y la alcaldía
	Se realizo la gran toma a la villa deportiva en conmemoración del mes de la Cartageniedad, donde se realizaron actividades recreo deportivas y juegos tradicionales
	Se participo a la jornada de Cartagena Juega limpio en el nuevo bosque y en las palmeras con equipo de EIFD donde se realizaron sensibilización con la comunidad para el buen uso adecuado de los mismo.
	Escuela para niños cine por localidad 
</t>
  </si>
  <si>
    <t xml:space="preserve">
Podemos concluir que este inicio de año 2022 el proyecto arranca con una contratación temprana que nos permitió revisar las metas, retos y la planificación del año en curso. De esta misma forma estructuramos la coordinación pedagógica e interdisciplinaria para brindar un acompañamiento a cada una de las docentes, según sus etapas. Por otro lado, la participación en las diferentes mesas de trabajo nos ha permitido aclarar y definir la elaboración de las especificaciones técnicas de cada una de las actividades, y la adquisición de la implementación deportiva, cumpliendo de esta manera con los diferentes apoyos a los eventos organizados por la alcaldía y las actividades organizadas por el programado teniendo en cuenta el cumplimiento las metas propuestas en el plan de acción.
</t>
  </si>
  <si>
    <t>Podemos concluir que este inicio de año 2022 el proyecto arranca con una contratación temprana que nos permitió revisar las metas, retos y la planificación del año en curso. En este mes de junio se realizaron las actividades que están en marcadas en el cronograma, donde podemos resaltar el acompañamiento del equipo en la escuela para niños, que se realizaron con éxito en las tres localidades, la participación en las ciclovías toma a la villa deportiva en conmemoración del mes de la Cartageneidad, participación en las diferentes capacitaciones organizadas por el Observatorio y las reuniones semanales para el seguimiento del plan de acción.</t>
  </si>
  <si>
    <t xml:space="preserve">Se realizaron las siguientes actividades:
1.	Se realizó por localidades una socialización con los docentes de educación física de las instituciones educativas del distrito, donde se les presento el proceso de inscripción de las instituciones educativas e inscripciones de los estudiantes en los Juegos Intercolegiados con vigencia 2022.  Las cualestuvieron lugar en la institución educativa Soledad Roñan de Núñez los días 31 de marzo, 1 y 4 abril. 
2.	Se continúo realizando las jornadas de socialización y proceso de inscripción da las IE para la participación a los juegos Intercolegiados.  Con el apoyo del equipo de trabajo de Deporte Estudiantil y el personal de apoyo del área de Deporte: a la fecha el reporte es: 
	250 I.E vistadas 
	125 I.E Inscriptas
	3.132 estudiantes Inscriptos 
3.	Se realizó con la directora del Instituto, el director de fomento deportivo, el jefe de deporte, el equipo de trabajo de Juegos Estudiantiles y el enlace del área de comunicación, donde se revisaron las acciones abordadas en el proceso de la etapa de inscripción, la matriz de recursos y aportes de las entidades aliadas (Mindeporte y SDE), las estrategias que se implementaran para dar cumplimiento a la meta, la cual se restableció en 5.103 inscriptos a los juegos intercolegiados.  Fecha 9 de abril – oficinas administrativas IDER Chico de Hierro 
4.	El equipo de comunicaciones realizo diferentes estrategias de divulgación y promoción de la fase deinscripción a los juegos Intercolegiados vigencia 2022. Las cuales se han divulgado por las diferentes redes sociales y páginas institucionales. 
Asi como tamibièn se realizaron otras actividades, las cuales se describen a continuaciòn: 
1.	Se establece como estrategia para fortalecer la etapa de inscripción, incentivar a las instituciones educativas y a docentes de educación física, con la entrega de unos kits para las instituciones educativas y docentes, que superen la mayor cantidad de inscritos (superior a 50 inscritos). Serian 11 kits a IE y 110 kits a docentes de educación física. 
2.	Se realizo el evento de juegos Pre-Intercolegiados, donde se programó tres (3) días de actividades Deportivas como preámbulo de los próximos Juegos Intercolegiados vigencia 2022, en los cuales se desarrollaron juegos de competencias amistosos en las disciplinas deportivas de: Baloncesto, Futbol de Salón y Voleibol.
3.	Se realizaron cuatro (4) Jornadas recreativas de socialización juegos Intercolegiadosen las Instituciones Educativas:  I.E Bertha GedeónBaladí, I.EJosé Manuel Rodríguez Torices INEM, I.E Fe y Alegría de las Gaviotasy Ciudad Escolar Comfenalco. Donde se realizaron actividades recreativas y deportivas con el apoyo del área de Recreación- IDER y el cubrimiento del Canal Cartagena. 
4.	Se solicito una prórroga al Ministerio del Deporte, con el fin de extender la etapa de Inscripción, a lo que aún no se tiene una respuesta. Cierre de la etapa de Inscripciones 30 de abril 2022.   </t>
  </si>
  <si>
    <t xml:space="preserve">Aspectos del mes de mayo de 2022 : 1. El Ministerio del Deporte prolongo la fecha de inscripción hasta el 11 de mayo. 2. Se continúo realizando los acampamientos a las instituciones educativas en el proceso de inscripción de los juegos Intercolegiados.
3. Se cerro la etapa de inscripción el día 11 de mayo, logrando superar la meta establecida (5.103).  obteniendo un total de:  6.158 estudiantes Inscritos  163 instituciones Educativas Inscritas:  84 I.E No Oficiales  79 I.E Oficiales 
4. Se realizo la segunda fase de los Juegos Universitarios Regionales 2022, organizado por la Asociación Colombiana de Universidades ASCUN con el respaldo de Instituto Distrital de Deporte y Recreación IDER, desde el 11 al 20 de mayo. Este evento reunió a 1.050 deportistas de 30 Instituciones de Educación Superior del Atlántico, Cesar, Córdoba, Guajira, Magdalena, Sucre y Bolívar.                                                                                         
5. Se programo una reunión con secretaria de educación el día 27 de mayo, la cual fue cancelada y reprogramada para el próximo tres (3) de junio 
6. Se realizo una reunión con la directora para seguimiento en las acciones de los juegos Intercolegiados, el día 25 de mayo.  
</t>
  </si>
  <si>
    <t>Observación  de  Abril de 2022 - https://1drv.ms/u/s!Anwc80W2tGSOaDSsk3fGNb0RSPo?e=x5PjFh</t>
  </si>
  <si>
    <t>Observación  deL 31 de mayo de 2022 - https://1drv.ms/u/s!Anwc80W2tGSOaDSsk3fGNb0RSPo?e=x5PjFh</t>
  </si>
  <si>
    <t>Observación  del 30  de Junio  de 2022 - https://1drv.ms/u/s!Anwc80W2tGSOaDSsk3fGNb0RSPo?e=x5PjFh</t>
  </si>
  <si>
    <r>
      <rPr>
        <b/>
        <u/>
        <sz val="14"/>
        <color theme="1"/>
        <rFont val="Arial Narrow"/>
        <family val="2"/>
      </rPr>
      <t>OBSERVACIONES:</t>
    </r>
    <r>
      <rPr>
        <sz val="14"/>
        <color theme="1"/>
        <rFont val="Arial Narrow"/>
        <family val="2"/>
      </rPr>
      <t xml:space="preserve">
1.Se organizo el grupo de apoyo para la coordinación de las competencias en los juegos Intercolegiados.
2.Se realizo reunión virtual con el equipo de Mindeporte, donde se socializaron los referentes y fechas de iniciación de la etapa municipal de los juegos Intercolegiados 2022
3.Se realizo reunión con el equipo de secretaria de Educación donde se socializo las fechas de inicio de los juegos Intercolegiados el día 3 de junio del 2022
4.Se realizo reunión de socialización con los coordinadores de cada una de las disciplinas deportivas el día 21 junio del 2022
</t>
    </r>
    <r>
      <rPr>
        <b/>
        <u/>
        <sz val="14"/>
        <color theme="1"/>
        <rFont val="Arial Narrow"/>
        <family val="2"/>
      </rPr>
      <t>ACIERTOS:</t>
    </r>
    <r>
      <rPr>
        <sz val="14"/>
        <color theme="1"/>
        <rFont val="Arial Narrow"/>
        <family val="2"/>
      </rPr>
      <t xml:space="preserve">
1.Se programaron las reuniones informáticas “Congresillos” con los docentes de las instituciones educativas para los días 12,13,14 de junio. 
2.Los juegos Intercolegiados etapa municipal inician el próximo 15 de julio y finalizan el 30 de agosto del 2022, como fecha de inicio de competencia se tiene el día 18 de julio y fecha de inauguración el día 22 de julio
3.Apoyo a las competencias en la segunda fase de los Juegos Universitarios Regionales, realizados en los escenarios deportivos del distrito de Cartagena, entre los cuales: sftbol, baloncesto 3x3, levantamiento de pesas, tenis de campo, taekwondo, voleibol, voleibol playa, baloncesto masculino y femenino. 
</t>
    </r>
    <r>
      <rPr>
        <b/>
        <u/>
        <sz val="14"/>
        <color theme="1"/>
        <rFont val="Arial Narrow"/>
        <family val="2"/>
      </rPr>
      <t>CONCLUSIONES</t>
    </r>
    <r>
      <rPr>
        <sz val="14"/>
        <color theme="1"/>
        <rFont val="Arial Narrow"/>
        <family val="2"/>
      </rPr>
      <t xml:space="preserve">
Se trabajado en los ajustes de la matriz logística contratación y presupuesto de los juegos Intercolegiados. 
Se organizo el grupo de apoyo para la coordinación de las competencias por disciplinas deportivas.
Los procesos fueron realizados por el equipo de trabajo conformado por Leonardo Fuentes, Roberto Sierra, Rosa Medina, Hugo Bedoya y en dirección con el jefe de área Gustavo González. </t>
    </r>
  </si>
  <si>
    <t xml:space="preserve">El 7 de marzo se llevó a cabo la primera socialización de representantes de ligas y clubes la invitación a participar en la entrega de apoyos a organismos deportivos, la cual se realizó en el complejo de Raquetas.Se inicio el proceso para postularse a la entrega de apoyos a organismos deportivos, por medio de la invitación emitida el 17 de marzo del 2022 por la página web institucional., de esta primera invitación se inscribieron 56 organimsos deportivos , los cuales se distribuyen en : 1. Ligas= 5, 2. Clubes: 51 divididos de la siguiente forma: Clubes=43, Clubes no afiliados a organismos superior = 1 y Clubes deportivos de reciente creación=7 . , el proceso para postularse a la entrega de apoyos a organismos deportivos estuvo en su etapa de subsanación hasta el 20 de abril, los organismos deportivos reenviaron los documentos correspondientes para su validación posteriormente se expidio  ACTA DE PUBLICACION DE SOLICITUDES ADMITIDAS Y POR SUBSANAR EN EL MARCO DE LA INVITACION DE APOYO A ORGANISMOS DEPORTIVOS 2022 del 13 de abril de 2022. Para la vigencia del año 2022 , contamos con una  la línea de apoyos a organismos deportivos va dirigida a participación y organización de eventos deportivos asi como también se realizó con el equipo de comunicaciones diferentes estrategias de divulgación y promoción para promocionar la invitación a participar en la entrega de apoyos a organismos deportivos vigentes. 
</t>
  </si>
  <si>
    <t>1.	Para esta vigencia la línea de apoyos a organismos deportivos va dirigida a participación y organización de eventos deportivos. 
2.	Expidió el acta de resolución de los organismos deportivos admitidos.
3.	Se entregó uniformidad a la liga de tiro deportivo para participar en el torneo interligas que se realizó en la ciudad de Medellín del 29 de abril al 1 de mayo.</t>
  </si>
  <si>
    <t xml:space="preserve">1.	El valor de la invitaciòn de organismos deportivos 2022 , fue por valor de $874 millones de pesos. 
2.	Expidió el acta de resolución de los organismos deportivos admitidos.(16 de mayo de 2022).
3.	Fueros seleccionados 4 ligas deportivas, 38 clubes deportivos, 6 clubes de reciente creaciòn y 1 club no afiliado a un organismo superior, para un total de 49  organismos deportivos beneficiados.      </t>
  </si>
  <si>
    <t>Se inició la convocatoria para entrega de estímulos a deportistas convencionales y no convencionales, por medio de la resolución N° 051 del 09 de marzo de 2022.  Se inscribieron 554 deportistas entre PADAL y PAFID .La distribución fue la siguiente  PADAL CONVENCIONAL=251  y PADAL NO CONVENIOCNAL= 65  así como PAFID CONVENCIONAL = 237 y PAFID NO CONVECIONAL= 1 (Acta de publicación de inscritos a la convocatoria efectuada mediante resolución 051 del 2022 -31 de marzo de 2022) , posteriormente a esta inscripción se continuará con el proceso de selección así como también se realizó con el equipo de comunicaciones diferentes estrategias de divulgación y promoción para promocionar las convocatorias de PADAL y PAFID también.se dieron algunos aspectos: 1. La convocatoria para entrega de estímulos a deportistas convencionales y no convencionales estuvo en su etapa de subsanaciones, desde el 19 al 26 abril, los deportistas reenviaron aquellos documentos que no cumplieron con los requisitos establecidos, en el mes de abril  de 2022 . Para esta vigencia la línea de apoyo para la convocatoria de entrega de estímulos a deportistas convencionales y no convencionales va dirigida a preparación deportiva y estudios académicos. Por lo anterior, se expidió el acta publicación de habilitados para la evaluación de PADAL y  PAFID del 29 de abril de 2022 de los deportistas admitidos e inadmitidos en la convocatoria pública PADAL Y PAFID Año 2022.</t>
  </si>
  <si>
    <t>•	En la convocatoria de PADAL y PAFID se reportaron 554 deportistas para procesos de sub-sanación.
•	El equipo de trabajo de Deporte Asociado ha realizado los procesos de revisión y verificación de la documentación de los procesos convocados asi como también se llego a la etapa de reclamaciones las cuales fueron 140  que realizaron los deportistas de la convocatoria PADAL y PAFID.</t>
  </si>
  <si>
    <t>Se inscribieron 554 en la  convocatoria pùblica de estimulos para  PADAL Y PAFID durante la vigencia 2022  por valor de $900.000.000, de los cuales fueron seleccionados 200 deportistas a travès de la Resoluciòn No.141 del 17 de junio de 2022, para esta vigencia se recibieron las cuentas de cobro de los deportistas que PADAL Y PAFID correspondiente para el  primer pago del 70%.Se presentaron 140 reclamaciones de los deportistas que no salieron admitidos, el grupo jurí-dico en esta etapa están evaluando cada caso.</t>
  </si>
  <si>
    <t>En el mes de abril se apoyaron   eventos deportivos de carácter local, nacional e internacional como lo son:   Torneo nacional grado 4 de tenis,  con la partipación de 100 deportistas y  y 200 beneficiados, Torneo del Caribe -copa interbarrios 2022(Fútbol playa), contamos con otros eventos del primer trimestre del 2022 , los cuales son: Torneo Nacional Juvenil de tenis  donde participaron 300 deportistas  y 150 beneficiarios,Copa de integración de Beisbol Menor  Club Deportivo Martínez Martelo participaron  300 deportistas y 120 beneficiados , Campeonato Nacional Sub 13-2022 Copa Win Sports  (Fútbol) con 150 deportistas particpantes y 300 beneficiarios, Festival de Mini Baloncesto contó con la participación de 100 deportistas y 200 beneficiarios, intercambio de Beisbol Club Playa Blanca  en este evento participaron 50 deportistas y y 150 personas, Torneo Cuadrangular Nacional de Futbol Americano con 150 deperotitas participantes y  y 200 beneficiarios. es decir seis (6) eventos. Para un total de ocho (8) eventos.</t>
  </si>
  <si>
    <t xml:space="preserve">1..	Se realizó en el Parque de la marina una actividad recreo deportiva denominada Kangoo Jump donde participaron 200 personas(SALTO FEST)
2.	Se realizó el festival de mini baloncesto con más de 10 equipos en el coliseo de combate organizado por el Club de Baloncesto la Tribu. 3. Inaguraciòn de los torneos departamentales  de la Liga de Softbol de Bolìvar. 4. Juegos Deportivos Regionales   Ascun - Universitarios .5.GIMNASIADA ASPAEN CARTAGENA GAMES realizado en las intalasiones del colegio  con la participaciòn de 300 personas . Para un total de 5 eventos a 31  de mayo de 2022.
</t>
  </si>
  <si>
    <r>
      <t xml:space="preserve">En el mes de junio de 2022 : Se apoyaron  cuatro  (4)  evnetos , los cuales fueron : 1.Skte camp -patinaje con beneficiarios 250 beneficiarios, 2.  Vuelta a Colombia en Bic se benefiairon a 1.000 personas, 3. Media Maratòn del Mar , se beneficiaron a 4.500, </t>
    </r>
    <r>
      <rPr>
        <sz val="12"/>
        <rFont val="Arial Narrow"/>
        <family val="2"/>
      </rPr>
      <t xml:space="preserve">realizó en el estadio Jaime Morón una capacitación de balompié dirigida por el entrenador Argentino Daniel Teglia, asistieron 30 niños y 10 docentes de la Escuela de Iniciación.
</t>
    </r>
  </si>
  <si>
    <t xml:space="preserve">
En estos primeros cuatro mesees del 2022, realizamos  16 actividades  con la población  en condición de  discapacidad , carcelarios ,  indígenas y comunidades de los diferentes barrios del distrito de Cartagena en las que se benefiaron a 636 personas.    Se realizaron las reuniones semanales con el equipo de trabajo, donde planifican y organizan las acciones y actividades correspondientes al cumplimiento de las metas cada estrategiade esta vigencia. 
El equipo crea y organiza actividades de acercamiento a las comunidades, que promueven su participación y fomentan la practica del deporte a nivel social e inclusivo en cada una de sus estrategias. 
Se participa en las mesas de trabajo institucional para el cumplimento del plan de desarrollo distrital 
Se continúan las actividades de acampamiento y supervisión en las estrategias de juegos de discapacidad y juegos carcelarios, en el cumplimento de las acciones establecidas en las metas del plan de acción y las actividades desarrolladas en los comités interinstitucional que priorizan estas poblaciones. 
El equipo de trabajo del Programa DSC: Gustavo Gonzales, Luis Barboza, Glenda Guzmán, Héctor Jiménez, Roger López, Livio Figueroa, Dayanis Rodríguez, Eder Sarmiento, Marelys Chiquillo, Francisco Vega, José Guillermo Torres.
</t>
  </si>
  <si>
    <t xml:space="preserve">Se realizaron las reuniones semanales con el equipo de trabajo, donde planifican y organizan las acciones y actividades correspondientes al cumplimiento de las matas cada estrategiade esta vigencia. 
El equipo crea y organiza actividades de acercamiento a las comunidades, que promueven su participación y fomentan la práctica del deporte a nivel social e inclusivo en cada una de sus estrategias. 
Se participa en las mesas de trabajo institucional para el cumplimento del plan de desarrollo distrital 
</t>
  </si>
  <si>
    <r>
      <rPr>
        <b/>
        <u/>
        <sz val="12"/>
        <color theme="1"/>
        <rFont val="Arial Narrow"/>
        <family val="2"/>
      </rPr>
      <t>Estrategia de Juegos Corregimentales</t>
    </r>
    <r>
      <rPr>
        <sz val="12"/>
        <color theme="1"/>
        <rFont val="Arial Narrow"/>
        <family val="2"/>
      </rPr>
      <t xml:space="preserve">
Se realizo reunión con los monitores, con la finalidad de analizar el proceso de inscripción y el proceso de contratación de los monitores y los requisitos que deben tener en cuenta. Fecha 22 de junio 2022.Se programo reunión con los monitores corregimentales para realizar seguimiento al proceso de inscripción. Lugar complejo de raquetas el día 29 de junio 2022.                                                                                                                                                                                                               </t>
    </r>
    <r>
      <rPr>
        <b/>
        <u/>
        <sz val="12"/>
        <color theme="1"/>
        <rFont val="Arial Narrow"/>
        <family val="2"/>
      </rPr>
      <t>Estrategia de Juegos Comunales</t>
    </r>
    <r>
      <rPr>
        <sz val="12"/>
        <color theme="1"/>
        <rFont val="Arial Narrow"/>
        <family val="2"/>
      </rPr>
      <t xml:space="preserve">
Se realizo reunión con los coordinadores deportivos de las tres (3) localidades y presidente de ASOJAC de la localidad 3. Se trataron temas con relación a la planeación, coordinación y avances de las inscripciones de los deportistas en los juegos comunales, coordinación de los espacios para la realización de las capacitaciones programadas. Se realizo la Capacitación “Juegos Comunales Deporte Social Comunitario Instrumento de Paz” en la localidad 2. Fecha 11 de junio 2022 – asistieron 17 personas,Se realizo la Capacitación “Juegos Comunales Deporte Social Comunitario Instrumento de Paz” en la localidad 1. Fecha 16 de junio 2022 – asistieron 17 personas,Se organizo y realizo un torneo de futbol en el barrio Chile sector la Conquista. La actividad se realizó con el apoyo de la señora Betty Montes presidenta de la junta de acción comunal.  El torneo de integración deportiva impacto a 50 niños en edades de 8 a 16 años. Fecha 25 de junio 2022.                                                                                                                                                                                                                                    </t>
    </r>
    <r>
      <rPr>
        <b/>
        <u/>
        <sz val="12"/>
        <color theme="1"/>
        <rFont val="Arial Narrow"/>
        <family val="2"/>
      </rPr>
      <t>Estrategia de Juegos de Discapacidad</t>
    </r>
    <r>
      <rPr>
        <sz val="12"/>
        <color theme="1"/>
        <rFont val="Arial Narrow"/>
        <family val="2"/>
      </rPr>
      <t xml:space="preserve">
Supervisión de los entrenamientos de las personas con discapacidad realizadas por los docentes del programa de deporte social comunitario de forma presencial, esta supervisión y evaluación se hace todas las semanas en los deportes de futbol, boccia, atletismo, natación, baloncesto en silla de ruedas y voleibol sentado con el equipo de apoyo de discapacidad. Estos entrenamientos se hacen de lunes a viernes en los escenarios Norton Madrid, Cancha los Calamares, San Fernando, Cancha Alameda la Victoria Complejo acuático, Pista de atletismo, Coliseo Bernardo Caraballo y Coliseo de Combate. En total de población atendida en los entrenamientos deportivos a corte del mes de junio fue de 193 deportistas todos los días de la semana.Organización y desarrollo del encuentro deportivo de microfútbol “Juego en mi Cartagena” para personas con discapacidad intelectual por motivos de celebrar la Cartageneidad. Participaron Fundación REI, Aluna, El Rosario, Comfenalco y CEN. (3 de junio del 2022) Lugar: Cancha La Gambeta de Comfenalco. Total beneficiarios 40.Socialización del proceso de inscripción a los próximos Juegos Distritales de la Discapacidad donde participaron entrenadores, interprete, presidentes de ligas y clubes de personas con discapacidad. Además, se organizó la metodología que se utilizara para realizar las inscripciones en organizaciones que trabajan con discapacidad. (28 de junio del 2022) Lugar: Complejo de Raquetas.                                                                                                 </t>
    </r>
    <r>
      <rPr>
        <b/>
        <u/>
        <sz val="12"/>
        <color theme="1"/>
        <rFont val="Arial Narrow"/>
        <family val="2"/>
      </rPr>
      <t>Estrategia de Juegos Afro</t>
    </r>
    <r>
      <rPr>
        <sz val="12"/>
        <color theme="1"/>
        <rFont val="Arial Narrow"/>
        <family val="2"/>
      </rPr>
      <t xml:space="preserve">
Se realizo reunión de socialización con los dirigentes de la comunidad Afro del Barrio La Esperanza, donde se trató los puntos como las diferentes disciplinas deportivas a realizar y los escenarios que se utilizaran. Fecha 3 de junio 2022.Se realizo de socialización con el señor Augusto Zapata Torregrosa, coordinador de los torneos femeninos de la liga de Futbol de Bolívar; se trataron los temas de la realización del torneo de futbol femenino Afro, definiendo categorías y las especificaciones del campeonato.  Fecha 9 de junio 2022. Se organizo una reunión con los lideres comunales Afro, donde asistió el señor Cesar Núñez Maldonado, presidente de la JAC del Barrio San Pedro y Libertad, en donde se explicó las distintas disciplinas deportivas que se desarrollaran, las fechas de inscripción, las solicitudes de préstamo de escenarios deportivos y demás referentes y requisitos del programa Afro vigencia 2022. Fecha 17 de junio de 2022. </t>
    </r>
  </si>
  <si>
    <t xml:space="preserve">
Se realizaron las reuniones semanales con el equipo de trabajo, donde planifican y organizan las acciones y actividades correspondientes al cumplimiento de las metas cada estrategiade esta vigencia. 
El equipo crea y organiza actividades de acercamiento a las comunidades, que promueven su participación y fomentan la practica del deporte a nivel social e inclusivo en cada una de sus estrategias. 
Se participa en las mesas de trabajo institucional para el cumplimento del plan de desarrollo distrital 
Se continúan las actividades de acampamiento y supervisión en las estrategias de juegos de discapacidad y juegos carcelarios, en el cumplimento de las acciones establecidas en las metas del plan de acción y las actividades desarrolladas en los comités interinstitucional que priorizan estas poblaciones. 
El equipo de trabajo del Programa DSC: Gustavo Gonzales, Luis Barboza, Glenda Guzmán, Héctor Jiménez, Roger López, Livio Figueroa, Dayanis Rodríguez, Eder Sarmiento, Marelys Chiquillo, Francisco Vega, José Guillermo Torres.
</t>
  </si>
  <si>
    <t xml:space="preserve">Producto # 5: 
1. Se realizo una jornada recreo deportiva con los niños, niñas y jóvenes de los barrios Villa de Aranjuez, Flor del Campo y Bicentenario. Se beneficiaron 100 niños, niñas y jóvenes entre los 6 a 16 años.                                                                                   Producto # 8:
En la programación de Juegos carcelarios se desarrollaron las siguientes actividades con los jóvenes vinculados al SRPA y Centro penitencial de Mujeres: 
1. Actividad recreo deportiva en el Centro Penitenciario de Mujeres (modalidad presencial) el día 4 de mayo del 2022. Se impactaron 20 Mujeres.
2. Actividad recreo deportiva en la Fundación Construyendo Ciudad (sede Santa Mónica modalidad Externado Semicerrado) el día 4 de mayo del 2022. Se impactaron 10 Jóvenes.
3. Actividad recre deportiva en la Función TALID (modalidad CIP) el día 4 de mayo 2022. Se impactaron 12 Jóvenes
4. Actividad recre deportiva en el Centro Penitenciario de Mujeres (modalidad presencial) el día 11 de mayo del 2022. Se impactaron 20 Mujeres.
5. Actividad recreo deportiva en la Fundación Construyendo Ciudad (sede Santa Mónica modalidad Externado Semicerrado) el día 11 de mayo del 2022. Se impactaron 10 Jóvenes.
6. Actividad recre deportiva en la Función TALID (modalidad CIP) el día 4 de mayo 2022. Se impactaron 12 Jóvenes
7. Actividad de Intercambio Deportivo con los jóvenesde la Función TALID y los guardias del INPEC. Estadio de Futbol de san Fernando, realizaron un partido de futbol el día 12 de abril del 2022. Se impactaron 25 beneficiarios.
.
Producto # 9:
Entrenamientos semanales con los deportistas en las disciplinas de futbol, boccia, atletismo, natación, baloncesto en silla de ruedas y voleibol sentado. En total de población atendida en los entrenamientos deportivos a corte del mes de abril fue de 177 deportistas todos los días de la semana.
Actividad de intercambio deportivo de voleibol sentando para fortalecer los procesos de inclusión en el deporte, participaron el club ICONO de personas con discapacidad física y el Club Valiente de personas sin discapacidad. Total, beneficiarios 24 personas 
</t>
  </si>
  <si>
    <r>
      <rPr>
        <b/>
        <u/>
        <sz val="12"/>
        <color theme="1"/>
        <rFont val="Arial Narrow"/>
        <family val="2"/>
      </rPr>
      <t>Estrategia de Juegos Carcelario:</t>
    </r>
    <r>
      <rPr>
        <sz val="12"/>
        <color theme="1"/>
        <rFont val="Arial Narrow"/>
        <family val="2"/>
      </rPr>
      <t xml:space="preserve">
En este periodo se continuó con las visitas a los centros penitenciarios y de rehabilitación, con la finalidad de llevar la estrategia deportiva a cada uno de estos. Se articularon las diferentes acciones y estrategias a desarrollar en esta vigencia con los representantes de cada centro. 
</t>
    </r>
    <r>
      <rPr>
        <b/>
        <sz val="12"/>
        <color theme="1"/>
        <rFont val="Arial Narrow"/>
        <family val="2"/>
      </rPr>
      <t xml:space="preserve">ACTIVIDADES REALIZADAS: </t>
    </r>
    <r>
      <rPr>
        <sz val="12"/>
        <color theme="1"/>
        <rFont val="Arial Narrow"/>
        <family val="2"/>
      </rPr>
      <t xml:space="preserve">
Fecha: 1 de junio, Centro Penitenciario de Mujeres modalidad presencial. Se desarrollaron actividades deportivas y de acondicionamiento físico en el centro penitenciario.Fecha: 1 de junio, Fundación Construyendo Ciudad sede Santa Mónica modalidad Externado Semicerrado. Se realizaron actividades deportivas con los jóvenes del SRPA enmarcadas en el cronograma de actividades. Fecha: 1 de junio, Fundación TALID Modalidad CIP – Coliseo Northon Madrid. Se realizaron actividades deportivas, lúdicas y recreativas con los jóvenes del SRPA.Fecha: 8 de junio, Centro Penitenciario de Mujeres modalidad presencial. Se desarrollaron actividades deportivas, se fundamentó en el deporte de Golito físico en el centro penitenciario.Fecha: 8 de junio, Fundación TALID Modalidad Libertad Vigilada 1 – Sede Zaragocilla. Se realizaron actividades deportivas, lúdicas y recreativas con los jóvenes del SRPA.Fecha: 15 de junio, Centro Penitenciario de Mujeres modalidad presencial. Se desarrollaron actividades deportivas y de acondicionamiento físico en el centro penitenciario.Fecha: 15 de junio, Fundación TALID Modalidad CIP – Coliseo Northon Madrid. Realización de actividades deportivas, lúdicas y recreativas con los.jóvenes del SRPA.Fecha: 15 de junio, Fundación Construyendo Ciudad sede Santa Mónica modalidad Externado Semicerrado. Realización de las actividades deportivas con los jóvenes del SRPA enmarcadas en el cronograma de actividades.Fecha: 16 de junio, Establecimiento Penitenciario y Carcelario Ternera modalidad PPL. Realización de las actividades deportivas con las PPL enmarcadas en el cronograma de actividades. (No se permitieron las evidencias fotográficas)  Fecha: 15 de junio, Centro Penitenciario de Mujeres modalidad presencial. Se realizó un intercambio deportivo en GOLITO entre una selección de internas y el club deportivo ELITE F. C..Fecha: 22 de junio, Fundación TALID Modalidad Externado – Sede Torices. Se realizaron actividades deportivas, lúdicas y recreativas con los jóvenes del SRPA.Fecha: 22 de junio, Fundación Construyendo Ciudad sede Santa Mónica modalidad Externado Semicerrado. Se dictó un taller sobre el fomento de valores, así mismo se desarrollaron actividades deportivas enmarcadas en el cronograma de actividades.Fecha: 22 de junio, Establecimiento Penitenciario y Carcelario Ternera modalidad PPL. Realización de las actividades deportivas con las PPL enmarcadas en el cronograma de actividades. (No se permitieron las evidencias fotográficas).Conclusiones: 
Producto # 5: 
Se realizo un torneo de futbol en el barrio Chile sector la Conquista. La actividad se realizó con el apoyo de la señora Betty Montes presidenta de la junta de acción comunal.  El torneo de integración deportiva impacto a 50 niños en edades de 8 a 16 años. Fecha 25 de junio 2022.
Producto # 8:
En la programación de Juegos carcelarios se desarrollaron las siguientes actividades con los jóvenes vinculados al SRPA y Centro penitencial de Mujeres: 
1.	Actividad recreo deportiva en el Centro Penitenciario de Mujeres, los días 1,8, 15, 22 de junio del 2022. Se impactaron en total 67 Mujeres.
2.	Actividad recreo deportiva en la Fundación Construyendo Ciudad, los días 1, 8, 15, 22 de junio del 2022. Se impactaron en total 40 Jóvenes.
3.	Actividad recre deportiva en la Función TALID, los días 1,8,15, 22 de junio 2022. Se impactaron en total 31 Jóvenes.
4.	Actividad recreo deportiva en el Centro Penitenciario y Carcelario de Ternera, los días 16, 23 de junio del 2022. Se impactaron en total 45 Hombres.
Producto # 9:
Entrenamientos semanales con los deportistas en las disciplinas de futbol, boccia, atletismo, natación, baloncesto en silla de ruedas y voleibol sentado. En total de población atendida en los entrenamientos deportivos a corte del mes de junio fue de 193 deportistas todos los días de la semana. 
Actividad de encuentro deportivo de microfútbol “Juego en mi Cartagena” para personas con discapacidad intelectual por motivos de celebrar la Cartageneidad. Participaron Fundación REI, Aluna, El Rosario, Comfenalco y CEN.  El día 3 de junio del 2022, Lugar: Cancha La Gambeta de Comfenalco. Total beneficiarios 40 personas.
Actividades predeportivas en la Institución Educativa Juan Salvador Gaviota, con el objetivo de promover la práctica deportiva en las personas con discapacidad, motivarlos a que participen en los próximos Juegos Distritales de la Discapacidad y promover procesos de inclusión, el día 22 de junio del 2022. Lugar: Instalaciones Institución Educativa Juan Salvador Gaviota. Total beneficiarios 79 personas 
</t>
    </r>
    <r>
      <rPr>
        <b/>
        <u/>
        <sz val="12"/>
        <color theme="1"/>
        <rFont val="Arial Narrow"/>
        <family val="2"/>
      </rPr>
      <t xml:space="preserve"> Aciertos: </t>
    </r>
    <r>
      <rPr>
        <sz val="12"/>
        <color theme="1"/>
        <rFont val="Arial Narrow"/>
        <family val="2"/>
      </rPr>
      <t xml:space="preserve">
Se continúan las actividades de acampamiento y supervisión en las estrategias de juegos de discapacidad y juegos carcelarios, en el cumplimento de las acciones establecidas en las metas del plan de acción y las actividades desarrolladas en los comités interinstitucional que priorizan estas poblaciones. 
</t>
    </r>
  </si>
  <si>
    <r>
      <rPr>
        <b/>
        <sz val="14"/>
        <color theme="1"/>
        <rFont val="Arial Narrow"/>
        <family val="2"/>
      </rPr>
      <t xml:space="preserve">TRANSFORMACIÓN DE ENTORNOS SALUDABLES :  </t>
    </r>
    <r>
      <rPr>
        <sz val="14"/>
        <color theme="1"/>
        <rFont val="Arial Narrow"/>
        <family val="2"/>
      </rPr>
      <t>1. En el mes de abril se realizaron las campañas Semana de la salud y Festiactivos, por la  época de lluvias se han cancelado varias Jornadas de las diferentes estrategias.</t>
    </r>
    <r>
      <rPr>
        <b/>
        <sz val="14"/>
        <color theme="1"/>
        <rFont val="Arial Narrow"/>
        <family val="2"/>
      </rPr>
      <t xml:space="preserve"> MEJORAMIENTO DE LOS ESTILOS DE VIDA MEDIANTE LA PROMOCIÒN MASIVA DE UNA VIDA ACTIVA DE LA CIUDADANÍA :</t>
    </r>
    <r>
      <rPr>
        <sz val="14"/>
        <color theme="1"/>
        <rFont val="Arial Narrow"/>
        <family val="2"/>
      </rPr>
      <t xml:space="preserve">1. En el período de abril 1 a abril 18 de 2022 se desarrollaron 4 (cuatro) eventos de promoción y 12 (doce) eventos de concentración. 2. Se comenzó prueba piloto en la estrategia Noches Saludables en el centro histórico sector  Las Bovedas.3. En el mes de abril se realizò la primera audición del semillero de profesores de actividad física dirigida musicalizada.4. En la estrategia Joven Saludable se dio inicio a eventos de promoción a través de  campaña Festi-valores.1. En el período comprendido del 19 al 30 de abril se realizaron un total de siete (7) eventos de concentración y dos (2) eventos de promoción.2. Se inicio el lunes 18 de abril de 2022 la prueba piloto de la Estrategia Noches Saludables Centro histórico Las Bovedas.3. Se realizo la campaña “Camina por tu Barrio, Muévete para Vivir” con seis (6) caminatas conformadas por puntos de actividad física de la misma Estrategia en las diferentes Localidades del Distrito.4. El día 23 de abril de 2022 se dio inicio al semillero de actividad física dirigida musicalizada con la primera audición, realizada en el Estadio de Fútbol Jaime Morón León.
5. En el evento de ciudad de la Estrategia Actívate Running subida al Cerro de la Popa, donde se inscribieron 136 personas, un total de ochenta (80) participantes no pertenecen a nuestros 
proyectos (38 hombres y 42 mujeres. </t>
    </r>
    <r>
      <rPr>
        <b/>
        <sz val="14"/>
        <color theme="1"/>
        <rFont val="Arial Narrow"/>
        <family val="2"/>
      </rPr>
      <t>MODERNIZACION DEL CENTRO DE ACONDICIONAMIENTO FISICO-CAF:</t>
    </r>
    <r>
      <rPr>
        <sz val="14"/>
        <color theme="1"/>
        <rFont val="Arial Narrow"/>
        <family val="2"/>
      </rPr>
      <t xml:space="preserve">  .1. El Centro de Acondicionamiento Físico CAF – IDER se encuentra en plan de modernización  y  mantenimiento de máquinas y elementos.1. En los cinco (5) Parques Biosaludables que se impactan dentro de las tres (3) Localidades del Distrito, se están realizando los planes de entrenamiento personalizados de cada usuario.2. Estrategia en crecimiento, en cuanto a usuarios y formas de incidir con la comunidad, se ha hecho intervenciones con practicantes de la Universidad de San Buenaventura del programa
de fisioterapia haciendo aportes importantes para el crecimiento de la estrategia e intervenciones con los usuarios.
</t>
    </r>
  </si>
  <si>
    <r>
      <rPr>
        <b/>
        <sz val="14"/>
        <color theme="1"/>
        <rFont val="Arial Narrow"/>
        <family val="2"/>
      </rPr>
      <t>ENTORNOS SALUDABLES:</t>
    </r>
    <r>
      <rPr>
        <sz val="14"/>
        <color theme="1"/>
        <rFont val="Arial Narrow"/>
        <family val="2"/>
      </rPr>
      <t xml:space="preserve">  1. Continuamos con la asesoría y tamizaje en los centros penitenciarios y carcelario. 2. Se logró impactar un mayor número de ersonas con diferentes discapacidades y la comunidad LGTBIQ+.3. Seguimos impactando en los grupos organizados de persona mayor, llevando nuestra oferta de actívate mayor</t>
    </r>
    <r>
      <rPr>
        <b/>
        <sz val="14"/>
        <color theme="1"/>
        <rFont val="Arial Narrow"/>
        <family val="2"/>
      </rPr>
      <t>. .PROMOCIÒN MASIVA DE UNA VIDA ACTIVA:</t>
    </r>
    <r>
      <rPr>
        <sz val="14"/>
        <color theme="1"/>
        <rFont val="Arial Narrow"/>
        <family val="2"/>
      </rPr>
      <t xml:space="preserve">1. En el período comprendido del 1 al 30 de junio se realizaron un total de veintiséis (26) eventos de concentración y cuatro (4) eventos de promoción.2. El jueves 16 de junio de 2022 se realizo Evento de Ciudad en el Estadio Fútbol de San Fernando, concentrando 14 puntos de actividad física de la Localidad 3, se logro reunir a un total de 420 usuarios de la estrategia Madrúgale a la Salud, de los cuales se recolectaron las inscripciones por formulario Google de un total de 273. 3. Se está trabajando en las nuevas comunidades a impactar dentro del Convenio Interinstitucional MinDeporte-IDER 2022. A través de acercamientos con las JAC del Distrito de Cartagena de Indias. </t>
    </r>
    <r>
      <rPr>
        <b/>
        <sz val="14"/>
        <color theme="1"/>
        <rFont val="Arial Narrow"/>
        <family val="2"/>
      </rPr>
      <t xml:space="preserve">MODERNIZACIÒN DEL CAF: </t>
    </r>
    <r>
      <rPr>
        <sz val="14"/>
        <color theme="1"/>
        <rFont val="Arial Narrow"/>
        <family val="2"/>
      </rPr>
      <t>1. En los cinco (5) Parques Biosaludables que se impactan dentro de las tres (3) Localidades del Distrito, se están trabajando en los planes de entrenamiento personalizados de cada usuario. 2. Estrategia en crecimiento, se piensa proponer un plan de capacitación para los profesores de  la estrategia Actívate en el Parque..</t>
    </r>
  </si>
  <si>
    <r>
      <rPr>
        <b/>
        <sz val="14"/>
        <color theme="1"/>
        <rFont val="Arial Narrow"/>
        <family val="2"/>
      </rPr>
      <t>ENTORNOS SALUDABLES:</t>
    </r>
    <r>
      <rPr>
        <sz val="14"/>
        <color theme="1"/>
        <rFont val="Arial Narrow"/>
        <family val="2"/>
      </rPr>
      <t xml:space="preserve"> 1. Continuamos con la asesoría y tamizaje en los centros penitenciarios y carcelario. 2. Se logró impactar un mayor número de personas con diferentes discapacidades y la  comunidad LGTBIQ+.3. Seguimos impactando en los grupos organizados de persona mayor, llevando nuestra </t>
    </r>
    <r>
      <rPr>
        <b/>
        <sz val="14"/>
        <color theme="1"/>
        <rFont val="Arial Narrow"/>
        <family val="2"/>
      </rPr>
      <t xml:space="preserve"> PROMOCIIÒN MASIVA DE UNA VIDA ACTIVA</t>
    </r>
    <r>
      <rPr>
        <sz val="14"/>
        <color theme="1"/>
        <rFont val="Arial Narrow"/>
        <family val="2"/>
      </rPr>
      <t>:En el período comprendido del 1 al 30 de junio se realizaron un total de veintiséis (26) eventos de concentración y cuatro (4) eventos de promoción. 2. El jueves 16 de junio de 2022 se realizo Evento de Ciudad en el Estadio Fútbol de San 
Fernando, concentrando 14 puntos de actividad física de la Localidad 3, se logro reunir a un total de 420 usuarios de la estrategia Madrúgale a la Salud, de los cuales se recolectaron las inscripciones por formulario Google de un total de 273. 3. Se está trabajando en las nuevas comunidades a impactar dentro del Convenio  Interinstitucional MinDeporte-IDER 2022. A través de acercamientos con las JAC del Distrito de Cartagena de indias</t>
    </r>
    <r>
      <rPr>
        <b/>
        <sz val="14"/>
        <color theme="1"/>
        <rFont val="Arial Narrow"/>
        <family val="2"/>
      </rPr>
      <t xml:space="preserve">. MODERNIZACIÒN DEL CAF: </t>
    </r>
    <r>
      <rPr>
        <sz val="14"/>
        <color theme="1"/>
        <rFont val="Arial Narrow"/>
        <family val="2"/>
      </rPr>
      <t>1. En los cinco (5) Parques Biosaludables que se impactan dentro de las tres (3) Localidades del Distrito, se están trabajando en los planes de entrenamiento personalizados de cada usuario. 2. Estrategia en crecimiento, se piensa proponer un plan de capacitación para los profesores de  la estrategia Actívate en el Parque.</t>
    </r>
  </si>
  <si>
    <t>En el evento de ciudad de la Estrategia Actívate Running subida al Cerro de la Popa, donde se inscribieron 136 personas, un total de ochenta (80) participantes no pertenecen a nuestros proyectos (38 hombres y 42 mujeres).</t>
  </si>
  <si>
    <t xml:space="preserve">Se realizò un (1) evento de ciudad Activate Runnig -Parque Heredia , el cual beneficio a 771 personas </t>
  </si>
  <si>
    <r>
      <rPr>
        <b/>
        <sz val="11"/>
        <color theme="1"/>
        <rFont val="Calibri"/>
        <family val="2"/>
        <scheme val="minor"/>
      </rPr>
      <t>APROVECHAMIENTO DEL ESPACIO PÚBLICO:</t>
    </r>
    <r>
      <rPr>
        <sz val="11"/>
        <color theme="1"/>
        <rFont val="Calibri"/>
        <family val="2"/>
        <scheme val="minor"/>
      </rPr>
      <t xml:space="preserve"> El domingo 24 de abril se realizó el evento de ciudad lanzamiento de la Ciclovías dominical  de ciudad VAS, donde se benefició a 1.500 personas, de las cuales logramos tomar el  listado de asistencia de 800 personas. </t>
    </r>
    <r>
      <rPr>
        <b/>
        <sz val="11"/>
        <color theme="1"/>
        <rFont val="Calibri"/>
        <family val="2"/>
        <scheme val="minor"/>
      </rPr>
      <t xml:space="preserve">CAMPAMENTOS JUVENILES: </t>
    </r>
    <r>
      <rPr>
        <sz val="11"/>
        <color theme="1"/>
        <rFont val="Calibri"/>
        <family val="2"/>
        <scheme val="minor"/>
      </rPr>
      <t>1. A la fecha estamos realizando inscripciones de los campistas al proyecto por medio de un  formulario Drive. 2. El día 23 de abril se realizó jornada de limpieza del parque Daniel Lemaitre, por parte de los  campistas del Bosque Santa María. 3. Los días 2, 9 y 23 de abril se realizó el encuentro intergeneracional en los diferentes bosques  del Proyecto (Bosque Santa María, Bosque Escuela Normal Superior, Bosque Unidad  Deportiva Fidel Mendoza Carrasquilla, Bosque Fe y Alegría las Américas, Bosque  Ambientalista y Bosque Juan José Nieto). 4. El día 24 de abril se realizó la estrategia Camping por un Dia, en el desarrollo del lanzamiento de la estrategia Ciclovía Dominical, realizada sobre la Av. Pedro de Heredia. 5. proximadamente el 82% de los participantes del Proyecto son nuevos. 6. Se vienen realizando capacitaciones para líderes de Bosques, en los cinco Ejes Temáticos  del Programa Campamentos Juveniles.</t>
    </r>
    <r>
      <rPr>
        <b/>
        <sz val="11"/>
        <color theme="1"/>
        <rFont val="Calibri"/>
        <family val="2"/>
        <scheme val="minor"/>
      </rPr>
      <t xml:space="preserve">ESCUELA RECREATIVA:. </t>
    </r>
    <r>
      <rPr>
        <sz val="11"/>
        <color theme="1"/>
        <rFont val="Calibri"/>
        <family val="2"/>
        <scheme val="minor"/>
      </rPr>
      <t xml:space="preserve">En las atenciones realizadas a la población se beneficiaron 155 agentes educativos. 2. Se realizaron 2 carnavales lúdicos donde se impactaron 354 personas en los  corregimientos de Pasacaballos y La Boquilla 3. Se realizaron 2 talleres de estimulación temprana donde se impactaron 61 personas (madres gestantes y lactantes). 4. Se realizo taller de nutrición, donde se impactó un total de 65 personas. </t>
    </r>
    <r>
      <rPr>
        <b/>
        <sz val="11"/>
        <color theme="1"/>
        <rFont val="Calibri"/>
        <family val="2"/>
        <scheme val="minor"/>
      </rPr>
      <t>RECREACIÒN PARA TODOS:</t>
    </r>
    <r>
      <rPr>
        <sz val="11"/>
        <color theme="1"/>
        <rFont val="Calibri"/>
        <family val="2"/>
        <scheme val="minor"/>
      </rPr>
      <t>1.  Continuamos con la Estrategia Recréate en el Parque en la comunidad de Daniel Lemaitre (tercera intervención) 2. Se cumplió con las diferentes actividades realizadas en conmemoración del mes de la niñez y la recreación desde el proyecto Recreación para todos.</t>
    </r>
  </si>
  <si>
    <r>
      <rPr>
        <b/>
        <sz val="11"/>
        <color theme="1"/>
        <rFont val="Calibri"/>
        <family val="2"/>
        <scheme val="minor"/>
      </rPr>
      <t>APROVECHAMIENTO DEL ESPACIO PÙBLICO:</t>
    </r>
    <r>
      <rPr>
        <sz val="11"/>
        <color theme="1"/>
        <rFont val="Calibri"/>
        <family val="2"/>
        <scheme val="minor"/>
      </rPr>
      <t>1. En el mes de mayo se llevará a cabo la rotación de la ciclovía dominical, la ruta se traslada para la Av. Santander, desde el puente Romero Aguirre (Crespo) hasta la Tenazas (El  Cabrero).1. Los indicadores fueron construidos con la proyección de ejecutar la estrategia ciclovías barriales cada 8 días todos los domingos, en la actualidad se esta ejecutando cada 15 días para poder atender la ciclovía dominical de ciudad, la cual demanda un gran número de personal de apoyo, quedándonos sin personal para atender las ciclovías barriales. 2. Se realizaron modificaciones en el calendario propuesto para la ciclovía dominical debido al evento de ciudad de la Media Maratón del Mar, por sugerencia de las autoridades de Tránsito y la Policía Nacional, quienes manifestaron no poder atender dos eventos de ciudad de manera simultánea.I</t>
    </r>
    <r>
      <rPr>
        <b/>
        <sz val="11"/>
        <color theme="1"/>
        <rFont val="Calibri"/>
        <family val="2"/>
        <scheme val="minor"/>
      </rPr>
      <t>MPLEMENTAICIÒN DEL PROGRAMA NACIONAL DE CAMPAMENTOS JUVENILES:</t>
    </r>
    <r>
      <rPr>
        <sz val="11"/>
        <color theme="1"/>
        <rFont val="Arial"/>
        <family val="2"/>
      </rPr>
      <t>1. A la fecha estamos realizando las inscripciones de los campistas al Proyecto por medio de un  formulario de Google drive. 2. 3 de mayo Se socializó con los padres de familia de los estudiantes de la I.E. Politécnico del  Pozón, el Proyecto Campamentos Juveniles. 3. 7 de mayo Se realizó jornada de limpieza del parque Daniel Lemaitre.. 4. 7 de mayo Se realizó jornada de limpieza zona verde frente al Complejo Acuático y  alrededores. 5. 7 de mayo se realizó el encuentro intergeneracional en los diferentes Bosque del Proyecto (Bosque Santa María, Bosque Escuela normal Superior, Bosque U. D. Fidel Mendoza C.,  Bosque Fe y Alegría las Américas, Bosque Ambientalista y Bosque Juan José Nieto). 6. 8 de mayo Se realizó la estrategia “Camping por un Dia” en la Ciclovía Dominical, sobre la Av. Pedro de Heredia a la altura del Barrio Escallón Villa 7. 11 de mayo Se socializó con los padres de familia de los estudiantes de la I: E. Politécnico del  Pozón, el Proyecto Campamentos Juveniles. 8. Aproximadamente el 82% de los participantes del Proyecto son nuevos. 9. Se vienen realizando capacitaciones para líderes de Bosques, en los cinco Ejes Temáticos  del Programa Campamentos Juveniles</t>
    </r>
    <r>
      <rPr>
        <sz val="11"/>
        <color theme="1"/>
        <rFont val="Calibri"/>
        <family val="2"/>
        <scheme val="minor"/>
      </rPr>
      <t>.Se realizaron otras actividades como: 1. 21-Mayo se realizó el encuentro intergeneracional en los diferentes Bosque del Proyecto
(Bosque Santa María, Bosque Escuela normal Superior, Bosque U. D. Fidel Mendoza C., Bosque Fe y Alegría las Américas, Bosque Ambientalista y Bosque Juan José Nieto). 2. 22-Mayo Se realizó la estrategia “Camping por un Dia” en la Ciclovía Dominical, en la Av. Santander, a la altura del barrio Marbella. 3. 28-Mayo se realizó el encuentro intergeneracional en los diferentes Bosque del Proyecto (Bosque Santa María, Bosque Escuela normal Superior, Bosque U. D. Fidel Mendoza C., Bosque Fe y Alegría las Américas, Bosque Ambientalista y Bosque Juan José Nieto). 4. 28-Mayo Se realizó jornada de limpieza en el estadio de softbol del Nuevo Bosque, en desarrollo de la campaña “Juégale limpio a los escenarios deportivos”. 5. 28-Mayo se realizó escuela de padres en el Bosque U. D. Fidel Mendoza C. en el complejo acuático Jaime González J. 6. Aproximadamente el 84% de los participantes del Proyecto son nuevos. 7. Se vienen realizando capacitaciones para líderes de Bosques, en los cinco Ejes Temáticos del Programa Campamentos Juveniles.</t>
    </r>
    <r>
      <rPr>
        <b/>
        <sz val="11"/>
        <color theme="1"/>
        <rFont val="Calibri"/>
        <family val="2"/>
        <scheme val="minor"/>
      </rPr>
      <t>ESCUELAS RECREATIVAS:</t>
    </r>
    <r>
      <rPr>
        <sz val="11"/>
        <color theme="1"/>
        <rFont val="Calibri"/>
        <family val="2"/>
        <scheme val="minor"/>
      </rPr>
      <t>1. En las atenciones realizadas a la población se beneficiaron 143 agentes educativos. 2. Se realizo carnaval lúdico en el corregimiento de Tierra Bomba y Punta Canoa donde se  impactaron 370 personas. 3. Se realizaron 4 talleres de estimulación temprana donde se impactaron 116 personas (madres gestantes y lactantes). 4. Se realizo escuelas para padres, donde se impactó un total de 18 personas en el corregimiento de Santana.1. En las atenciones realizadas a la población se beneficiaron 152 agentes educativos. 2. Se realizó un taller de elaboración de juguetes donde se impactaron 27 madres comunitarias en el corregimiento de Punta Arena. 3. Se realizaron 6 talleres de estimulación temprana donde se impactaron 94 personas (madres gestantes y lactantes) corregimientos de Caño del Oro, Punta Arena, Bayunca y Pasacaballos.</t>
    </r>
    <r>
      <rPr>
        <b/>
        <sz val="11"/>
        <color theme="1"/>
        <rFont val="Calibri"/>
        <family val="2"/>
        <scheme val="minor"/>
      </rPr>
      <t xml:space="preserve"> RECREACIÒN PARA TODOS :</t>
    </r>
    <r>
      <rPr>
        <sz val="11"/>
        <color theme="1"/>
        <rFont val="Arial"/>
        <family val="2"/>
      </rPr>
      <t xml:space="preserve">1. Se iniciará la estrategia Recréate en el Parque en el Barrio Almirante Colón impactando en la  Localidad No. 3 Industrial y de la Bahía. 2. Se inició la estrategia Cartagena es de los niños, realizando el recorrido en los diferentes Museos del Centro Histórico 1. Desde el proyecto Recreación para Todos se participó en la campaña La Ruta de la Afrocolombianidad.
2. Se impactaron 70 niños en la estrategia Cartagena es de los niños y niñas. 3. 20 personas mayores con la estrategia persona mayor nuevo comienzo.
</t>
    </r>
  </si>
  <si>
    <r>
      <rPr>
        <b/>
        <sz val="11"/>
        <color theme="1"/>
        <rFont val="Calibri"/>
        <family val="2"/>
        <scheme val="minor"/>
      </rPr>
      <t xml:space="preserve">APROVECHAMIENTO DEL ESPACIO PÙBLICO:   </t>
    </r>
    <r>
      <rPr>
        <sz val="11"/>
        <color theme="1"/>
        <rFont val="Calibri"/>
        <family val="2"/>
        <scheme val="minor"/>
      </rPr>
      <t>1. En el periodo de junio, Se realizó una sola ciclovía Dominical ya que se ejecutaron las elecciones de segunda vuelta presidencial e interfirió en la programación habitual de dicho evento. Fueron 2 jornadas de ciclo paseos (martes de bici) por motivos climáticos (lluvia)..I</t>
    </r>
    <r>
      <rPr>
        <b/>
        <sz val="11"/>
        <color theme="1"/>
        <rFont val="Calibri"/>
        <family val="2"/>
        <scheme val="minor"/>
      </rPr>
      <t>MPLEMENTAICIÒN DEL PROGRAMA NACIONAL DE CAMPAMENTOS JUVENILES: 1</t>
    </r>
    <r>
      <rPr>
        <sz val="11"/>
        <color theme="1"/>
        <rFont val="Calibri"/>
        <family val="2"/>
        <scheme val="minor"/>
      </rPr>
      <t>. A la fecha estamos realizando las inscripciones de los campistas al Proyecto por medio de un formulario de Google drive. (381 Inscritos). 2. 4-Junio se realizó el encuentro intergeneracional en los diferentes Bosque del Proyecto (Bosque Santa María, Bosque Escuela normal Superior, Bosque U. D. Fidel Mendoza C., Bosque Fe y Alegría las Américas, Bosque Ambientalista y Bosque Juan José Nieto). 3. 11-Junio se realizó el encuentro intergeneracional en los diferentes Bosque del Proyecto (Bosque Santa María, Bosque Escuela normal Superior, Bosque U. D. Fidel Mendoza C., Bosque Fe y Alegría las Américas, Bosque Ambientalista y Bosque Juan José Nieto). 4. 12-Junio Se realizó la estrategia “Camping por un Dia” en la Ciclovía Dominical, en la Av. Pedro de Heredia, en el barrio Escallón Villa. 5. 18-Junio se realizó el III Festival Recreativo con los campistas de los diferentes Bosque del Proyecto (Bosque Santa María, Bosque Escuela normal Superior, Bosque U. D. Fidel Mendoza C., Bosque Fe y Alegría las Américas, Bosque Ambientalista y Bosque Juan José Nieto). 6. 25-Junio se realizó el encuentro intergeneracional en los diferentes Bosque del Proyecto (Bosque Santa María, Bosque Escuela normal Superior, Bosque U. D. Fidel Mendoza C., Bosque Fe y Alegría las Américas, Bosque Ambientalista y Bosque Juan José Nieto).7. 25-Junio se realizó escuela de padres en el Bosque Ambientalista en el barrio San José de los Campanos. 8. 25-Junio Se realizó jornada de limpieza estadio de softbol de las Palmeras. 9. 25-Junio Se realizó jornada de limpieza en la I. E. Juan José Nieto. 10. 28.Junio Se inicia curso del SENA en “Formación Pedagógica Básica” con Lideres y Campistas, con una intensidad horaria de 40 horas. este finaliza el día 8 de Julio. 11. Aproximadamente el 85% de los participantes del Proyecto son nuevos. 12. Se vienen realizando capacitaciones para líderes de Bosques, en los cinco Ejes Temáticos del Programa Campamentos Juveniles.</t>
    </r>
    <r>
      <rPr>
        <b/>
        <sz val="11"/>
        <color theme="1"/>
        <rFont val="Calibri"/>
        <family val="2"/>
        <scheme val="minor"/>
      </rPr>
      <t xml:space="preserve">  </t>
    </r>
    <r>
      <rPr>
        <sz val="11"/>
        <color theme="1"/>
        <rFont val="Calibri"/>
        <family val="2"/>
        <scheme val="minor"/>
      </rPr>
      <t>.</t>
    </r>
    <r>
      <rPr>
        <b/>
        <sz val="11"/>
        <color theme="1"/>
        <rFont val="Calibri"/>
        <family val="2"/>
        <scheme val="minor"/>
      </rPr>
      <t>ESCUELAS RECREATIVAS:</t>
    </r>
    <r>
      <rPr>
        <sz val="11"/>
        <color theme="1"/>
        <rFont val="Calibri"/>
        <family val="2"/>
        <scheme val="minor"/>
      </rPr>
      <t>1. En las atenciones realizadas a la población se beneficiaron 156 agentes educativos. 2. Se realizaron 4 talleres de elaboración de juguetes donde se impactaron 122 madres comunitarias y agentes educativas en los corregimientos de Pasacaballo y Boquilla 3. Se realizaron 2 talleres de estimulación temprana donde se impactaron 49 personas (madres gestantes y lactantes) 4. Se realizaron 3 escuelas para padres y un taller de nutrición, donde se impactaron un total de 136 personas en los corregimientos de Bayunca y Pasacaballos.</t>
    </r>
    <r>
      <rPr>
        <b/>
        <sz val="11"/>
        <color theme="1"/>
        <rFont val="Calibri"/>
        <family val="2"/>
        <scheme val="minor"/>
      </rPr>
      <t xml:space="preserve"> RECREACIÒN PARA TODOS :</t>
    </r>
    <r>
      <rPr>
        <sz val="11"/>
        <color theme="1"/>
        <rFont val="Calibri"/>
        <family val="2"/>
        <scheme val="minor"/>
      </rPr>
      <t>1. La campaña que se está llevando a cabo es “rescatando sonrisas” se realiza en conmemoración a la lucha contra el cáncer infantil.</t>
    </r>
  </si>
  <si>
    <t>El domingo 24 de abril se realizó el evento de ciudad lanzamiento de la Ciclovías dominical de ciudad VAS, donde se benefició a 1.500 personas, de las cuales logramos tomar el listado de asistencia de 800 personas.En este primer trimestre del año 2022..</t>
  </si>
  <si>
    <t xml:space="preserve">No se llevo a cabo ningùn evento </t>
  </si>
  <si>
    <t>Se llevaron a cabo dos (2) eventos recreativas de ciudad  y se benefiiciaron a 636 personas.</t>
  </si>
  <si>
    <t xml:space="preserve">No se llevdo a cabo ningùn evento </t>
  </si>
  <si>
    <t xml:space="preserve">• Durante el mes de abril de 2022 se consolido el cronograma de sesiones ordinarias bajo el oficio IDER-OFI-000348-2022 (Anexo 15).de la Politica Pública Distrital del Deporte y la Recreación.                              .Dentro del proceso de diseño, construcción e implementación de un Sistema de Información del Deporte y la Recreación - SIDR (banco de datos) se desarrollaron las siguientes actividades:
• Se elaboró el informe a corte de 30 de abril 2022 del proceso de identificación de registros administrativos, registrando un avance del 77,08% de la Etapa 1. (Anexo 1).
• Se realizó la consulta a la Universidad de la Salle sobre el uso de la licencia del software ARCGIS (Anexo 2).
• Se elaboró el formulario para la identificación de los puntos saludables del área de recreación (Anexo 3).
• En el marco de proceso de caracterización del deporte asociado se desarrollaron las siguientes actividades:
o Se elaboró el formulario de caracterización del deporte asociado (Anexo 4).
o Se elaboró el oficio de contacto y envío del formulario a los clubes deportivos (Anexo 5).
o Se envió el formulario vía correo electrónico a los clubes deportivos (Anexo 6).
• Se elaboró la sección de justificación y caracterización de la población del proyecto Chambacú (Anexo 7).
</t>
  </si>
  <si>
    <t xml:space="preserve">• Se desarrolló la primera sesión ordinaria de acompañamiento técnico a la estructuración de la Política Distrital de Deporte y Recreación – PDDR (Anexo 16) • Se presentó el ajuste del cronograma de sesiones ordinarias a través del oficio IDEROFI-000431-2022. (Anexo 17). </t>
  </si>
  <si>
    <t>• Se definió el instrumento para la construcción del imaginario colectivo del deporte y la recreación en Cartagena y se estructuró en la plataforma ArcGIS (Anexo 6).</t>
  </si>
  <si>
    <t xml:space="preserve"> • Se desarrolló la capacitación sobre DEPORTE Y RECREACION PARA EL DESARROLLO INTEGRAL DEL NIÑO el 22 abril de 2022 10:00 a. m – 12:00 m (Anexo 13)-Se benefiaron a 99 personas..
• Se gestionó ante el ministerio del deporte el seminario de legislación y administración deportiva a través del oficio IDER-OFI-000291-2022 (Anexo 14)
</t>
  </si>
  <si>
    <t>• Se desarrollo la segunda capacitación sobre “Desarrollo físico y motriz del niño” el 18 de mayo de 2022 10:00 a. m – 12:00 m (Anexo 12). • Se desarrollo el V Coloquio nacional “Deporte, patrimonio e identidad” en el marco del mes de la herencia africana el 25 de mayo de 2022 10:00 a. m – 12:00 m (Anexo 13).• Se presentaron las especificaciones técnicas para la operación logística el 6 de mayo de 2022 a la oficina jurídica (Anexo 14 y Anexo 15) para proceder a desarrollar el proceso de contratación de la logística de los eventos de apropiación. Se reenvío recordatorio para consultar sobre la viabilidad de las especificaciones. Aun no se obtiene respuesta alguna sobre el proceso</t>
  </si>
  <si>
    <t>Se realizó el Seminario Internacional Deporte, Actividad Física y Recreación el día 16 de Junio con los ponentes Jorge Tito Pérez, Araiza Herrera y Nancy Carmenatos Pimentel. Se registró una asistencia 52 personas y (Anexo 11). • Se realizó el taller “El Rol de la ciencia, la tecnología y la innovación en el deporte” el día 24 de Junio con los ponentes Luis Carlos Arraut y Guillermo Beuchat. Se registró una asistencia 113 personas y (Anexo 12). • Se realizó el VI Coloquio Nacional Deporte, Memoria e Identidad: La cultura del deporte como parte de la Cartageneidad el día 30 de Junio con los ponentes Fredy Goyeneche y José Guillermo Torres, con la moderación de Merlis Pájaro. Se registró una asistencia 68 personas y (Anexo 13).</t>
  </si>
  <si>
    <t xml:space="preserve">En este componente se está trabajando en dos documentos sobre los cuales se cuenta con borrador de propuesta producto de la revisión de información secundaria y se está trabajando en la recolección de información primaria, de los mencionados el primero con entrevistas a actores claves y el segundo con la aplicación de un instrumento de sondeo:
• Documento de reconocimiento de la historia deportiva de Cartagena en temas de escenarios deportivos.
o Base de datos escenarios deportivos por año de construcción y cambios significativos (Anexo 8)
• Documento sobre el imaginario colectivo sobre las disciplinas deportivas más importantes de la ciudad.
o Formulario preliminar para la construcción del imaginario deportivo en temas de deporte y recreación (Anexo 9).
</t>
  </si>
  <si>
    <t>En este componente se está trabajando en dos documentos sobre los cuales se cuenta con borrador de propuesta producto de la revisión de información secundaria y se está trabajando en la recolección de información primaria, de los mencionados el primero con entrevistas a actores claves y el segundo con la aplicación de un instrumento de sondeo: • Documento de reconocimiento de la historia deportiva de Cartagena en temas de
escenarios deportivos. o Al momento de este informe se desarrolla la revisión documental y de consulta a diferentes actores del territorio, que ha permitido tener una versión provisional de la crónica titulada “Imagina la Vida”.
o Teniendo en cuenta la poca información con la que se cuenta se diseñó un instrumento para la recolección de información primaria (Anexo 6) cuyo propósito es el de sistematizar la narrativa de actores estratégicos sobre la historia de nuestros escenarios, se aplicará este instrumento en entrevista semiestructurada a los actores de la Tabla 1 y se espera ampliar de acuerdo con los resultados y recomendaciones que se vayan dando como resultado de las consultas hechas. • Se elaboró la estructura central del instrumento para la construcción del imaginario colectivo del deporte en Cartagena (Anexo 7). Se procederá a definir el diseño muestral y la metodología de recolección de datos multiplataformas y desde las diferentes iniciativas de la oferta misional del IDER.</t>
  </si>
  <si>
    <t>En este componente se está trabajando en dos documentos sobre los cuales se cuenta con borrador de propuesta producto de la revisión de información secundaria y se está trabajando en la recolección de información primaria, de los mencionados el primero con entrevistas a actores claves y el segundo con la aplicación de un instrumento de sondeo:
• Se definió el instrumento para la construcción del imaginario colectivo del deporte y la recreación en Cartagena y se estructuró en la plataforma ArcGIS (Anexo 6).
• Se elaboró la estructura conceptual preliminar sobre la que se fundará el marco teórico del articulo (Anexo 7), sobre la cual también se elaboraran las piezas comunicacionales para el procedimiento de levantamiento de información.</t>
  </si>
  <si>
    <t xml:space="preserve">• Se envió la minuta del convenio con el visto bueno de la oficina jurídica del IDER para la gestión y firma por parte de la Universidad San Buenaventura (Anexo 10).
• Se elaboró contrapropuesta al proyecto de investigación de la USB para que vincule al semillero y a docentes del IDER con intereses en investigación para el fortalecimiento del proceso de gestión de conocimiento del instituto. (Anexo 11).
• Se gestionó mesa de trabajo con el SENA para la gestión de escenarios de la oferta cerrada que se inició en septiembre de 2020 y junio de 2021.  
• Se desarrollaron las reuniones con la Secretaría de Hacienda Distrital y el Observatorio de Ciencia, Tecnología e Innovación para la articulación de experiencias de innovación en el deporte y el apoyo a la política pública del deporte y la recreación (Anexo 12)
Dentro del proceso de diseño, construcción e implementación de un Sistema de Información del Deporte y la Recreación - SIDR (banco de datos) se desarrollaron las siguientes actividades:
• Se elaboró el informe a corte de 30 de abril 2022 del proceso de identificación de registros administrativos, registrando un avance del 77,08% de la Etapa 1. (Anexo 1).
• Se realizó la consulta a la Universidad de la Salle sobre el uso de la licencia del software ARCGIS (Anexo 2).
• Se elaboró el formulario para la identificación de los puntos saludables del área de recreación (Anexo 3).
• En el marco de proceso de caracterización del deporte asociado se desarrollaron las siguientes actividades:
o Se elaboró el formulario de caracterización del deporte asociado (Anexo 4).
o Se elaboró el oficio de contacto y envío del formulario a los clubes deportivos (Anexo 5).
o Se envió el formulario vía correo electrónico a los clubes deportivos (Anexo 6).
• Se elaboró la sección de justificación y caracterización de la población del proyecto Chambacú (Anexo 7).
</t>
  </si>
  <si>
    <t xml:space="preserve">Se firmó el convenio de cooperación entre el IDER y la USB (Anexo 8) • Se remitió la minuta del convenio entre IDER y la UMAYOR con comentarios y observaciones para la consolidación de la alianza (Anexo 9). Igualmente, se está definiendo con el equipo de escenarios deportivos el préstamo de los espacios requeridos y ajustados a la disponibilidad del IDER. • Se elaboró propuesta de articulación entre el IDER y la UNIBAC para evaluación y posterior firma de convenio de cooperación (Anexo 10). Esta propuesta ya está avalada por la dirección general y se está a la espera del visto bueno del área jurídica del IDER para la socialización con la oficina de bienestar de la UNIBAC. • Se participó en las siguientes reuniones (Anexo 11): o Reunión sobre proceso de auditoria contraloría distrital – 12 de mayo de 2022 de 9 – 12 am.o Reunión con el Observatorio de Patrimonio y Cultura de la Universidad de Cartagena para aunar esfuerzos en temas de investigación de memoria histórica – 16 de mayo de 2022 de 2 a 3 pm.o Recorrido por el estadio 11 de noviembre en el marco del proyecto pentágono de la Universidad de Cartagena – 19 de mayo de 2022 de 3 a 5 pm. o Participación en la ponencia de Beisbol y Música en el marco del proyecto pentágono – 20 de mayo de 2022 de 5 a 6 pm. o Reunión de  articulación con el Centro de Estudios Económicos para el Desarrollo y la Competitividad de la Cámara de Comercio de Cartagena – 26 de mayo de 2022 de 10 a 11 am. o Reunión para la firma protocolaria del convenio de cooperación entre el IDER y la USB – 31 de mayo de 2022 de 2:30 a 3 pm.Dentro del proceso de diseño, construcción e implementación de un Sistema de Información
del Deporte y la Recreación - SIDR (banco de datos) se desarrollaron las siguientes actividades: • Se definió la herramienta de visualización y control de datos, el software Power BI de Microsoft. Se realizó la simulación de cotización del software por tienda virtual del estado colombiano (Anexo 1). • Se definió la estructura del geoportal del SIDR (Anexo 2). • Se elaboró el Dashboard de los escenarios deportivos administrados por el IDER (Anexo 3). • Se georreferenciaron los puntos saludables del área de recreación dentro del ejercicio de localización en el territorio, así como el apoyo a los faltantes (Anexo 4). • Se elaboró el Dashboard de los permisos de préstamos de escenarios deportivos entre enero-abril del 2022 (Anexo 5).
</t>
  </si>
  <si>
    <t>Dentro del proceso de diseño, construcción e implementación de un Sistema de Información del Deporte y la Recreación - SIDR (banco de datos) se desarrollaron las siguientes actividades: • Se elaboró el Informe de la primera fase “Identificación de Registros Administrativos” (Anexo 1). Los resultados serán socializados el 6 de julio de 2022 en reunión presencial en el complejo de raquetas de 9 am a 12m (Anexo 2). • Se finalizó el proceso de georreferenciación de los puntos saludables. Se creó un
dashboard donde se evidencia las estrategias, el nombre de los puntos, profesor, horarios, localidades, UCG, barrios (Anexo 3). • Inicio por parte del equipo jurídico del proceso de compra de software de ArcGIS, dicha contratación es clave dado que uno de los programas para la elaboración de mapas (Anexo 4) • Avance en la página web por parte del equipo de comunicaciones con la modificación en las imágenes, creación de botones en la sección de datos abiertos y subir el dashboard de puntos saludables en la sección de recreación (Anexo 5)• Se recibió la minuta del convenio por parte de UMAYOR con los ajustes y las aclaraciones requeridas, se encuentra en revisión por parte del observatorio para luego remitir a la oficina jurídica (Anexo 8).• Se recibió la minuta del convenio por parte de UMAYOR con los ajustes y las aclaraciones requeridas, se encuentra en revisión por parte del observatorio para luego remitir a la oficina jurídica (Anexo 8).</t>
  </si>
  <si>
    <t>• Se envió la minuta del convenio con el visto bueno de la oficina jurídica del IDER para la gestión y firma por parte de la Universidad San Buenaventura (Anexo 10).
• Se elaboró contrapropuesta al proyecto de investigación de la USB para que vincule al semillero y a docentes del IDER con intereses en investigación para el fortalecimiento del proceso de gestión de conocimiento del instituto. (Anexo 11).
• Se gestionó mesa de trabajo con el SENA para la gestión de escenarios de la oferta cerrada que se inició en septiembre de 2020 y junio de 2021.  
• Se desarrollaron las reuniones con la Secretaría de Hacienda Distrital y el Observatorio de Ciencia, Tecnología e Innovación para la articulación de experiencias de innovación en el deporte y el apoyo a la política pública del deporte y la recreación (Anexo 12)
• El convenio con la USB estaba programado para su firma el 29 de abril de 2022, pero por obligaciones del rector no se pudo concretar la firma, la cual fue programada para 6 de mayo de 2022 en las instalaciones de la USB.</t>
  </si>
  <si>
    <t>• Se firmó el convenio de cooperación entre el IDER y la USB (Anexo 8) • Se remitió la minuta del convenio entre IDER y la UMAYOR con comentarios y observaciones para la consolidación de la alianza (Anexo 9). Igualmente, se está definiendo con el equipo de escenarios deportivos el préstamo de los espacios requeridos y ajustados a la disponibilidad del IDER. • Se elaboró propuesta de articulación entre el IDER y la UNIBAC para evaluación y posterior firma de convenio de cooperación (Anexo 10). Esta propuesta ya está avalada por la dirección general y se está a la espera del visto bueno del área jurídica del IDER para la socialización con la oficina de bienestar de la UNIBAC. • Se participó en las siguientes reuniones (Anexo 11): o Reunión sobre proceso de auditoria contraloría distrital – 12 de mayo de 2022 de 9 – 12 am. o Reunión con el Observatorio de Patrimonio y Cultura de la Universidad de Cartagena para aunar esfuerzos en temas de investigación de memoria histórica – 16 de mayo de 2022 de 2 a 3 pm. o Recorrido por el estadio 11 de noviembre en el marco del proyecto pentágono de la Universidad de Cartagena – 19 de mayo de 2022 de 3 a 5 pm. o Participación en la ponencia de Beisbol y Música en el marco del proyecto pentágono – 20 de mayo de 2022 de 5 a 6 pm. o Reunión de articulación con el Centro de Estudios Económicos para el Desarrollo y la Competitividad de la Cámara de Comercio de Cartagena – 26 de mayo de 2022 de 10 a 11 am. o Reunión para la firma protocolaria del convenio de cooperación entre el IDER y la USB – 31 de mayo de 2022 de 2:30 a 3 pm.</t>
  </si>
  <si>
    <t>• Se recibió la minuta del convenio por parte de UMAYOR con los ajustes y las aclaraciones requeridas, se encuentra en revisión por parte del observatorio para luego remitir a la oficina jurídica (Anexo 8).• Se recibió la minuta del convenio por parte de UMAYOR con los ajustes y las aclaraciones requeridas, se encuentra en revisión por parte del observatorio para luego remitir a la oficina jurídica (Anexo 8).</t>
  </si>
  <si>
    <t xml:space="preserve">Se  presentaron , socializaron y aprobaron los 12 planes contemplados en el Decreto No.612 del 2018 en el Comité Ordinario No.1 del CIGD , el cual se desarrollo el día 26 de enero de 2022, estos planes se les realiza seguimiento trimestralmente . Por lo anterior correponden socializar los avances del primer trimestre del año 2022, en el mes de abril a través del comité CIGD. </t>
  </si>
  <si>
    <t xml:space="preserve">Se  presentaron , socializaron y aprobaron los 12 planes contemplados en el Decreto No.612 del 2018 en el Comité Ordinario No.1 del CIGD , el cual se desarrollo el día 26 de enero de 2022, estos planes se les realiza seguimiento trimestralmente . Por lo anterior correponden socializar los avances del segundo trimestre del año 2022, en el mes de julio a través del Comité CIGD. </t>
  </si>
  <si>
    <t xml:space="preserve"> Se otorgaron en el mes de enero : 152  permisos, en el mes de febrero: 398  permisos, en el mes de marzo 575 permisos, en el mes de abril 418 permisos  Se mantuvo el cumplimiento de los protocolos de bioseguridad en los escenarios deportivos. Para un total de permisos otorgados  de 1.543 de enero a abril de 2022.</t>
  </si>
  <si>
    <t xml:space="preserve"> Se otorgaron en el mes de enero : 152  permisos, en el mes de febrero: 398  permisos, en el mes de marzo 575 permisos, en el mes de abril 418 permisos  258 en el mes de mayo Se mantuvo el cumplimiento de los protocolos de bioseguridad en los escenarios deportivos. Para un total de permisos otorgados  de 1.801 de enero a mayo de 2022.</t>
  </si>
  <si>
    <r>
      <t xml:space="preserve"> Se otorgaron en el mes de enero : 152  permisos, en el mes de febrero: 398  permisos, en el mes de marzo 575 permisos, en el mes de abril 418 permisos  258 en el mes de mayo, en el mes de junio 408</t>
    </r>
    <r>
      <rPr>
        <sz val="14"/>
        <color rgb="FFFF0000"/>
        <rFont val="Arial Narrow"/>
        <family val="2"/>
      </rPr>
      <t xml:space="preserve"> </t>
    </r>
    <r>
      <rPr>
        <sz val="14"/>
        <color rgb="FF000000"/>
        <rFont val="Arial Narrow"/>
        <family val="2"/>
      </rPr>
      <t>permisos  Se mantuvo el cumplimiento de los protocolos de bioseguridad en los escenarios deportivos. Para un total de permisos otorgados  de 2.209</t>
    </r>
    <r>
      <rPr>
        <sz val="14"/>
        <color rgb="FFFF0000"/>
        <rFont val="Arial Narrow"/>
        <family val="2"/>
      </rPr>
      <t xml:space="preserve"> </t>
    </r>
    <r>
      <rPr>
        <sz val="14"/>
        <color rgb="FF000000"/>
        <rFont val="Arial Narrow"/>
        <family val="2"/>
      </rPr>
      <t>de enero a junio de 2022.</t>
    </r>
  </si>
  <si>
    <t>A corte de 31 de enero de 2022  se ha beneficiado un total de 4.831 personas de los cuales: Deportistas 1.592, Entrenadores 308,  2.19 Administradores y 2.712 Aficionados . A 28 de febrero de 2022 se beneficiaron  de los cuales fueron: Deportitas 5.063, Entrenadores 1.059, Administrativos 943 y 4.159 Aficionados. A 31 de marzo de 2022 se beneficiaron a las siguientes personas:  Deportistas:10.489, Entrenadores: 2.671, Administrativos:1.985y Aficionados 4.679  Para un total entre enero  a marzo de 19.824 personas beneficiiadas. A 30 de abril  de 2022 se beneficiaron a las siguientes personas:  Deportistas:14.677, Entrenadores: 4.362, Administrativos:3.226 y Aficionados 4.847  Para un total entre enero  a abril  de 27.112 personas beneficiiadas.</t>
  </si>
  <si>
    <t>A corte de 31 de enero de 2022  se ha beneficiado un total de 4.831 personas de los cuales: Deportistas 1.592, Entrenadores 308,  2.19 Administradores y 2.712 Aficionados . A 28 de febrero de 2022 se beneficiaron  de los cuales fueron: Deportitas 5.063, Entrenadores 1.059, Administrativos 943 y 4.159 Aficionados. A 31 de marzo de 2022 se beneficiaron a las siguientes personas:  Deportistas:10.489, Entrenadores: 2.671, Administrativos:1.985y Aficionados 4.679  Para un total entre enero  a marzo de 19.824 personas beneficiiadas. A 30 de abril  de 2022 se beneficiaron a las siguientes personas:  Deportistas:14.677, Entrenadores: 4.362, Administrativos:3.226 y Aficionados 4.847  Para un total entre enero  a abril  de 27.112 personas beneficiiadas. A 31 de mayo  de 2022 se beneficiaron a las siguientes personas:  Deportistas:17.877 Entrenadores: 5.137, Administrativos:3.632y Aficionados 5.179.  Para un total entre enero  a mayo  de 31.825 personas beneficiiadas.</t>
  </si>
  <si>
    <t>A corte de 31 de enero de 2022  se ha beneficiado un total de 4.831 personas de los cuales: Deportistas 1.592, Entrenadores 308,  2.19 Administradores y 2.712 Aficionados . A 28 de febrero de 2022 se beneficiaron  de los cuales fueron: Deportitas 5.063, Entrenadores 1.059, Administrativos 943 y 4.159 Aficionados. A 31 de marzo de 2022 se beneficiaron a las siguientes personas:  Deportistas:10.489, Entrenadores: 2.671, Administrativos:1.985y Aficionados 4.679  Para un total entre enero  a marzo de 19.824 personas beneficiiadas. A 30 de abril  de 2022 se beneficiaron a las siguientes personas:  Deportistas:14.677, Entrenadores: 4.362, Administrativos:3.226 y Aficionados 4.847  Para un total entre enero  a abril  de 27.112 personas beneficiiadas. A 31 de mayo  de 2022 se beneficiaron a las siguientes personas:  Deportistas:17.877 Entrenadores: 5.137, Administrativos:3.632y Aficionados 5.179.  Para un total entre enero  a mayo  de 31.825 personas beneficiiadas. A 30 de junio  de 2022 se beneficiaron a las siguientes personas:  Deportistas:28.820 Entrenadores: 6.410, Administrativos:4.272 y Aficionados 5.546.  Para un total entre enero  a junio  de 45.048 personas beneficiiadas.</t>
  </si>
  <si>
    <t xml:space="preserve">Hasta la fecha se la han realizado mantenimientos a ciento  setenta y nueve (179 ) (Localidad 1:47, localidad No.2: 61, Localidad No3: 59,  actividades realizadas dentro del royecto: Indicador N.º 8 Se realiza el pago de facturas de servicios públicos hasta el mes de febrero agua y marzo energía.
. Para el mes de abril se respondieron siete (7) PQRS:
1. Respuesta tutela 073-2022 , 2. Respuesta oficio AMC-Ofi 0040281, 3. Respuesta a la Comunidad del Barrio Nuevo Chile, 4. Respuesta FUNCICAR, 5. Respuesta proposición 013 6. Respuesta proposición 019, 7. Respuesta derecho de petición Barrio 20 de julio.   
Se realizaron (4) comisiones a: 1. Socialización proyecto canchas múltiples del barrio Chiquinquirá Av. Pedro Romero y Av. Pedro de Heredia ,2. Visita técnica complejo deportivo Bernardo Caraballo, 3. Socialización Polideportivo Pasacaballos, 4. Jornada de Cartagena Juega Limpio por el Deporte. Equipo C2M apoyó mantenimiento eléctrico en Jaime Morón y Coliseo de Combate y Chico de Hierro, limpieza y pintura en la Villa Olímpica, campo de softbol Los Caracoles, Patinódromo, Complejo de Raquetas. Demolición de muro en el Socorro.   Actividades de plomería en  estadio Abel Leal, Complejo de Raqueta Chico de Hierro.  Se está en la actualización de los procesos de adquisición de combustibles y lubricantes, se adjudican servicios de transporte y de vigilancia. Se define la adquisición de químicos de piscina, equipos para mantenimiento de escenarios y agroquímicos por Bolsa Mercantil.
</t>
  </si>
  <si>
    <t xml:space="preserve">Indicador N.º 1 Se presenta en cero (0). Indicador N.º 2 Se presenta en cero (0), la meta fue cumplida febrero con un indicador de cuatrocientas diez (410), el número es debido que se realiza la actualización No. 14 de la gran matriz de la ruta diagnóstica (abril 2022). Indicador N.º 3 Se realizó durante el mes de mayo dos Cartagena Juega limpio por el deporte en el barrio el Campestre y Nuevo Bosque. Indicador N.º 4 Se realizan publicaciones en redes sociales sobre actividades de conservación y mantenimiento, debido a que generamos continuamente actividades de mejoras en unidades deportivas, adicionalmente presentamos un enlace semanalmente donde se observan MPR. Indicador N.º 5: Noventa y siete mil ciento setenta y dos  (97.172) personas que se registraron en las planillas de ingreso a las U.D.Indicador N.º 6. El plan se presentó en el mes de enero, con lo cual se cumple la meta técnica anual.Indicador N.º 7 Se realizan intervenciones 180 unidades deportivas (Localidad 1: 61 + Localidad 2: 63 + Localidad 3: 56 en términos Mantenimientos Preventivos Recurrentes. La meta de cada localidad es de al menos 45 USD por mes. Indicador N.º 8 Se realiza el pago de facturas de servicios públicos hasta el mes de abril en agua y energía. Información suministrada por DAF Samuel Pallares.Para mes de mayo  se respondieron (12 )  PQRS así: Respuesta Cancha sintética Fredonia, Liga de Boxeo, José Miguel Corpas, Informe Cartagena Cómo Vamos,  JAC Huellas de Alberto Uribe, Informe Denuncia Ciudadana, Informe Personeria, Informe Auditoría Financiera y de Gestión Contraloría Distrital, Informe POTD Gobernaion de Bolivar, Informe de Gestión Infraestructura -Concejo Distrital, JAL  Localidad 1  e Informe Inventario Espacio Público. Se realizaron (3) comisiones a: Pasacaballos, Parque Aragua, Barrio El Socorro. EL CONTRATO DE LOS «43» El contrato ya está terminado, se están realizando los recorridos programados por interventoría, para recibirlos, 3 por días en promedio.  Se están recibiendo por parte del consorcio contratista y de interventoría.Indicador Propio N.º C: Hasta la fecha se han realizado mantenimientos a doscientas nueve (209) unidades deportivas al menos una (1) vez durante el transcurso de la vigencia. Solo en el mes de mayo se realizaron 30 nuevas. Se está en la actualización de los procesos de adquisición de combustibles y lubricantes, se adjudican servicios de transporte y de vigilancia. Se define la adquisición de químicos de piscina, equipos para mantenimiento de escenarios y agroquímicos por Bolsa Mercantil. Esta información fue suministrada por la oficina Jurídica del IDER. Equipo C2M apoyó mantenimiento eléctrico en Jaime Morón,  Coliseo de Combate Norton Madrid y Chico de Hierro, limpieza y pintura en la Villa Olímpica, campo de softbol Los Caracoles, Patinódromo, Complejo de Raquetas. Demolición de muro en el Socorro, actividades de plomería en el Abel Leal, Complejo de Raquetas y Chico de Hierro, Jaime Morón y Argemiro Bermúdez.
</t>
  </si>
  <si>
    <t xml:space="preserve">N.º 10 Se presenta en cuarenta y cinco (43) fichas técnicas. Indicador Propio N.º A: Se realizaron tres (3) comisiones a:
                                           *Estadio Jaime Morón
                                           *Estadio Abel Leal
                                           *Barrio Los Comuneros 
Indicador Propio N.º B: Para mes de junio se respondieron nueve (9) PQRS así:
*AMC-OFI-0056108-2022 información sobre Inventario de Espacio Público.
*Remisión Plan de Trabajo de Proyectos de Infractructura vigencia 2022.
*AMC-OFI-0065687-2022 información para SICC.
*EXT-AMC-22-0056489 Citación a audiencia pública Localidad Industrial y la Bahía
*Informe para valorización consultas previas
Indicador Propio N.º C: Hasta la fecha se han realizado mantenimientos a doscientas nueve (212) unidades deportivas al menos una (1) vez durante el transcurso de la vigencia.                                                                                                                                                                                                                                                         Equipo C2M apoyó mantenimiento eléctrico en Jaime Morón, Coliseo de Combate Norton Madrid y Chico de Hierro, Cancha de la Ermita en el Pie de la Popa. Limpieza y Poda en la Villa Olímpica, campo de softbol Los Caracoles, Patinódromo, Complejo de Raquetas, Los Cerros, Bayunca, Villa Rubia, Calamares. Pintura a las canchas de Tiki Tiki y las Palmeras.  Actividades de plomería en el Abel Leal, Complejo de Raquetas y Chico de Hierro, Jaime Morón y Argemiro Bermúdez. Mantenimiento a los Aires Acondicionados del Chico de Hierro. 
</t>
  </si>
  <si>
    <t xml:space="preserve">El Proyecto de Tierra Baja., ffue aprobado  por el Ministerio de Minas (Viavilidad de minas ), se presentará al Ministerio de Deportes. Las canchas de Chiquinquirá -Pedro Romero  y Chiquinquirá- Pedro de Heredia se encuentra en un avance del 85% en la estructuración dell proyecto,  la estructuración del polideportivo de Pasacaballos se encuentra en un 63%, La estructuración ide la cancha múltiple se encuentra en un 43% . </t>
  </si>
  <si>
    <t xml:space="preserve">El Proyecto de Tierra Baja., ffue aprobado  por el Ministerio de Minas (Viavilidad de minas ), se presentará al Ministerio de Deportes. Las canchas de Chiquinquirá -Pedro Romero  y Chiquinquirá- Pedro de Heredia se encuentra en un avance del 95% en la estructuración dell proyecto,  la estructuración del polideportivo de Pasacaballos se encuentra en un 63%, La estructuración ide la cancha múltiple de Bocachica junto al restaurante se encuentra en un 58% . </t>
  </si>
  <si>
    <t xml:space="preserve">El Proyecto de Tierra Baja., ffue arevisado y aprobado  por el Ministerio de Minas (Viablidad de MIinas ), y en este momento esta en revisiòn por parte dal Ministerio de Deportes. Las canchas de Chiquinquirá -Pedro Romero  y Chiquinquirá- Pedro de Heredia se encuentra en un avance del 95% en la estructuración dell proyecto,  la estructuración del polideportivo de Pasacaballos se encuentra en un 63%, La estructuración ide la cancha múltiple de Bocachica junto al restaurante se encuentra en un 58% . </t>
  </si>
  <si>
    <t>Observación  del 31 de julio de 2022 - https://1drv.ms/u/s!Anwc80W2tGSOiEFhWCfwVZzDnPUX?e=cDQUmx</t>
  </si>
  <si>
    <t>Observación  del 31 de agosto de 2022 - https://1drv.ms/u/s!Anwc80W2tGSOiEFhWCfwVZzDnPUX?e=cDQUmx</t>
  </si>
  <si>
    <t>Observación  del 30 de  septiembre de 2022 - https://1drv.ms/u/s!Anwc80W2tGSOiEFhWCfwVZzDnPUX?e=cDQUmx</t>
  </si>
  <si>
    <t xml:space="preserve">Para el mes de Julio se avanzó en las siguientes acciones: 
1. Visitas de control y seguimientos a los diferentes puntos del programa por parte de los coordinadores. 
2. Se participó a la jornada de Cartagena Juega limpio en unidad deportiva polideportivo de Blas de Lezo con equipo de EIFD donde se realizaron sensibilización con la comunidad para el buen uso adecuado de los mismo. 
3. Realización de Clínica de Beisbol dirigida a los docentes de la EIFD, que tiene como objetivo mejorar los procesos formativos en los diferentes puntos ubicados en las tres localidades y corregimientos. 
4. Se realizaron talleres y visitas psicosociales e interdisciplinarias dirigidos a los padres de familia y niños en los diferentes núcleos. énfasis y perfeccionamiento de la EIFD- IDER. Estos espacios han permitido la identificación y atención a casos específicos, a través de visitas domiciliarias, atención en oficina, visitas psicosociales. 
5. Apoyo y participación en ofertas institucionales, con el objetivo de dar a conocer el programa y masificar los puntos. (Corregimiento de Arroyo Grande, Albornoz, Vereda Leticia y Recreo) 
6. Talleres lúdicos dirigido a los docentes – EIFD- IDER (Trabajo en equipo, prevención de lesiones) </t>
  </si>
  <si>
    <r>
      <t xml:space="preserve">	Visitas de control y seguimientos a los diferentes puntos del programa por parte de los coordinadores.
	Reuniones semanales con los equipos de EIFD  
	Participación en la ciclovía con presencia de los niños de la EIFD 
	Asistencia en todas las actividades propuestas por el instituto y la alcaldía
	Se participo a la jornada de Cartagena Juega limpio en unidad deportiva de los cerros con equipo de EIFD donde se realizaron sensibilización con la comunidad para el buen uso adecuado de los mismo.
	En el a marco de la celebración de la ruta de valores, el equipo deporte y EIFD se realizaron las actividades en conmemoración con el valor del COMPROMISO.
	Realización de Clínica de Gimnasia dirigida a los docentes de la EIFD, que tiene como objetivo mejorar los procesos formativos en los diferentes puntos ubicados en las tres localidades y corregimientos.
	Cierre de primer ciclo de la base de dato que arranco del 1 febrero al 31 de julio del 2022, en conformidad del seguimiento al programa. 
	La entrega de dos portátiles para el fortalecimiento de los procesos administrativos. También le dimos cierre a nuestra base de dato del primer ciclo, que tuvo una duración de 6 meses donde pudimos observar las diferentes variables a mejorar y fortalecer en el seguimiento de nuestro proyecto, donde se presentó una deserción del 16% donde el 45% nos arroja la falta de acompañamiento a los niños, con otro porcentaje del </t>
    </r>
    <r>
      <rPr>
        <sz val="14"/>
        <rFont val="Arial Narrow"/>
        <family val="2"/>
      </rPr>
      <t xml:space="preserve">11%  </t>
    </r>
    <r>
      <rPr>
        <sz val="14"/>
        <color theme="1"/>
        <rFont val="Arial Narrow"/>
        <family val="2"/>
      </rPr>
      <t xml:space="preserve">querían ir directo a deporte especifico. Cerrando con el 8.952 NNA inscritos en la EIFD.
</t>
    </r>
  </si>
  <si>
    <r>
      <rPr>
        <sz val="12"/>
        <rFont val="Arial Narrow"/>
        <family val="2"/>
      </rPr>
      <t xml:space="preserve">En este mes de septiembre se realizaron las actividades que están en marcadas en el cronograma, donde podemos resaltar el acompañamiento del equipo a las ofertas institucionales y actividades que se realizaron con éxito en las tres localidades, participación en las diferentes capacitaciones organizadas por el Observatorio y las reuniones semanales para el seguimiento del plan de acción, la realización de festival de beisbol y la presentaron de las  tres actividades institucionales masivas que se llevaran a cabo en el segundo semestre a la dirección general para su socialización y aprobación (cabildo, olimpiadas IDER y clausura).                                                                                                                                                                                                                            </t>
    </r>
    <r>
      <rPr>
        <sz val="12"/>
        <color theme="1"/>
        <rFont val="Arial Narrow"/>
        <family val="2"/>
      </rPr>
      <t xml:space="preserve">
</t>
    </r>
    <r>
      <rPr>
        <b/>
        <u/>
        <sz val="12"/>
        <color theme="1"/>
        <rFont val="Arial Narrow"/>
        <family val="2"/>
      </rPr>
      <t xml:space="preserve">Otras actividades de la Escuela de Iniciación y Formación Deportiva </t>
    </r>
    <r>
      <rPr>
        <sz val="12"/>
        <color theme="1"/>
        <rFont val="Arial Narrow"/>
        <family val="2"/>
      </rPr>
      <t xml:space="preserve">
 Visitas de control y seguimientos a los diferentes puntos del programa por parte de los coordinadores.
 Reuniones semanales con los equipos de EIFD  
 Participación en la ciclovía con presencia de los niños de la EIFD 
 Presentación de informe de comportamiento de inscripciones del primer semestre y nuevas inscripciones del segundo semestre 
 Se amplia cobertura de la población mediante las inscripciones las cuales tuvieron amplia aceptación
 Participación en mesa de trabajo y recorrido con funcionaria de Ecopetrol sembrando semillas para presentación de proyecto de inversión en la EIFD 
 Presentación a dirección general las tres actividades masivas que se llevaran a cabo en la EIFD (olimpiadas 30 años IDER, cabildo y clausura)
 Atención a casos específicos, a través de visitas domiciliarias, atención en oficina, visitas psicosociales.
 Talleres y visitas psicosociales e interdisciplinarias dirigidos a los padres de familia y niños en los              diferentes núcleos. énfasis y perfeccionamiento de la EIFD- IDER.
 Asistencia y participación en mesas y comités externos e interinstitucionales. (prevención de embarazo en adolescentes, mesa para la juventud)
 Presentación y acompañamiento a practicantes de psicología de la Universidad de San Buenaventura- Cartagena, y UNISINU en el marco del convenio interinstitucional entre el Instituto y las Universidades. 
 Reunión de articulación con otras entidades para la masificación y ampliación de la oferta.
 Valoraciones psicológicas, atención a padres de familia. 
arco del convenio interinstitucional entre el Instituto y las Universidades. 
 Reunión de articulación con otras entidades para la masificación y ampliación de la oferta.
 Valoraciones psicológicas, atención a padres de familia. 
</t>
    </r>
  </si>
  <si>
    <t xml:space="preserve">Continuan las actividades en los núcleos deportivos, de acuerdo con el plan de trabajo. </t>
  </si>
  <si>
    <t xml:space="preserve">Para el reporte del mes de julio se destacan las siguientes acciones: 
1. Articulación con Secretaría de Educación, el jefe de fomento, el jefe de deporte y el equipo de trabajo; donde se organizó la programación para la inauguración de los juegos Intercolegiados – 21 de julio del 2022. 
2. Se realizo la inspección del escenario deportivo Jaime Morrón, con el fin de organizar la logística de la inauguración de los Juegos Intercolegiados, donde asistieron el equipo de deporte, jefe de deporte, comunicaciones, operador logístico, secretaria de educación, entre otros – 27 de julio 2022.   
3. Se iniciaron las competencias en los deportes de conjunto (Futbol, Futbol Sala, Futbol de Salón, Voleibol y Baloncesto), las cuales iniciaron el día 25 de julio  
4. Se realizo la inauguración de los juegos Intercolegiados el día 28 de julio de 2022 en el estadio de Futbol Jaime Morrón </t>
  </si>
  <si>
    <r>
      <t xml:space="preserve">1.	Se continuaron con las competencias en los deportes de conjunto (Futbol, Futbol Sala, Futbol de Salón, Voleibol, Baloncesto y Beisbol), las cuales iniciaron el día 25 de julio  
2.	Se realizo reunión con los representantes de la red universitaria, el jefe de fomento deportivo y el equipo de juegos estudiantiles, donde se trataron los temas de los juegos universitarios distritales – 12 de agosto del 2022.
3.	Se realizo reunión con los representantes de la red universitaria, donde se concretaron los temas de inauguración e inicio de los juegos con fecha 16 de septiembre del 2022 en el escenario deportivo Norton Madrid – 24 de agosto del 2022
4.	Las competencias de los deportes de conjunto se han jugado las semifinales y las finales, de las disciplinas deportivas: futsalón, futbol sala, baloncesto y beisbol.  </t>
    </r>
    <r>
      <rPr>
        <b/>
        <u/>
        <sz val="14"/>
        <color theme="1"/>
        <rFont val="Arial Narrow"/>
        <family val="2"/>
      </rPr>
      <t xml:space="preserve">ACIERTOS: </t>
    </r>
    <r>
      <rPr>
        <sz val="14"/>
        <color theme="1"/>
        <rFont val="Arial Narrow"/>
        <family val="2"/>
      </rPr>
      <t xml:space="preserve">1.	Los juegos Intercolegiados etapa municipal han realizado sus competencias con muchos éxitos, se realizaron las semifinales y finales de las disciplinas de Futbol Sala, Futbol de Salón, Baloncesto y Beisbol. 
2.	Se iniciarán las competencias de los deportes individuales en el mes de septiembre, en sus categorías de atletismo, natación, tenis de mesa, levantamiento de pesas, entre otros.   </t>
    </r>
  </si>
  <si>
    <r>
      <t xml:space="preserve">1.	Finalizaron las competencias en los deportes de conjunto de los Juegos Intercolegiados en su etapa municipal, en las categorías deFutbol, Futbol Sala, Futbol de Salón, Voleibol, Baloncesto y Beisbol. Finalizada el 2 de septiembre. 
2.	Se obtuvieron 18 equipos finalistas en estas competencial, los cuales pasan a la fase departamental representando sus instituciones educativas y el distrito de Cartagena. 
3.	Se realizo reunión con dirección, el jefe de fomento deportivo y el equipo de juegos estudiantiles, donde se trataron los temas de los juegos universitarios distritales – 12 de septiembre del 2022.
4.	Se realizaron reuniones formativas con los coordinadores y docentes de las disciplinas deportivas individuales, donde se socializaron los referentes técnicos de las competencias – 14 y 15 de septiembre.  1.	Los juegos Intercolegiados etapa municipal finalizaron sus competencias con muchos éxitos, se realizaron las semifinales y finales de las disciplinas de Futbol Sala, Futbol de Salón, Baloncesto, Beisbol, Voleibol y Futbol. 
2.	Se programaron las competencias de los deportes individuales en el mes de septiembre, en sus categorías de atletismo, natación, tenis de mesa, levantamiento de pesas, entre otros.   
3.	Planificación y organización de los juegos Distritales Universitarios, su lanzamiento será el próximo 20 de septiembre y la inauguración el 23 de septiembre del 2022. 1. Finalizaron las competencias en los deportes de conjunto de los Juegos Intercolegiados en su etapa municipal, en las categorías deFutbol, Futbol Sala, Futbol de Salón, Voleibol, Baloncesto y Beisbol. Finalizada el 2 de septiembre. 
2. Se obtuvieron 18 equipos finalistas en estas competencial, los cuales pasan a la fase departamental representando sus instituciones educativas y el distrito de Cartagena. 
3. Se realizo reunión con dirección, el jefe de fomento deportivo y el equipo de juegos estudiantiles, donde se trataron los temas de los juegos universitarios distritales – 12 de septiembre del 2022.
4. Se realizaron reuniones formativas con los coordinadores y docentes de las disciplinas deportivas individuales, donde se socializaron los referentes técnicos de las competencias – 14 y 15 de septiembre  
5. Se realizo el lanzamiento de los juegos Distritales Universitarios el día 20 de septiembre en las instalaciones del complejo de raquetas y la inauguración de los Juegos Distritales Universitarios el día 23 de septiembre en el Coliseo de Combate Gimnasio Amador de la Peña.                                                                                                                                                                                                                                                                                                                                                                                                                      6. Se realizo reunión con dirección, el jefe de fomento deportivo y el equipo de juegos estudiantiles, para revisión los preparativos de la inauguración delos juegos universitarios distritales – 22 de septiembre del 2022.
</t>
    </r>
    <r>
      <rPr>
        <b/>
        <u/>
        <sz val="12"/>
        <color theme="1"/>
        <rFont val="Arial Narrow"/>
        <family val="2"/>
      </rPr>
      <t>ACIERTOS:</t>
    </r>
    <r>
      <rPr>
        <sz val="12"/>
        <color theme="1"/>
        <rFont val="Arial Narrow"/>
        <family val="2"/>
      </rPr>
      <t xml:space="preserve">
1. Los juegos Intercolegiados etapa municipal finalizaron sus competencias con muchos éxitos, se realizaron las semifinales y finales de las disciplinas de Futbol Sala, Futbol de Salón, Baloncesto, Beisbol, Voleibol y Futbol. 
2. Se programaron las competencias de los deportes individuales en el mes de septiembre, en sus categorías de atletismo, natación, tenis de mesa, levantamiento de pesas, entre otros.   
3. Se realizo el lanzamiento e Inauguración de los juegos Distritales Universitarios.
4. En los juegos Distritales Universitarios participaran 12 universidades del distrito, siendo ocho (8) privadas y cuatro (4) públicas.
5. Se tendrán Competencias en Deportes individuales: 
• Ajedrez (F/M)
• Karate – Do (F/M)
• Taekwondo (F/M)
• Tenis de Mesa (F/M)
6. Se tendrán Competencias en Deporte de Conjunto:
• Baloncesto (F/M)
• BALONCESTO 3X3 (F/M)
• Futbol (M)
• Futbol Sala (F/M)
• Kimball (F)
• Softbol (M) 
• Voleibol (F/M)
• Voleibol Playa (F)
7. A la fecha se lleva una participación de:
 Juegos Regionales Distritales     = 1800
 Juegos Intercolegiados               = 6158
 Juegos Distritales Universitarios = 1100
Para un total de 9418 beneficiarios superando la meta establecida para esta vigencia 2022 en 4745 beneficiarios en un 198.5% 
</t>
    </r>
  </si>
  <si>
    <t xml:space="preserve">APROPIACION DEFINITIVA A CORTE  DE ENERO A  SEPTIEMBRE  DE 2022 </t>
  </si>
  <si>
    <t xml:space="preserve">REPORTE EJECUCIÓN PRESUPUESTAL CORTE DE ENERO A  SEPTIEMBRE DE 2022 </t>
  </si>
  <si>
    <t xml:space="preserve">% EJECUCIÓN PRESUPUESTAL CORTE  DE ENERO A  SEPTIEMBRE DE 2022 </t>
  </si>
  <si>
    <t>APROPIACION DEFINITIVA A CORTE  DE ENERO A  SEPTIEMBRE  DE 2022 SEGÚN PREDIS PLANEACION</t>
  </si>
  <si>
    <t>REPORTE EJECUCIÓN PRESUPUESTAL CORTE DE ENERO A  SEPTIEMBRE DE 2022 SEGÚN PREDIS PLANEACION</t>
  </si>
  <si>
    <t>% EJECUCIÓN PRESUPUESTAL CORTE  DE ENERO A  SEPTIEMBRE DE 2022 SEGÚN PREDIS PLANEACION</t>
  </si>
  <si>
    <t>NOTA: ESTA EJECUCION PRESUPUESTAL SE HACE TOMANDO EN CUENTA LA INFORMACION SUMINISTRADA POR LA SECRETARIA DE HACIENDA MEDIANTE EL PREDIS</t>
  </si>
  <si>
    <t>Se avanza en los procesos de contratación requeridos para generar entrega de los estímulos a los organismos deportivos.</t>
  </si>
  <si>
    <r>
      <rPr>
        <sz val="7"/>
        <color rgb="FF000000"/>
        <rFont val="Times New Roman"/>
        <family val="1"/>
      </rPr>
      <t xml:space="preserve">        </t>
    </r>
    <r>
      <rPr>
        <sz val="12"/>
        <color rgb="FF000000"/>
        <rFont val="Arial Narrow"/>
        <family val="2"/>
      </rPr>
      <t xml:space="preserve">Se está a la espera de concretar los procesos con el operador logístico para gestionar los apoyos a los organismos deportivos. </t>
    </r>
  </si>
  <si>
    <r>
      <rPr>
        <sz val="7"/>
        <color rgb="FF000000"/>
        <rFont val="Times New Roman"/>
        <family val="1"/>
      </rPr>
      <t xml:space="preserve">        </t>
    </r>
    <r>
      <rPr>
        <sz val="12"/>
        <color rgb="FF000000"/>
        <rFont val="Arial Narrow"/>
        <family val="2"/>
      </rPr>
      <t>Se está a la espera de concretar los procesos con el operador logístico para gestionar los apoyos a los organismos deportivos. En el mes de octubre realizaremos el lanzamiento de PADAL PLUS a las ligas debidamente legalizadas.</t>
    </r>
  </si>
  <si>
    <r>
      <t xml:space="preserve">Para el reporte del mes de Julio se destaca la realización de la </t>
    </r>
    <r>
      <rPr>
        <i/>
        <sz val="12"/>
        <color theme="1"/>
        <rFont val="Arial Narrow"/>
        <family val="2"/>
      </rPr>
      <t>Ceremonia de entrega simbólica a los deportistas ganadores de la convocatoria de PADAL Y PAFID en su versión 2022</t>
    </r>
    <r>
      <rPr>
        <sz val="12"/>
        <color theme="1"/>
        <rFont val="Arial Narrow"/>
        <family val="2"/>
      </rPr>
      <t xml:space="preserve">,en donde se logró beneficiar a 200 deportistas convencionales y no convencionales. </t>
    </r>
  </si>
  <si>
    <r>
      <rPr>
        <sz val="14"/>
        <color rgb="FF000000"/>
        <rFont val="Times New Roman"/>
        <family val="1"/>
      </rPr>
      <t xml:space="preserve">  </t>
    </r>
    <r>
      <rPr>
        <sz val="14"/>
        <color rgb="FF000000"/>
        <rFont val="Arial Narrow"/>
        <family val="2"/>
      </rPr>
      <t>Se les dio respuesta a los deportistas que presentaron reclamaciones al no salir apoyados en la convocatoria.</t>
    </r>
  </si>
  <si>
    <r>
      <rPr>
        <sz val="7"/>
        <color rgb="FF000000"/>
        <rFont val="Times New Roman"/>
        <family val="1"/>
      </rPr>
      <t xml:space="preserve">        </t>
    </r>
    <r>
      <rPr>
        <sz val="12"/>
        <color rgb="FF000000"/>
        <rFont val="Arial Narrow"/>
        <family val="2"/>
      </rPr>
      <t xml:space="preserve">Se entregó el 70% de los estimulos a los deportistas PADAL Y PAFID , en el mes de junio de 2022 , el 30 % restante se entregará en el último trismestre del año 2022. </t>
    </r>
  </si>
  <si>
    <t xml:space="preserve">Para el mes de Julio se realizó apoyo en los siguientes eventos deportivos:
1. Lanzamiento del campeonato internacional de Baloncesto el cual se inició el pasado 28 de julio y se desarrollará hasta el 02 de agosto en las instalaciones del coliseo de combate y Bernardo Caraballo con más de 20 equipos nacionales e internacionales. 
2. Inauguración de torneo de Béisbol departamental con el apoyo del IDER más de 2.000 deportistas de 54 clubes deportivos. 
3. Premiación del Beisbol Clásico, con el Club Pelota Caliente, en el estadio Argemiro Bermúdez. Se contó con una participación de 15 equipos locales,  invitados nacionales y extranjeros para un total de 500 deportistas. </t>
  </si>
  <si>
    <t xml:space="preserve">Para el mes de agosto se realizò en los siguientes eventos deportivos:                                                                                               1. Se realizó el torneo nacional femenino de Futbol de Salón sub 17, eliminatorio, Bolívar no clasifico. En el estadio Jaime Morón. Fecha 19 de agosto del 2022
2. Inauguración de torneo nacional sub-12  de Béisbol con el apoyo del IDER y 8 ligas participantes. Fecha 19 al 28 de agosto del 2022.
3. En el nacional de futbol de salón realizado en el departamento del Quindío, Bolívar se posiciona como sub campeón, donde participaron diez (10) deportistas apoyados con el programa Deportes Asociados Incentivos con Sentido. (PADAL). Fecha 13 de agosto del 2022                                            </t>
  </si>
  <si>
    <t xml:space="preserve">Para el mes de septiembre de 2022 , se realizaron los siguientes eventos: 1. Para esta vigencia se realizó el campamento infantil pequeño saltamontes organizado por el club Sinaí y Leones Sinaí, 300 menores entre 5 y 13 años muestran condiciones para la práctica de taekwondo, el evento se realizó el 25 de Septiembre en el coliseo de deportes de combate y gimnasia.2. Se dio la clausura de Ajedrez al parque RCN 2022 el día 25 de Septiembre en el Centro Comercial La Serrezuela, con la presencia del Alcalde Mayor, William Dau Chamat.3. Durante la semana entre el 22 y 25 de Septiembre se realizó en Cartagena la tercera valida de junior de Bádminton, con la presencia de 65 deportistas de 7 ligas las competencias se realizaron en el coliseo de la unidad deportiva Rocky Valdez. 
</t>
  </si>
  <si>
    <r>
      <rPr>
        <b/>
        <sz val="12"/>
        <color theme="1"/>
        <rFont val="Arial Narrow"/>
        <family val="2"/>
      </rPr>
      <t>Estrategia Juegos carcelarios:</t>
    </r>
    <r>
      <rPr>
        <sz val="12"/>
        <color theme="1"/>
        <rFont val="Arial Narrow"/>
        <family val="2"/>
      </rPr>
      <t xml:space="preserve"> se desarrollaron las siguientes 3 actividades con los jóvenes vinculados al SRPA y Centro penitencial de Mujeres: 
Actividad recreo deportiva en el Centro Penitenciario de Mujeres, los días 6 de julio del 2022. Se impactaron en total 67 Mujeres. 
Actividad recreo deportiva en la Fundación Construyendo Ciudad, los 6 de julio del 2022. Se impactaron en total 40 Jóvenes. 
Actividad recre deportiva en la Función TALID, los días 6 de julio 2022. Se impactaron en total 31 Jóvenes. 
Se continua el acompañamiento en las jornadas de práctica deportiva, como preparación para los juegos 2022. 
</t>
    </r>
    <r>
      <rPr>
        <b/>
        <sz val="12"/>
        <color theme="1"/>
        <rFont val="Arial Narrow"/>
        <family val="2"/>
      </rPr>
      <t xml:space="preserve">Estrategia Juegos de Discapacidad: </t>
    </r>
    <r>
      <rPr>
        <sz val="12"/>
        <color theme="1"/>
        <rFont val="Arial Narrow"/>
        <family val="2"/>
      </rPr>
      <t>Se realizó jornada de  actividades predeportivas para personas con discapacidad en el Barrio Huellas de Alberto Uribe. En este espacio se desarrollaron actividades como los juegos de mesa, tiro al blanco, lanzo la pelota, el platillo volador, que pase el reloj, entre otras. Participaron personas con discapacidad física, parálisis cerebral visual e intelectual.  Fecha (22 de julio del 2022). Se realizaron visitas a las entidades que trabajan con personas con discapacidad y el barrio Huellas de Alberto Uribe para realizar inscripciones de los Juegos Distritales de la Discapacidad (Comfenalco, Institución Educativa Antonia Santos, Mente Activa, Aluna, El Rosario, CEN) Fechas: (14, 15, 21 y 28 de julio del 2022)</t>
    </r>
  </si>
  <si>
    <t xml:space="preserve">Conclusiones: 
Producto # 8:
En la programación de Juegos carcelarios se desarrollaron las siguientes actividades con los jóvenes vinculados al SRPA y Centro penitencial de Mujeres: 
1.	Actividad deportivas, lúdicas y recreativas en la Fundación Construyendo Ciudad, 24 y 31 de agosto del 2022. 
Producto # 9:
Entrenamientos semanales con los deportistas en las disciplinas de futbol, boccia, atletismo, natación, baloncesto en silla de ruedas y voleibol sentado. En total de población atendida en los entrenamientos deportivos a corte del mes de junio fue de 193 deportistas todos los días de la semana.
Apoyo en la semana deportiva de la Fundación REI con el desarrollo de actividades predeportiva.  El día 2 de agosto del 2022, Lugar: Instalaciones de la Fundación REI. Total beneficiarios 42 personas.
Organizar y desarrollar actividades predeportivas con personas con discapacidad en el barrio Huellas de Alberto Uribe como proceso de motivación y preparación a los Juegos Distritales de la Discapacidad, se desarrollaron actividades como tiro al blanco, encesto la pelota, tenis adaptado, juegos de mesa como el ludo, domino y loterías. Lugar: Parque de la Felicidad del Barrio Huellas de Alberto Uribe.  Fecha 5 de agosto del 2022. Total beneficiarios 23 personas.
Organizar y desarrollar actividades predeportivas en el Centro Educativo de Nivelación CEN con el objetivo de motivarlos para la participación en los Juegos Distritales de la Discapacidad del año 2022. Lugar: instalaciones del Centro educativo de Nivelación CEN. Fecha 10 de agosto del 2022. Total beneficiarios 132 personas.
Organización y desarrollo de actividades predeportivas en la Institución Educativa Soledad Román de Núñez como proceso inclusión, de motivación y preparación a la participación que ellos tendrán en los Juegos Distritales de la Discapacidad, se desarrollaron actividades como el balonmano, tiro al blanco, atletismo, el passa passa, tenis adaptado, pruebas de lanzamiento. Lugar: instalaciones de la institución educativa Soledad Román de Núñez. Fecha 11 de agosto del 2022. Total beneficiarios 36 personas.
Apoyo a la actividades recreativas y predeportivas en el festival de cometa organizado por la fundación El Rosario, donde participaron estudiantes, docentes, padres de familias, cuidadores. En esta jornada la población con discapacidad tuvo la oportunidad de volar cometas y disfrutar de diferentes actividades que lograron promover espacios de participación e integración. Lugar: Malecón de Crespo. Fecha 25 de agosto del 2022. Total beneficiarios 220 personas.
</t>
  </si>
  <si>
    <t>Entrenamientos semanales con los deportistas en las disciplinas de futbol, boccia, atletismo, natación, baloncesto en silla de ruedas y voleibol sentado. En total de población atendida en los entrenamientos deportivos a corte del mes de junio fue de 193 deportistas todos los días de la semana.
Organizo y desarrollo una actividad pre-deportiva en la Fundación Mente Activa, con personas en situación de discapacidad, desarrollada por el equipo de discapacidad del programa de Deporte Social Comunitario IDER. (7 de septiembre del 2022) Lugar: Cancha del Barrio Blas de Lezo. Total beneficiarios 49
Organización y desarrollo de actividades pre-deportivas con personas con discapacidad auditiva de la Institución Educativa Antonia Santos con el objetivo de motivarlos y fortalecer la participación a los Juegos Distritales de la Discapacidad, Estas actividades se desarrolló con todo el equipo de discapacidad del Programa de Deporte Social Comunitario- IDER (14 de septiembre del 2022) Lugar: instalaciones de la Institución Educativa Antonia Santos. Total beneficiarios 41. Se continúan las actividades de acampamiento y supervisión en las estrategias de juegos de discapacidad y juegos carcelarios, en el cumplimento de las acciones establecidas en las metas del plan de acción y las actividades desarrolladas en los comités interinstitucional que priorizan estas poblaciones. 
Se continúa con la etapa de inscripción por cada estrategia, en la planificación y organización del lanzamiento e inauguración de las estrategias del programa. Se realizaron las reuniones semanales con el equipo de trabajo, para planifican y organizan las
acciones y actividades correspondientes al cumplimiento de las matas cada estrategia de esta vigencia. El equipo crea y organiza actividades de acercamiento a las comunidades, que promueven su participación y fomentan la práctica del deporte a nivel social e inclusivo en cada una de sus estrategias. Se participa en las mesas de trabajo institucional para el cumplimento del plan de desarrollo distrital Cada una de las estrategias continúa con los procesos de inscripción, recolección de formatos de inscripción y verificación de la documentación correspondiente por cada disciplina deportiva. Conclusiones:Producto # 9:Entrenamientos semanales con los deportistas en las disciplinas de futbol, boccia, atletismo, natación, baloncesto en silla de ruedas y voleibol sentado. En total de población atendida en los entrenamientos deportivos a corte del mes de junio fue de 193 deportistas todos los días de la semana. Organizo y desarrollo una actividad pre-deportiva en la Fundación Mente Activa, con personas en
situación de discapacidad, desarrollada por el equipo de discapacidad del programa de Deporte  Social Comunitario IDER. (7 de septiembre del 2022) Lugar: Cancha del Barrio Blas de Lezo. Total beneficiarios 49 Organización y desarrollo de actividades pre-deportivas con personas con discapacidad auditiva de la Institución Educativa Antonia Santos con el objetivo de motivarlos y fortalecer la participación a los Juegos Distritales de la Discapacidad, Estas actividades se desarrolló con todo el equipo de discapacidad del Programa de Deporte Social Comunitario- IDER (14 de septiembre del 2022). Lugar: instalaciones de la Institución Educativa Antonia Santos. Total beneficiarios 41, Apoyo a la jornada recreativa – ciclovia celebración de la semana internacional del sordo en la
Institución Educativa Antonia Santos. Participaron los estudiantes, cuidadores y docentes (21 de septiembre del 2022). Lugar calle 30, frente las instalaciones del IDER. Apoyo en la realización de las olimpiadas de la amistad organizada por la fundación el Rosario con el objetivo de promover los valores desde el juego y el deporte. Participaron los estudiantes como mecanismo de inclusión (23 de septiembre del 2022). Lugar: instalaciones de la fundación el Rosario. Realización la actividad de conmemoración de la semana internacional del sordo en la institución educativa Soledad Román de Núñez, participo la comunidad estudiantil en general y los estudiantes con discapacidad auditiva, se realizaron actividades de goce y disfrute (23 de septiembre del 2022).
Lugar: instalaciones de la IE Soledad Román de Núñez. Apoyo a la actividad de la secretaria de educación distrital “Primera feria de servicios en señas” donde se presentaron ocho estaciones tales como la historia de la comunidad sorda, cultura sorda,
arte sordo, teatro sordo, lengua de señas colombianas. El IDER presento su stand de su oferta institucional para personas con discapacidad del área de recreación y deporte (29 de septiembre del 2022). Aciertos: Se continúan las actividades de acampamiento y supervisión en las estrategias de juegos de discapacidad y juegos carcelarios, en el cumplimento de las acciones establecidas en las metas del plan de acción y las actividades desarrolladas en los comités interinstitucional que priorizan estas poblaciones. 
Se continúa con la etapa de inscripción por cada estrategia, en la planificación y organización del lanzamiento e inauguración de las estrategias del programa.</t>
  </si>
  <si>
    <r>
      <t xml:space="preserve">Se avanza en las mesas de trabajo de socialización de los procesos de inscripción de cada una de las 6 estrategias de Juegos del Deporte Social Comunitario. En estas mesas de trabajo han participado entrenadores, lideres de la comunidad, delegados deportivos, lideres de los cabildos y demás representantes. Así: 
</t>
    </r>
    <r>
      <rPr>
        <b/>
        <sz val="12"/>
        <color theme="1"/>
        <rFont val="Arial Narrow"/>
        <family val="2"/>
      </rPr>
      <t xml:space="preserve">1. Estrategia de Juegos Corregimentales: </t>
    </r>
    <r>
      <rPr>
        <sz val="12"/>
        <color theme="1"/>
        <rFont val="Arial Narrow"/>
        <family val="2"/>
      </rPr>
      <t xml:space="preserve">Se realizó reunión con los monitores de los juegos Corregimentales, donde se recibieron las inscripciones de los equipos a participar, además se trataron temas del lanzamiento e inauguración de estos. Fecha 6 de julio 2022. 
</t>
    </r>
    <r>
      <rPr>
        <b/>
        <sz val="12"/>
        <color theme="1"/>
        <rFont val="Arial Narrow"/>
        <family val="2"/>
      </rPr>
      <t>2. Estrategia de Juegos Comunales:</t>
    </r>
    <r>
      <rPr>
        <sz val="12"/>
        <color theme="1"/>
        <rFont val="Arial Narrow"/>
        <family val="2"/>
      </rPr>
      <t xml:space="preserve"> Se realizó reunión con los Coordinadores de Deportes ASOJAC, temas relacionados con las Inscripciones de los Juegos Comunales 2022, y fecha de entrega de los mismos, de igual manera los representantes de las tres localidades solicitaron más tiempo para inscribir a sus participantes, debido al proceso de elecciones en el que se encuentran.
</t>
    </r>
    <r>
      <rPr>
        <b/>
        <sz val="12"/>
        <color theme="1"/>
        <rFont val="Arial Narrow"/>
        <family val="2"/>
      </rPr>
      <t xml:space="preserve">3. Estrategia de Juegos de Discapacidad: </t>
    </r>
    <r>
      <rPr>
        <sz val="12"/>
        <color theme="1"/>
        <rFont val="Arial Narrow"/>
        <family val="2"/>
      </rPr>
      <t xml:space="preserve">Se realizaron visitas a las entidades que trabajan con personas con discapacidad y el barrio Huellas de Alberto Uribe para realizar inscripciones de los Juegos Distritales de la Discapacidad (Comfenalco, Institución Educativa Antonia Santos, Mente Activa, Aluna, El Rosario, CEN) Fechas: (14, 15, 21 y 28 de julio del 2022). 
</t>
    </r>
    <r>
      <rPr>
        <b/>
        <sz val="12"/>
        <color theme="1"/>
        <rFont val="Arial Narrow"/>
        <family val="2"/>
      </rPr>
      <t xml:space="preserve">4. Estrategia de Juegos Afro: </t>
    </r>
    <r>
      <rPr>
        <sz val="12"/>
        <color theme="1"/>
        <rFont val="Arial Narrow"/>
        <family val="2"/>
      </rPr>
      <t xml:space="preserve">Se realizó reunión de delegados y representantes de organizaciones Afro para entrega de planillas, Carnets e información general de los eventos deportivos para las inscripciones de los deportistas a participar en los diferentes Campeonatos.Lugar: Sala de prensa Estadio de fútbol Jaime Morón León. Fecha 1 de julio 2022  
</t>
    </r>
    <r>
      <rPr>
        <b/>
        <sz val="12"/>
        <color theme="1"/>
        <rFont val="Arial Narrow"/>
        <family val="2"/>
      </rPr>
      <t xml:space="preserve">5. Estrategia de Juegos Indígenas: </t>
    </r>
    <r>
      <rPr>
        <sz val="12"/>
        <color theme="1"/>
        <rFont val="Arial Narrow"/>
        <family val="2"/>
      </rPr>
      <t xml:space="preserve">Se realizó reunión con los líderes de los cabildos para recibir los documentos de inscripción de los participantes. Asistieron Capitán cabildo Zhandero Álvaro Bula y Roger López- Monitor DSC- Coordinador Juegos Indígenas. Fecha el día 29 de junio 2022. 
</t>
    </r>
    <r>
      <rPr>
        <b/>
        <sz val="12"/>
        <color theme="1"/>
        <rFont val="Arial Narrow"/>
        <family val="2"/>
      </rPr>
      <t xml:space="preserve">6. Estrategia de Juegos Carcelarios: </t>
    </r>
    <r>
      <rPr>
        <sz val="12"/>
        <color theme="1"/>
        <rFont val="Arial Narrow"/>
        <family val="2"/>
      </rPr>
      <t>En este periodo se continuó con las visitas a los centros penitenciarios y de rehabilitación, con la finalidad de llevar la estrategia deportiva a cada uno de estos.</t>
    </r>
  </si>
  <si>
    <r>
      <rPr>
        <b/>
        <u/>
        <sz val="14"/>
        <color theme="1"/>
        <rFont val="Arial Narrow"/>
        <family val="2"/>
      </rPr>
      <t xml:space="preserve">Aciertos: </t>
    </r>
    <r>
      <rPr>
        <sz val="14"/>
        <color theme="1"/>
        <rFont val="Arial Narrow"/>
        <family val="2"/>
      </rPr>
      <t xml:space="preserve">
Se continúan las actividades de acampamiento y supervisión en las estrategias de juegos de discapacidad y juegos carcelarios, en el cumplimento de las acciones establecidas en las metas del plan de acción y las actividades desarrolladas en los comités interinstitucional que priorizan estas poblaciones. 
Se continúa con la etapa de inscripción por cada estrategia, en la planificación y organización del lanzamiento e inauguración de las estrategias del programa.  Se desarrollo las inscripciones en los  Juegos Comunales :1.293 personas , Juegos Indigenas: 504 personas , Juegos de Discapacidad: 504 personas, Juegos Corregimentales: 3.747 personas,  Juegos Carcelarios: 1.348 y Juegos Afro: 1.290.
</t>
    </r>
  </si>
  <si>
    <r>
      <t xml:space="preserve">Se realizaron las reuniones semanales con el equipo de trabajo, paraplanifican y organizan las acciones y actividades correspondientes al cumplimiento de las matas cada estrategia de esta vigencia. 
El equipo crea y organiza actividades de acercamiento a las comunidades, que promueven su participación y fomentan la práctica del deporte a nivel social e inclusivo en cada una de sus estrategias. 
Se participa en las mesas de trabajo institucional para el cumplimento del plan de desarrollo distrital .Cada una de las estrategias continúa con los procesos de inscripción, recolección de formatos de inscripción y verificación de la documentación correspondiente por cada disciplina deportiva. 
</t>
    </r>
    <r>
      <rPr>
        <b/>
        <u/>
        <sz val="12"/>
        <color theme="1"/>
        <rFont val="Arial Narrow"/>
        <family val="2"/>
      </rPr>
      <t xml:space="preserve">Conclusiones: </t>
    </r>
    <r>
      <rPr>
        <sz val="12"/>
        <color theme="1"/>
        <rFont val="Arial Narrow"/>
        <family val="2"/>
      </rPr>
      <t xml:space="preserve">
</t>
    </r>
    <r>
      <rPr>
        <b/>
        <sz val="12"/>
        <color theme="1"/>
        <rFont val="Arial Narrow"/>
        <family val="2"/>
      </rPr>
      <t>Producto # 9:</t>
    </r>
    <r>
      <rPr>
        <sz val="12"/>
        <color theme="1"/>
        <rFont val="Arial Narrow"/>
        <family val="2"/>
      </rPr>
      <t xml:space="preserve">
Entrenamientos semanales con los deportistas en las disciplinas de futbol, boccia, atletismo, natación, baloncesto en silla de ruedas y voleibol sentado. En total de población atendida en los entrenamientos deportivos a corte del mes de junio fue de 193 deportistas todos los días de la semana. Organizo y desarrollo una actividad pre-deportiva en la Fundación Mente Activa, con personas en situación de discapacidad, desarrollada por el equipo de discapacidad del programa de Deporte Social Comunitario IDER. (7 de septiembre del 2022) Lugar: Cancha del Barrio Blas de Lezo. Total beneficiarios 49. Organización y desarrollo de actividades pre-deportivas con personas con discapacidad auditiva de la Institución Educativa Antonia Santos con el objetivo de motivarlos y fortalecer la participación a los Juegos Distritales de la Discapacidad, Estas actividades se desarrolló con todo el equipo de discapacidad del Programa de Deporte Social Comunitario- IDER (14 de septiembre del 2022) Lugar: instalaciones de la Institución Educativa Antonia Santos. Total beneficiarios 41. Apoyo a la jornada recreativa – ciclovia celebración de la semana internacional del sordo en la Institución Educativa Antonia Santos. Participaron los estudiantes, cuidadores y docentes (21 de septiembre del 2022). Lugar calle 30, frente las instalaciones del IDER.  Apoyo en la realización de las olimpiadas de la amistad organizada por la fundación el Rosario con el objetivo de promover los valores desde el juego y el deporte. Participaron los estudiantes como mecanismo de inclusión (23 de septiembre del 2022). Lugar: instalaciones de la fundación el Rosario. Realización la actividad de conmemoración de la semana internacional del sordo en la institución educativa Soledad Román de Núñez, participo la comunidad estudiantil en general y los estudiantes con discapacidad auditiva, se realizaron actividades de goce y disfrute (23 de septiembre del 2022). Lugar: instalaciones de la IE Soledad Román de Núñez.  Apoyo a la actividad de la secretaria de educación distrital “Primera feria de servicios en señas” donde se presentaron ocho estaciones tales como la historia de la comunidad sorda, cultura sorda, arte sordo, teatro sordo, lengua de señas colombianas. El IDER presento su stand de su oferta institucional para personas con discapacidad del área de recreación y deporte (29 de septiembre del 2022).</t>
    </r>
    <r>
      <rPr>
        <b/>
        <u/>
        <sz val="12"/>
        <color theme="1"/>
        <rFont val="Arial Narrow"/>
        <family val="2"/>
      </rPr>
      <t xml:space="preserve">Aciertos: </t>
    </r>
    <r>
      <rPr>
        <sz val="12"/>
        <color theme="1"/>
        <rFont val="Arial Narrow"/>
        <family val="2"/>
      </rPr>
      <t>Se continúan las actividades de acampamiento y supervisión en las estrategias de juegos de discapacidad y juegos carcelarios, en el cumplimento de las acciones establecidas en las metas del plan de acción y las actividades desarrolladas en los comités interinstitucional que priorizan estas poblaciones. Los torneos de Deporte Social y Comunitaria "Cartagena Incluyente" que comprende: Los Juegos Corregimientales, Comunales, Afros, Indigenas, Carcelarios y discapacidad , en el mes de septiembre se llevo a cabo la adjudicación al operador logístico por medio de Bolsa Mercantil y en esta procesos de perfeccionamiento para inicio de la ejecución del contrato . Se llevarán a cabo en el cuarto trimestre del año 2022.</t>
    </r>
  </si>
  <si>
    <r>
      <t xml:space="preserve">A continuación se presenta reporte de  las acciones a corte de julio:
1. </t>
    </r>
    <r>
      <rPr>
        <b/>
        <sz val="14"/>
        <color theme="1"/>
        <rFont val="Arial Narrow"/>
        <family val="2"/>
      </rPr>
      <t xml:space="preserve">Entornos Saludables: </t>
    </r>
    <r>
      <rPr>
        <sz val="14"/>
        <color theme="1"/>
        <rFont val="Arial Narrow"/>
        <family val="2"/>
      </rPr>
      <t xml:space="preserve">a) Se realizaron  jornadas recreativas en los centros penitenciarios y carcelarios, fomentando entre sus participantes respeto y honestidad, también se desarrolló clase de actividad física musicalizada con clases de rumba aeróbica, se impactó un total de 90 participantes, de igual forma se generó jornada de sensibilización sobre la importancia de la actividad física y un tamizaje de indicadores de salud impactando a 112 personas. b) Se realizó 1  actividad  en  Actívate  por  la  inclusión  en  el  Centro  de Capacitación y Habilitación Aluna de la Localidad 1; la población impactada de 39 personas con  discapacidad  cognitiva  se  benefició  de  jornadas  recreativas  y  de  Actividad  física. c) En Actívate Gestante se realizaron 2 actividades En San Pedro Mártir Corporación Piedralipe con 24   beneficiados,   en   Fredonia   CDI Nuevo   Mundo 27   personas.   Todas estas intervenciones con Asesoría en la gestación y post parto, estimulación temprana y actividades recreativas.
2. </t>
    </r>
    <r>
      <rPr>
        <b/>
        <sz val="14"/>
        <color theme="1"/>
        <rFont val="Arial Narrow"/>
        <family val="2"/>
      </rPr>
      <t xml:space="preserve">Joven Saludable: </t>
    </r>
    <r>
      <rPr>
        <sz val="14"/>
        <color theme="1"/>
        <rFont val="Arial Narrow"/>
        <family val="2"/>
      </rPr>
      <t xml:space="preserve">En articulación con el  equipo  interdisciplinario,se  viene desarrollado “COCINERITOS EN ACCIÓN”, que busca la sensibilización de la alimentación adecuada en los participantes, donde se expone de manera lúdica y recreativa los bases nutricionales de cada alimento y su funcionamiento. 
3. El  domingo  24  de  julio  se desarrolló salida  de  la  Estrategia  Actívate  Running  en  4K  y  8K, realizada en laAvenida Santander con la participación de 200 usuarios.
4. El domingo 31 de julio desde la Estrategia Actívate Running se realizó“Actívate Running Kids” con  la  presencia  de 205niños  y  adolescentes, con  la  compañía  de  80  padres  de  familia, realizando pruebas de atletismo en distancias de 2.000 metros, 1.200 metros, 1.000 metros y 100 metros planos.
5. Continua a atención en los puntos de actividad física de Madrúgale a la Salud, Noches Saludables, Caminante Saludable, Activate en el Parque. 
Adicionalmente, se dio  inicio  al  Convenio  Interinstitucional  MinDeporte-IDER,  a  través  del  cual  se  impactan nuevas  comunidades  con  puntos  activos  de  actividad  física  como:  Olaya  Herrera  Sector Rafael  Núñez,  Barrio  Chino, Nuevo  Bosque  VI  Etapa,  El  Mirador de  Zaragocilla,  La  Florida Sector   César   Flórez,   Urbanización   El   Golf,   San   Pedro   Mártir   Sector   Navas   Meisel, Urbanización El Gallo y Edificio Newport, como puntos regulares.Se busca aumentar en un 10% la cantidad de puntos activos en el Distrito y sus corregimientos.
</t>
    </r>
  </si>
  <si>
    <r>
      <rPr>
        <b/>
        <u/>
        <sz val="14"/>
        <color theme="1"/>
        <rFont val="Arial Narrow"/>
        <family val="2"/>
      </rPr>
      <t>TRANSFORMACIÒN DE ENTORNOS SALUDABLES:</t>
    </r>
    <r>
      <rPr>
        <sz val="14"/>
        <color theme="1"/>
        <rFont val="Arial Narrow"/>
        <family val="2"/>
      </rPr>
      <t xml:space="preserve">1. En CPyC se vienen desarrollando jornadas de sensibilización con el equipo psicosocial. Las charlas van orientadas a pensamientos positivos y resiliencia. Las sensibilizaciones han logrado generar conciencia y aceptación en los PPL, se impactó a 75 hombre en la cárcel de Ternera y 81 mujeres en la cárcel femenina, también se llevó a cabo jornada de tamización de indicadores de salud llegando a 108 impactados. 2. Desde la estrategia actívate gestante se realizaron 4 actividades impactando a 91 mujeres entre gestantes y lactantes pertenecientes a los programas misionales del ICBF.3. Se participó de un encuentro académico donde se obtuvo un desarrollo de capacidades con  relación a los temas de lactancia materna de la teoría a la práctica, impactando a 65 personas.4. Seguimos realizando acercamientos con las entidades u organizaciones que intervengan población con discapacidad , En este período se realizó una actividad en la fundación Ángeles, 
con una población impactada de 50 personas, 25 de discapacidad cognitiva y 25 cuidadores  los cuales se beneficiaron de una jornada recreativa en el festival de cometas. Debido a los cambios climáticos por la ola invernal se reprogramaron actividades que estaban agendadas para su atención. 5. Este mes logramos asesorar un mayor número de personas mayores en grupos organizados y centros de vida, de igual forma seguimos mejorando el número de fichas de tamizaje en organizaciones públicas y privadas del distrito. </t>
    </r>
    <r>
      <rPr>
        <b/>
        <u/>
        <sz val="14"/>
        <color theme="1"/>
        <rFont val="Arial Narrow"/>
        <family val="2"/>
      </rPr>
      <t>MEJORAMIENTO DE LOS ESTILOS DE VIDA:</t>
    </r>
    <r>
      <rPr>
        <sz val="14"/>
        <color theme="1"/>
        <rFont val="Arial Narrow"/>
        <family val="2"/>
      </rPr>
      <t>1. En el período reportado se comenzaron a impactar desde el Convenio interinstitucional MinDeporte-IDER los puntos de actividad física dirigida musicalizada no regulares, que se impactan una vez por semana en las comunidades de: Pedro A. Salazar, Bajos de San Isidro, La Candelaria, Urbanización Emmanuel y Nelson Mandela Sector La Primavera.2. La Estrategia Joven Saludable implementa una batería de pruebas que incluyen cualidades físicas y habilidades psicomotrices que están siendo tabuladas para su interpretación. Para el  mes de agosto seguimos con las intervenciones psicosociales que apuntan al fortalecimiento del plan de acción de la estrategia según temáticas mes a mes.Las pruebas físicas tienen como objetivo determinar las capacidades corporales de los participantes de la estrategia Joven Saludable en las tres localidades.3. La Estrategia Actívate Running realizo “Running por tu Barrio” el día viernes 26 de agosto con la presencia 305 usuarios. 4. Por otra parte, se hizo un cambio de locación en uno de los núcleos de atención: el núcleo del 7 de agosto en el cual se presenta una situación del espacio utilizado (iglesia de la comunidad) argumentan los lideres que no se puede utilizar más; se hace acercamiento al barrio Canapote en la casa comunal y se hace el cambio de espacio.</t>
    </r>
    <r>
      <rPr>
        <b/>
        <u/>
        <sz val="14"/>
        <color theme="1"/>
        <rFont val="Arial Narrow"/>
        <family val="2"/>
      </rPr>
      <t xml:space="preserve">MODERNIZACION DEL CAF: </t>
    </r>
    <r>
      <rPr>
        <sz val="14"/>
        <color theme="1"/>
        <rFont val="Arial Narrow"/>
        <family val="2"/>
      </rPr>
      <t>1. En la Estrategia Actívate en el Parque desarrollamos nuestro segundo evento de concentración con un impacto de 120 participantes, realizado en las playas de Bocagrande. 2. Seguimos fortaleciendo las actividades con la articulación de practicantes de fisioterapia de la USB, en nuestro puntos de Actívate en el Parque de la ciudad.</t>
    </r>
  </si>
  <si>
    <r>
      <rPr>
        <b/>
        <u/>
        <sz val="12"/>
        <rFont val="Arial Narrow"/>
        <family val="2"/>
      </rPr>
      <t xml:space="preserve">ENTORNOS SALUDABLES </t>
    </r>
    <r>
      <rPr>
        <sz val="12"/>
        <rFont val="Arial Narrow"/>
        <family val="2"/>
      </rPr>
      <t xml:space="preserve">:1. Seguimos impactando con jornadas recreativas y de actividad física en especial clases de rumba aeróbica que son bastante solicitadas por las PPL del centro de reclusión de mujeres,
En cuanto a cárcel de hombres se suspendió actividad que hacía parte de la campaña contra el suicidio; por diferentes altercados en el patio donde se iba a realizar dicha actividad. Con las directivas de los diferentes establecimientos se viene organizando varias jornadas en conmemoración de la Virgen de las Mercedes, estas incluyen: ropatón deportiva, desafío y torneo relámpago de microfútbol. 2. El trabajo mancomunado del equipo interdisciplinario en este mes se está desarrollando la campaña de Prevención del suicidio en diferentes instituciones de las 3 localidades en lo llevamos impactados 1302 personas jóvenes.3. En este mes logramos asesorar un número considerable de personas mayores, seguimos trabajando y haciendo alianzas con los GO y CDV de personas mayores.4. A través de Entornos se reportan 3 actividades de Actívate gestante, San Pedro Mártir en Hogar Comunitario Nueva Vida con 26 Beneficiados de los cuales 4H-22 M; en Ternera con la Fundación Simón Bolívar-César Flórez 13 Beneficiados (2Hombres y 11 Mujeres) y en la UDS del Líbano con 53 personas beneficiadas (1Hombre, 52 Mujeres), Con un total 92 personas impactadas (7H y 85M).5. En Entornos, para la estrategia Actívate por la inclusión se realizaron 2 actividades, en Fundación Inclusivos con 55 Beneficiarios (14 Hombres, 41 Mujeres); en Maddox 60 beneficiados (42hombres, 18 mujeres), en total 115 impactados, 56 hombres y 59 mujeres. 1. Se desarrolla con éxito la conmemoración de la semana de la virgen de las Mercedes, con diferentes actividades en Cárcel de mujeres; se implementa la ropatón deportiva, se hace campaña de prevención contra el suicidio y una pista de obstáculos donde se trabajó ejercicios de fuerza y cardiovasculares. Cárcel de hombres; se hace donación de 24 kits de aseo para los participantes de las actividades y se culminó con una pista de obstáculos donde se premiaron 1er, 2do y 3er lugar dentro de la actividad, en este mes se impactaron en total 553 personas privadas de la libertad.
2. El trabajo mancomunado del equipo interdisciplinario en este mes se desarrolló la campaña de Prevención del suicidio en diferentes instituciones de las 3 Localidades, impactando 994 jóvenes y adolescentes en este segundo corte del mes, campaña que tuvo una excelente acogida por las instituciones educativas tanto públicas como privadas.3. En este mes también se desarrolló la campaña de la semana de la salud, en conmemoración de la lucha contra el sobrepeso y obesidad e incluido el día mundial del corazón, llevando oferta de talleres nutricionales y pedagógicos de los buenos habito y estilos de vida saludables, participaron en un foro relacionado a la temática, logrando un impacto 1105 persona.4. En articulación con secretaria de participación participamos en las celebraciones culturales y fomento de buenos hábitos y estilos de vida saludable en la persona mayores en diferentes centros de vida de la ciudad.5. A través de Entornos se reportan 1 actividades de Actívate Gestante, en el centro de desarrollo luz y esperanza, impactando a 44 personas, incluidas gestantes, madres lactantes y primera infancia, por temas climáticos varias actividades fueron canceladas.
</t>
    </r>
    <r>
      <rPr>
        <sz val="12"/>
        <color theme="1"/>
        <rFont val="Arial Narrow"/>
        <family val="2"/>
      </rPr>
      <t xml:space="preserve"> .</t>
    </r>
    <r>
      <rPr>
        <b/>
        <u/>
        <sz val="12"/>
        <color theme="1"/>
        <rFont val="Arial Narrow"/>
        <family val="2"/>
      </rPr>
      <t>PROMOCIÓN MASIVA DE UNA VIDA ACTIVA:</t>
    </r>
    <r>
      <rPr>
        <sz val="12"/>
        <color theme="1"/>
        <rFont val="Arial Narrow"/>
        <family val="2"/>
      </rPr>
      <t>1. El día domingo 25 de septiembre se tiene programado el Evento de Ciudad “Caminata 5K Por tu Salud”, donde tenemos proyectado un aforo de 500 usuarios. 2. Se realizó el domingo 11 de septiembre el evento de ciudad “Salida Actívate Running 4K 8K”, con la ruta sobre la Avenida Santander, con un total de 146 participantes.3. En la Estrategia Joven Saludable se viene realizando con éxito la actividad de Festivalores con un total de 72 impactados. 1. Se realizo evento de concentración en la zona insular, en el Corregimiento de Tierra Bomba, con una jornada de actividad física y asesoría en Hábitos y Estilos de Vida Saludable, dirigida a niños y habitantes de la isla con la presencia de 130 usuarios. 2. El Evento de Ciudad de la “Caminata 5K Por la Salud, que estaba programada para el domingo 25 de septiembre se aplazó por mal tiempo climático (Ian) y se agendo para el domingo 2 de octubre. En este evento tenemos proyectado contar con más de 500 usuarios.3. Dentro de la estrategia Joven Saludable se viene realizando con éxito la actividad de Festivalores en diferentes Instituciones educativas. Iniciamos segunda fase de pruebas físicas en los núcleos para interpretación y consolidado de seguimiento evaluación y control. 4. En la Estrategia Joven Saludable continuamos con acompañamiento psicosocial como apoyo a las temáticas del plan de acción del mes de septiembre. Todo esto apoyado en un compendio de actividades pedagogizadas que les aportan a los profesores herramientas didácticas y educativas para sus intervenciones a través de la danza.</t>
    </r>
    <r>
      <rPr>
        <b/>
        <u/>
        <sz val="12"/>
        <color theme="1"/>
        <rFont val="Arial Narrow"/>
        <family val="2"/>
      </rPr>
      <t xml:space="preserve"> MODERNIZACION DEL C.A.F.:</t>
    </r>
    <r>
      <rPr>
        <sz val="12"/>
        <color theme="1"/>
        <rFont val="Arial Narrow"/>
        <family val="2"/>
      </rPr>
      <t xml:space="preserve">1. Venimos desarrollando nuestras actividades de apropiación de los parques biosaludables del Distrito a través de entrenamientos funcionales, circuitos y estimulación muscular.2. Se realizó cierre del ciclo de practicantes de la Universidad San Buenaventura de fisioterapia, quienes aportaron conocimiento y recibieron experiencias significativas por parte de nuestro profesorado.1. Se siguen fortaleciendo las actividades con la articulación de practicantes de fisioterapia de la USB, en nuestro puntos de Actívate en el Parque de la ciudad.
</t>
    </r>
  </si>
  <si>
    <t xml:space="preserve">Al corte de julio se desarrollaron (2) eventos de hábitos y estilos de vida saludable:
1. Se realizó evento de Ciudad, el día 20 de julio en conmemoración del día de la independencia de nuestro país,la Súper clase  por la Colombianidad en el  Estadio de Beisbol  Menor José Mono  Judas  Araujo,  con  la  presencia  de 305  usuarios  de  nuestros  puntos  activos.
2. Se realizó evento de Ciudad, en conmemoración de la fiesta de la independencia de Colombia la Súper  clase  por  la Colombianidad  actívate  en  los  Centros  Comerciales,  de  manera simultáneaen  Mio  Plaza,  San  Fernando,  La  Plazuela  y  Olaya  Plaza  contando  con  una asistencia de 538 usuarios  de  nuestras estrategias, </t>
  </si>
  <si>
    <t>No se llevo a cabo ningùn evento de  ciudad de caràcter local, nacional e internacional.</t>
  </si>
  <si>
    <t xml:space="preserve">Se realizó un  (1) evento " Activate en la zona insular corregimiento de Tierra Bomba  donde se beneficiaron a 130 personas </t>
  </si>
  <si>
    <r>
      <t xml:space="preserve">A continuación se presenta reporte de  las estrategias desarrolladas en el Programa de Recreación Comunitaria:
</t>
    </r>
    <r>
      <rPr>
        <b/>
        <sz val="14"/>
        <color theme="1"/>
        <rFont val="Calibri"/>
        <family val="2"/>
        <scheme val="minor"/>
      </rPr>
      <t xml:space="preserve">1. Campamentos Juveniles: </t>
    </r>
    <r>
      <rPr>
        <sz val="14"/>
        <color theme="1"/>
        <rFont val="Calibri"/>
        <family val="2"/>
        <scheme val="minor"/>
      </rPr>
      <t xml:space="preserve">a) Del 12 al 16 de Julio se realizó el XXXI encuentro Nacional Juvenil en Isnos -Huila, el Distrito participó con una delegación de 37 personas. b) Fueron realizadas jornadas como talleres de integligencia emocional, encuentros intergeneracionales, Taller de Valores nutricionales, Escuela para padres. c) Finalizó curso del  SENA en “Formación Pedagógica Básica” con Líderes y Campistas, con una intensidad horaria de 40 horas. 
</t>
    </r>
    <r>
      <rPr>
        <b/>
        <sz val="14"/>
        <color theme="1"/>
        <rFont val="Calibri"/>
        <family val="2"/>
        <scheme val="minor"/>
      </rPr>
      <t>2. Escuela Recreativa:</t>
    </r>
    <r>
      <rPr>
        <sz val="14"/>
        <color theme="1"/>
        <rFont val="Calibri"/>
        <family val="2"/>
        <scheme val="minor"/>
      </rPr>
      <t>a) En las atenciones realizadas a la población se beneficiaron 156 agentes educativos.b) Se  realizaron  2  talleres  de  elaboración  de  juguetes  donde  se  impactaron  67  madres comunitarias y agentes educativas en los corregimientos de Punta Canoa y Pontezuela. c)Se realizaron 4 talleres de estimulación temprana donde se impactaron 108 personas (madres gestantes y lactantes).d) Se realizó 1 escuela para padres y un taller de nutrición, donde se impactaron un total de 89 personas en los corregimientos de Boquilla y Membrillal.e) Se realizo la campaña de la salud en la primera infancia (Feriade laSalud“TuEncuentroconlaLúdica”) donde se impactaron 971 personas, desarrolla en los corregimientos de Santana, Bayunca y Pasacaballos.</t>
    </r>
    <r>
      <rPr>
        <b/>
        <sz val="14"/>
        <color theme="1"/>
        <rFont val="Calibri"/>
        <family val="2"/>
        <scheme val="minor"/>
      </rPr>
      <t xml:space="preserve">
3.Aprovechamiento del Espacio Público: </t>
    </r>
    <r>
      <rPr>
        <sz val="14"/>
        <color theme="1"/>
        <rFont val="Calibri"/>
        <family val="2"/>
        <scheme val="minor"/>
      </rPr>
      <t xml:space="preserve">a) En las jornadas de  Recréate en el Parque se han impactado en el mes de julio 424 personas. Se continuaron las acciones para la promoción del uso de la bici, a través de las jornadas de Martes en Bici. Así mismo, se desarrollaron ciclovías dominicales. </t>
    </r>
    <r>
      <rPr>
        <b/>
        <sz val="14"/>
        <color theme="1"/>
        <rFont val="Calibri"/>
        <family val="2"/>
        <scheme val="minor"/>
      </rPr>
      <t xml:space="preserve">
4.  Estrategia Vacaciones Recreativas:</t>
    </r>
    <r>
      <rPr>
        <sz val="14"/>
        <color theme="1"/>
        <rFont val="Calibri"/>
        <family val="2"/>
        <scheme val="minor"/>
      </rPr>
      <t xml:space="preserve"> se realizó jornada a través de lasJAC y fundaciones la cual se impactaron 900 niños. 
Se está a la espera de los avances en la adjudicación del contrato de producción y logística. </t>
    </r>
  </si>
  <si>
    <r>
      <rPr>
        <b/>
        <u/>
        <sz val="14"/>
        <color theme="1"/>
        <rFont val="Arial Narrow"/>
        <family val="2"/>
      </rPr>
      <t>APROVECHAMIENTO DEL ESPACIO PUBLICO:</t>
    </r>
    <r>
      <rPr>
        <sz val="14"/>
        <color theme="1"/>
        <rFont val="Arial Narrow"/>
        <family val="2"/>
      </rPr>
      <t xml:space="preserve"> 1. En el periodo comprendido entre el 1 y 31 de agosto logramos aumentar el número de  personas beneficiadas en Aprovechamiento del Espacio Público, aumentando la convocatoria en estrategias como ciclovías barriales VAS, y Recréate en el parque impactando 135 personas en la comunidad de Chapacuá.2. Estamos a la espera de la contratación para el desarrollo del Evento de Ciudad Festival Internacional de la Cometa; en este período hemos realizado de manera aleatoria festivales de comentas en diferentes lcomunidades del Distrito y sus corregimientos. </t>
    </r>
    <r>
      <rPr>
        <b/>
        <u/>
        <sz val="14"/>
        <color theme="1"/>
        <rFont val="Arial Narrow"/>
        <family val="2"/>
      </rPr>
      <t>CAMPAMENTOS JUVENILES:</t>
    </r>
    <r>
      <rPr>
        <sz val="14"/>
        <color theme="1"/>
        <rFont val="Arial Narrow"/>
        <family val="2"/>
      </rPr>
      <t xml:space="preserve">1-Agosto se realiza la divulgación del podcast donde se dio a conocer la participación que tuvo Campamentos Juveniles Cartagena en el encuentro nacional en Isnos Huila y la información sobre el Proyecto en la ciudad de Cartagena. 6-Agosto se realizó el encuentro intergeneracional en los diferentes Bosque del Proyecto (Bosque Santa María, Bosque Escuela Normal Superior, Bosque U. D. Fidel Mendoza C., Bosque Fe y Alegría las Américas, Bosque Ambientalista y Bosque Juan José Nieto).6-Agosto se realizó taller de Inteligencia emocional (equipo Interdisciplinario), en el Bosque Ambientalista. 6-Agosto se realizó la Estrategia Camping por un día (Picnic) en el Parque de la Marina. 13-Agosto se realizó taller de Valores Nutricionales (equipo Interdisciplinario), en el Bosque Juan José  Nieto.13-Agosto se realizó el encuentro intergeneracional en los diferentes Bosque del Proyecto (Bosque Santa María, Bosque Escuela Normal Superior, Bosque U. D. Fidel Mendoza C., Bosque Fe y Alegría las Américas, Bosque Ambientalista y Bosque Juan José Nieto).13-Agosto se realizó la estrategia Camping por un Día en la clausura de la semana de la juventud en conjunto con Secretaria de Participación y Desarrollo Social, en la zona verde del Castillo San Felipe. 20-Agosto se realizó el encuentro intergeneracional en los diferentes Bosque del Proyecto (Bosque  Santa María, Bosque Escuela Normal Superior, Bosque U. D. Fidel Mendoza C., Bosque Fe y Alegría  las Américas, Bosque Ambientalista y Bosque Juan José Nieto).21-Agosto se desarrolló la Estrategia Camping por un día en la ciclovía dominical realizada en la avenida Pedro de Heredia a la altura del barrio Escallón Villa.27-Agosto se realizó el encuentro intergeneracional en los diferentes Bosque del Proyecto (Bosque Santa María, Bosque Escuela Normal Superior, Bosque U. D. Fidel Mendoza C., Bosque Fe y Alegría las Américas, Bosque Ambientalista y Bosque Juan José Nieto).27-Agosto se apoyó la campaña Juégale limpio a los escenarios deportivos en el campo de sóftbol Daniel Corpas Ortiz en el barrio Los Cerros.27-Agosto se realizó la Escuela para Padres (equipo Interdisciplinario) en el Bosque Santa María.28-Agosto se realizó la estrategia Camping por un Día en la ciclovía dominical realizada en el barrio Parque de Heredia.Se vienen realizando capacitaciones para líderes de Bosques, en los cinco Ejes Temáticos del Programa Campamentos Juveniles. Aproximadamente el 86% de los participantes del Proyecto son nuevos. </t>
    </r>
    <r>
      <rPr>
        <b/>
        <u/>
        <sz val="14"/>
        <color theme="1"/>
        <rFont val="Arial Narrow"/>
        <family val="2"/>
      </rPr>
      <t>ESCUELA RECREATIVA:</t>
    </r>
    <r>
      <rPr>
        <sz val="14"/>
        <color theme="1"/>
        <rFont val="Arial Narrow"/>
        <family val="2"/>
      </rPr>
      <t xml:space="preserve"> 1. En las atenciones realizadas a la población se beneficiaron 156 agentes educativos.2. Se realizaron 2 talleres de elaboración de juguetes donde se impactaron 81 madres comunitarias y agentes educativas en los corregimientos de Punta Arena y Pasacaballos.3. Se realizaron 2 talleres de estimulación temprana donde se impactaron 59 personas (madres gestantes y lactantes enfocados en el mes de la lactancia materna).4. Se realizo 1 carnaval lúdico en el corregimiento de Pontezuela donde se beneficiaron 249 
personas. 5. Se realizo 1 escuela para padres y un taller de nutrición, donde se impactaron un total de 35 personas en los corregimientos de Tierra Bomba y Pasacaballos.6. Se realizo la campaña de la Lactancia Materna, donde se impactaron 404 personas, desarrollada en los corregimientos de Bocachica, Bayunca y Pontezuela.7. Se realizaron dos estrategias de divulgación enfocadas en la campaña de la lactancia 
materna. </t>
    </r>
    <r>
      <rPr>
        <b/>
        <u/>
        <sz val="14"/>
        <color theme="1"/>
        <rFont val="Arial Narrow"/>
        <family val="2"/>
      </rPr>
      <t>RECREACION PARA TODOS:</t>
    </r>
    <r>
      <rPr>
        <sz val="14"/>
        <color theme="1"/>
        <rFont val="Arial Narrow"/>
        <family val="2"/>
      </rPr>
      <t xml:space="preserve"> 1. En el mes de agosto empezamos a impactar 768 niños y niñas de la primera infancia con el fin de darle una mayor cobertura a la Estrategia Escuela Recreativa “Tú Encuentro con la Lúdica” un espacio donde se busca fomentar espacios recreativos para la formación integral y desarrollo psicomotor en CDI y hogares comunitarios en la zona urbana del distrito de 
Cartagena 2. Iniciamos este mes con las acciones encaminadas a reforzar las actividades en la población de niños y niñas con diagnostico oncológico llamándole “Actívate para Vivir “ el cual lo  adelantamos 2 veces al mes en el Hospital infantil Napoleón Franco Parejo obteniendo un resultado positivo de los colabores y pacientes, se impactaron 75 personas. 3. Este mes desarrollamos la campaña “VOLVAMOS HACER NIÑOS en conmemoración de la persona mayor y el pensionado se realizó en los grupos organizados, Hogar Geriátrico, La Milagrosa con un total de 385 personas mayores atendidas.</t>
    </r>
  </si>
  <si>
    <r>
      <rPr>
        <b/>
        <u/>
        <sz val="12"/>
        <color theme="1"/>
        <rFont val="Arial Narrow"/>
        <family val="2"/>
      </rPr>
      <t xml:space="preserve">APROVECHAMIENTO DE  ESPACIO PUBLICO: </t>
    </r>
    <r>
      <rPr>
        <sz val="12"/>
        <color theme="1"/>
        <rFont val="Arial Narrow"/>
        <family val="2"/>
      </rPr>
      <t>En el periodo comprendido entre el 1 y 15 de septiembre podemos reportar el episodio que se presentó en la comunidad de los Almendros, donde se vio afectada la integridad del personal del Instituto por un vecino de la comunidad que amenazo con un arma de fuego al personal convocado para el desarrollo de la jornada que da cumplimiento al indicador de ciclovías barriales (VAS), situación que nos obligó a la suspensión de la ciclovía, un 2do. Hecho se presentó en el ciclo-paseo de los Martes de Bici el pasado 13 de septiembre, a la altura del Viaducto el Gran manglar un motociclista arrolló a un biciusuario participante del recorrido quedando este herido en la vía y el motociclista perdió la vida. 2. Se llevó a cabo con éxito la estrategia Recréate en el Parque que se realizó en la comunidad de Chapacua el 03 de Septiembre, donde más de 70 personas fueron beneficiadas. En el periodo comprendido entre el 16 y 30 de septiembre podemos observar que no se realizó la ciclovía dominical de ciudad por el fenómeno climático paso del coletazo del huracán Ian.</t>
    </r>
    <r>
      <rPr>
        <b/>
        <u/>
        <sz val="12"/>
        <color theme="1"/>
        <rFont val="Arial Narrow"/>
        <family val="2"/>
      </rPr>
      <t>CAMPAMENTOS JUVENILES:</t>
    </r>
    <r>
      <rPr>
        <b/>
        <sz val="12"/>
        <color theme="1"/>
        <rFont val="Arial Narrow"/>
        <family val="2"/>
      </rPr>
      <t xml:space="preserve">  </t>
    </r>
    <r>
      <rPr>
        <sz val="12"/>
        <color theme="1"/>
        <rFont val="Arial Narrow"/>
        <family val="2"/>
      </rPr>
      <t xml:space="preserve"> A la fecha estamos realizando las inscripciones de los campistas al Proyecto por medio de un formulario de Google drive. (384 Inscritos). 3-Septiembre se realizó el encuentro intergeneracional en los diferentes Bosque del Proyecto (Bosque Santa María, Bosque Escuela Normal Superior, Bosque U. D. Fidel Mendoza C., Bosque Fe y Alegría las Américas, Bosque Ambientalista y Bosque Juan José Nieto). 5-Septiembre se inicia la Inducción a la EVD - MinDeporte con la capacitación en Campamentos Juveniles. 6-Septiembre se da inicio a la capacitación de la EVD - MinDeporte, en el tema del I Módulo de Campamentos Juveniles (Técnicas Campamentiles) con la participación de líderes y campistas. 10-Septiembre se realizó el IV Festival Recreativo en el Coliseo Northon Madrid, con la participación de los campistas de los diferentes Bosque del Proyecto (Bosque Santa María, Bosque Escuela Normal Superior, Bosque U. D. Fidel Mendoza C., Bosque Fe y Alegría las Américas, Bosque Ambientalista y Bosque Juan José Nieto). 11-Septiembre se desarrolló la estrategia Camping por un día en la ciclovía dominical realizada en la avenida Pedro de Heredia a la altura del barrio Escallón Villa. 13-Septiembre se prosigue con la capacitación de la EVD - MinDeporte, en el tema del I Módulo de Campamentos Juveniles (Técnicas Capamentiles) con la participación de líderes y campistas. Se vienen realizando capacitaciones para líderes de Bosques, en los cinco Ejes Temáticos del Programa Campamentos Juveniles. 14-Septiembre se realizó visita al Parque Espíritu del Manglar, para realización de II picnic el día sábado 17 de sep-2022 en el horario de 3 pm a 5 pm. Aproximadamente el 86% de los participantes del Proyecto son nuevos.  </t>
    </r>
    <r>
      <rPr>
        <b/>
        <sz val="12"/>
        <color theme="1"/>
        <rFont val="Arial Narrow"/>
        <family val="2"/>
      </rPr>
      <t xml:space="preserve"> </t>
    </r>
    <r>
      <rPr>
        <sz val="12"/>
        <color theme="1"/>
        <rFont val="Arial Narrow"/>
        <family val="2"/>
      </rPr>
      <t xml:space="preserve">17-Septiembre Se realizó taller de Inteligencia emocional (equipo Interdisciplinario), en el Bosque Juan José Nieto. 17-Septiembre Se realizó la Escuela para Padres (equipo Interdisciplinario) en el Bosque Juan José Nieto. 17- Septiembre se realizó la estrategia Camping por un día (Picnic Familiar) en el Parque Espíritu del Manglar. 20-Septiembre se prosigue con la capacitación de la EVD - MinDeporte, en el tema del II Módulo de Campamentos Juveniles (Crecimiento Personal, Voluntariado y Liderazgo) con la participación de líderes y campistas. 24-Septiembre se realizó el encuentro intergeneracional en los diferentes Bosque del Proyecto (Bosque Santa María, Bosque Escuela Normal Superior, Bosque U. D. Fidel Mendoza C., Bosque Fe y Alegría las Américas, Bosque Ambientalista y Bosque Juan José Nieto). 24-Septiembre Se realizó taller de Valores Nutricionales (equipo Interdisciplinario), en el Bosque Escuela Normal Superior. Aproximadamente el 87% de los participantes del Proyecto son nuevos. </t>
    </r>
    <r>
      <rPr>
        <b/>
        <u/>
        <sz val="12"/>
        <color theme="1"/>
        <rFont val="Arial Narrow"/>
        <family val="2"/>
      </rPr>
      <t>ESCUELA RECREATIVA :</t>
    </r>
    <r>
      <rPr>
        <sz val="12"/>
        <color theme="1"/>
        <rFont val="Arial Narrow"/>
        <family val="2"/>
      </rPr>
      <t xml:space="preserve"> 1. En las atenciones realizadas a la población se beneficiaron 156 agentes educativos. 2. Se realizó 1 taller de estimulación temprana donde se impactaron 28 personas (madres gestantes y lactantes) 3. Se realizó 1 escuela para padres, donde se impactaron un total de 50 personas en el corregimiento de Boquilla. 4. Se realizó socialización de la estrategia Escuela Recreativa en el CDI Caracoles Marinos ubicado en el corregimiento de la Boquilla para empezar atención permanente en este mes de septiembre del año en curso.1. En las atenciones realizadas a la población se beneficiaron 156 agentes educativos. 2. Se realizo 1 taller nutricional, donde se impactaron un total de 146 personas en el  corregimiento de Pontezuela. 3. Se realizo la campaña Actívate jugando por la prevención del sobrepeso y la obesidad en los
 Corregimientos de Caño del Oro y Pasacaballos. </t>
    </r>
    <r>
      <rPr>
        <b/>
        <u/>
        <sz val="12"/>
        <color theme="1"/>
        <rFont val="Arial Narrow"/>
        <family val="2"/>
      </rPr>
      <t xml:space="preserve">RECREACION PARA TODOS : </t>
    </r>
    <r>
      <rPr>
        <sz val="12"/>
        <color theme="1"/>
        <rFont val="Arial Narrow"/>
        <family val="2"/>
      </rPr>
      <t>.1. En el mes de septiembre continuamos con la campaña “Tu Encuentro con la Lúdica” la cual se desarrolló en CDI y hogares infantiles con un total de 979 beneficiados.
2. En conmemoración de la celebración de la persona mayor y el pensionado, finalizamos con la campaña “Volvamos a ser Niños”, la cual se llevó a cabo en varios CDV y grupos organizados con un total de 118 personas mayores atendidas. 3. Se llevó a cabo la acción “Actívate para Vivir” con los niños pacientes con diagnostico oncológicos del hospital infantil Napoleón Franco Pareja (Casa del Niño) en esta oportunidad se realizó carnaval lúdico del amor donde se impactaron 47 beneficiados. 4. Dentro de las personas impactadas seguimos llegando con nuestra estrategia actívate gestante a los puntos focalizados con un número de personas beneficiadas de 96 , entre primera infancia , adultos , jóvenes 5. En actívate por la inclusión adelantamos 115 personas impactadas dentro de las actividades realizadas.1. Continuando con la campaña “Tu Encuentro con la Lúdica” la cual se desarrolló en CDI,  hogares infantiles con un total de 964 beneficiados.  2. Se llevó a cabo la acción “Actívate para Vivir” con los niños pacientes con diagnostico  oncológicos del hospital infantil Napoleón Franco Pareja (Casa del Niño) donde se realizó una  jornada de actividad física y recreación impactando a 30 beneficiados. 3. Se realizó el lanzamiento del 2° Semillero de Recreación, en la Universidad San  Buenaventura con un total de 74 jóvenes inscritos. 4. Seguimos llegando con nuestra estrategia actívate gestante a los puntos focalizados con un  número de personas beneficiadas de 21, entre primera infancia, infantes y jóvenes. 5. Este mes retomamos la estrategia Cartagena es de los niños con un total de 207  beneficiados. 6. Con la estrategia actívate por la inclusión tuvimos un total de 14 beneficiados.</t>
    </r>
  </si>
  <si>
    <t>Se avanza en el proceso de estructuración logística para el desarrollo de los eventos programados para el segundo semestre como: Festival de la Cometa.</t>
  </si>
  <si>
    <t>El  proceso de logística  para el desarrollo de los eventos programados para el segundo semestre como: Festival de la Cometa, se establecio a través de Bolsa Mercantil. Se adjudicará el próximo 12 de septiembre de 2022.</t>
  </si>
  <si>
    <t>Al corte del mes de julio se tienen avances en las siguientes acciones:
1. Se recibió la crónica “Cartagena de Indias ciudad gestora de la iniciativa de la creación de los Juegos Nacionales Deportivos y Tradicionales Comunales en nuestro país” y se está ajustando para su publicación.
2. Se está avanzando en la consolidación de una segunda crónica asociada al tema de infraestructura deportiva y su historia en Cartagena.</t>
  </si>
  <si>
    <t>En este momento, se esta adelantado la investigación pertinente sobre actividades deportivas y recreativas de la ciudad lo cual esta en revisión de las diferentes fuentes y realización de entrevista para la consolidación existentes. Asimismo, dentro de la gestión de los convenios y alianzas con las universidades y centro de pensamiento por medio de los grupos y semilleros se esta ha planteado iniciar una investigación en el ùltimo trimestre para la publicación de artículos científicos.</t>
  </si>
  <si>
    <t>Dentro del proceso de diseño, construcción e implementación de un Sistema de Información del Deporte y la Recreación - SIDR (banco de datos) se desarrollaron las siguientes actividades: • Estudios previos aprobados y firmados para la compra de software ArcGIS por parte Oficina Asesora Jurídica, así como el voto positivo en el comité de contratación (Anexo-1). • Compra de software de Power BI para la visualización de datos por parte de la dirección administrativa y financiera (Anexo-2).En el componente, se tiene el documento de ficha de estructuración avanzando donde solamente falta dos secciones que son "Problemáticas y Desafíos sociales de política pública" y “Financiación de la política”. Por otro lado, se pretende iniciar las mesas de participación en el mes de noviembre-diciembre paralelamente tener un diagnóstico elaborado para su presentación.</t>
  </si>
  <si>
    <r>
      <t xml:space="preserve">Dentro de las estrategias para poder generar mayor apropiación de conocimiento en deporte se encuentra la realización de un </t>
    </r>
    <r>
      <rPr>
        <b/>
        <sz val="14"/>
        <color theme="1" tint="4.9989318521683403E-2"/>
        <rFont val="Arial Narrow"/>
        <family val="2"/>
      </rPr>
      <t>Banco de Datos</t>
    </r>
    <r>
      <rPr>
        <sz val="14"/>
        <color theme="1" tint="4.9989318521683403E-2"/>
        <rFont val="Arial Narrow"/>
        <family val="2"/>
      </rPr>
      <t xml:space="preserve">, cuyos avances a corte de julio son: a) Presentación del Dashboard de los puntos saludables al área de recreación. b) Modificación de Dashboard de los escenarios deportivos por solicitud de la oficina asesora de infraestructura, así como la creación de un shape-file. c) Presentación de los avances del Sistema de información Deporte y Recreación (SIDR). d) Solicitud de  las  bases  de  datos  para  la  evaluación  de  completitud  y consistenciaa  las dependencias  que  sus  registros  administrativos  fueron  escogidos  por  operaciones estadísticas
Así mismo, se realizó el taller denominado: "Ministerio del Deporte: Una experiencia en tecnología e innovación en el deporte y el avance de la ciencia en el deporte de alto rendimiento" realizado el día 12 de julio, con una asistencia de 91 personas. </t>
    </r>
  </si>
  <si>
    <t>Realización y seguimiento Mitos de la Lactancia que tuvo como ponente a la nutricionista y dietista Sonia Margarita Meza Padilla profesional universitario programa de nutrición DADIS cuya participación fue de 12 personas (Anexo 6).
• Taller exploratorio de cambio cultural sobre transparencia en articulación con la Oficina de Transparencia y Escuela de Gobierno y Liderazgo con la asistencia de 17 personas (Anexo 7). Dentro del proceso de diseño, construcción e implementación de un Sistema de Información del Deporte y la Recreación - SIDR (banco de datos) se desarrollaron las siguientes actividades: • Elaboración de ajustes a los estudios previos para la adquisición del software ArcGIS
(Anexo-1) • Elaboración de los diccionarios de datos de las bases de datos remitidas de los registros administrativos seleccionados para las operaciones estadísticas (Anexo-2)</t>
  </si>
  <si>
    <t>• En este componente en este mes se realizaron 10 eventos donde consta talleres y conferencias. Asimismo, se estructuró el proceso de contratación para la realización de 10 eventos académicos y científicos que fue aprobado en comité de contratación, así como entrega de los estudios previos y cotizaciones para la elaboración del presupuesto (Anexo-8). • Taller Impacto-Diagnóstico con funcionarios del IDER en articulación con la Oficina de Transparencia, Escuela de Gobierno y Liderazgo, Juntos por la Transparencia patrocinado por USAID con una participación fue de 20 personas (Anexo-9). • Capacitación “Iniciación del Entrenamiento Deportivo (en niñas)” en marco del convenio IDER-Universidad San Buenaventura con la asistencia de 54 personas (Anexo-10). • Taller Impacto-Diagnóstico con funcionarios de la Secretaría de Infraestructura como apoyo a la Oficina de Transparencia, Escuela de Gobierno y Liderazgo, Juntos por la Transparencia patrocinado por USAID con una participación fue de 24 personas (Anexo11). • Taller Impacto-Diagnóstico con la ciudadanía como apoyo a la Oficina de Transparencia,  Escuela de Gobierno y Liderazgo, Juntos por la Transparencia patrocinado por USAID con una participación fue de 26 personas (Anexo-12) • Capacitación “Pedagogía del Entrenamiento Deportivo” en marco del convenio  DERUniversidad San Buenaventura con la asistencia de 33 personas (Anexo-13). • Conferencia “Historia del Beisbol en la Universidad de Cartagena” en el marco de alianza Pentágono con la Universidad de Cartagena demás cooperantes con una asistencia de 30 personas (Anexo-14) • Conferencia “La participación en actividades deportivas en las cinco principales ciudades colombianas” como conferencista Aaron Espinosa Espinosa doctor en ciencias económicas con una participación de 80 personas (Anexo-15). • Taller sobre aplicación de pruebas pre-test y pos-test en marco del convenio IDER-Universidad San Buenaventura con la asistencia de 26 personas (Anexo-16).• Conferencia “El beisbol, una historia de narradores” en el marco de alianza Pentágono con la Universidad de Cartagena demás cooperantes con una asistencia de 26 personas (Anexo-17).• Capacitación “Nuevas Tendencias en la Recreación” en marco del convenio IDERUniversidad San Buenaventura con la asistencia de 50 personas (Anexo-18). • Conferencia “Vivencias del béisbol, once de noviembre y valor arquitectónico del Estadio once de noviembre” en el marco de alianza Pentágono con la Universidad de
Cartagena demás cooperantes con una asistencia de 26 personas (Anexo-19).• Oferta Cerrada en el marco del convenio SENA-IDER en la formación del programa tecnológico de actividad física (Anexo-20).</t>
  </si>
  <si>
    <t xml:space="preserve">A corte de Julio, se reportan las siguientes acciones de avance: 
1. Se realizó  el  lanzamiento  de  la encuesta de  caracterización  del  imaginario  colectivo.
2. Se realizaron entrevistas a semiestructuradas a conocedores del deporte en la ciudad de Cartagena, las cuales están siendo transcritas para su análisis. </t>
  </si>
  <si>
    <t>En este componente se está trabajando en dos documentos sobre los cuales se cuenta con borrador de propuesta producto de la revisión de información secundaria y se está trabajando en la recolección de información primaria. Asimismo, se sostuvo dos reuniones con el Observatorio de Patrimonio Cultural (OPC) de la Universidad de Cartagena para la siguientes actividades: • Elaboración de los requerimientos técnicos para las piezas museográficas y envío al
Observatorio de Patrimonio Cultural de la Universidad de Cartagena (Anexo 3).• Reunión con el Observatorio de Patrimonio Cultural (OPC) de la Universidad de Cartagena Observatorio de Ciencias Aplicadas al Deporte para las piezas museográfica (Anexo 4).</t>
  </si>
  <si>
    <t>En este componente esta en revisión dos documentos preliminares sobre el “imaginario colectivo sobre las disciplinas deportivas más representativas en la ciudad de Cartagena de Indias D. T. y C.” y “la historia detrás de la infraestructura deportiva”. Asimismo, la propuesta de piezas de memoria histórica por parte de la Universidad de Cartagena teniendo en cuenta la alianza Pentágono para aunar esfuerzos por medio de un convenio específico.
• Documento “Imaginario colectivo sobre las disciplinas deportivas más representativas en la ciudad de Cartagena de Indias D. T. y C.” (Anexo-3).                             • Documento “la historia detrás de la infraestructura deportiva” (Anexo-4). • Entrega de la propuesta de piezas de memoria histórica por parte del observatorio de patrimonio cultural (OPC) de la Universidad de Cartagena (Anexo 5).</t>
  </si>
  <si>
    <t>Al corte del mes de julio se tienen avances en las siguientes acciones:
1. Se están verificando espacios de articulación con universidades para el desarrollo de investigaciones asociadas al semillero DRAFAT.</t>
  </si>
  <si>
    <t>Al momento de este informe se está avanzando en 13 convenios de cooperación para investigación con distintas universidades y centros de investigación. La sumatoria de los avances se refleja en la tabla y se sustentan en las gestiones reportadas en el Anexo 5. • En total, se sostuvieron 6 reuniones con las diferentes universidades y centro de investigación mencionados en el Anexo 5 donde uno de los temas a tratar fue realizar dentro del campo de investigaciones lo cual está ligado a las líneas de investigación de los grupos y semilleros de investigación lo cual dentro de los convenios está buscando generar gestión de conocimiento a partir de dicha temática para una mayor articulación.</t>
  </si>
  <si>
    <t xml:space="preserve">• En este componente se logro en este mes la firma de un convenio y alianza. En ese sentido, el 14 de septiembre se firmo el convenio administrativo entre el SENA e IDER con una vigencia de cinco años (Anexo-6) y la aceptación a la red de observatorio derechos humanos y derecho internacional humanitario (RODHI) creada por el decreto 1084 de 2015 en su artículo 2.2.7.7.6 coordinara por la Consejería Presidencial para los Derechos Humanos, la Unidad para la Atención y Reparación Integral a las Víctimas (UARIV) y el Ministerio del Interior que configurada en el acta de la sesión del nodo Caribe (Anexo-7). •En la actualidad están para la firma por parte de la directora tres convenios entre ellos la Universidad de Cartagena (Renovación del convenio firmado en el año 2020), Corporación Universitaria Rafael Núñez e Institución Educativa Mayor de Bolívar. En total se han gestionado 13 convenios con universidades y centro de pensamiento para el fortalecimiento de la red de apropiación social del conocimiento. </t>
  </si>
  <si>
    <t xml:space="preserve">Al corte de julio, estos son los avances reportados con relación a la gestión de alianzas y convenios:
1) Universidad San Buenaventura: El 28 de julio se recibió propuesta técnica del Convenio y se encuentra en revisión por parte de la OAJ de IDER. 
2) SENA: El 25 de julio se le remitó al SENA los documentos faltantes para el convenio, se encuentra en revisión por parte de Jurídica del SENA.
3) Universidad de Cartagena:  El día 25 julio  se recibió de parte de la UDC la propuesta técnica y se encuentra en revisión por parte de la OAJ del IDER, junto con la documentación soporte. 
4) Universidad Mayor de Bolívar: Revisión de la Oficina Asesora Jurídica para su aprobación y firma.
5) UNIBAC: Estructuración del Convenio. 
6) CURN:  El 26 de julio la CURN envío los documentos requiridos por el IDER para la celebración del convenio, sin embargo le hizo falta la propuesta técnica.
7) Cámara de Comercio de Cartagena - CEDEC: El 29 de julio se envío una propuesta técnica para la articulación entre el Observatorio y CEDEC.
8) Red de Observatorio de DDHH y DHI- Presidencia de la República: El 18 de julio nos reunimos con el equipo de la red de Observatroio de DDHH y DHI donde se nos presentó dicha red y sus funciones. En revisión con Dirección General. 
9) Cómite Olimpico Colombiano: Espera de la remisión del minuta del convenio marco por parte del COC
10)Universidad Sinu: Programación de mesa de trabajo. 
</t>
  </si>
  <si>
    <t>Al momento de este informe se está avanzando en 13 convenios de cooperación para investigación con distintas universidades y centros de investigación. La sumatoria de los avances se refleja en la tabla y se sustentan en las gestiones reportadas en el Anexo 5. • En total, se sostuvieron 6 reuniones con las diferentes universidades y centro de dentro del campo de investigaciones lo cual está ligado a las líneas de investigación de los grupos y semilleros de investigación lo cual dentro de los convenios está buscando generar gestión de conocimiento a partir de dicha temática para una mayor articulación.</t>
  </si>
  <si>
    <t>Se socializaron en el mes de agosto los Planes  del Decreto No. 612 del 2018 a travès del Comitè Institucional de Gestiòn y Desempeño.</t>
  </si>
  <si>
    <t xml:space="preserve">Se les realizó el seguimiento a los Planes  del Decreto No. 612 del 2018  y serán públicados en el link de transparencia de la página Web del IDER la primera semana  del mes de octubre. Se socializarán en el mes de octubre de 2022  a travès del Comitè Institucional de Gestiòn y Desempeño, que se realizará a finales del mes de octubre de 2022.  </t>
  </si>
  <si>
    <t xml:space="preserve">Al corte de julio se han otorgado un total de permisos acumulados correspondientes a 2.821, de los cuales 313 son específicos para el desarrollo de eventos deportivos y 2.508 son para procesos de entrenamientos y prácticas deportivas. 
Con este reporte se evidencia cumplimiento al 100% de la meta programada para la vigencia. </t>
  </si>
  <si>
    <t xml:space="preserve">Al corte de agosto  se han otorgado un total de permisos acumulados correspondientes a 3.178, de los cuales 353 son específicos para el desarrollo de eventos deportivos y 2.825 son para procesos de entrenamientos y prácticas deportivas. 
Con este reporte se evidencia cumplimiento al 100% de la meta programada para la vigencia. </t>
  </si>
  <si>
    <t xml:space="preserve">Al corte de septiembre de 2022,   se han otorgado un total de permisos acumulados correspondientes a 3.337, de los cuales 410 son específicos para el desarrollo de eventos deportivos y 3.105 son para procesos de entrenamientos y prácticas deportivas. 
Con este reporte se evidencia cumplimiento al 100% de la meta programada para la vigencia. </t>
  </si>
  <si>
    <r>
      <t xml:space="preserve">En concordancia con lo descrito en la meta anterior, el número total acumulado a corte de julio de personas que hacen uso y disfrute de los escenarios deportivos asciende a </t>
    </r>
    <r>
      <rPr>
        <b/>
        <sz val="14"/>
        <color rgb="FF000000"/>
        <rFont val="Arial Narrow"/>
        <family val="2"/>
      </rPr>
      <t>65.944</t>
    </r>
    <r>
      <rPr>
        <sz val="14"/>
        <color rgb="FF000000"/>
        <rFont val="Arial Narrow"/>
        <family val="2"/>
      </rPr>
      <t>, caratcerizados así:
1. Deportistas: 46.081 equivalente al 70%
2. Entrenadores: 8.347 equivalente al 13%
3. Aficionados: 11.516 equivalente al 17%</t>
    </r>
  </si>
  <si>
    <r>
      <t xml:space="preserve">En concordancia con lo descrito en la meta anterior, el número total acumulado a corte de Agosto de personas que hacen uso y disfrute de los escenarios deportivos asciende a </t>
    </r>
    <r>
      <rPr>
        <b/>
        <sz val="14"/>
        <rFont val="Arial Narrow"/>
        <family val="2"/>
      </rPr>
      <t>75.870</t>
    </r>
    <r>
      <rPr>
        <sz val="14"/>
        <rFont val="Arial Narrow"/>
        <family val="2"/>
      </rPr>
      <t>,</t>
    </r>
    <r>
      <rPr>
        <sz val="14"/>
        <color rgb="FF000000"/>
        <rFont val="Arial Narrow"/>
        <family val="2"/>
      </rPr>
      <t xml:space="preserve"> caratcerizados así:
1. Deportistas: 53.734  equivalente al 70,82%
2. Entrenadores: 9.475  equivalente al 12,48%
3. Aficionados: 6.248 equivalente al 8,23%                                                                                                                                                                                                                                                                                                                                                                 4. Administrativos:6.403 equivalente al 8,43%</t>
    </r>
  </si>
  <si>
    <r>
      <t xml:space="preserve">En concordancia con lo descrito en la meta anterior, el número total acumulado a corte de Septiembre de personas que hacen uso y disfrute de los escenarios deportivos asciende a </t>
    </r>
    <r>
      <rPr>
        <b/>
        <sz val="12"/>
        <color rgb="FF000000"/>
        <rFont val="Arial Narrow"/>
        <family val="2"/>
      </rPr>
      <t>86.929</t>
    </r>
    <r>
      <rPr>
        <sz val="12"/>
        <rFont val="Arial Narrow"/>
        <family val="2"/>
      </rPr>
      <t>,</t>
    </r>
    <r>
      <rPr>
        <sz val="12"/>
        <color rgb="FF000000"/>
        <rFont val="Arial Narrow"/>
        <family val="2"/>
      </rPr>
      <t xml:space="preserve"> caratcerizados así:
1. Deportistas: 61.902  equivalente al 71,20%
2. Entrenadores: 11.040  equivalente al 12,70%
3. Administrativos: 7.397 equivalente al 8,50%                                                                                                                                                                                                                                                                                                                                                             4. Aficionados: 6.590 equivalente al 7,58%     </t>
    </r>
  </si>
  <si>
    <t xml:space="preserve">Durante el mes de Julio se destacan las siguientes acciones: 
1. Se realizaron intervenciones en 158 unidades deportivas, distribuidas en las tres localidades así: Localidad 1: 59 + Localidad 2: 52 + Localidad 3: 47 en términos Mantenimientos Preventivos Recurrentes. Vale la pena mencionar que de ellas 5 unidades deportivas son incluidas por primera vez dentro del proceso de MPR de esta vigencia, es por ello que en el acumulado del año se tienen 217 unidades deportivas mantenidas. 
2. Se realizó pago de servicios públicos para garantizar las condiciones requeridas para el uso y disfrute de los escenarios deportivos. 
3.  Se realizaron cuatro (4) comisiones en el mes de julio así: a) Comisión Para Visita Técnica E Inspección Ocular, En La Cancha Múltiple De La Urbanización La Castellana; b) Comisión Para Visita Técnica E Inspección Ocular, En El Complejo Acuático Jaime González Johnson”; c) Comisión Para Visita Técnica E Inspección Ocular, En El Barrio Líbano Sector Playas De Acapulco y d) Comisión Para Visita Técnica E Inspección Ocular, En El Barrio La Troncal
</t>
  </si>
  <si>
    <t xml:space="preserve">Durante el mes de agosto  se destacan las siguientes acciones: 
1. Se realizaron intervenciones en 140 unidades deportivas, distribuidas en las tres localidades así: Localidad 1: 47 + Localidad 2:48  + Localidad 3: 45 en términos Mantenimientos Preventivos Recurrentes. Vale la pena mencionar que de ellas 2 unidades deportivas son incluidas por primera vez dentro del proceso de MPR de esta vigencia, es por ello que en el acumulado del año se tienen 219 unidades deportivas mantenidas. 
2. Se realizó pago de servicios públicos para garantizar las condiciones requeridas para el uso y disfrute de los escenarios deportivos hasta el mes de julio de 2022. 
3.  Se realizaron once (11) comisiones en el mes de agosto así: 1. Comisión Para Visita A La Comunidad Del Barrio El Pozón, Sector 20 De enero.(Cód. 298). 2. Comisión Para Visita Al Campo De Beisbol Menor Martínez Martelo. (Cód. 24).
3. Comisión Para Visita Técnica E Inspección Ocular, En La Cancha Múltiple Del Barrio La Castellana (Cód. 179).4. Comisión Para Visita Técnica E Inspección Ocular, En El Barrio Los Almendros. 5. Comisión Para Visita Campo De Softbol De Villa Rubia. (Cód. 37).6. Comisión Para Visita Técnica E Inspección Ocular, En El Escenario Deportivo Del Barrio Piedra De Bolívar. Código 106. 7. Comisión Para Visita De Inspección Ocular Al Polideportivo De La Vereda
Membrillar. (Cód. 341).8. Comisión Para Visita De Inspección Ocular Al Campo De Softbol Del Barrio Los Cerros (Cód. 26).9. Comisión Para Visita De Inspección Ocular A La Cancha Múltiple De Olaya Herrera Sector Ricaurte Al Lado De La Casa Comunal. (Cód. 139). 10. Comisión Para Visita De Inspección Ocular A La Cancha Sintética Del Barrio El Recreo (Cód. 365). 11. Comisión Para Visita De Inspección Ocular A La Cancha Múltiple Del Barrio La Plazuela. (Cód. 218).                                                                    4. Se respondieron 14 PQRS.
</t>
  </si>
  <si>
    <t>Se realizan intervenciones 147 unidades deportivas (Localidad 1: 50 + Localidad 2: 50 + Localidad 3: 47 en términos Mantenimientos Preventivos Recurrentes en términos Mantenimientos Preventivos Recurrentes MPR.de esta vigencia, es por ello que en el acumulado del año se tienen 223 unidades deportivas mantenidas. Indicador N.º 8 Meta cumplida y superada al 100% Se realiza el pago de facturas de servicios públicos hasta el mes de agosto en energía y agosto para agua.Indicador N.º 10 Se presenta en cuarenta y tres (43) fichas técnicas discriminadas. Indicador Propio N.º B: Para mes de septiembre se respondieron una (1) PQRS así:
.
           1.	Respuesta de la PQRS de la Junta de Acción Comunal del barrio La Maria del sector Los Corales.
           2.	Respuesta solicitud de intervención Cancha múltiple de Torices señor del José Hidalgo.
           3.	Solicitud para visita técnica en el barrio Las Gaviotas, por parte de los señores Roger Harris y Jhony   Villamizar.
          4.	Solicitud para visita técnica de la oficina asesora de Infraestructura IDER.
          5.	respuesta Comisión técnica e inspección ocular en atención a la PQRSD del señor Álvaro Francisco Miranda.
          6.	Comisión de visita técnica e inspección ocular en el barrio Las Gaviotas séptima etapa</t>
  </si>
  <si>
    <t xml:space="preserve">Se realizó mesa de trabajo de retroalimentación con MinDeportes y se avanza en las subsanaciones a las observaciones recibidas con relación al Proyecto del Campo de Softbol de Tierra Baja. Las canchas de Chiquinquirá -Pedro Romero  y Chiquinquirá- Pedro de Heredia se encuentra en un avance del 95% en la estructuración del proyecto,  la estructuración del polideportivo de Pasacaballos se encuentra en un 75%, La estructuración ide la cancha múltiple de Bocachica junto al restaurante se encuentra en un 70% . </t>
  </si>
  <si>
    <t xml:space="preserve">El 1 de septiiembre de 2022, se tendrá mesa de trabajo  con MinDeportes sobre el Proyecto del Campo de Softbol de Tierra Baja para revisar la ficha de retroalimentación. Las canchas de Chiquinquirá -Pedro Romero  y Chiquinquirá- Pedro de Heredia, se recibirán el 6 de septiembre las propuestas,  la estructuración del polideportivo de Pasacaballos se encuentra en un 95% para ser presentado a ECOPETROL, La estructuración ide la cancha múltiple de Bocachica junto al restaurante se encuentra en un 90% . </t>
  </si>
  <si>
    <r>
      <rPr>
        <sz val="12"/>
        <rFont val="Arial Narrow"/>
        <family val="2"/>
      </rPr>
      <t>El Proyecto del Campo de Softbol de Tierra Baja en revisión por parte del Ministerio de Minas para porteriormente llevarlo a OCAP PAZ, l</t>
    </r>
    <r>
      <rPr>
        <sz val="12"/>
        <color theme="1"/>
        <rFont val="Arial Narrow"/>
        <family val="2"/>
      </rPr>
      <t>as canchas de Chiquinquirá -Pedro Romero  y Chiquinquirá- Pedro de Heredia, se adjudicaran en el mes de octubre del 2022. En el mes de septiembre se presento y entregò para revisiòn a Ecopetrol el Polideportivo de Pasacaballos, en espera que se entreguen el analisis de precios unitarios para  reconstruir Bocachica y la Bombonera del barrio los  Calamares además se remito al Concejo Distrital la socitud de vigencias futuras para estos escenarios que se realizarán con recursos de incorporación.</t>
    </r>
  </si>
</sst>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_-&quot;$&quot;\ * #,##0_-;\-&quot;$&quot;\ * #,##0_-;_-&quot;$&quot;\ * &quot;-&quot;_-;_-@_-"/>
    <numFmt numFmtId="165" formatCode="_-* #,##0_-;\-* #,##0_-;_-* &quot;-&quot;??_-;_-@_-"/>
    <numFmt numFmtId="166" formatCode="0;[Red]0"/>
    <numFmt numFmtId="167" formatCode="0.0%"/>
    <numFmt numFmtId="168" formatCode="_-&quot;$&quot;\ * #,##0.00_-;\-&quot;$&quot;\ * #,##0.00_-;_-&quot;$&quot;\ * &quot;-&quot;??_-;_-@_-"/>
    <numFmt numFmtId="169" formatCode="&quot;$&quot;#,##0.00"/>
  </numFmts>
  <fonts count="36">
    <font>
      <sz val="11"/>
      <color theme="1"/>
      <name val="Calibri"/>
      <family val="2"/>
      <scheme val="minor"/>
    </font>
    <font>
      <sz val="11"/>
      <color theme="1"/>
      <name val="Calibri"/>
      <family val="2"/>
      <scheme val="minor"/>
    </font>
    <font>
      <sz val="14"/>
      <color theme="1"/>
      <name val="Arial Narrow"/>
      <family val="2"/>
    </font>
    <font>
      <b/>
      <sz val="14"/>
      <color theme="1"/>
      <name val="Arial Narrow"/>
      <family val="2"/>
    </font>
    <font>
      <b/>
      <sz val="14"/>
      <color theme="1" tint="4.9989318521683403E-2"/>
      <name val="Arial Narrow"/>
      <family val="2"/>
    </font>
    <font>
      <b/>
      <sz val="14"/>
      <name val="Arial Narrow"/>
      <family val="2"/>
    </font>
    <font>
      <sz val="14"/>
      <color rgb="FF000000"/>
      <name val="Arial Narrow"/>
      <family val="2"/>
    </font>
    <font>
      <sz val="14"/>
      <color theme="1" tint="4.9989318521683403E-2"/>
      <name val="Arial Narrow"/>
      <family val="2"/>
    </font>
    <font>
      <sz val="14"/>
      <name val="Arial Narrow"/>
      <family val="2"/>
    </font>
    <font>
      <b/>
      <sz val="14"/>
      <color theme="1"/>
      <name val="Calibri Light"/>
      <family val="2"/>
      <scheme val="major"/>
    </font>
    <font>
      <sz val="11"/>
      <color theme="1" tint="4.9989318521683403E-2"/>
      <name val="Arial Narrow"/>
      <family val="2"/>
    </font>
    <font>
      <b/>
      <sz val="18"/>
      <color theme="1"/>
      <name val="Arial Narrow"/>
      <family val="2"/>
    </font>
    <font>
      <sz val="11"/>
      <color theme="1"/>
      <name val="Arial Narrow"/>
      <family val="2"/>
    </font>
    <font>
      <sz val="10"/>
      <color theme="1"/>
      <name val="Arial Narrow"/>
      <family val="2"/>
    </font>
    <font>
      <sz val="10"/>
      <color theme="1" tint="4.9989318521683403E-2"/>
      <name val="Arial Narrow"/>
      <family val="2"/>
    </font>
    <font>
      <b/>
      <sz val="11"/>
      <color theme="1"/>
      <name val="Arial Narrow"/>
      <family val="2"/>
    </font>
    <font>
      <b/>
      <sz val="12"/>
      <color theme="1"/>
      <name val="Arial Narrow"/>
      <family val="2"/>
    </font>
    <font>
      <b/>
      <sz val="11"/>
      <color theme="1"/>
      <name val="Calibri"/>
      <family val="2"/>
      <scheme val="minor"/>
    </font>
    <font>
      <sz val="12"/>
      <color theme="1"/>
      <name val="Arial Narrow"/>
      <family val="2"/>
    </font>
    <font>
      <sz val="14"/>
      <color rgb="FFFF0000"/>
      <name val="Arial Narrow"/>
      <family val="2"/>
    </font>
    <font>
      <b/>
      <sz val="14"/>
      <color rgb="FF000000"/>
      <name val="Arial Narrow"/>
      <family val="2"/>
    </font>
    <font>
      <b/>
      <u/>
      <sz val="14"/>
      <color theme="1"/>
      <name val="Arial Narrow"/>
      <family val="2"/>
    </font>
    <font>
      <sz val="12"/>
      <name val="Arial Narrow"/>
      <family val="2"/>
    </font>
    <font>
      <b/>
      <u/>
      <sz val="12"/>
      <color theme="1"/>
      <name val="Arial Narrow"/>
      <family val="2"/>
    </font>
    <font>
      <sz val="11"/>
      <color theme="1"/>
      <name val="Arial"/>
      <family val="2"/>
    </font>
    <font>
      <sz val="12"/>
      <color rgb="FF000000"/>
      <name val="Arial MT"/>
    </font>
    <font>
      <sz val="12"/>
      <color rgb="FF000000"/>
      <name val="Symbol"/>
      <family val="1"/>
      <charset val="2"/>
    </font>
    <font>
      <sz val="7"/>
      <color rgb="FF000000"/>
      <name val="Times New Roman"/>
      <family val="1"/>
    </font>
    <font>
      <sz val="12"/>
      <color rgb="FF000000"/>
      <name val="Arial Narrow"/>
      <family val="2"/>
    </font>
    <font>
      <i/>
      <sz val="12"/>
      <color theme="1"/>
      <name val="Arial Narrow"/>
      <family val="2"/>
    </font>
    <font>
      <sz val="14"/>
      <color rgb="FF000000"/>
      <name val="Symbol"/>
      <family val="1"/>
      <charset val="2"/>
    </font>
    <font>
      <sz val="14"/>
      <color rgb="FF000000"/>
      <name val="Times New Roman"/>
      <family val="1"/>
    </font>
    <font>
      <b/>
      <u/>
      <sz val="12"/>
      <name val="Arial Narrow"/>
      <family val="2"/>
    </font>
    <font>
      <sz val="14"/>
      <color theme="1"/>
      <name val="Calibri"/>
      <family val="2"/>
      <scheme val="minor"/>
    </font>
    <font>
      <b/>
      <sz val="14"/>
      <color theme="1"/>
      <name val="Calibri"/>
      <family val="2"/>
      <scheme val="minor"/>
    </font>
    <font>
      <b/>
      <sz val="12"/>
      <color rgb="FF000000"/>
      <name val="Arial Narrow"/>
      <family val="2"/>
    </font>
  </fonts>
  <fills count="15">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4" tint="0.79998168889431442"/>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13">
    <xf numFmtId="0" fontId="0" fillId="0" borderId="0" xfId="0"/>
    <xf numFmtId="0" fontId="2" fillId="0" borderId="0" xfId="0" applyFont="1" applyAlignment="1">
      <alignment vertical="center" wrapText="1"/>
    </xf>
    <xf numFmtId="165" fontId="2" fillId="0" borderId="0" xfId="1" applyNumberFormat="1" applyFont="1" applyAlignment="1">
      <alignment vertical="center" wrapText="1"/>
    </xf>
    <xf numFmtId="0" fontId="2" fillId="0" borderId="0" xfId="0" applyFont="1" applyAlignment="1">
      <alignment horizontal="center" vertical="center" wrapText="1"/>
    </xf>
    <xf numFmtId="0" fontId="7" fillId="0" borderId="0" xfId="0" applyFont="1" applyAlignment="1">
      <alignment horizontal="center" vertical="center" wrapText="1"/>
    </xf>
    <xf numFmtId="1"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8" fillId="0" borderId="0" xfId="0" applyFont="1" applyAlignment="1">
      <alignment horizontal="center" vertical="center" wrapText="1"/>
    </xf>
    <xf numFmtId="164" fontId="2" fillId="0" borderId="0" xfId="0" applyNumberFormat="1" applyFont="1" applyAlignment="1">
      <alignment horizontal="center" vertical="center" wrapText="1"/>
    </xf>
    <xf numFmtId="0" fontId="2" fillId="0" borderId="2" xfId="0" applyFont="1" applyFill="1" applyBorder="1" applyAlignment="1">
      <alignment vertical="center" wrapText="1"/>
    </xf>
    <xf numFmtId="165" fontId="2" fillId="0" borderId="2" xfId="1" applyNumberFormat="1" applyFont="1" applyFill="1" applyBorder="1" applyAlignment="1">
      <alignment vertical="center" wrapText="1"/>
    </xf>
    <xf numFmtId="0" fontId="6" fillId="0" borderId="2" xfId="0" applyFont="1" applyFill="1" applyBorder="1" applyAlignment="1">
      <alignment vertical="center" wrapText="1"/>
    </xf>
    <xf numFmtId="0" fontId="2" fillId="0" borderId="0" xfId="0" applyFont="1" applyFill="1" applyAlignment="1">
      <alignment vertical="center" wrapText="1"/>
    </xf>
    <xf numFmtId="165" fontId="2" fillId="0" borderId="2" xfId="1" applyNumberFormat="1" applyFont="1" applyFill="1" applyBorder="1" applyAlignment="1">
      <alignment horizontal="left" vertical="center" wrapText="1"/>
    </xf>
    <xf numFmtId="3" fontId="2" fillId="0" borderId="2" xfId="0" applyNumberFormat="1" applyFont="1" applyFill="1" applyBorder="1" applyAlignment="1">
      <alignment horizontal="left" vertical="center" wrapText="1"/>
    </xf>
    <xf numFmtId="0" fontId="2" fillId="0" borderId="2" xfId="0" applyFont="1" applyFill="1" applyBorder="1" applyAlignment="1">
      <alignment horizontal="left" vertical="center" wrapText="1"/>
    </xf>
    <xf numFmtId="1" fontId="2" fillId="0" borderId="2" xfId="1" applyNumberFormat="1" applyFont="1" applyFill="1" applyBorder="1" applyAlignment="1">
      <alignment horizontal="right" vertical="center" wrapText="1"/>
    </xf>
    <xf numFmtId="165" fontId="11" fillId="0" borderId="0" xfId="1" applyNumberFormat="1" applyFont="1" applyFill="1" applyBorder="1" applyAlignment="1">
      <alignment vertical="center" wrapText="1"/>
    </xf>
    <xf numFmtId="165" fontId="9" fillId="0" borderId="0" xfId="1" applyNumberFormat="1" applyFont="1" applyFill="1" applyBorder="1" applyAlignment="1">
      <alignment vertical="center" wrapText="1"/>
    </xf>
    <xf numFmtId="1" fontId="2" fillId="4" borderId="4" xfId="0" applyNumberFormat="1" applyFont="1" applyFill="1" applyBorder="1" applyAlignment="1">
      <alignment vertical="center" wrapText="1"/>
    </xf>
    <xf numFmtId="1" fontId="2" fillId="4" borderId="2" xfId="0" applyNumberFormat="1" applyFont="1" applyFill="1" applyBorder="1" applyAlignment="1">
      <alignment vertical="center" wrapText="1"/>
    </xf>
    <xf numFmtId="0" fontId="2" fillId="5" borderId="0" xfId="0" applyFont="1" applyFill="1" applyAlignment="1">
      <alignment vertical="center" wrapText="1"/>
    </xf>
    <xf numFmtId="0" fontId="6" fillId="4" borderId="2" xfId="0" applyFont="1" applyFill="1" applyBorder="1" applyAlignment="1">
      <alignment vertical="center" wrapText="1"/>
    </xf>
    <xf numFmtId="0" fontId="2" fillId="4" borderId="2" xfId="0" applyFont="1" applyFill="1" applyBorder="1" applyAlignment="1">
      <alignment vertical="center" wrapText="1"/>
    </xf>
    <xf numFmtId="1" fontId="2" fillId="4" borderId="3" xfId="0" applyNumberFormat="1" applyFont="1" applyFill="1" applyBorder="1" applyAlignment="1">
      <alignment vertical="center" wrapText="1"/>
    </xf>
    <xf numFmtId="1" fontId="2" fillId="4" borderId="2" xfId="0" applyNumberFormat="1" applyFont="1" applyFill="1" applyBorder="1" applyAlignment="1">
      <alignment horizontal="left" vertical="center" wrapText="1"/>
    </xf>
    <xf numFmtId="0" fontId="2" fillId="4" borderId="3" xfId="0" applyNumberFormat="1" applyFont="1" applyFill="1" applyBorder="1" applyAlignment="1">
      <alignment horizontal="left" vertical="center" wrapText="1"/>
    </xf>
    <xf numFmtId="1" fontId="7" fillId="4" borderId="3" xfId="0" applyNumberFormat="1" applyFont="1" applyFill="1" applyBorder="1" applyAlignment="1">
      <alignment vertical="center" wrapText="1"/>
    </xf>
    <xf numFmtId="1" fontId="7" fillId="4" borderId="2" xfId="0" applyNumberFormat="1" applyFont="1" applyFill="1" applyBorder="1" applyAlignment="1">
      <alignment vertical="center" wrapText="1"/>
    </xf>
    <xf numFmtId="1" fontId="7" fillId="4" borderId="4" xfId="1" applyNumberFormat="1" applyFont="1" applyFill="1" applyBorder="1" applyAlignment="1">
      <alignment vertical="center" wrapText="1"/>
    </xf>
    <xf numFmtId="1" fontId="7" fillId="4" borderId="5" xfId="1" applyNumberFormat="1" applyFont="1" applyFill="1" applyBorder="1" applyAlignment="1">
      <alignment vertical="center" wrapText="1"/>
    </xf>
    <xf numFmtId="1" fontId="7" fillId="4" borderId="3" xfId="1" applyNumberFormat="1" applyFont="1" applyFill="1" applyBorder="1" applyAlignment="1">
      <alignment vertical="center" wrapText="1"/>
    </xf>
    <xf numFmtId="1" fontId="7" fillId="4" borderId="2" xfId="1" applyNumberFormat="1" applyFont="1" applyFill="1" applyBorder="1" applyAlignment="1">
      <alignment vertical="center" wrapText="1"/>
    </xf>
    <xf numFmtId="0" fontId="6" fillId="4" borderId="2" xfId="0" applyNumberFormat="1" applyFont="1" applyFill="1" applyBorder="1" applyAlignment="1">
      <alignment vertical="center" wrapText="1"/>
    </xf>
    <xf numFmtId="1" fontId="3" fillId="0" borderId="0" xfId="0" applyNumberFormat="1" applyFont="1" applyFill="1" applyBorder="1" applyAlignment="1">
      <alignment horizontal="center" vertical="center" wrapText="1"/>
    </xf>
    <xf numFmtId="9" fontId="3" fillId="0" borderId="0" xfId="2" applyFont="1" applyFill="1" applyBorder="1" applyAlignment="1">
      <alignment horizontal="center" vertical="center" wrapText="1"/>
    </xf>
    <xf numFmtId="0" fontId="15" fillId="7" borderId="2" xfId="0" applyFont="1" applyFill="1" applyBorder="1" applyAlignment="1">
      <alignment horizontal="center" vertical="center" wrapText="1"/>
    </xf>
    <xf numFmtId="165" fontId="16" fillId="7" borderId="2" xfId="1" applyNumberFormat="1" applyFont="1" applyFill="1" applyBorder="1" applyAlignment="1">
      <alignment horizontal="center" vertical="center" wrapText="1"/>
    </xf>
    <xf numFmtId="10" fontId="2" fillId="6" borderId="2" xfId="2" applyNumberFormat="1" applyFont="1" applyFill="1" applyBorder="1" applyAlignment="1">
      <alignment horizontal="center" vertical="center" wrapText="1"/>
    </xf>
    <xf numFmtId="165" fontId="2" fillId="6" borderId="2" xfId="1" applyNumberFormat="1" applyFont="1" applyFill="1" applyBorder="1" applyAlignment="1">
      <alignment horizontal="left" vertical="center" wrapText="1"/>
    </xf>
    <xf numFmtId="0" fontId="3" fillId="7" borderId="2" xfId="0" applyFont="1" applyFill="1" applyBorder="1" applyAlignment="1">
      <alignment horizontal="center" vertical="center" wrapText="1"/>
    </xf>
    <xf numFmtId="1" fontId="2" fillId="6" borderId="4" xfId="0" applyNumberFormat="1" applyFont="1" applyFill="1" applyBorder="1" applyAlignment="1">
      <alignment vertical="center" wrapText="1"/>
    </xf>
    <xf numFmtId="1" fontId="2" fillId="6" borderId="2" xfId="0" applyNumberFormat="1" applyFont="1" applyFill="1" applyBorder="1" applyAlignment="1">
      <alignment vertical="center" wrapText="1"/>
    </xf>
    <xf numFmtId="1" fontId="2" fillId="6" borderId="2" xfId="0" applyNumberFormat="1" applyFont="1" applyFill="1" applyBorder="1" applyAlignment="1">
      <alignment horizontal="left" vertical="center" wrapText="1"/>
    </xf>
    <xf numFmtId="0" fontId="2" fillId="6" borderId="2" xfId="0" applyFont="1" applyFill="1" applyBorder="1" applyAlignment="1">
      <alignment vertical="center" wrapText="1"/>
    </xf>
    <xf numFmtId="1" fontId="2" fillId="6" borderId="3" xfId="0" applyNumberFormat="1" applyFont="1" applyFill="1" applyBorder="1" applyAlignment="1">
      <alignment vertical="center" wrapText="1"/>
    </xf>
    <xf numFmtId="1" fontId="7" fillId="6" borderId="4" xfId="1" applyNumberFormat="1" applyFont="1" applyFill="1" applyBorder="1" applyAlignment="1">
      <alignment vertical="center" wrapText="1"/>
    </xf>
    <xf numFmtId="1" fontId="7" fillId="6" borderId="3" xfId="1" applyNumberFormat="1" applyFont="1" applyFill="1" applyBorder="1" applyAlignment="1">
      <alignment vertical="center" wrapText="1"/>
    </xf>
    <xf numFmtId="1" fontId="2" fillId="6" borderId="2" xfId="1" applyNumberFormat="1" applyFont="1" applyFill="1" applyBorder="1" applyAlignment="1">
      <alignment horizontal="right" vertical="center" wrapText="1"/>
    </xf>
    <xf numFmtId="0" fontId="18" fillId="6" borderId="2" xfId="0" applyFont="1" applyFill="1" applyBorder="1" applyAlignment="1">
      <alignment horizontal="justify" vertical="center"/>
    </xf>
    <xf numFmtId="0" fontId="18" fillId="6" borderId="2" xfId="0" applyFont="1" applyFill="1" applyBorder="1" applyAlignment="1">
      <alignment horizontal="left" vertical="center" wrapText="1"/>
    </xf>
    <xf numFmtId="0" fontId="0" fillId="6" borderId="2" xfId="0" applyFill="1" applyBorder="1" applyAlignment="1">
      <alignment vertical="top" wrapText="1"/>
    </xf>
    <xf numFmtId="0" fontId="18" fillId="6" borderId="2" xfId="0" applyFont="1" applyFill="1" applyBorder="1" applyAlignment="1">
      <alignment vertical="center" wrapText="1"/>
    </xf>
    <xf numFmtId="0" fontId="6" fillId="6" borderId="2" xfId="0" applyNumberFormat="1" applyFont="1" applyFill="1" applyBorder="1" applyAlignment="1">
      <alignment vertical="center" wrapText="1"/>
    </xf>
    <xf numFmtId="0" fontId="6" fillId="6" borderId="2" xfId="0" applyFont="1" applyFill="1" applyBorder="1" applyAlignment="1">
      <alignment vertical="center" wrapText="1"/>
    </xf>
    <xf numFmtId="1" fontId="7" fillId="6" borderId="5" xfId="1" applyNumberFormat="1" applyFont="1" applyFill="1" applyBorder="1" applyAlignment="1">
      <alignment vertical="center" wrapText="1"/>
    </xf>
    <xf numFmtId="1" fontId="7" fillId="6" borderId="2" xfId="1" applyNumberFormat="1" applyFont="1" applyFill="1" applyBorder="1" applyAlignment="1">
      <alignment vertical="center" wrapText="1"/>
    </xf>
    <xf numFmtId="165" fontId="2" fillId="0" borderId="2" xfId="1" applyNumberFormat="1" applyFont="1" applyFill="1" applyBorder="1" applyAlignment="1">
      <alignment horizontal="right" vertical="center" wrapText="1"/>
    </xf>
    <xf numFmtId="2" fontId="2" fillId="0" borderId="2" xfId="1" applyNumberFormat="1" applyFont="1" applyFill="1" applyBorder="1" applyAlignment="1">
      <alignment horizontal="right" vertical="center" wrapText="1"/>
    </xf>
    <xf numFmtId="1" fontId="2" fillId="0" borderId="2" xfId="1" applyNumberFormat="1" applyFont="1" applyFill="1" applyBorder="1" applyAlignment="1">
      <alignment vertical="center" wrapText="1"/>
    </xf>
    <xf numFmtId="165" fontId="2" fillId="6" borderId="2" xfId="1" applyNumberFormat="1" applyFont="1" applyFill="1" applyBorder="1" applyAlignment="1">
      <alignment horizontal="center" vertical="center" wrapText="1"/>
    </xf>
    <xf numFmtId="1" fontId="2" fillId="0" borderId="2" xfId="0" applyNumberFormat="1" applyFont="1" applyFill="1" applyBorder="1" applyAlignment="1">
      <alignment horizontal="center" vertical="center" wrapText="1"/>
    </xf>
    <xf numFmtId="165" fontId="2" fillId="0" borderId="2" xfId="1" applyNumberFormat="1" applyFont="1" applyFill="1" applyBorder="1" applyAlignment="1">
      <alignment horizontal="center" vertical="center" wrapText="1"/>
    </xf>
    <xf numFmtId="1" fontId="2" fillId="2" borderId="2" xfId="0" applyNumberFormat="1" applyFont="1" applyFill="1" applyBorder="1" applyAlignment="1">
      <alignment horizontal="center" vertical="center" wrapText="1"/>
    </xf>
    <xf numFmtId="1" fontId="12" fillId="0" borderId="2" xfId="0" applyNumberFormat="1" applyFont="1" applyFill="1" applyBorder="1" applyAlignment="1">
      <alignment horizontal="center" vertical="center" wrapText="1"/>
    </xf>
    <xf numFmtId="1" fontId="13" fillId="0" borderId="2" xfId="0" applyNumberFormat="1" applyFont="1" applyFill="1" applyBorder="1" applyAlignment="1">
      <alignment horizontal="center" vertical="center" wrapText="1"/>
    </xf>
    <xf numFmtId="3" fontId="2" fillId="0" borderId="2" xfId="0"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1" fontId="7" fillId="0" borderId="2" xfId="0" applyNumberFormat="1" applyFont="1" applyFill="1" applyBorder="1" applyAlignment="1">
      <alignment horizontal="center" vertical="center" wrapText="1"/>
    </xf>
    <xf numFmtId="1" fontId="7" fillId="2"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 fontId="14" fillId="0" borderId="2" xfId="0" applyNumberFormat="1" applyFont="1" applyFill="1" applyBorder="1" applyAlignment="1">
      <alignment horizontal="center" vertical="center" wrapText="1"/>
    </xf>
    <xf numFmtId="165" fontId="7" fillId="0" borderId="2" xfId="1" applyNumberFormat="1" applyFont="1" applyFill="1" applyBorder="1" applyAlignment="1">
      <alignment horizontal="center" vertical="center" wrapText="1"/>
    </xf>
    <xf numFmtId="165" fontId="2" fillId="8" borderId="2" xfId="1" applyNumberFormat="1" applyFont="1" applyFill="1" applyBorder="1" applyAlignment="1">
      <alignment horizontal="center" vertical="center" wrapText="1"/>
    </xf>
    <xf numFmtId="1" fontId="2" fillId="8" borderId="2" xfId="1" applyNumberFormat="1" applyFont="1" applyFill="1" applyBorder="1" applyAlignment="1">
      <alignment horizontal="right" vertical="center" wrapText="1"/>
    </xf>
    <xf numFmtId="3" fontId="2" fillId="8" borderId="2" xfId="0" applyNumberFormat="1" applyFont="1" applyFill="1" applyBorder="1" applyAlignment="1">
      <alignment horizontal="left" vertical="center" wrapText="1"/>
    </xf>
    <xf numFmtId="1" fontId="2" fillId="8" borderId="2" xfId="0" applyNumberFormat="1" applyFont="1" applyFill="1" applyBorder="1" applyAlignment="1">
      <alignment horizontal="center" vertical="center" wrapText="1"/>
    </xf>
    <xf numFmtId="165" fontId="2" fillId="8" borderId="2" xfId="1" applyNumberFormat="1" applyFont="1" applyFill="1" applyBorder="1" applyAlignment="1">
      <alignment horizontal="left" vertical="center" wrapText="1"/>
    </xf>
    <xf numFmtId="3" fontId="2" fillId="8" borderId="2" xfId="0" applyNumberFormat="1" applyFont="1" applyFill="1" applyBorder="1" applyAlignment="1">
      <alignment horizontal="center" vertical="center" wrapText="1"/>
    </xf>
    <xf numFmtId="1" fontId="13" fillId="8" borderId="2" xfId="0" applyNumberFormat="1" applyFont="1" applyFill="1" applyBorder="1" applyAlignment="1">
      <alignment horizontal="center" vertical="center" wrapText="1"/>
    </xf>
    <xf numFmtId="165" fontId="2" fillId="8" borderId="4" xfId="1" applyNumberFormat="1" applyFont="1" applyFill="1" applyBorder="1" applyAlignment="1">
      <alignment horizontal="center" vertical="center" wrapText="1"/>
    </xf>
    <xf numFmtId="10" fontId="2" fillId="8" borderId="4" xfId="2" applyNumberFormat="1" applyFont="1" applyFill="1" applyBorder="1" applyAlignment="1">
      <alignment horizontal="center" vertical="center" wrapText="1"/>
    </xf>
    <xf numFmtId="1" fontId="2" fillId="8" borderId="2" xfId="0" applyNumberFormat="1" applyFont="1" applyFill="1" applyBorder="1" applyAlignment="1">
      <alignment horizontal="left" vertical="center" wrapText="1"/>
    </xf>
    <xf numFmtId="0" fontId="2" fillId="8" borderId="2" xfId="0" applyFont="1" applyFill="1" applyBorder="1" applyAlignment="1">
      <alignment horizontal="center" vertical="center" wrapText="1"/>
    </xf>
    <xf numFmtId="10" fontId="2" fillId="8" borderId="5" xfId="2" applyNumberFormat="1" applyFont="1" applyFill="1" applyBorder="1" applyAlignment="1">
      <alignment horizontal="center" vertical="center" wrapText="1"/>
    </xf>
    <xf numFmtId="0" fontId="2" fillId="8" borderId="3" xfId="0" applyNumberFormat="1" applyFont="1" applyFill="1" applyBorder="1" applyAlignment="1">
      <alignment horizontal="left" vertical="center" wrapText="1"/>
    </xf>
    <xf numFmtId="0" fontId="18" fillId="8" borderId="2" xfId="0" applyFont="1" applyFill="1" applyBorder="1" applyAlignment="1">
      <alignment horizontal="left" vertical="center" wrapText="1"/>
    </xf>
    <xf numFmtId="1" fontId="12" fillId="8" borderId="2" xfId="0" applyNumberFormat="1" applyFont="1" applyFill="1" applyBorder="1" applyAlignment="1">
      <alignment horizontal="center" vertical="center" wrapText="1"/>
    </xf>
    <xf numFmtId="1" fontId="2" fillId="8" borderId="3" xfId="0" applyNumberFormat="1" applyFont="1" applyFill="1" applyBorder="1" applyAlignment="1">
      <alignment vertical="center" wrapText="1"/>
    </xf>
    <xf numFmtId="1" fontId="2" fillId="8" borderId="2" xfId="0" applyNumberFormat="1" applyFont="1" applyFill="1" applyBorder="1" applyAlignment="1">
      <alignment vertical="center" wrapText="1"/>
    </xf>
    <xf numFmtId="0" fontId="10" fillId="8" borderId="2" xfId="0" applyFont="1" applyFill="1" applyBorder="1" applyAlignment="1">
      <alignment horizontal="center" vertical="center" wrapText="1"/>
    </xf>
    <xf numFmtId="1" fontId="7" fillId="8" borderId="2" xfId="1" applyNumberFormat="1" applyFont="1" applyFill="1" applyBorder="1" applyAlignment="1">
      <alignment horizontal="center" vertical="center" wrapText="1"/>
    </xf>
    <xf numFmtId="165" fontId="7" fillId="8" borderId="2" xfId="1" applyNumberFormat="1" applyFont="1" applyFill="1" applyBorder="1" applyAlignment="1">
      <alignment horizontal="center" vertical="center" wrapText="1"/>
    </xf>
    <xf numFmtId="0" fontId="7" fillId="8" borderId="2" xfId="0" applyFont="1" applyFill="1" applyBorder="1" applyAlignment="1">
      <alignment horizontal="center" vertical="center" wrapText="1"/>
    </xf>
    <xf numFmtId="1" fontId="14" fillId="8" borderId="2" xfId="1" applyNumberFormat="1" applyFont="1" applyFill="1" applyBorder="1" applyAlignment="1">
      <alignment horizontal="center" vertical="center" wrapText="1"/>
    </xf>
    <xf numFmtId="10" fontId="7" fillId="8" borderId="5" xfId="2" applyNumberFormat="1" applyFont="1" applyFill="1" applyBorder="1" applyAlignment="1">
      <alignment horizontal="center" vertical="center" wrapText="1"/>
    </xf>
    <xf numFmtId="1" fontId="7" fillId="8" borderId="3" xfId="1" applyNumberFormat="1" applyFont="1" applyFill="1" applyBorder="1" applyAlignment="1">
      <alignment vertical="center" wrapText="1"/>
    </xf>
    <xf numFmtId="165" fontId="11" fillId="7" borderId="9" xfId="1" applyNumberFormat="1" applyFont="1" applyFill="1" applyBorder="1" applyAlignment="1">
      <alignment vertical="center" wrapText="1"/>
    </xf>
    <xf numFmtId="43" fontId="11" fillId="7" borderId="3" xfId="0" applyNumberFormat="1" applyFont="1" applyFill="1" applyBorder="1" applyAlignment="1">
      <alignment vertical="center" wrapText="1"/>
    </xf>
    <xf numFmtId="10" fontId="11" fillId="7" borderId="8" xfId="2" applyNumberFormat="1" applyFont="1" applyFill="1" applyBorder="1" applyAlignment="1">
      <alignment horizontal="center" vertical="center" wrapText="1"/>
    </xf>
    <xf numFmtId="1" fontId="7" fillId="4" borderId="5" xfId="0" applyNumberFormat="1" applyFont="1" applyFill="1" applyBorder="1" applyAlignment="1">
      <alignment vertical="center" wrapText="1"/>
    </xf>
    <xf numFmtId="1" fontId="2" fillId="6" borderId="5" xfId="0" applyNumberFormat="1" applyFont="1" applyFill="1" applyBorder="1" applyAlignment="1">
      <alignment vertical="center" wrapText="1"/>
    </xf>
    <xf numFmtId="165" fontId="2" fillId="0" borderId="4" xfId="1" applyNumberFormat="1" applyFont="1" applyFill="1" applyBorder="1" applyAlignment="1">
      <alignment horizontal="center" vertical="center" wrapText="1"/>
    </xf>
    <xf numFmtId="165" fontId="2" fillId="0" borderId="5" xfId="1" applyNumberFormat="1" applyFont="1" applyFill="1" applyBorder="1" applyAlignment="1">
      <alignment horizontal="center" vertical="center" wrapText="1"/>
    </xf>
    <xf numFmtId="165" fontId="2" fillId="0" borderId="3" xfId="1" applyNumberFormat="1" applyFont="1" applyFill="1" applyBorder="1" applyAlignment="1">
      <alignment horizontal="center" vertical="center" wrapText="1"/>
    </xf>
    <xf numFmtId="165" fontId="3" fillId="7" borderId="2" xfId="1" applyNumberFormat="1" applyFont="1" applyFill="1" applyBorder="1" applyAlignment="1">
      <alignment horizontal="center" vertical="center" wrapText="1"/>
    </xf>
    <xf numFmtId="0" fontId="4" fillId="7" borderId="2" xfId="0" applyFont="1" applyFill="1" applyBorder="1" applyAlignment="1">
      <alignment horizontal="center" vertical="center" wrapText="1"/>
    </xf>
    <xf numFmtId="1" fontId="3" fillId="7" borderId="2" xfId="0" applyNumberFormat="1" applyFont="1" applyFill="1" applyBorder="1" applyAlignment="1">
      <alignment horizontal="center" vertical="center" wrapText="1"/>
    </xf>
    <xf numFmtId="166" fontId="3" fillId="7" borderId="2" xfId="0" applyNumberFormat="1" applyFont="1" applyFill="1" applyBorder="1" applyAlignment="1">
      <alignment horizontal="center" vertical="center" wrapText="1"/>
    </xf>
    <xf numFmtId="0" fontId="5" fillId="7" borderId="2" xfId="0" applyFont="1" applyFill="1" applyBorder="1" applyAlignment="1">
      <alignment horizontal="center" vertical="center" wrapText="1"/>
    </xf>
    <xf numFmtId="165" fontId="3" fillId="7" borderId="3" xfId="1" applyNumberFormat="1" applyFont="1" applyFill="1" applyBorder="1" applyAlignment="1">
      <alignment horizontal="center" vertical="center" wrapText="1"/>
    </xf>
    <xf numFmtId="164" fontId="3" fillId="7" borderId="2" xfId="0" applyNumberFormat="1" applyFont="1" applyFill="1" applyBorder="1" applyAlignment="1">
      <alignment horizontal="center" vertical="center" wrapText="1"/>
    </xf>
    <xf numFmtId="9" fontId="2" fillId="0" borderId="2" xfId="2" applyFont="1" applyFill="1" applyBorder="1" applyAlignment="1">
      <alignment horizontal="center" vertical="center" wrapText="1"/>
    </xf>
    <xf numFmtId="9" fontId="6" fillId="8" borderId="2" xfId="0" applyNumberFormat="1" applyFont="1" applyFill="1" applyBorder="1" applyAlignment="1">
      <alignment horizontal="center" vertical="center" wrapText="1"/>
    </xf>
    <xf numFmtId="165" fontId="2" fillId="8" borderId="7" xfId="1" applyNumberFormat="1" applyFont="1" applyFill="1" applyBorder="1" applyAlignment="1">
      <alignment horizontal="center" vertical="center" wrapText="1"/>
    </xf>
    <xf numFmtId="165" fontId="2" fillId="0" borderId="4" xfId="1" applyNumberFormat="1" applyFont="1" applyFill="1" applyBorder="1" applyAlignment="1">
      <alignment horizontal="right" vertical="center" wrapText="1"/>
    </xf>
    <xf numFmtId="1" fontId="2" fillId="0" borderId="3" xfId="1" applyNumberFormat="1" applyFont="1" applyFill="1" applyBorder="1" applyAlignment="1">
      <alignment horizontal="right" vertical="center" wrapText="1"/>
    </xf>
    <xf numFmtId="1" fontId="2" fillId="0" borderId="4" xfId="1" applyNumberFormat="1" applyFont="1" applyFill="1" applyBorder="1" applyAlignment="1">
      <alignment horizontal="right" vertical="center" wrapText="1"/>
    </xf>
    <xf numFmtId="1" fontId="2" fillId="0" borderId="5" xfId="1" applyNumberFormat="1" applyFont="1" applyFill="1" applyBorder="1" applyAlignment="1">
      <alignment horizontal="right" vertical="center" wrapText="1"/>
    </xf>
    <xf numFmtId="9" fontId="20" fillId="3" borderId="2" xfId="0" applyNumberFormat="1" applyFont="1" applyFill="1" applyBorder="1" applyAlignment="1">
      <alignment horizontal="center" vertical="center" wrapText="1"/>
    </xf>
    <xf numFmtId="9" fontId="2" fillId="0" borderId="2" xfId="2"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3" fillId="6" borderId="2" xfId="0" applyFont="1" applyFill="1" applyBorder="1" applyAlignment="1">
      <alignment horizontal="center" vertical="center" wrapText="1"/>
    </xf>
    <xf numFmtId="1" fontId="2" fillId="10" borderId="4" xfId="0" applyNumberFormat="1" applyFont="1" applyFill="1" applyBorder="1" applyAlignment="1">
      <alignment vertical="center" wrapText="1"/>
    </xf>
    <xf numFmtId="1" fontId="2" fillId="11" borderId="4" xfId="0" applyNumberFormat="1" applyFont="1" applyFill="1" applyBorder="1" applyAlignment="1">
      <alignment vertical="center" wrapText="1"/>
    </xf>
    <xf numFmtId="1" fontId="2" fillId="10" borderId="2" xfId="0" applyNumberFormat="1" applyFont="1" applyFill="1" applyBorder="1" applyAlignment="1">
      <alignment vertical="center" wrapText="1"/>
    </xf>
    <xf numFmtId="1" fontId="2" fillId="11" borderId="2" xfId="0" applyNumberFormat="1" applyFont="1" applyFill="1" applyBorder="1" applyAlignment="1">
      <alignment vertical="center" wrapText="1"/>
    </xf>
    <xf numFmtId="1" fontId="2" fillId="10" borderId="2" xfId="0" applyNumberFormat="1" applyFont="1" applyFill="1" applyBorder="1" applyAlignment="1">
      <alignment horizontal="left" vertical="center" wrapText="1"/>
    </xf>
    <xf numFmtId="1" fontId="2" fillId="11" borderId="2" xfId="0" applyNumberFormat="1" applyFont="1" applyFill="1" applyBorder="1" applyAlignment="1">
      <alignment horizontal="left" vertical="center" wrapText="1"/>
    </xf>
    <xf numFmtId="0" fontId="2" fillId="10" borderId="2" xfId="0" applyFont="1" applyFill="1" applyBorder="1" applyAlignment="1">
      <alignment vertical="center" wrapText="1"/>
    </xf>
    <xf numFmtId="0" fontId="18" fillId="11" borderId="2" xfId="0" applyFont="1" applyFill="1" applyBorder="1" applyAlignment="1">
      <alignment vertical="center" wrapText="1"/>
    </xf>
    <xf numFmtId="0" fontId="18" fillId="4" borderId="2" xfId="0" applyFont="1" applyFill="1" applyBorder="1" applyAlignment="1">
      <alignment vertical="center" wrapText="1"/>
    </xf>
    <xf numFmtId="0" fontId="2" fillId="10" borderId="2" xfId="0" applyFont="1" applyFill="1" applyBorder="1" applyAlignment="1">
      <alignment horizontal="left" vertical="center" wrapText="1"/>
    </xf>
    <xf numFmtId="0" fontId="18" fillId="11" borderId="2" xfId="0" applyFont="1" applyFill="1" applyBorder="1" applyAlignment="1">
      <alignment horizontal="left" vertical="center" wrapText="1"/>
    </xf>
    <xf numFmtId="0" fontId="18" fillId="4" borderId="2" xfId="0" applyFont="1" applyFill="1" applyBorder="1" applyAlignment="1">
      <alignment horizontal="left" vertical="center" wrapText="1"/>
    </xf>
    <xf numFmtId="0" fontId="18" fillId="10" borderId="2" xfId="0" applyFont="1" applyFill="1" applyBorder="1" applyAlignment="1">
      <alignment vertical="center" wrapText="1"/>
    </xf>
    <xf numFmtId="1" fontId="2" fillId="10" borderId="3" xfId="0" applyNumberFormat="1" applyFont="1" applyFill="1" applyBorder="1" applyAlignment="1">
      <alignment vertical="center" wrapText="1"/>
    </xf>
    <xf numFmtId="1" fontId="2" fillId="11" borderId="3" xfId="0" applyNumberFormat="1" applyFont="1" applyFill="1" applyBorder="1" applyAlignment="1">
      <alignment vertical="center" wrapText="1"/>
    </xf>
    <xf numFmtId="0" fontId="0" fillId="10" borderId="2" xfId="0" applyFill="1" applyBorder="1" applyAlignment="1">
      <alignment vertical="top" wrapText="1"/>
    </xf>
    <xf numFmtId="0" fontId="0" fillId="11" borderId="2" xfId="0" applyFill="1" applyBorder="1" applyAlignment="1">
      <alignment vertical="top" wrapText="1"/>
    </xf>
    <xf numFmtId="0" fontId="0" fillId="4" borderId="2" xfId="0" applyFill="1" applyBorder="1" applyAlignment="1">
      <alignment vertical="top" wrapText="1"/>
    </xf>
    <xf numFmtId="1" fontId="2" fillId="8" borderId="5" xfId="0" applyNumberFormat="1" applyFont="1" applyFill="1" applyBorder="1" applyAlignment="1">
      <alignment vertical="center" wrapText="1"/>
    </xf>
    <xf numFmtId="1" fontId="2" fillId="11" borderId="5" xfId="0" applyNumberFormat="1" applyFont="1" applyFill="1" applyBorder="1" applyAlignment="1">
      <alignment vertical="center" wrapText="1"/>
    </xf>
    <xf numFmtId="1" fontId="2" fillId="4" borderId="5" xfId="0" applyNumberFormat="1" applyFont="1" applyFill="1" applyBorder="1" applyAlignment="1">
      <alignment vertical="center" wrapText="1"/>
    </xf>
    <xf numFmtId="1" fontId="7" fillId="10" borderId="4" xfId="1" applyNumberFormat="1" applyFont="1" applyFill="1" applyBorder="1" applyAlignment="1">
      <alignment vertical="center" wrapText="1"/>
    </xf>
    <xf numFmtId="1" fontId="7" fillId="11" borderId="4" xfId="1" applyNumberFormat="1" applyFont="1" applyFill="1" applyBorder="1" applyAlignment="1">
      <alignment vertical="center" wrapText="1"/>
    </xf>
    <xf numFmtId="1" fontId="7" fillId="10" borderId="2" xfId="1" applyNumberFormat="1" applyFont="1" applyFill="1" applyBorder="1" applyAlignment="1">
      <alignment vertical="center" wrapText="1"/>
    </xf>
    <xf numFmtId="1" fontId="7" fillId="11" borderId="2" xfId="1" applyNumberFormat="1" applyFont="1" applyFill="1" applyBorder="1" applyAlignment="1">
      <alignment vertical="center" wrapText="1"/>
    </xf>
    <xf numFmtId="1" fontId="7" fillId="10" borderId="5" xfId="1" applyNumberFormat="1" applyFont="1" applyFill="1" applyBorder="1" applyAlignment="1">
      <alignment vertical="center" wrapText="1"/>
    </xf>
    <xf numFmtId="1" fontId="7" fillId="11" borderId="5" xfId="1" applyNumberFormat="1" applyFont="1" applyFill="1" applyBorder="1" applyAlignment="1">
      <alignment vertical="center" wrapText="1"/>
    </xf>
    <xf numFmtId="1" fontId="7" fillId="10" borderId="3" xfId="1" applyNumberFormat="1" applyFont="1" applyFill="1" applyBorder="1" applyAlignment="1">
      <alignment vertical="center" wrapText="1"/>
    </xf>
    <xf numFmtId="1" fontId="7" fillId="11" borderId="3" xfId="1" applyNumberFormat="1" applyFont="1" applyFill="1" applyBorder="1" applyAlignment="1">
      <alignment vertical="center" wrapText="1"/>
    </xf>
    <xf numFmtId="0" fontId="6" fillId="10" borderId="2" xfId="0" applyFont="1" applyFill="1" applyBorder="1" applyAlignment="1">
      <alignment vertical="center" wrapText="1"/>
    </xf>
    <xf numFmtId="0" fontId="6" fillId="11" borderId="2" xfId="0" applyFont="1" applyFill="1" applyBorder="1" applyAlignment="1">
      <alignment vertical="center" wrapText="1"/>
    </xf>
    <xf numFmtId="0" fontId="6" fillId="4" borderId="4" xfId="0" applyFont="1" applyFill="1" applyBorder="1" applyAlignment="1">
      <alignment vertical="center" wrapText="1"/>
    </xf>
    <xf numFmtId="0" fontId="2" fillId="11" borderId="6" xfId="0" applyFont="1" applyFill="1" applyBorder="1" applyAlignment="1">
      <alignment vertical="center" wrapText="1"/>
    </xf>
    <xf numFmtId="0" fontId="25" fillId="4" borderId="11" xfId="0" applyFont="1" applyFill="1" applyBorder="1" applyAlignment="1">
      <alignment wrapText="1"/>
    </xf>
    <xf numFmtId="0" fontId="6" fillId="10" borderId="2" xfId="0" applyNumberFormat="1" applyFont="1" applyFill="1" applyBorder="1" applyAlignment="1">
      <alignment vertical="center" wrapText="1"/>
    </xf>
    <xf numFmtId="0" fontId="2" fillId="11" borderId="2" xfId="0" applyNumberFormat="1" applyFont="1" applyFill="1" applyBorder="1" applyAlignment="1">
      <alignment vertical="center" wrapText="1"/>
    </xf>
    <xf numFmtId="0" fontId="2" fillId="4" borderId="3" xfId="0" applyNumberFormat="1" applyFont="1" applyFill="1" applyBorder="1" applyAlignment="1">
      <alignment vertical="center" wrapText="1"/>
    </xf>
    <xf numFmtId="43" fontId="2" fillId="0" borderId="2" xfId="1" applyNumberFormat="1" applyFont="1" applyFill="1" applyBorder="1" applyAlignment="1">
      <alignment horizontal="right" vertical="center" wrapText="1"/>
    </xf>
    <xf numFmtId="167" fontId="6" fillId="8" borderId="2" xfId="0" applyNumberFormat="1" applyFont="1" applyFill="1" applyBorder="1" applyAlignment="1">
      <alignment horizontal="center" vertical="center" wrapText="1"/>
    </xf>
    <xf numFmtId="10" fontId="6" fillId="8" borderId="2" xfId="0" applyNumberFormat="1" applyFont="1" applyFill="1" applyBorder="1" applyAlignment="1">
      <alignment horizontal="center" vertical="center" wrapText="1"/>
    </xf>
    <xf numFmtId="10" fontId="6" fillId="3" borderId="2" xfId="0" applyNumberFormat="1" applyFont="1" applyFill="1" applyBorder="1" applyAlignment="1">
      <alignment horizontal="center" vertical="center" wrapText="1"/>
    </xf>
    <xf numFmtId="0" fontId="2" fillId="0" borderId="2" xfId="1" applyNumberFormat="1" applyFont="1" applyFill="1" applyBorder="1" applyAlignment="1">
      <alignment horizontal="right" vertical="center" wrapText="1"/>
    </xf>
    <xf numFmtId="10" fontId="7" fillId="6" borderId="4" xfId="2" applyNumberFormat="1" applyFont="1" applyFill="1" applyBorder="1" applyAlignment="1">
      <alignment horizontal="center" vertical="center" wrapText="1"/>
    </xf>
    <xf numFmtId="10" fontId="7" fillId="6" borderId="5" xfId="2" applyNumberFormat="1" applyFont="1" applyFill="1" applyBorder="1" applyAlignment="1">
      <alignment horizontal="center" vertical="center" wrapText="1"/>
    </xf>
    <xf numFmtId="10" fontId="7" fillId="6" borderId="3" xfId="2" applyNumberFormat="1" applyFont="1" applyFill="1" applyBorder="1" applyAlignment="1">
      <alignment horizontal="center" vertical="center" wrapText="1"/>
    </xf>
    <xf numFmtId="10" fontId="2" fillId="6" borderId="4" xfId="2" applyNumberFormat="1" applyFont="1" applyFill="1" applyBorder="1" applyAlignment="1">
      <alignment horizontal="center" vertical="center" wrapText="1"/>
    </xf>
    <xf numFmtId="10" fontId="2" fillId="6" borderId="5" xfId="2" applyNumberFormat="1" applyFont="1" applyFill="1" applyBorder="1" applyAlignment="1">
      <alignment horizontal="center" vertical="center" wrapText="1"/>
    </xf>
    <xf numFmtId="10" fontId="2" fillId="6" borderId="3" xfId="2" applyNumberFormat="1" applyFont="1" applyFill="1" applyBorder="1" applyAlignment="1">
      <alignment horizontal="center" vertical="center" wrapText="1"/>
    </xf>
    <xf numFmtId="0" fontId="3" fillId="12"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1" fontId="2" fillId="4" borderId="12" xfId="0" applyNumberFormat="1" applyFont="1" applyFill="1" applyBorder="1" applyAlignment="1">
      <alignment vertical="center" wrapText="1"/>
    </xf>
    <xf numFmtId="0" fontId="2" fillId="11" borderId="2" xfId="0" applyFont="1" applyFill="1" applyBorder="1" applyAlignment="1">
      <alignment vertical="center" wrapText="1"/>
    </xf>
    <xf numFmtId="0" fontId="18" fillId="13" borderId="2" xfId="0" applyFont="1" applyFill="1" applyBorder="1" applyAlignment="1">
      <alignment vertical="center" wrapText="1"/>
    </xf>
    <xf numFmtId="1" fontId="2" fillId="4" borderId="6" xfId="0" applyNumberFormat="1" applyFont="1" applyFill="1" applyBorder="1" applyAlignment="1">
      <alignment vertical="center" wrapText="1"/>
    </xf>
    <xf numFmtId="10" fontId="2" fillId="8" borderId="2" xfId="2" applyNumberFormat="1" applyFont="1" applyFill="1" applyBorder="1" applyAlignment="1">
      <alignment horizontal="center" vertical="center" wrapText="1"/>
    </xf>
    <xf numFmtId="168" fontId="2" fillId="8" borderId="4" xfId="2" applyNumberFormat="1" applyFont="1" applyFill="1" applyBorder="1" applyAlignment="1">
      <alignment horizontal="center" vertical="center" wrapText="1"/>
    </xf>
    <xf numFmtId="169" fontId="2" fillId="8" borderId="4" xfId="2" applyNumberFormat="1" applyFont="1" applyFill="1" applyBorder="1" applyAlignment="1">
      <alignment horizontal="right" vertical="center" wrapText="1"/>
    </xf>
    <xf numFmtId="168" fontId="2" fillId="8" borderId="5" xfId="2" applyNumberFormat="1" applyFont="1" applyFill="1" applyBorder="1" applyAlignment="1">
      <alignment horizontal="center" vertical="center" wrapText="1"/>
    </xf>
    <xf numFmtId="168" fontId="7" fillId="8" borderId="5" xfId="2" applyNumberFormat="1" applyFont="1" applyFill="1" applyBorder="1" applyAlignment="1">
      <alignment horizontal="center" vertical="center" wrapText="1"/>
    </xf>
    <xf numFmtId="168" fontId="2" fillId="8" borderId="2" xfId="2" applyNumberFormat="1" applyFont="1" applyFill="1" applyBorder="1" applyAlignment="1">
      <alignment horizontal="center" vertical="center" wrapText="1"/>
    </xf>
    <xf numFmtId="10" fontId="11" fillId="7" borderId="2" xfId="2" applyNumberFormat="1" applyFont="1" applyFill="1" applyBorder="1" applyAlignment="1">
      <alignment horizontal="center" vertical="center" wrapText="1"/>
    </xf>
    <xf numFmtId="169" fontId="11" fillId="7" borderId="2" xfId="2" applyNumberFormat="1" applyFont="1" applyFill="1" applyBorder="1" applyAlignment="1">
      <alignment horizontal="center" vertical="center" wrapText="1"/>
    </xf>
    <xf numFmtId="1" fontId="2" fillId="8" borderId="6" xfId="0" applyNumberFormat="1" applyFont="1" applyFill="1" applyBorder="1" applyAlignment="1">
      <alignment horizontal="left" vertical="center" wrapText="1"/>
    </xf>
    <xf numFmtId="0" fontId="2" fillId="8" borderId="2" xfId="0" applyFont="1" applyFill="1" applyBorder="1" applyAlignment="1">
      <alignment vertical="center" wrapText="1"/>
    </xf>
    <xf numFmtId="1" fontId="18" fillId="4" borderId="6" xfId="0" applyNumberFormat="1" applyFont="1" applyFill="1" applyBorder="1" applyAlignment="1">
      <alignment vertical="center" wrapText="1"/>
    </xf>
    <xf numFmtId="1" fontId="18" fillId="11" borderId="2" xfId="0" applyNumberFormat="1" applyFont="1" applyFill="1" applyBorder="1" applyAlignment="1">
      <alignment vertical="center" wrapText="1"/>
    </xf>
    <xf numFmtId="0" fontId="26" fillId="13" borderId="2" xfId="0" applyFont="1" applyFill="1" applyBorder="1" applyAlignment="1">
      <alignment horizontal="justify"/>
    </xf>
    <xf numFmtId="0" fontId="18" fillId="4" borderId="6" xfId="0" applyFont="1" applyFill="1" applyBorder="1" applyAlignment="1">
      <alignment vertical="center" wrapText="1"/>
    </xf>
    <xf numFmtId="0" fontId="26" fillId="13" borderId="0" xfId="0" applyFont="1" applyFill="1" applyAlignment="1">
      <alignment horizontal="justify"/>
    </xf>
    <xf numFmtId="0" fontId="18" fillId="4" borderId="6" xfId="0" applyFont="1" applyFill="1" applyBorder="1" applyAlignment="1">
      <alignment horizontal="left" vertical="center" wrapText="1"/>
    </xf>
    <xf numFmtId="0" fontId="30" fillId="11" borderId="2" xfId="0" applyFont="1" applyFill="1" applyBorder="1" applyAlignment="1">
      <alignment horizontal="justify" vertical="center"/>
    </xf>
    <xf numFmtId="0" fontId="12" fillId="13" borderId="2" xfId="0" applyFont="1" applyFill="1" applyBorder="1" applyAlignment="1">
      <alignment vertical="center" wrapText="1"/>
    </xf>
    <xf numFmtId="0" fontId="18" fillId="8" borderId="6" xfId="0" applyFont="1" applyFill="1" applyBorder="1" applyAlignment="1">
      <alignment horizontal="left" vertical="center" wrapText="1"/>
    </xf>
    <xf numFmtId="1" fontId="2" fillId="8" borderId="6" xfId="0" applyNumberFormat="1" applyFont="1" applyFill="1" applyBorder="1" applyAlignment="1">
      <alignment vertical="center" wrapText="1"/>
    </xf>
    <xf numFmtId="1" fontId="2" fillId="4" borderId="9" xfId="0" applyNumberFormat="1" applyFont="1" applyFill="1" applyBorder="1" applyAlignment="1">
      <alignment vertical="center" wrapText="1"/>
    </xf>
    <xf numFmtId="1" fontId="18" fillId="13" borderId="2" xfId="0" applyNumberFormat="1" applyFont="1" applyFill="1" applyBorder="1" applyAlignment="1">
      <alignment vertical="center" wrapText="1"/>
    </xf>
    <xf numFmtId="1" fontId="2" fillId="8" borderId="9" xfId="0" applyNumberFormat="1" applyFont="1" applyFill="1" applyBorder="1" applyAlignment="1">
      <alignment vertical="center" wrapText="1"/>
    </xf>
    <xf numFmtId="0" fontId="18" fillId="8" borderId="2" xfId="0" applyFont="1" applyFill="1" applyBorder="1" applyAlignment="1">
      <alignment vertical="center" wrapText="1"/>
    </xf>
    <xf numFmtId="0" fontId="33" fillId="4" borderId="6" xfId="0" applyFont="1" applyFill="1" applyBorder="1" applyAlignment="1">
      <alignment vertical="top" wrapText="1"/>
    </xf>
    <xf numFmtId="1" fontId="2" fillId="14" borderId="2" xfId="0" applyNumberFormat="1" applyFont="1" applyFill="1" applyBorder="1" applyAlignment="1">
      <alignment vertical="center" wrapText="1"/>
    </xf>
    <xf numFmtId="1" fontId="2" fillId="8" borderId="13" xfId="0" applyNumberFormat="1" applyFont="1" applyFill="1" applyBorder="1" applyAlignment="1">
      <alignment vertical="center" wrapText="1"/>
    </xf>
    <xf numFmtId="1" fontId="7" fillId="4" borderId="12" xfId="1" applyNumberFormat="1" applyFont="1" applyFill="1" applyBorder="1" applyAlignment="1">
      <alignment vertical="center" wrapText="1"/>
    </xf>
    <xf numFmtId="1" fontId="7" fillId="4" borderId="6" xfId="1" applyNumberFormat="1" applyFont="1" applyFill="1" applyBorder="1" applyAlignment="1">
      <alignment vertical="center" wrapText="1"/>
    </xf>
    <xf numFmtId="1" fontId="7" fillId="4" borderId="13" xfId="1" applyNumberFormat="1" applyFont="1" applyFill="1" applyBorder="1" applyAlignment="1">
      <alignment vertical="center" wrapText="1"/>
    </xf>
    <xf numFmtId="0" fontId="18" fillId="13" borderId="2" xfId="0" applyNumberFormat="1" applyFont="1" applyFill="1" applyBorder="1" applyAlignment="1">
      <alignment vertical="center" wrapText="1"/>
    </xf>
    <xf numFmtId="1" fontId="7" fillId="4" borderId="9" xfId="1" applyNumberFormat="1" applyFont="1" applyFill="1" applyBorder="1" applyAlignment="1">
      <alignment vertical="center" wrapText="1"/>
    </xf>
    <xf numFmtId="1" fontId="7" fillId="8" borderId="9" xfId="1" applyNumberFormat="1" applyFont="1" applyFill="1" applyBorder="1" applyAlignment="1">
      <alignment vertical="center" wrapText="1"/>
    </xf>
    <xf numFmtId="0" fontId="6" fillId="4" borderId="6" xfId="0" applyFont="1" applyFill="1" applyBorder="1" applyAlignment="1">
      <alignment vertical="center" wrapText="1"/>
    </xf>
    <xf numFmtId="0" fontId="28" fillId="13" borderId="2" xfId="0" applyFont="1" applyFill="1" applyBorder="1" applyAlignment="1">
      <alignment vertical="center" wrapText="1"/>
    </xf>
    <xf numFmtId="0" fontId="6" fillId="4" borderId="12" xfId="0" applyFont="1" applyFill="1" applyBorder="1" applyAlignment="1">
      <alignment vertical="center" wrapText="1"/>
    </xf>
    <xf numFmtId="0" fontId="25" fillId="4" borderId="14" xfId="0" applyFont="1" applyFill="1" applyBorder="1" applyAlignment="1">
      <alignment wrapText="1"/>
    </xf>
    <xf numFmtId="0" fontId="25" fillId="11" borderId="2" xfId="0" applyFont="1" applyFill="1" applyBorder="1" applyAlignment="1">
      <alignment wrapText="1"/>
    </xf>
    <xf numFmtId="0" fontId="18" fillId="13" borderId="0" xfId="0" applyFont="1" applyFill="1" applyAlignment="1">
      <alignment wrapText="1"/>
    </xf>
    <xf numFmtId="0" fontId="2" fillId="4" borderId="9" xfId="0" applyFont="1" applyFill="1" applyBorder="1" applyAlignment="1">
      <alignment vertical="center" wrapText="1"/>
    </xf>
    <xf numFmtId="0" fontId="6" fillId="8" borderId="6" xfId="0" applyFont="1" applyFill="1" applyBorder="1" applyAlignment="1">
      <alignment vertical="center" wrapText="1"/>
    </xf>
    <xf numFmtId="0" fontId="6" fillId="3" borderId="6" xfId="0" applyFont="1" applyFill="1" applyBorder="1" applyAlignment="1">
      <alignment vertical="center" wrapText="1"/>
    </xf>
    <xf numFmtId="0" fontId="2" fillId="3" borderId="2" xfId="0" applyFont="1" applyFill="1" applyBorder="1" applyAlignment="1">
      <alignment vertical="center" wrapText="1"/>
    </xf>
    <xf numFmtId="0" fontId="3" fillId="0" borderId="2" xfId="0" applyFont="1" applyBorder="1" applyAlignment="1">
      <alignment horizontal="center" vertical="center" wrapText="1"/>
    </xf>
    <xf numFmtId="1" fontId="2" fillId="2" borderId="4" xfId="0" applyNumberFormat="1" applyFont="1" applyFill="1" applyBorder="1" applyAlignment="1">
      <alignment horizontal="center" vertical="center" wrapText="1"/>
    </xf>
    <xf numFmtId="1" fontId="2" fillId="2" borderId="5" xfId="0" applyNumberFormat="1" applyFont="1" applyFill="1" applyBorder="1" applyAlignment="1">
      <alignment horizontal="center" vertical="center" wrapText="1"/>
    </xf>
    <xf numFmtId="1" fontId="2" fillId="2" borderId="3" xfId="0" applyNumberFormat="1" applyFont="1" applyFill="1" applyBorder="1" applyAlignment="1">
      <alignment horizontal="center" vertical="center" wrapText="1"/>
    </xf>
    <xf numFmtId="1" fontId="2" fillId="0" borderId="4" xfId="0" applyNumberFormat="1" applyFont="1" applyFill="1" applyBorder="1" applyAlignment="1">
      <alignment horizontal="center" vertical="center" wrapText="1"/>
    </xf>
    <xf numFmtId="1" fontId="2" fillId="0" borderId="5" xfId="0" applyNumberFormat="1" applyFont="1" applyFill="1" applyBorder="1" applyAlignment="1">
      <alignment horizontal="center" vertical="center" wrapText="1"/>
    </xf>
    <xf numFmtId="1" fontId="2" fillId="0" borderId="3" xfId="0" applyNumberFormat="1" applyFont="1" applyFill="1" applyBorder="1" applyAlignment="1">
      <alignment horizontal="center" vertical="center" wrapText="1"/>
    </xf>
    <xf numFmtId="165" fontId="2" fillId="0" borderId="4" xfId="1" applyNumberFormat="1" applyFont="1" applyFill="1" applyBorder="1" applyAlignment="1">
      <alignment horizontal="center" vertical="center" wrapText="1"/>
    </xf>
    <xf numFmtId="165" fontId="2" fillId="0" borderId="5" xfId="1" applyNumberFormat="1" applyFont="1" applyFill="1" applyBorder="1" applyAlignment="1">
      <alignment horizontal="center" vertical="center" wrapText="1"/>
    </xf>
    <xf numFmtId="165" fontId="2" fillId="0" borderId="3" xfId="1" applyNumberFormat="1" applyFont="1" applyFill="1" applyBorder="1" applyAlignment="1">
      <alignment horizontal="center" vertical="center" wrapText="1"/>
    </xf>
    <xf numFmtId="3" fontId="2" fillId="0" borderId="4" xfId="0" applyNumberFormat="1" applyFont="1" applyFill="1" applyBorder="1" applyAlignment="1">
      <alignment horizontal="center" vertical="center" wrapText="1"/>
    </xf>
    <xf numFmtId="3" fontId="2" fillId="0" borderId="5"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1" fontId="12" fillId="0" borderId="4" xfId="0" applyNumberFormat="1" applyFont="1" applyFill="1" applyBorder="1" applyAlignment="1">
      <alignment horizontal="center" vertical="center" wrapText="1"/>
    </xf>
    <xf numFmtId="1" fontId="12" fillId="0" borderId="5" xfId="0" applyNumberFormat="1" applyFont="1" applyFill="1" applyBorder="1" applyAlignment="1">
      <alignment horizontal="center" vertical="center" wrapText="1"/>
    </xf>
    <xf numFmtId="1" fontId="12" fillId="0" borderId="3" xfId="0" applyNumberFormat="1" applyFont="1" applyFill="1" applyBorder="1" applyAlignment="1">
      <alignment horizontal="center" vertical="center" wrapText="1"/>
    </xf>
    <xf numFmtId="1" fontId="7" fillId="2" borderId="4" xfId="1" applyNumberFormat="1" applyFont="1" applyFill="1" applyBorder="1" applyAlignment="1">
      <alignment horizontal="center" vertical="center" wrapText="1"/>
    </xf>
    <xf numFmtId="1" fontId="7" fillId="2" borderId="5" xfId="1" applyNumberFormat="1" applyFont="1" applyFill="1" applyBorder="1" applyAlignment="1">
      <alignment horizontal="center" vertical="center" wrapText="1"/>
    </xf>
    <xf numFmtId="1" fontId="7" fillId="2" borderId="3" xfId="1" applyNumberFormat="1" applyFont="1" applyFill="1" applyBorder="1" applyAlignment="1">
      <alignment horizontal="center" vertical="center" wrapText="1"/>
    </xf>
    <xf numFmtId="1" fontId="14" fillId="0" borderId="4" xfId="1" applyNumberFormat="1" applyFont="1" applyFill="1" applyBorder="1" applyAlignment="1">
      <alignment horizontal="center" vertical="center" wrapText="1"/>
    </xf>
    <xf numFmtId="1" fontId="14" fillId="0" borderId="5" xfId="1" applyNumberFormat="1" applyFont="1" applyFill="1" applyBorder="1" applyAlignment="1">
      <alignment horizontal="center" vertical="center" wrapText="1"/>
    </xf>
    <xf numFmtId="1" fontId="14" fillId="0" borderId="3" xfId="1" applyNumberFormat="1" applyFont="1" applyFill="1" applyBorder="1" applyAlignment="1">
      <alignment horizontal="center" vertical="center" wrapText="1"/>
    </xf>
    <xf numFmtId="1" fontId="7" fillId="0" borderId="4" xfId="1" applyNumberFormat="1" applyFont="1" applyFill="1" applyBorder="1" applyAlignment="1">
      <alignment horizontal="center" vertical="center" wrapText="1"/>
    </xf>
    <xf numFmtId="1" fontId="7" fillId="0" borderId="5" xfId="1" applyNumberFormat="1" applyFont="1" applyFill="1" applyBorder="1" applyAlignment="1">
      <alignment horizontal="center" vertical="center" wrapText="1"/>
    </xf>
    <xf numFmtId="1" fontId="7" fillId="0" borderId="3" xfId="1" applyNumberFormat="1" applyFont="1" applyFill="1" applyBorder="1" applyAlignment="1">
      <alignment horizontal="center" vertical="center" wrapText="1"/>
    </xf>
    <xf numFmtId="165" fontId="7" fillId="6" borderId="4" xfId="1" applyNumberFormat="1" applyFont="1" applyFill="1" applyBorder="1" applyAlignment="1">
      <alignment horizontal="center" vertical="center" wrapText="1"/>
    </xf>
    <xf numFmtId="165" fontId="7" fillId="6" borderId="5" xfId="1" applyNumberFormat="1" applyFont="1" applyFill="1" applyBorder="1" applyAlignment="1">
      <alignment horizontal="center" vertical="center" wrapText="1"/>
    </xf>
    <xf numFmtId="165" fontId="7" fillId="6" borderId="3" xfId="1" applyNumberFormat="1" applyFont="1" applyFill="1" applyBorder="1" applyAlignment="1">
      <alignment horizontal="center" vertical="center" wrapText="1"/>
    </xf>
    <xf numFmtId="10" fontId="7" fillId="6" borderId="4" xfId="2" applyNumberFormat="1" applyFont="1" applyFill="1" applyBorder="1" applyAlignment="1">
      <alignment horizontal="center" vertical="center" wrapText="1"/>
    </xf>
    <xf numFmtId="10" fontId="7" fillId="6" borderId="5" xfId="2" applyNumberFormat="1" applyFont="1" applyFill="1" applyBorder="1" applyAlignment="1">
      <alignment horizontal="center" vertical="center" wrapText="1"/>
    </xf>
    <xf numFmtId="10" fontId="7" fillId="6" borderId="3" xfId="2" applyNumberFormat="1" applyFont="1" applyFill="1" applyBorder="1" applyAlignment="1">
      <alignment horizontal="center" vertical="center" wrapText="1"/>
    </xf>
    <xf numFmtId="165" fontId="2" fillId="6" borderId="4" xfId="1" applyNumberFormat="1" applyFont="1" applyFill="1" applyBorder="1" applyAlignment="1">
      <alignment horizontal="center" vertical="center" wrapText="1"/>
    </xf>
    <xf numFmtId="165" fontId="2" fillId="6" borderId="5" xfId="1" applyNumberFormat="1" applyFont="1" applyFill="1" applyBorder="1" applyAlignment="1">
      <alignment horizontal="center" vertical="center" wrapText="1"/>
    </xf>
    <xf numFmtId="165" fontId="2" fillId="6" borderId="3" xfId="1" applyNumberFormat="1" applyFont="1" applyFill="1" applyBorder="1" applyAlignment="1">
      <alignment horizontal="center" vertical="center" wrapText="1"/>
    </xf>
    <xf numFmtId="10" fontId="2" fillId="6" borderId="4" xfId="2" applyNumberFormat="1" applyFont="1" applyFill="1" applyBorder="1" applyAlignment="1">
      <alignment horizontal="center" vertical="center" wrapText="1"/>
    </xf>
    <xf numFmtId="10" fontId="2" fillId="6" borderId="5" xfId="2" applyNumberFormat="1" applyFont="1" applyFill="1" applyBorder="1" applyAlignment="1">
      <alignment horizontal="center" vertical="center" wrapText="1"/>
    </xf>
    <xf numFmtId="10" fontId="2" fillId="6" borderId="3" xfId="2" applyNumberFormat="1" applyFont="1" applyFill="1" applyBorder="1" applyAlignment="1">
      <alignment horizontal="center" vertical="center" wrapText="1"/>
    </xf>
    <xf numFmtId="1" fontId="7" fillId="0" borderId="4" xfId="0" applyNumberFormat="1" applyFont="1" applyFill="1" applyBorder="1" applyAlignment="1">
      <alignment horizontal="center" vertical="center" wrapText="1"/>
    </xf>
    <xf numFmtId="1" fontId="7" fillId="0" borderId="5" xfId="0" applyNumberFormat="1" applyFont="1" applyFill="1" applyBorder="1" applyAlignment="1">
      <alignment horizontal="center" vertical="center" wrapText="1"/>
    </xf>
    <xf numFmtId="1" fontId="7" fillId="0" borderId="3"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3" xfId="0" applyFont="1" applyFill="1" applyBorder="1" applyAlignment="1">
      <alignment horizontal="center" vertical="center" wrapText="1"/>
    </xf>
    <xf numFmtId="165" fontId="7" fillId="0" borderId="4" xfId="1" applyNumberFormat="1" applyFont="1" applyFill="1" applyBorder="1" applyAlignment="1">
      <alignment horizontal="center" vertical="center" wrapText="1"/>
    </xf>
    <xf numFmtId="165" fontId="7" fillId="0" borderId="5" xfId="1" applyNumberFormat="1" applyFont="1" applyFill="1" applyBorder="1" applyAlignment="1">
      <alignment horizontal="center" vertical="center" wrapText="1"/>
    </xf>
    <xf numFmtId="165" fontId="7" fillId="0" borderId="3" xfId="1"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3" xfId="0" applyFont="1" applyFill="1" applyBorder="1" applyAlignment="1">
      <alignment horizontal="center" vertical="center" wrapText="1"/>
    </xf>
    <xf numFmtId="1" fontId="3" fillId="8" borderId="6" xfId="0" applyNumberFormat="1" applyFont="1" applyFill="1" applyBorder="1" applyAlignment="1">
      <alignment horizontal="center" vertical="center" wrapText="1"/>
    </xf>
    <xf numFmtId="1" fontId="3" fillId="8" borderId="10" xfId="0" applyNumberFormat="1" applyFont="1" applyFill="1" applyBorder="1" applyAlignment="1">
      <alignment horizontal="center" vertical="center" wrapText="1"/>
    </xf>
    <xf numFmtId="1" fontId="3" fillId="8" borderId="7" xfId="0" applyNumberFormat="1"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3" xfId="0" applyFont="1" applyFill="1" applyBorder="1" applyAlignment="1">
      <alignment horizontal="center" vertical="center" wrapText="1"/>
    </xf>
    <xf numFmtId="1" fontId="7" fillId="2" borderId="4" xfId="0" applyNumberFormat="1" applyFont="1" applyFill="1" applyBorder="1" applyAlignment="1">
      <alignment horizontal="center" vertical="center" wrapText="1"/>
    </xf>
    <xf numFmtId="1" fontId="7" fillId="2" borderId="5" xfId="0" applyNumberFormat="1" applyFont="1" applyFill="1" applyBorder="1" applyAlignment="1">
      <alignment horizontal="center" vertical="center" wrapText="1"/>
    </xf>
    <xf numFmtId="1" fontId="7" fillId="2" borderId="3" xfId="0" applyNumberFormat="1" applyFont="1" applyFill="1" applyBorder="1" applyAlignment="1">
      <alignment horizontal="center" vertical="center" wrapText="1"/>
    </xf>
    <xf numFmtId="1" fontId="14" fillId="0" borderId="4" xfId="0" applyNumberFormat="1" applyFont="1" applyFill="1" applyBorder="1" applyAlignment="1">
      <alignment horizontal="center" vertical="center" wrapText="1"/>
    </xf>
    <xf numFmtId="1" fontId="14" fillId="0" borderId="5" xfId="0" applyNumberFormat="1" applyFont="1" applyFill="1" applyBorder="1" applyAlignment="1">
      <alignment horizontal="center" vertical="center" wrapText="1"/>
    </xf>
    <xf numFmtId="1" fontId="14" fillId="0" borderId="3"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3" xfId="0" applyFont="1" applyFill="1" applyBorder="1" applyAlignment="1">
      <alignment horizontal="center" vertical="center" wrapText="1"/>
    </xf>
    <xf numFmtId="1" fontId="13" fillId="0" borderId="4" xfId="0" applyNumberFormat="1" applyFont="1" applyFill="1" applyBorder="1" applyAlignment="1">
      <alignment horizontal="center" vertical="center" wrapText="1"/>
    </xf>
    <xf numFmtId="1" fontId="13" fillId="0" borderId="5" xfId="0" applyNumberFormat="1" applyFont="1" applyFill="1" applyBorder="1" applyAlignment="1">
      <alignment horizontal="center" vertical="center" wrapText="1"/>
    </xf>
    <xf numFmtId="1" fontId="13" fillId="0" borderId="3" xfId="0" applyNumberFormat="1" applyFont="1" applyFill="1" applyBorder="1" applyAlignment="1">
      <alignment horizontal="center" vertical="center" wrapText="1"/>
    </xf>
    <xf numFmtId="43" fontId="2" fillId="6" borderId="4" xfId="1" applyFont="1" applyFill="1" applyBorder="1" applyAlignment="1">
      <alignment horizontal="center" vertical="center" wrapText="1"/>
    </xf>
    <xf numFmtId="43" fontId="2" fillId="6" borderId="3" xfId="1" applyFont="1" applyFill="1" applyBorder="1" applyAlignment="1">
      <alignment horizontal="center" vertical="center" wrapText="1"/>
    </xf>
    <xf numFmtId="0" fontId="3" fillId="0" borderId="1" xfId="0" applyFont="1" applyBorder="1" applyAlignment="1">
      <alignment horizontal="center" vertical="center" wrapText="1"/>
    </xf>
    <xf numFmtId="0" fontId="2" fillId="0" borderId="4" xfId="0" applyFont="1" applyFill="1" applyBorder="1" applyAlignment="1">
      <alignment horizontal="center" vertical="center" textRotation="90" wrapText="1"/>
    </xf>
    <xf numFmtId="0" fontId="2" fillId="0" borderId="5" xfId="0" applyFont="1" applyFill="1" applyBorder="1" applyAlignment="1">
      <alignment horizontal="center" vertical="center" textRotation="90" wrapText="1"/>
    </xf>
    <xf numFmtId="0" fontId="2" fillId="0" borderId="3" xfId="0" applyFont="1" applyFill="1" applyBorder="1" applyAlignment="1">
      <alignment horizontal="center" vertical="center" textRotation="90" wrapText="1"/>
    </xf>
    <xf numFmtId="0" fontId="2" fillId="8" borderId="4" xfId="0" applyFont="1" applyFill="1" applyBorder="1" applyAlignment="1">
      <alignment horizontal="center" vertical="center" wrapText="1"/>
    </xf>
    <xf numFmtId="0" fontId="2" fillId="8" borderId="5" xfId="0" applyFont="1" applyFill="1" applyBorder="1" applyAlignment="1">
      <alignment horizontal="center" vertical="center" wrapText="1"/>
    </xf>
    <xf numFmtId="0" fontId="2" fillId="8" borderId="3" xfId="0" applyFont="1" applyFill="1" applyBorder="1" applyAlignment="1">
      <alignment horizontal="center" vertical="center" wrapText="1"/>
    </xf>
    <xf numFmtId="165" fontId="2" fillId="8" borderId="4" xfId="1" applyNumberFormat="1" applyFont="1" applyFill="1" applyBorder="1" applyAlignment="1">
      <alignment horizontal="center" vertical="center" wrapText="1"/>
    </xf>
    <xf numFmtId="165" fontId="2" fillId="8" borderId="5" xfId="1" applyNumberFormat="1" applyFont="1" applyFill="1" applyBorder="1" applyAlignment="1">
      <alignment horizontal="center" vertical="center" wrapText="1"/>
    </xf>
    <xf numFmtId="165" fontId="2" fillId="8" borderId="3" xfId="1" applyNumberFormat="1"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20" fillId="3" borderId="7" xfId="0" applyFont="1" applyFill="1" applyBorder="1" applyAlignment="1">
      <alignment horizontal="center" vertical="center" wrapText="1"/>
    </xf>
    <xf numFmtId="9" fontId="2" fillId="0" borderId="4" xfId="2" applyFont="1" applyFill="1" applyBorder="1" applyAlignment="1">
      <alignment horizontal="center" vertical="center" wrapText="1"/>
    </xf>
    <xf numFmtId="9" fontId="2" fillId="0" borderId="5" xfId="2" applyFont="1" applyFill="1" applyBorder="1" applyAlignment="1">
      <alignment horizontal="center" vertical="center" wrapText="1"/>
    </xf>
    <xf numFmtId="9" fontId="2" fillId="0" borderId="3" xfId="2" applyFont="1" applyFill="1" applyBorder="1" applyAlignment="1">
      <alignment horizontal="center" vertical="center" wrapText="1"/>
    </xf>
    <xf numFmtId="1" fontId="3" fillId="3" borderId="6" xfId="0" applyNumberFormat="1" applyFont="1" applyFill="1" applyBorder="1" applyAlignment="1">
      <alignment horizontal="center" vertical="center" wrapText="1"/>
    </xf>
    <xf numFmtId="1" fontId="3" fillId="3" borderId="10" xfId="0" applyNumberFormat="1" applyFont="1" applyFill="1" applyBorder="1" applyAlignment="1">
      <alignment horizontal="center" vertical="center" wrapText="1"/>
    </xf>
    <xf numFmtId="1" fontId="3" fillId="3" borderId="7" xfId="0" applyNumberFormat="1" applyFont="1" applyFill="1" applyBorder="1" applyAlignment="1">
      <alignment horizontal="center" vertical="center" wrapText="1"/>
    </xf>
    <xf numFmtId="0" fontId="20" fillId="8" borderId="2" xfId="0" applyFont="1" applyFill="1" applyBorder="1" applyAlignment="1">
      <alignment horizontal="center" vertical="center" wrapText="1"/>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7"/>
  <sheetViews>
    <sheetView tabSelected="1" topLeftCell="J2" zoomScale="50" zoomScaleNormal="50" workbookViewId="0">
      <pane ySplit="1" topLeftCell="A3" activePane="bottomLeft" state="frozen"/>
      <selection activeCell="A2" sqref="A2"/>
      <selection pane="bottomLeft" activeCell="AQ7" sqref="AQ7:AQ10"/>
    </sheetView>
  </sheetViews>
  <sheetFormatPr baseColWidth="10" defaultColWidth="39.85546875" defaultRowHeight="48" customHeight="1"/>
  <cols>
    <col min="1" max="1" width="21" style="1" customWidth="1"/>
    <col min="2" max="2" width="28.7109375" style="1" customWidth="1"/>
    <col min="3" max="3" width="39.85546875" style="1"/>
    <col min="4" max="5" width="39.85546875" style="2"/>
    <col min="6" max="6" width="39.85546875" style="1"/>
    <col min="7" max="7" width="62.140625" style="1" hidden="1" customWidth="1"/>
    <col min="8" max="8" width="0" style="1" hidden="1" customWidth="1"/>
    <col min="9" max="9" width="25.140625" style="1" hidden="1" customWidth="1"/>
    <col min="10" max="10" width="68" style="3" customWidth="1"/>
    <col min="11" max="11" width="21.42578125" style="3" customWidth="1"/>
    <col min="12" max="12" width="23.85546875" style="4" customWidth="1"/>
    <col min="13" max="13" width="33.140625" style="5" customWidth="1"/>
    <col min="14" max="15" width="9.7109375" style="5" customWidth="1"/>
    <col min="16" max="16" width="13.140625" style="5" customWidth="1"/>
    <col min="17" max="17" width="33.140625" style="5" customWidth="1"/>
    <col min="18" max="19" width="33.140625" style="5" hidden="1" customWidth="1"/>
    <col min="20" max="20" width="62.140625" style="4" hidden="1" customWidth="1"/>
    <col min="21" max="21" width="34.85546875" style="4" hidden="1" customWidth="1"/>
    <col min="22" max="22" width="49.85546875" style="6" hidden="1" customWidth="1"/>
    <col min="23" max="23" width="77" style="7" hidden="1" customWidth="1"/>
    <col min="24" max="24" width="50.140625" style="7" hidden="1" customWidth="1"/>
    <col min="25" max="28" width="39.85546875" style="1" hidden="1" customWidth="1"/>
    <col min="29" max="29" width="25.5703125" style="1" hidden="1" customWidth="1"/>
    <col min="30" max="30" width="27.7109375" style="1" hidden="1" customWidth="1"/>
    <col min="31" max="32" width="30.140625" style="1" hidden="1" customWidth="1"/>
    <col min="33" max="33" width="39.85546875" style="3" hidden="1" customWidth="1"/>
    <col min="34" max="34" width="37.140625" style="3" hidden="1" customWidth="1"/>
    <col min="35" max="35" width="32.140625" style="8" hidden="1" customWidth="1"/>
    <col min="36" max="41" width="39.85546875" style="1" hidden="1" customWidth="1"/>
    <col min="42" max="42" width="39.85546875" style="1" customWidth="1"/>
    <col min="43" max="47" width="39.85546875" style="1"/>
    <col min="48" max="48" width="131.42578125" style="1" customWidth="1"/>
    <col min="49" max="49" width="255.7109375" style="1" customWidth="1"/>
    <col min="50" max="50" width="230.85546875" style="21" customWidth="1"/>
    <col min="51" max="51" width="175.5703125" style="12" customWidth="1"/>
    <col min="52" max="52" width="124.140625" style="12" customWidth="1"/>
    <col min="53" max="53" width="165.42578125" style="12" customWidth="1"/>
    <col min="54" max="54" width="156.85546875" style="12" customWidth="1"/>
    <col min="55" max="55" width="158.28515625" style="12" customWidth="1"/>
    <col min="56" max="56" width="177.42578125" style="12" customWidth="1"/>
    <col min="57" max="16384" width="39.85546875" style="12"/>
  </cols>
  <sheetData>
    <row r="1" spans="1:56" ht="48" hidden="1" customHeight="1">
      <c r="E1" s="293" t="s">
        <v>0</v>
      </c>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c r="AI1" s="293"/>
      <c r="AJ1" s="293"/>
    </row>
    <row r="2" spans="1:56" ht="48" customHeight="1">
      <c r="A2" s="40" t="s">
        <v>1</v>
      </c>
      <c r="B2" s="40" t="s">
        <v>2</v>
      </c>
      <c r="C2" s="40" t="s">
        <v>3</v>
      </c>
      <c r="D2" s="105" t="s">
        <v>4</v>
      </c>
      <c r="E2" s="105" t="s">
        <v>5</v>
      </c>
      <c r="F2" s="40" t="s">
        <v>6</v>
      </c>
      <c r="G2" s="40" t="s">
        <v>7</v>
      </c>
      <c r="H2" s="40" t="s">
        <v>8</v>
      </c>
      <c r="I2" s="40" t="s">
        <v>9</v>
      </c>
      <c r="J2" s="40" t="s">
        <v>10</v>
      </c>
      <c r="K2" s="40" t="s">
        <v>11</v>
      </c>
      <c r="L2" s="40" t="s">
        <v>12</v>
      </c>
      <c r="M2" s="36" t="s">
        <v>166</v>
      </c>
      <c r="N2" s="36" t="s">
        <v>195</v>
      </c>
      <c r="O2" s="36" t="s">
        <v>196</v>
      </c>
      <c r="P2" s="36" t="s">
        <v>197</v>
      </c>
      <c r="Q2" s="40" t="s">
        <v>13</v>
      </c>
      <c r="R2" s="40" t="s">
        <v>199</v>
      </c>
      <c r="S2" s="40" t="s">
        <v>198</v>
      </c>
      <c r="T2" s="106" t="s">
        <v>14</v>
      </c>
      <c r="U2" s="107" t="s">
        <v>15</v>
      </c>
      <c r="V2" s="106" t="s">
        <v>16</v>
      </c>
      <c r="W2" s="106" t="s">
        <v>17</v>
      </c>
      <c r="X2" s="108" t="s">
        <v>18</v>
      </c>
      <c r="Y2" s="110" t="s">
        <v>167</v>
      </c>
      <c r="Z2" s="110" t="s">
        <v>202</v>
      </c>
      <c r="AA2" s="110" t="s">
        <v>203</v>
      </c>
      <c r="AB2" s="110" t="s">
        <v>204</v>
      </c>
      <c r="AC2" s="110" t="s">
        <v>205</v>
      </c>
      <c r="AD2" s="110" t="s">
        <v>206</v>
      </c>
      <c r="AE2" s="109" t="s">
        <v>209</v>
      </c>
      <c r="AF2" s="109" t="s">
        <v>210</v>
      </c>
      <c r="AG2" s="40" t="s">
        <v>21</v>
      </c>
      <c r="AH2" s="109" t="s">
        <v>19</v>
      </c>
      <c r="AI2" s="109" t="s">
        <v>20</v>
      </c>
      <c r="AJ2" s="40" t="s">
        <v>22</v>
      </c>
      <c r="AK2" s="40" t="s">
        <v>23</v>
      </c>
      <c r="AL2" s="111" t="s">
        <v>24</v>
      </c>
      <c r="AM2" s="111" t="s">
        <v>25</v>
      </c>
      <c r="AN2" s="40" t="s">
        <v>26</v>
      </c>
      <c r="AO2" s="40" t="s">
        <v>27</v>
      </c>
      <c r="AP2" s="37" t="s">
        <v>289</v>
      </c>
      <c r="AQ2" s="37" t="s">
        <v>290</v>
      </c>
      <c r="AR2" s="37" t="s">
        <v>291</v>
      </c>
      <c r="AS2" s="37" t="s">
        <v>292</v>
      </c>
      <c r="AT2" s="37" t="s">
        <v>293</v>
      </c>
      <c r="AU2" s="37" t="s">
        <v>294</v>
      </c>
      <c r="AV2" s="40" t="s">
        <v>134</v>
      </c>
      <c r="AW2" s="40" t="s">
        <v>161</v>
      </c>
      <c r="AX2" s="40" t="s">
        <v>168</v>
      </c>
      <c r="AY2" s="121" t="s">
        <v>219</v>
      </c>
      <c r="AZ2" s="122" t="s">
        <v>220</v>
      </c>
      <c r="BA2" s="123" t="s">
        <v>221</v>
      </c>
      <c r="BB2" s="123" t="s">
        <v>279</v>
      </c>
      <c r="BC2" s="172" t="s">
        <v>280</v>
      </c>
      <c r="BD2" s="173" t="s">
        <v>281</v>
      </c>
    </row>
    <row r="3" spans="1:56" ht="48" customHeight="1">
      <c r="A3" s="294" t="s">
        <v>194</v>
      </c>
      <c r="B3" s="294" t="s">
        <v>28</v>
      </c>
      <c r="C3" s="297" t="s">
        <v>29</v>
      </c>
      <c r="D3" s="300">
        <v>1049212</v>
      </c>
      <c r="E3" s="300">
        <v>136397.56</v>
      </c>
      <c r="F3" s="261" t="s">
        <v>30</v>
      </c>
      <c r="G3" s="11" t="s">
        <v>31</v>
      </c>
      <c r="H3" s="9" t="s">
        <v>32</v>
      </c>
      <c r="I3" s="10">
        <v>5260</v>
      </c>
      <c r="J3" s="9" t="s">
        <v>33</v>
      </c>
      <c r="K3" s="62">
        <v>5400</v>
      </c>
      <c r="L3" s="62">
        <v>5200</v>
      </c>
      <c r="M3" s="57">
        <v>10400</v>
      </c>
      <c r="N3" s="57">
        <v>10400</v>
      </c>
      <c r="O3" s="57">
        <v>591</v>
      </c>
      <c r="P3" s="57"/>
      <c r="Q3" s="62">
        <v>10050</v>
      </c>
      <c r="R3" s="112">
        <v>1</v>
      </c>
      <c r="S3" s="112">
        <v>1</v>
      </c>
      <c r="T3" s="285" t="s">
        <v>34</v>
      </c>
      <c r="U3" s="225">
        <v>2020130010053</v>
      </c>
      <c r="V3" s="225" t="s">
        <v>35</v>
      </c>
      <c r="W3" s="225" t="s">
        <v>36</v>
      </c>
      <c r="X3" s="228">
        <v>2202943908</v>
      </c>
      <c r="Y3" s="57">
        <v>10400</v>
      </c>
      <c r="Z3" s="115"/>
      <c r="AA3" s="115"/>
      <c r="AB3" s="115"/>
      <c r="AC3" s="112">
        <v>1</v>
      </c>
      <c r="AD3" s="306">
        <f>+AVERAGE(AC3:AC5)</f>
        <v>0.66666666666666663</v>
      </c>
      <c r="AE3" s="228">
        <v>354</v>
      </c>
      <c r="AF3" s="228">
        <f>3*30</f>
        <v>90</v>
      </c>
      <c r="AG3" s="225" t="s">
        <v>37</v>
      </c>
      <c r="AH3" s="62">
        <v>5200</v>
      </c>
      <c r="AI3" s="62">
        <v>5200</v>
      </c>
      <c r="AJ3" s="225" t="s">
        <v>38</v>
      </c>
      <c r="AK3" s="225" t="s">
        <v>39</v>
      </c>
      <c r="AL3" s="228">
        <v>2202943908</v>
      </c>
      <c r="AM3" s="285" t="s">
        <v>40</v>
      </c>
      <c r="AN3" s="234" t="s">
        <v>120</v>
      </c>
      <c r="AO3" s="225" t="s">
        <v>119</v>
      </c>
      <c r="AP3" s="252">
        <v>2440333856.2199998</v>
      </c>
      <c r="AQ3" s="291">
        <v>1941342750</v>
      </c>
      <c r="AR3" s="255">
        <f>AQ3/AP3</f>
        <v>0.79552342604756499</v>
      </c>
      <c r="AS3" s="169"/>
      <c r="AT3" s="169"/>
      <c r="AU3" s="169"/>
      <c r="AV3" s="222" t="s">
        <v>143</v>
      </c>
      <c r="AW3" s="19" t="s">
        <v>146</v>
      </c>
      <c r="AX3" s="41" t="s">
        <v>171</v>
      </c>
      <c r="AY3" s="124" t="s">
        <v>212</v>
      </c>
      <c r="AZ3" s="125" t="s">
        <v>213</v>
      </c>
      <c r="BA3" s="19" t="s">
        <v>214</v>
      </c>
      <c r="BB3" s="174" t="s">
        <v>282</v>
      </c>
      <c r="BC3" s="175" t="s">
        <v>283</v>
      </c>
      <c r="BD3" s="176" t="s">
        <v>284</v>
      </c>
    </row>
    <row r="4" spans="1:56" ht="48" customHeight="1">
      <c r="A4" s="295"/>
      <c r="B4" s="295"/>
      <c r="C4" s="298"/>
      <c r="D4" s="301"/>
      <c r="E4" s="301"/>
      <c r="F4" s="262"/>
      <c r="G4" s="11" t="s">
        <v>41</v>
      </c>
      <c r="H4" s="9" t="s">
        <v>32</v>
      </c>
      <c r="I4" s="10">
        <v>50</v>
      </c>
      <c r="J4" s="9" t="s">
        <v>42</v>
      </c>
      <c r="K4" s="62">
        <v>54</v>
      </c>
      <c r="L4" s="62">
        <v>52</v>
      </c>
      <c r="M4" s="57">
        <v>52</v>
      </c>
      <c r="N4" s="57">
        <v>52</v>
      </c>
      <c r="O4" s="57">
        <v>52</v>
      </c>
      <c r="P4" s="57"/>
      <c r="Q4" s="62">
        <v>51</v>
      </c>
      <c r="R4" s="112">
        <f>+M4/L4</f>
        <v>1</v>
      </c>
      <c r="S4" s="112">
        <f>+M4/K4</f>
        <v>0.96296296296296291</v>
      </c>
      <c r="T4" s="287"/>
      <c r="U4" s="227"/>
      <c r="V4" s="227"/>
      <c r="W4" s="227"/>
      <c r="X4" s="230"/>
      <c r="Y4" s="16">
        <v>52</v>
      </c>
      <c r="Z4" s="116"/>
      <c r="AA4" s="116"/>
      <c r="AB4" s="116"/>
      <c r="AC4" s="112">
        <v>1</v>
      </c>
      <c r="AD4" s="307"/>
      <c r="AE4" s="230"/>
      <c r="AF4" s="230"/>
      <c r="AG4" s="227"/>
      <c r="AH4" s="62">
        <v>52</v>
      </c>
      <c r="AI4" s="62">
        <f>+AH4</f>
        <v>52</v>
      </c>
      <c r="AJ4" s="227"/>
      <c r="AK4" s="227"/>
      <c r="AL4" s="230"/>
      <c r="AM4" s="287"/>
      <c r="AN4" s="236"/>
      <c r="AO4" s="227"/>
      <c r="AP4" s="254"/>
      <c r="AQ4" s="292"/>
      <c r="AR4" s="257"/>
      <c r="AS4" s="171"/>
      <c r="AT4" s="171"/>
      <c r="AU4" s="171"/>
      <c r="AV4" s="224"/>
      <c r="AW4" s="20" t="s">
        <v>147</v>
      </c>
      <c r="AX4" s="42" t="s">
        <v>174</v>
      </c>
      <c r="AY4" s="126" t="s">
        <v>174</v>
      </c>
      <c r="AZ4" s="127" t="s">
        <v>215</v>
      </c>
      <c r="BA4" s="20" t="s">
        <v>216</v>
      </c>
      <c r="BB4" s="177" t="s">
        <v>285</v>
      </c>
      <c r="BC4" s="175" t="s">
        <v>285</v>
      </c>
      <c r="BD4" s="176" t="s">
        <v>285</v>
      </c>
    </row>
    <row r="5" spans="1:56" ht="48" customHeight="1">
      <c r="A5" s="295"/>
      <c r="B5" s="295"/>
      <c r="C5" s="298"/>
      <c r="D5" s="301"/>
      <c r="E5" s="301"/>
      <c r="F5" s="263"/>
      <c r="G5" s="11" t="s">
        <v>43</v>
      </c>
      <c r="H5" s="9" t="s">
        <v>32</v>
      </c>
      <c r="I5" s="10">
        <v>10176</v>
      </c>
      <c r="J5" s="9" t="s">
        <v>44</v>
      </c>
      <c r="K5" s="62">
        <v>10176</v>
      </c>
      <c r="L5" s="62">
        <v>4745</v>
      </c>
      <c r="M5" s="16">
        <v>0</v>
      </c>
      <c r="N5" s="16">
        <v>7208</v>
      </c>
      <c r="O5" s="16">
        <v>1850</v>
      </c>
      <c r="P5" s="16"/>
      <c r="Q5" s="62">
        <v>5431</v>
      </c>
      <c r="R5" s="112">
        <v>1</v>
      </c>
      <c r="S5" s="112">
        <v>1</v>
      </c>
      <c r="T5" s="14" t="s">
        <v>45</v>
      </c>
      <c r="U5" s="61">
        <v>2020130010194</v>
      </c>
      <c r="V5" s="61" t="s">
        <v>46</v>
      </c>
      <c r="W5" s="61" t="s">
        <v>47</v>
      </c>
      <c r="X5" s="13">
        <v>361316776</v>
      </c>
      <c r="Y5" s="16">
        <v>0</v>
      </c>
      <c r="Z5" s="16"/>
      <c r="AA5" s="16"/>
      <c r="AB5" s="16"/>
      <c r="AC5" s="112">
        <v>0</v>
      </c>
      <c r="AD5" s="308"/>
      <c r="AE5" s="62">
        <v>354</v>
      </c>
      <c r="AF5" s="62">
        <v>90</v>
      </c>
      <c r="AG5" s="61" t="s">
        <v>37</v>
      </c>
      <c r="AH5" s="62">
        <v>4745</v>
      </c>
      <c r="AI5" s="62">
        <v>4745</v>
      </c>
      <c r="AJ5" s="61" t="s">
        <v>38</v>
      </c>
      <c r="AK5" s="61" t="s">
        <v>39</v>
      </c>
      <c r="AL5" s="13">
        <v>361316776</v>
      </c>
      <c r="AM5" s="66" t="s">
        <v>48</v>
      </c>
      <c r="AN5" s="65" t="s">
        <v>122</v>
      </c>
      <c r="AO5" s="61" t="s">
        <v>121</v>
      </c>
      <c r="AP5" s="39">
        <v>500991383.69999999</v>
      </c>
      <c r="AQ5" s="60">
        <v>320891511.41000003</v>
      </c>
      <c r="AR5" s="38">
        <f>AQ5/AP5</f>
        <v>0.6405130344560056</v>
      </c>
      <c r="AS5" s="38"/>
      <c r="AT5" s="38"/>
      <c r="AU5" s="38"/>
      <c r="AV5" s="63" t="s">
        <v>138</v>
      </c>
      <c r="AW5" s="25" t="s">
        <v>145</v>
      </c>
      <c r="AX5" s="43" t="s">
        <v>173</v>
      </c>
      <c r="AY5" s="128" t="s">
        <v>217</v>
      </c>
      <c r="AZ5" s="127" t="s">
        <v>218</v>
      </c>
      <c r="BA5" s="20" t="s">
        <v>222</v>
      </c>
      <c r="BB5" s="177" t="s">
        <v>286</v>
      </c>
      <c r="BC5" s="175" t="s">
        <v>287</v>
      </c>
      <c r="BD5" s="176" t="s">
        <v>288</v>
      </c>
    </row>
    <row r="6" spans="1:56" ht="48" customHeight="1">
      <c r="A6" s="295"/>
      <c r="B6" s="295"/>
      <c r="C6" s="298"/>
      <c r="D6" s="301"/>
      <c r="E6" s="301"/>
      <c r="F6" s="312" t="s">
        <v>200</v>
      </c>
      <c r="G6" s="312"/>
      <c r="H6" s="312"/>
      <c r="I6" s="312"/>
      <c r="J6" s="312"/>
      <c r="K6" s="312"/>
      <c r="L6" s="312"/>
      <c r="M6" s="312"/>
      <c r="N6" s="312"/>
      <c r="O6" s="312"/>
      <c r="P6" s="312"/>
      <c r="Q6" s="312"/>
      <c r="R6" s="113">
        <f>+AVERAGE(R3:R5)</f>
        <v>1</v>
      </c>
      <c r="S6" s="113">
        <f>+AVERAGE(S3:S5)</f>
        <v>0.98765432098765427</v>
      </c>
      <c r="T6" s="75"/>
      <c r="U6" s="76"/>
      <c r="V6" s="273" t="s">
        <v>207</v>
      </c>
      <c r="W6" s="274"/>
      <c r="X6" s="274"/>
      <c r="Y6" s="274"/>
      <c r="Z6" s="274"/>
      <c r="AA6" s="274"/>
      <c r="AB6" s="275"/>
      <c r="AC6" s="113">
        <v>0.66666666666666663</v>
      </c>
      <c r="AD6" s="74"/>
      <c r="AE6" s="73"/>
      <c r="AF6" s="73"/>
      <c r="AG6" s="76"/>
      <c r="AH6" s="73"/>
      <c r="AI6" s="73"/>
      <c r="AJ6" s="76"/>
      <c r="AK6" s="76"/>
      <c r="AL6" s="77"/>
      <c r="AM6" s="78"/>
      <c r="AN6" s="79"/>
      <c r="AO6" s="76"/>
      <c r="AP6" s="77">
        <f>SUM(AP3:AP5)</f>
        <v>2941325239.9199996</v>
      </c>
      <c r="AQ6" s="80">
        <f>SUM(AQ3:AQ5)</f>
        <v>2262234261.4099998</v>
      </c>
      <c r="AR6" s="81">
        <f>AQ6/AP6</f>
        <v>0.76912074554241738</v>
      </c>
      <c r="AS6" s="180">
        <v>3141151319.1500001</v>
      </c>
      <c r="AT6" s="179">
        <v>1546272000</v>
      </c>
      <c r="AU6" s="81">
        <f>AT6/AS6</f>
        <v>0.49226281795886973</v>
      </c>
      <c r="AV6" s="76"/>
      <c r="AW6" s="82"/>
      <c r="AX6" s="82"/>
      <c r="AY6" s="82"/>
      <c r="AZ6" s="129"/>
      <c r="BA6" s="25"/>
      <c r="BB6" s="186"/>
      <c r="BC6" s="187"/>
      <c r="BD6" s="187"/>
    </row>
    <row r="7" spans="1:56" ht="48" customHeight="1">
      <c r="A7" s="295"/>
      <c r="B7" s="295"/>
      <c r="C7" s="298"/>
      <c r="D7" s="301"/>
      <c r="E7" s="301"/>
      <c r="F7" s="261" t="s">
        <v>49</v>
      </c>
      <c r="G7" s="11" t="s">
        <v>50</v>
      </c>
      <c r="H7" s="9" t="s">
        <v>32</v>
      </c>
      <c r="I7" s="10">
        <v>375</v>
      </c>
      <c r="J7" s="9" t="s">
        <v>51</v>
      </c>
      <c r="K7" s="62">
        <v>400</v>
      </c>
      <c r="L7" s="62">
        <v>150</v>
      </c>
      <c r="M7" s="57">
        <v>56</v>
      </c>
      <c r="N7" s="57">
        <v>49</v>
      </c>
      <c r="O7" s="165">
        <v>0</v>
      </c>
      <c r="P7" s="57"/>
      <c r="Q7" s="62">
        <v>106</v>
      </c>
      <c r="R7" s="112">
        <f>+(M7+N7+O7)/L7</f>
        <v>0.7</v>
      </c>
      <c r="S7" s="112">
        <f>+(Q7+M7+N7+O7)/K7</f>
        <v>0.52749999999999997</v>
      </c>
      <c r="T7" s="285" t="s">
        <v>52</v>
      </c>
      <c r="U7" s="225">
        <v>2020130010038</v>
      </c>
      <c r="V7" s="225" t="s">
        <v>53</v>
      </c>
      <c r="W7" s="225" t="s">
        <v>54</v>
      </c>
      <c r="X7" s="228">
        <v>2381664013</v>
      </c>
      <c r="Y7" s="16">
        <v>56</v>
      </c>
      <c r="Z7" s="117"/>
      <c r="AA7" s="117"/>
      <c r="AB7" s="117"/>
      <c r="AC7" s="112">
        <v>0.37333333333333335</v>
      </c>
      <c r="AD7" s="306">
        <f>+AVERAGE(AC7:AC10)</f>
        <v>0.71833333333333327</v>
      </c>
      <c r="AE7" s="228">
        <v>354</v>
      </c>
      <c r="AF7" s="228">
        <v>90</v>
      </c>
      <c r="AG7" s="225" t="s">
        <v>37</v>
      </c>
      <c r="AH7" s="62">
        <v>150</v>
      </c>
      <c r="AI7" s="62">
        <v>150</v>
      </c>
      <c r="AJ7" s="225" t="s">
        <v>38</v>
      </c>
      <c r="AK7" s="225" t="s">
        <v>39</v>
      </c>
      <c r="AL7" s="228">
        <v>2381664013</v>
      </c>
      <c r="AM7" s="285" t="s">
        <v>40</v>
      </c>
      <c r="AN7" s="288" t="s">
        <v>123</v>
      </c>
      <c r="AO7" s="225" t="s">
        <v>124</v>
      </c>
      <c r="AP7" s="252">
        <v>2381664013</v>
      </c>
      <c r="AQ7" s="252">
        <v>379184000</v>
      </c>
      <c r="AR7" s="255">
        <f>AQ7/AP7</f>
        <v>0.15920969453721179</v>
      </c>
      <c r="AS7" s="169"/>
      <c r="AT7" s="169"/>
      <c r="AU7" s="169"/>
      <c r="AV7" s="222" t="s">
        <v>142</v>
      </c>
      <c r="AW7" s="20" t="s">
        <v>148</v>
      </c>
      <c r="AX7" s="42" t="s">
        <v>172</v>
      </c>
      <c r="AY7" s="126" t="s">
        <v>223</v>
      </c>
      <c r="AZ7" s="127" t="s">
        <v>224</v>
      </c>
      <c r="BA7" s="20" t="s">
        <v>225</v>
      </c>
      <c r="BB7" s="188" t="s">
        <v>296</v>
      </c>
      <c r="BC7" s="189" t="s">
        <v>296</v>
      </c>
      <c r="BD7" s="190" t="s">
        <v>297</v>
      </c>
    </row>
    <row r="8" spans="1:56" ht="48" customHeight="1">
      <c r="A8" s="295"/>
      <c r="B8" s="295"/>
      <c r="C8" s="298"/>
      <c r="D8" s="301"/>
      <c r="E8" s="301"/>
      <c r="F8" s="262"/>
      <c r="G8" s="11" t="s">
        <v>55</v>
      </c>
      <c r="H8" s="9" t="s">
        <v>32</v>
      </c>
      <c r="I8" s="10">
        <v>0</v>
      </c>
      <c r="J8" s="9" t="s">
        <v>56</v>
      </c>
      <c r="K8" s="62">
        <v>4000</v>
      </c>
      <c r="L8" s="62">
        <v>1500</v>
      </c>
      <c r="M8" s="57">
        <v>1619</v>
      </c>
      <c r="N8" s="57">
        <v>1416</v>
      </c>
      <c r="O8" s="165">
        <v>0</v>
      </c>
      <c r="P8" s="57"/>
      <c r="Q8" s="62">
        <v>3915</v>
      </c>
      <c r="R8" s="112">
        <v>1</v>
      </c>
      <c r="S8" s="112">
        <v>1</v>
      </c>
      <c r="T8" s="286"/>
      <c r="U8" s="226"/>
      <c r="V8" s="226"/>
      <c r="W8" s="226"/>
      <c r="X8" s="229"/>
      <c r="Y8" s="16">
        <v>1619</v>
      </c>
      <c r="Z8" s="118"/>
      <c r="AA8" s="118"/>
      <c r="AB8" s="118"/>
      <c r="AC8" s="112">
        <v>1</v>
      </c>
      <c r="AD8" s="307"/>
      <c r="AE8" s="229"/>
      <c r="AF8" s="229"/>
      <c r="AG8" s="226"/>
      <c r="AH8" s="62">
        <v>1500</v>
      </c>
      <c r="AI8" s="62">
        <v>1500</v>
      </c>
      <c r="AJ8" s="226"/>
      <c r="AK8" s="226"/>
      <c r="AL8" s="229"/>
      <c r="AM8" s="286"/>
      <c r="AN8" s="289"/>
      <c r="AO8" s="226"/>
      <c r="AP8" s="253"/>
      <c r="AQ8" s="253"/>
      <c r="AR8" s="256"/>
      <c r="AS8" s="170"/>
      <c r="AT8" s="170"/>
      <c r="AU8" s="170"/>
      <c r="AV8" s="223"/>
      <c r="AW8" s="23" t="s">
        <v>149</v>
      </c>
      <c r="AX8" s="44" t="s">
        <v>189</v>
      </c>
      <c r="AY8" s="130" t="s">
        <v>189</v>
      </c>
      <c r="AZ8" s="131" t="s">
        <v>224</v>
      </c>
      <c r="BA8" s="132"/>
      <c r="BB8" s="191" t="s">
        <v>296</v>
      </c>
      <c r="BC8" s="175" t="s">
        <v>296</v>
      </c>
      <c r="BD8" s="192" t="s">
        <v>298</v>
      </c>
    </row>
    <row r="9" spans="1:56" ht="48" customHeight="1">
      <c r="A9" s="295"/>
      <c r="B9" s="295"/>
      <c r="C9" s="298"/>
      <c r="D9" s="301"/>
      <c r="E9" s="301"/>
      <c r="F9" s="262"/>
      <c r="G9" s="11" t="s">
        <v>57</v>
      </c>
      <c r="H9" s="9" t="s">
        <v>32</v>
      </c>
      <c r="I9" s="10">
        <v>288</v>
      </c>
      <c r="J9" s="9" t="s">
        <v>58</v>
      </c>
      <c r="K9" s="62">
        <v>576</v>
      </c>
      <c r="L9" s="62">
        <v>200</v>
      </c>
      <c r="M9" s="57">
        <v>554</v>
      </c>
      <c r="N9" s="57">
        <v>200</v>
      </c>
      <c r="O9" s="165">
        <v>0</v>
      </c>
      <c r="P9" s="57"/>
      <c r="Q9" s="62">
        <v>523</v>
      </c>
      <c r="R9" s="112">
        <v>1</v>
      </c>
      <c r="S9" s="112">
        <v>1</v>
      </c>
      <c r="T9" s="286"/>
      <c r="U9" s="226"/>
      <c r="V9" s="226"/>
      <c r="W9" s="226"/>
      <c r="X9" s="229"/>
      <c r="Y9" s="16">
        <v>554</v>
      </c>
      <c r="Z9" s="118"/>
      <c r="AA9" s="118"/>
      <c r="AB9" s="118"/>
      <c r="AC9" s="112">
        <v>1</v>
      </c>
      <c r="AD9" s="307"/>
      <c r="AE9" s="229"/>
      <c r="AF9" s="229"/>
      <c r="AG9" s="226"/>
      <c r="AH9" s="62">
        <v>200</v>
      </c>
      <c r="AI9" s="62">
        <v>200</v>
      </c>
      <c r="AJ9" s="226"/>
      <c r="AK9" s="226"/>
      <c r="AL9" s="229"/>
      <c r="AM9" s="286"/>
      <c r="AN9" s="289"/>
      <c r="AO9" s="226"/>
      <c r="AP9" s="253"/>
      <c r="AQ9" s="253"/>
      <c r="AR9" s="256"/>
      <c r="AS9" s="170"/>
      <c r="AT9" s="170"/>
      <c r="AU9" s="170"/>
      <c r="AV9" s="223"/>
      <c r="AW9" s="23" t="s">
        <v>155</v>
      </c>
      <c r="AX9" s="49" t="s">
        <v>170</v>
      </c>
      <c r="AY9" s="133" t="s">
        <v>226</v>
      </c>
      <c r="AZ9" s="134" t="s">
        <v>227</v>
      </c>
      <c r="BA9" s="135" t="s">
        <v>228</v>
      </c>
      <c r="BB9" s="193" t="s">
        <v>299</v>
      </c>
      <c r="BC9" s="194" t="s">
        <v>300</v>
      </c>
      <c r="BD9" s="190" t="s">
        <v>301</v>
      </c>
    </row>
    <row r="10" spans="1:56" ht="48" customHeight="1">
      <c r="A10" s="295"/>
      <c r="B10" s="295"/>
      <c r="C10" s="298"/>
      <c r="D10" s="301"/>
      <c r="E10" s="301"/>
      <c r="F10" s="263"/>
      <c r="G10" s="11" t="s">
        <v>59</v>
      </c>
      <c r="H10" s="9" t="s">
        <v>32</v>
      </c>
      <c r="I10" s="10">
        <v>49</v>
      </c>
      <c r="J10" s="9" t="s">
        <v>60</v>
      </c>
      <c r="K10" s="62">
        <v>20</v>
      </c>
      <c r="L10" s="62">
        <v>8</v>
      </c>
      <c r="M10" s="57">
        <v>4</v>
      </c>
      <c r="N10" s="57">
        <v>17</v>
      </c>
      <c r="O10" s="57">
        <v>9</v>
      </c>
      <c r="P10" s="57"/>
      <c r="Q10" s="62">
        <v>20</v>
      </c>
      <c r="R10" s="112">
        <v>1</v>
      </c>
      <c r="S10" s="112">
        <v>1</v>
      </c>
      <c r="T10" s="287"/>
      <c r="U10" s="227"/>
      <c r="V10" s="227"/>
      <c r="W10" s="227"/>
      <c r="X10" s="230"/>
      <c r="Y10" s="16">
        <v>4</v>
      </c>
      <c r="Z10" s="116"/>
      <c r="AA10" s="116"/>
      <c r="AB10" s="116"/>
      <c r="AC10" s="112">
        <v>0.5</v>
      </c>
      <c r="AD10" s="308"/>
      <c r="AE10" s="230"/>
      <c r="AF10" s="230"/>
      <c r="AG10" s="227"/>
      <c r="AH10" s="62">
        <v>1000</v>
      </c>
      <c r="AI10" s="62">
        <v>1000</v>
      </c>
      <c r="AJ10" s="227"/>
      <c r="AK10" s="227"/>
      <c r="AL10" s="230"/>
      <c r="AM10" s="287"/>
      <c r="AN10" s="290"/>
      <c r="AO10" s="227"/>
      <c r="AP10" s="254"/>
      <c r="AQ10" s="254"/>
      <c r="AR10" s="257"/>
      <c r="AS10" s="171"/>
      <c r="AT10" s="171"/>
      <c r="AU10" s="171"/>
      <c r="AV10" s="224"/>
      <c r="AW10" s="26" t="s">
        <v>152</v>
      </c>
      <c r="AX10" s="50" t="s">
        <v>169</v>
      </c>
      <c r="AY10" s="133" t="s">
        <v>229</v>
      </c>
      <c r="AZ10" s="134" t="s">
        <v>230</v>
      </c>
      <c r="BA10" s="135" t="s">
        <v>231</v>
      </c>
      <c r="BB10" s="193" t="s">
        <v>302</v>
      </c>
      <c r="BC10" s="175" t="s">
        <v>303</v>
      </c>
      <c r="BD10" s="195" t="s">
        <v>304</v>
      </c>
    </row>
    <row r="11" spans="1:56" ht="48" customHeight="1">
      <c r="A11" s="295"/>
      <c r="B11" s="295"/>
      <c r="C11" s="298"/>
      <c r="D11" s="301"/>
      <c r="E11" s="301"/>
      <c r="F11" s="312" t="s">
        <v>200</v>
      </c>
      <c r="G11" s="312"/>
      <c r="H11" s="312"/>
      <c r="I11" s="312"/>
      <c r="J11" s="312"/>
      <c r="K11" s="312"/>
      <c r="L11" s="312"/>
      <c r="M11" s="312"/>
      <c r="N11" s="312"/>
      <c r="O11" s="312"/>
      <c r="P11" s="312"/>
      <c r="Q11" s="312"/>
      <c r="R11" s="113">
        <f>+AVERAGE(R7:R10)</f>
        <v>0.92500000000000004</v>
      </c>
      <c r="S11" s="113">
        <f>+AVERAGE(S7:S10)</f>
        <v>0.88187499999999996</v>
      </c>
      <c r="T11" s="83"/>
      <c r="U11" s="76"/>
      <c r="V11" s="273" t="s">
        <v>207</v>
      </c>
      <c r="W11" s="274"/>
      <c r="X11" s="274"/>
      <c r="Y11" s="274"/>
      <c r="Z11" s="274"/>
      <c r="AA11" s="274"/>
      <c r="AB11" s="275"/>
      <c r="AC11" s="113">
        <v>0.71833333333333327</v>
      </c>
      <c r="AD11" s="74"/>
      <c r="AE11" s="73"/>
      <c r="AF11" s="73"/>
      <c r="AG11" s="76"/>
      <c r="AH11" s="73"/>
      <c r="AI11" s="73"/>
      <c r="AJ11" s="76"/>
      <c r="AK11" s="76"/>
      <c r="AL11" s="73"/>
      <c r="AM11" s="83"/>
      <c r="AN11" s="79"/>
      <c r="AO11" s="76"/>
      <c r="AP11" s="77">
        <f>+SUM(AP7)</f>
        <v>2381664013</v>
      </c>
      <c r="AQ11" s="77">
        <f>+SUM(AQ7)</f>
        <v>379184000</v>
      </c>
      <c r="AR11" s="84">
        <f>AQ11/AP11</f>
        <v>0.15920969453721179</v>
      </c>
      <c r="AS11" s="181">
        <v>2875778533.02</v>
      </c>
      <c r="AT11" s="181">
        <v>1253184000</v>
      </c>
      <c r="AU11" s="84">
        <f>AT11/AS11</f>
        <v>0.43577208245030202</v>
      </c>
      <c r="AV11" s="76"/>
      <c r="AW11" s="85"/>
      <c r="AX11" s="86"/>
      <c r="AY11" s="86"/>
      <c r="AZ11" s="134"/>
      <c r="BA11" s="135"/>
      <c r="BB11" s="196"/>
      <c r="BC11" s="187"/>
      <c r="BD11" s="187"/>
    </row>
    <row r="12" spans="1:56" ht="48" customHeight="1">
      <c r="A12" s="295"/>
      <c r="B12" s="295"/>
      <c r="C12" s="298"/>
      <c r="D12" s="301"/>
      <c r="E12" s="301"/>
      <c r="F12" s="261" t="s">
        <v>61</v>
      </c>
      <c r="G12" s="11" t="s">
        <v>62</v>
      </c>
      <c r="H12" s="9" t="s">
        <v>32</v>
      </c>
      <c r="I12" s="10">
        <v>100881</v>
      </c>
      <c r="J12" s="9" t="s">
        <v>63</v>
      </c>
      <c r="K12" s="62">
        <v>120000</v>
      </c>
      <c r="L12" s="62">
        <v>30000</v>
      </c>
      <c r="M12" s="16">
        <v>0</v>
      </c>
      <c r="N12" s="16">
        <v>13510</v>
      </c>
      <c r="O12" s="16">
        <v>0</v>
      </c>
      <c r="P12" s="16"/>
      <c r="Q12" s="62">
        <v>76533</v>
      </c>
      <c r="R12" s="112">
        <f>+(M12+N12+O12)/L12</f>
        <v>0.45033333333333331</v>
      </c>
      <c r="S12" s="112">
        <f>+(Q12+N12)/K12</f>
        <v>0.75035833333333335</v>
      </c>
      <c r="T12" s="231" t="s">
        <v>64</v>
      </c>
      <c r="U12" s="225" t="s">
        <v>65</v>
      </c>
      <c r="V12" s="225" t="s">
        <v>66</v>
      </c>
      <c r="W12" s="225" t="s">
        <v>67</v>
      </c>
      <c r="X12" s="228">
        <v>2032948654</v>
      </c>
      <c r="Y12" s="16">
        <v>0</v>
      </c>
      <c r="Z12" s="117"/>
      <c r="AA12" s="117"/>
      <c r="AB12" s="117"/>
      <c r="AC12" s="112">
        <v>0</v>
      </c>
      <c r="AD12" s="306">
        <f>+AVERAGE(AC12:AC13)</f>
        <v>0</v>
      </c>
      <c r="AE12" s="228">
        <v>354</v>
      </c>
      <c r="AF12" s="228">
        <v>90</v>
      </c>
      <c r="AG12" s="225" t="s">
        <v>37</v>
      </c>
      <c r="AH12" s="62">
        <v>30000</v>
      </c>
      <c r="AI12" s="62">
        <v>30000</v>
      </c>
      <c r="AJ12" s="225" t="s">
        <v>38</v>
      </c>
      <c r="AK12" s="225" t="s">
        <v>39</v>
      </c>
      <c r="AL12" s="228">
        <v>2032948654</v>
      </c>
      <c r="AM12" s="231" t="s">
        <v>40</v>
      </c>
      <c r="AN12" s="234" t="s">
        <v>126</v>
      </c>
      <c r="AO12" s="225" t="s">
        <v>125</v>
      </c>
      <c r="AP12" s="252">
        <v>2032948654</v>
      </c>
      <c r="AQ12" s="252">
        <v>390543520</v>
      </c>
      <c r="AR12" s="255">
        <f>AQ12/AP12</f>
        <v>0.19210692765484869</v>
      </c>
      <c r="AS12" s="169"/>
      <c r="AT12" s="169"/>
      <c r="AU12" s="169"/>
      <c r="AV12" s="222" t="s">
        <v>137</v>
      </c>
      <c r="AW12" s="20" t="s">
        <v>150</v>
      </c>
      <c r="AX12" s="52" t="s">
        <v>180</v>
      </c>
      <c r="AY12" s="136" t="s">
        <v>232</v>
      </c>
      <c r="AZ12" s="131" t="s">
        <v>233</v>
      </c>
      <c r="BA12" s="132" t="s">
        <v>234</v>
      </c>
      <c r="BB12" s="191" t="s">
        <v>305</v>
      </c>
      <c r="BC12" s="175" t="s">
        <v>306</v>
      </c>
      <c r="BD12" s="176" t="s">
        <v>307</v>
      </c>
    </row>
    <row r="13" spans="1:56" ht="48" customHeight="1">
      <c r="A13" s="295"/>
      <c r="B13" s="295"/>
      <c r="C13" s="298"/>
      <c r="D13" s="301"/>
      <c r="E13" s="301"/>
      <c r="F13" s="263"/>
      <c r="G13" s="11" t="s">
        <v>68</v>
      </c>
      <c r="H13" s="9" t="s">
        <v>32</v>
      </c>
      <c r="I13" s="10">
        <v>12</v>
      </c>
      <c r="J13" s="9" t="s">
        <v>69</v>
      </c>
      <c r="K13" s="62">
        <v>15</v>
      </c>
      <c r="L13" s="62">
        <v>6</v>
      </c>
      <c r="M13" s="16">
        <v>0</v>
      </c>
      <c r="N13" s="16">
        <v>0</v>
      </c>
      <c r="O13" s="16">
        <v>0</v>
      </c>
      <c r="P13" s="16"/>
      <c r="Q13" s="62">
        <v>6</v>
      </c>
      <c r="R13" s="112">
        <f>+M13/L13</f>
        <v>0</v>
      </c>
      <c r="S13" s="112">
        <f>+Q13/K13</f>
        <v>0.4</v>
      </c>
      <c r="T13" s="233"/>
      <c r="U13" s="227"/>
      <c r="V13" s="227"/>
      <c r="W13" s="227"/>
      <c r="X13" s="230"/>
      <c r="Y13" s="16">
        <v>0</v>
      </c>
      <c r="Z13" s="116"/>
      <c r="AA13" s="116"/>
      <c r="AB13" s="116"/>
      <c r="AC13" s="112">
        <v>0</v>
      </c>
      <c r="AD13" s="308"/>
      <c r="AE13" s="230"/>
      <c r="AF13" s="230"/>
      <c r="AG13" s="227"/>
      <c r="AH13" s="62">
        <v>30000</v>
      </c>
      <c r="AI13" s="62">
        <v>30000</v>
      </c>
      <c r="AJ13" s="227"/>
      <c r="AK13" s="227"/>
      <c r="AL13" s="230"/>
      <c r="AM13" s="233"/>
      <c r="AN13" s="236"/>
      <c r="AO13" s="227"/>
      <c r="AP13" s="254"/>
      <c r="AQ13" s="254"/>
      <c r="AR13" s="257"/>
      <c r="AS13" s="171"/>
      <c r="AT13" s="171"/>
      <c r="AU13" s="171"/>
      <c r="AV13" s="224"/>
      <c r="AW13" s="24" t="s">
        <v>150</v>
      </c>
      <c r="AX13" s="42" t="s">
        <v>181</v>
      </c>
      <c r="AY13" s="136" t="s">
        <v>235</v>
      </c>
      <c r="AZ13" s="131" t="s">
        <v>236</v>
      </c>
      <c r="BA13" s="132" t="s">
        <v>237</v>
      </c>
      <c r="BB13" s="191" t="s">
        <v>308</v>
      </c>
      <c r="BC13" s="175" t="s">
        <v>309</v>
      </c>
      <c r="BD13" s="176" t="s">
        <v>310</v>
      </c>
    </row>
    <row r="14" spans="1:56" ht="48" customHeight="1">
      <c r="A14" s="295"/>
      <c r="B14" s="295"/>
      <c r="C14" s="299"/>
      <c r="D14" s="302"/>
      <c r="E14" s="302"/>
      <c r="F14" s="312" t="s">
        <v>200</v>
      </c>
      <c r="G14" s="312"/>
      <c r="H14" s="312"/>
      <c r="I14" s="312"/>
      <c r="J14" s="312"/>
      <c r="K14" s="312"/>
      <c r="L14" s="312"/>
      <c r="M14" s="312"/>
      <c r="N14" s="312"/>
      <c r="O14" s="312"/>
      <c r="P14" s="312"/>
      <c r="Q14" s="312"/>
      <c r="R14" s="162">
        <f>+AVERAGE(R12:R13)</f>
        <v>0.22516666666666665</v>
      </c>
      <c r="S14" s="163">
        <f>+AVERAGE(S12:S13)</f>
        <v>0.57517916666666669</v>
      </c>
      <c r="T14" s="78"/>
      <c r="U14" s="76"/>
      <c r="V14" s="273" t="s">
        <v>207</v>
      </c>
      <c r="W14" s="274"/>
      <c r="X14" s="274"/>
      <c r="Y14" s="274"/>
      <c r="Z14" s="274"/>
      <c r="AA14" s="274"/>
      <c r="AB14" s="275"/>
      <c r="AC14" s="113">
        <v>0</v>
      </c>
      <c r="AD14" s="74"/>
      <c r="AE14" s="73"/>
      <c r="AF14" s="73"/>
      <c r="AG14" s="76"/>
      <c r="AH14" s="73"/>
      <c r="AI14" s="73"/>
      <c r="AJ14" s="76"/>
      <c r="AK14" s="76"/>
      <c r="AL14" s="73"/>
      <c r="AM14" s="78"/>
      <c r="AN14" s="87"/>
      <c r="AO14" s="76"/>
      <c r="AP14" s="77">
        <f>+SUM(AP12)</f>
        <v>2032948654</v>
      </c>
      <c r="AQ14" s="77">
        <f>+SUM(AQ12)</f>
        <v>390543520</v>
      </c>
      <c r="AR14" s="84">
        <f>AQ14/AP14</f>
        <v>0.19210692765484869</v>
      </c>
      <c r="AS14" s="181">
        <v>2470308396.5500002</v>
      </c>
      <c r="AT14" s="181">
        <v>390543520</v>
      </c>
      <c r="AU14" s="84">
        <f>AT14/AS14</f>
        <v>0.15809504616728334</v>
      </c>
      <c r="AV14" s="76"/>
      <c r="AW14" s="88"/>
      <c r="AX14" s="89"/>
      <c r="AY14" s="89"/>
      <c r="AZ14" s="127"/>
      <c r="BA14" s="20"/>
      <c r="BB14" s="197"/>
      <c r="BC14" s="187"/>
      <c r="BD14" s="187"/>
    </row>
    <row r="15" spans="1:56" ht="48" customHeight="1">
      <c r="A15" s="295"/>
      <c r="B15" s="295"/>
      <c r="C15" s="285" t="s">
        <v>70</v>
      </c>
      <c r="D15" s="228">
        <v>1049212</v>
      </c>
      <c r="E15" s="228">
        <v>83936.960000000006</v>
      </c>
      <c r="F15" s="261" t="s">
        <v>71</v>
      </c>
      <c r="G15" s="11" t="s">
        <v>72</v>
      </c>
      <c r="H15" s="9" t="s">
        <v>32</v>
      </c>
      <c r="I15" s="10">
        <v>13310</v>
      </c>
      <c r="J15" s="9" t="s">
        <v>73</v>
      </c>
      <c r="K15" s="62">
        <v>14131</v>
      </c>
      <c r="L15" s="62">
        <v>12561</v>
      </c>
      <c r="M15" s="62">
        <v>13539</v>
      </c>
      <c r="N15" s="62">
        <v>11615</v>
      </c>
      <c r="O15" s="62">
        <v>16387</v>
      </c>
      <c r="P15" s="62"/>
      <c r="Q15" s="62">
        <v>27791</v>
      </c>
      <c r="R15" s="112">
        <v>1</v>
      </c>
      <c r="S15" s="112">
        <v>1</v>
      </c>
      <c r="T15" s="231" t="s">
        <v>74</v>
      </c>
      <c r="U15" s="225">
        <v>2020130010055</v>
      </c>
      <c r="V15" s="225" t="s">
        <v>75</v>
      </c>
      <c r="W15" s="225" t="s">
        <v>76</v>
      </c>
      <c r="X15" s="228">
        <v>2578666632</v>
      </c>
      <c r="Y15" s="62">
        <v>13559</v>
      </c>
      <c r="Z15" s="102"/>
      <c r="AA15" s="102"/>
      <c r="AB15" s="102"/>
      <c r="AC15" s="112">
        <v>1</v>
      </c>
      <c r="AD15" s="306">
        <f>+AVERAGE(AC15:AC17)</f>
        <v>0.44186666666666663</v>
      </c>
      <c r="AE15" s="228">
        <v>354</v>
      </c>
      <c r="AF15" s="228">
        <v>90</v>
      </c>
      <c r="AG15" s="225" t="s">
        <v>37</v>
      </c>
      <c r="AH15" s="62">
        <v>12561</v>
      </c>
      <c r="AI15" s="62">
        <v>12561</v>
      </c>
      <c r="AJ15" s="225" t="s">
        <v>38</v>
      </c>
      <c r="AK15" s="225" t="s">
        <v>39</v>
      </c>
      <c r="AL15" s="228">
        <v>2578666632</v>
      </c>
      <c r="AM15" s="231" t="s">
        <v>40</v>
      </c>
      <c r="AN15" s="234" t="s">
        <v>128</v>
      </c>
      <c r="AO15" s="225" t="s">
        <v>127</v>
      </c>
      <c r="AP15" s="252">
        <v>2578666632</v>
      </c>
      <c r="AQ15" s="252">
        <v>1412994944.6300001</v>
      </c>
      <c r="AR15" s="255">
        <f>AQ15/AP15</f>
        <v>0.547955647734926</v>
      </c>
      <c r="AS15" s="169"/>
      <c r="AT15" s="169"/>
      <c r="AU15" s="169"/>
      <c r="AV15" s="222" t="s">
        <v>140</v>
      </c>
      <c r="AW15" s="20" t="s">
        <v>151</v>
      </c>
      <c r="AX15" s="42" t="s">
        <v>177</v>
      </c>
      <c r="AY15" s="126" t="s">
        <v>238</v>
      </c>
      <c r="AZ15" s="127" t="s">
        <v>239</v>
      </c>
      <c r="BA15" s="20" t="s">
        <v>240</v>
      </c>
      <c r="BB15" s="177" t="s">
        <v>311</v>
      </c>
      <c r="BC15" s="175" t="s">
        <v>312</v>
      </c>
      <c r="BD15" s="176" t="s">
        <v>313</v>
      </c>
    </row>
    <row r="16" spans="1:56" ht="48" customHeight="1">
      <c r="A16" s="295"/>
      <c r="B16" s="295"/>
      <c r="C16" s="286"/>
      <c r="D16" s="229"/>
      <c r="E16" s="229"/>
      <c r="F16" s="262"/>
      <c r="G16" s="11" t="s">
        <v>77</v>
      </c>
      <c r="H16" s="9" t="s">
        <v>32</v>
      </c>
      <c r="I16" s="10">
        <v>14300</v>
      </c>
      <c r="J16" s="9" t="s">
        <v>78</v>
      </c>
      <c r="K16" s="62">
        <v>19448</v>
      </c>
      <c r="L16" s="62">
        <v>2500</v>
      </c>
      <c r="M16" s="57">
        <v>314</v>
      </c>
      <c r="N16" s="57">
        <v>851</v>
      </c>
      <c r="O16" s="57">
        <v>973</v>
      </c>
      <c r="P16" s="57"/>
      <c r="Q16" s="62">
        <v>16141</v>
      </c>
      <c r="R16" s="112">
        <f>+(M16+N16+O16)/L16</f>
        <v>0.85519999999999996</v>
      </c>
      <c r="S16" s="112">
        <f>+(M16+Q16+N16+O16)/K16</f>
        <v>0.93989099136157961</v>
      </c>
      <c r="T16" s="232"/>
      <c r="U16" s="226"/>
      <c r="V16" s="226"/>
      <c r="W16" s="226"/>
      <c r="X16" s="229"/>
      <c r="Y16" s="16">
        <v>314</v>
      </c>
      <c r="Z16" s="118"/>
      <c r="AA16" s="118"/>
      <c r="AB16" s="118"/>
      <c r="AC16" s="112">
        <v>0.12559999999999999</v>
      </c>
      <c r="AD16" s="307"/>
      <c r="AE16" s="229"/>
      <c r="AF16" s="229"/>
      <c r="AG16" s="226"/>
      <c r="AH16" s="62">
        <v>2500</v>
      </c>
      <c r="AI16" s="62">
        <v>2500</v>
      </c>
      <c r="AJ16" s="226"/>
      <c r="AK16" s="226"/>
      <c r="AL16" s="229"/>
      <c r="AM16" s="232"/>
      <c r="AN16" s="235"/>
      <c r="AO16" s="226"/>
      <c r="AP16" s="253"/>
      <c r="AQ16" s="253"/>
      <c r="AR16" s="256"/>
      <c r="AS16" s="170"/>
      <c r="AT16" s="170"/>
      <c r="AU16" s="170"/>
      <c r="AV16" s="223"/>
      <c r="AW16" s="24" t="s">
        <v>192</v>
      </c>
      <c r="AX16" s="45" t="s">
        <v>178</v>
      </c>
      <c r="AY16" s="137" t="s">
        <v>241</v>
      </c>
      <c r="AZ16" s="138" t="s">
        <v>242</v>
      </c>
      <c r="BA16" s="24" t="s">
        <v>242</v>
      </c>
      <c r="BB16" s="198" t="s">
        <v>314</v>
      </c>
      <c r="BC16" s="127" t="s">
        <v>315</v>
      </c>
      <c r="BD16" s="199" t="s">
        <v>316</v>
      </c>
    </row>
    <row r="17" spans="1:56" ht="48" customHeight="1">
      <c r="A17" s="295"/>
      <c r="B17" s="295"/>
      <c r="C17" s="286"/>
      <c r="D17" s="229"/>
      <c r="E17" s="229"/>
      <c r="F17" s="263"/>
      <c r="G17" s="11" t="s">
        <v>79</v>
      </c>
      <c r="H17" s="9" t="s">
        <v>32</v>
      </c>
      <c r="I17" s="10">
        <v>28</v>
      </c>
      <c r="J17" s="9" t="s">
        <v>80</v>
      </c>
      <c r="K17" s="62">
        <v>18</v>
      </c>
      <c r="L17" s="62">
        <v>5</v>
      </c>
      <c r="M17" s="57">
        <v>1</v>
      </c>
      <c r="N17" s="57">
        <v>2</v>
      </c>
      <c r="O17" s="57">
        <v>3</v>
      </c>
      <c r="P17" s="57"/>
      <c r="Q17" s="62">
        <v>5</v>
      </c>
      <c r="R17" s="112">
        <v>1</v>
      </c>
      <c r="S17" s="112">
        <f>+(M17+N17+Q17+O17)/K17</f>
        <v>0.61111111111111116</v>
      </c>
      <c r="T17" s="233"/>
      <c r="U17" s="227"/>
      <c r="V17" s="227"/>
      <c r="W17" s="227"/>
      <c r="X17" s="230"/>
      <c r="Y17" s="16">
        <v>1</v>
      </c>
      <c r="Z17" s="116"/>
      <c r="AA17" s="116"/>
      <c r="AB17" s="116"/>
      <c r="AC17" s="112">
        <v>0.2</v>
      </c>
      <c r="AD17" s="308"/>
      <c r="AE17" s="230"/>
      <c r="AF17" s="230"/>
      <c r="AG17" s="227"/>
      <c r="AH17" s="62">
        <v>2500</v>
      </c>
      <c r="AI17" s="62">
        <v>2500</v>
      </c>
      <c r="AJ17" s="227"/>
      <c r="AK17" s="227"/>
      <c r="AL17" s="230"/>
      <c r="AM17" s="233"/>
      <c r="AN17" s="236"/>
      <c r="AO17" s="227"/>
      <c r="AP17" s="254"/>
      <c r="AQ17" s="254"/>
      <c r="AR17" s="257"/>
      <c r="AS17" s="171"/>
      <c r="AT17" s="171"/>
      <c r="AU17" s="171"/>
      <c r="AV17" s="224"/>
      <c r="AW17" s="24" t="s">
        <v>192</v>
      </c>
      <c r="AX17" s="45" t="s">
        <v>179</v>
      </c>
      <c r="AY17" s="137" t="s">
        <v>241</v>
      </c>
      <c r="AZ17" s="138" t="s">
        <v>242</v>
      </c>
      <c r="BA17" s="24" t="s">
        <v>242</v>
      </c>
      <c r="BB17" s="198" t="s">
        <v>314</v>
      </c>
      <c r="BC17" s="127" t="s">
        <v>315</v>
      </c>
      <c r="BD17" s="199" t="s">
        <v>316</v>
      </c>
    </row>
    <row r="18" spans="1:56" ht="48" customHeight="1">
      <c r="A18" s="295"/>
      <c r="B18" s="295"/>
      <c r="C18" s="286"/>
      <c r="D18" s="229"/>
      <c r="E18" s="229"/>
      <c r="F18" s="312" t="s">
        <v>200</v>
      </c>
      <c r="G18" s="312"/>
      <c r="H18" s="312"/>
      <c r="I18" s="312"/>
      <c r="J18" s="312"/>
      <c r="K18" s="312"/>
      <c r="L18" s="312"/>
      <c r="M18" s="312"/>
      <c r="N18" s="312"/>
      <c r="O18" s="312"/>
      <c r="P18" s="312"/>
      <c r="Q18" s="312"/>
      <c r="R18" s="163">
        <f>+AVERAGE(R15:R17)</f>
        <v>0.95173333333333332</v>
      </c>
      <c r="S18" s="113">
        <f>+AVERAGE(S15:S17)</f>
        <v>0.85033403415756359</v>
      </c>
      <c r="T18" s="78"/>
      <c r="U18" s="76"/>
      <c r="V18" s="273" t="s">
        <v>207</v>
      </c>
      <c r="W18" s="274"/>
      <c r="X18" s="274"/>
      <c r="Y18" s="274"/>
      <c r="Z18" s="274"/>
      <c r="AA18" s="274"/>
      <c r="AB18" s="275"/>
      <c r="AC18" s="113">
        <v>0.44186666666666663</v>
      </c>
      <c r="AD18" s="74"/>
      <c r="AE18" s="73"/>
      <c r="AF18" s="73"/>
      <c r="AG18" s="76"/>
      <c r="AH18" s="73"/>
      <c r="AI18" s="73"/>
      <c r="AJ18" s="76"/>
      <c r="AK18" s="76"/>
      <c r="AL18" s="73"/>
      <c r="AM18" s="78"/>
      <c r="AN18" s="87"/>
      <c r="AO18" s="76"/>
      <c r="AP18" s="73">
        <f>+AP15</f>
        <v>2578666632</v>
      </c>
      <c r="AQ18" s="73">
        <f>+AQ15</f>
        <v>1412994944.6300001</v>
      </c>
      <c r="AR18" s="84">
        <f>AQ18/AP18</f>
        <v>0.547955647734926</v>
      </c>
      <c r="AS18" s="181">
        <v>2647968210</v>
      </c>
      <c r="AT18" s="181">
        <v>1467767098.0599999</v>
      </c>
      <c r="AU18" s="84">
        <f>AT18/AS18</f>
        <v>0.55429936527070311</v>
      </c>
      <c r="AV18" s="76"/>
      <c r="AW18" s="88"/>
      <c r="AX18" s="88"/>
      <c r="AY18" s="88"/>
      <c r="AZ18" s="138"/>
      <c r="BA18" s="24"/>
      <c r="BB18" s="200"/>
      <c r="BC18" s="187"/>
      <c r="BD18" s="201"/>
    </row>
    <row r="19" spans="1:56" ht="48" customHeight="1">
      <c r="A19" s="295"/>
      <c r="B19" s="295"/>
      <c r="C19" s="286"/>
      <c r="D19" s="229"/>
      <c r="E19" s="229"/>
      <c r="F19" s="261" t="s">
        <v>81</v>
      </c>
      <c r="G19" s="11" t="s">
        <v>82</v>
      </c>
      <c r="H19" s="9" t="s">
        <v>32</v>
      </c>
      <c r="I19" s="10">
        <v>27432</v>
      </c>
      <c r="J19" s="9" t="s">
        <v>83</v>
      </c>
      <c r="K19" s="62">
        <v>24984.400000000001</v>
      </c>
      <c r="L19" s="62">
        <v>20000</v>
      </c>
      <c r="M19" s="62">
        <v>11839</v>
      </c>
      <c r="N19" s="62">
        <v>18362</v>
      </c>
      <c r="O19" s="62">
        <v>10973</v>
      </c>
      <c r="P19" s="62"/>
      <c r="Q19" s="62">
        <v>15846</v>
      </c>
      <c r="R19" s="112">
        <v>1</v>
      </c>
      <c r="S19" s="112">
        <v>1</v>
      </c>
      <c r="T19" s="276" t="s">
        <v>84</v>
      </c>
      <c r="U19" s="258">
        <v>2021130010230</v>
      </c>
      <c r="V19" s="258" t="s">
        <v>85</v>
      </c>
      <c r="W19" s="258" t="s">
        <v>86</v>
      </c>
      <c r="X19" s="267">
        <v>1612571163</v>
      </c>
      <c r="Y19" s="62">
        <v>11839</v>
      </c>
      <c r="Z19" s="102"/>
      <c r="AA19" s="102"/>
      <c r="AB19" s="102"/>
      <c r="AC19" s="112">
        <v>0.59194999999999998</v>
      </c>
      <c r="AD19" s="306">
        <f>+AVERAGE(AC19:AC21)</f>
        <v>0.19731666666666667</v>
      </c>
      <c r="AE19" s="267">
        <v>354</v>
      </c>
      <c r="AF19" s="267">
        <v>90</v>
      </c>
      <c r="AG19" s="258" t="s">
        <v>37</v>
      </c>
      <c r="AH19" s="62">
        <v>20000</v>
      </c>
      <c r="AI19" s="62">
        <v>20000</v>
      </c>
      <c r="AJ19" s="258" t="s">
        <v>38</v>
      </c>
      <c r="AK19" s="258" t="s">
        <v>39</v>
      </c>
      <c r="AL19" s="267">
        <v>1612571163</v>
      </c>
      <c r="AM19" s="264" t="s">
        <v>40</v>
      </c>
      <c r="AN19" s="282" t="s">
        <v>84</v>
      </c>
      <c r="AO19" s="258" t="s">
        <v>129</v>
      </c>
      <c r="AP19" s="246">
        <v>1612571163</v>
      </c>
      <c r="AQ19" s="246">
        <v>752089190.05999994</v>
      </c>
      <c r="AR19" s="249">
        <f>AQ19/AP19</f>
        <v>0.46639131798737243</v>
      </c>
      <c r="AS19" s="166"/>
      <c r="AT19" s="166"/>
      <c r="AU19" s="166"/>
      <c r="AV19" s="279" t="s">
        <v>139</v>
      </c>
      <c r="AW19" s="28" t="s">
        <v>153</v>
      </c>
      <c r="AX19" s="51" t="s">
        <v>176</v>
      </c>
      <c r="AY19" s="139" t="s">
        <v>243</v>
      </c>
      <c r="AZ19" s="140" t="s">
        <v>244</v>
      </c>
      <c r="BA19" s="141" t="s">
        <v>245</v>
      </c>
      <c r="BB19" s="202" t="s">
        <v>317</v>
      </c>
      <c r="BC19" s="175" t="s">
        <v>318</v>
      </c>
      <c r="BD19" s="176" t="s">
        <v>319</v>
      </c>
    </row>
    <row r="20" spans="1:56" ht="48" customHeight="1">
      <c r="A20" s="295"/>
      <c r="B20" s="295"/>
      <c r="C20" s="286"/>
      <c r="D20" s="229"/>
      <c r="E20" s="229"/>
      <c r="F20" s="262"/>
      <c r="G20" s="11" t="s">
        <v>87</v>
      </c>
      <c r="H20" s="9" t="s">
        <v>32</v>
      </c>
      <c r="I20" s="10">
        <v>16428</v>
      </c>
      <c r="J20" s="9" t="s">
        <v>88</v>
      </c>
      <c r="K20" s="62">
        <v>22999.200000000001</v>
      </c>
      <c r="L20" s="62">
        <v>10000</v>
      </c>
      <c r="M20" s="16">
        <v>0</v>
      </c>
      <c r="N20" s="16">
        <v>2136</v>
      </c>
      <c r="O20" s="16">
        <v>0</v>
      </c>
      <c r="P20" s="16"/>
      <c r="Q20" s="62">
        <v>6153</v>
      </c>
      <c r="R20" s="112">
        <f>+(M20+N20+O20)/L20</f>
        <v>0.21360000000000001</v>
      </c>
      <c r="S20" s="112">
        <f>+(M20+N20+Q20+O20)/K20</f>
        <v>0.36040384013356985</v>
      </c>
      <c r="T20" s="277"/>
      <c r="U20" s="259"/>
      <c r="V20" s="259"/>
      <c r="W20" s="259"/>
      <c r="X20" s="268"/>
      <c r="Y20" s="16">
        <v>0</v>
      </c>
      <c r="Z20" s="118"/>
      <c r="AA20" s="118"/>
      <c r="AB20" s="118"/>
      <c r="AC20" s="112">
        <v>0</v>
      </c>
      <c r="AD20" s="307"/>
      <c r="AE20" s="268"/>
      <c r="AF20" s="268"/>
      <c r="AG20" s="259"/>
      <c r="AH20" s="62">
        <v>10000</v>
      </c>
      <c r="AI20" s="62">
        <v>10000</v>
      </c>
      <c r="AJ20" s="259"/>
      <c r="AK20" s="259"/>
      <c r="AL20" s="268"/>
      <c r="AM20" s="265"/>
      <c r="AN20" s="283"/>
      <c r="AO20" s="259"/>
      <c r="AP20" s="247"/>
      <c r="AQ20" s="247"/>
      <c r="AR20" s="250"/>
      <c r="AS20" s="167"/>
      <c r="AT20" s="167"/>
      <c r="AU20" s="167"/>
      <c r="AV20" s="280"/>
      <c r="AW20" s="24" t="s">
        <v>154</v>
      </c>
      <c r="AX20" s="42" t="s">
        <v>175</v>
      </c>
      <c r="AY20" s="126" t="s">
        <v>246</v>
      </c>
      <c r="AZ20" s="127" t="s">
        <v>247</v>
      </c>
      <c r="BA20" s="20" t="s">
        <v>248</v>
      </c>
      <c r="BB20" s="177" t="s">
        <v>320</v>
      </c>
      <c r="BC20" s="203" t="s">
        <v>321</v>
      </c>
      <c r="BD20" s="199" t="s">
        <v>315</v>
      </c>
    </row>
    <row r="21" spans="1:56" ht="48" customHeight="1">
      <c r="A21" s="295"/>
      <c r="B21" s="295"/>
      <c r="C21" s="286"/>
      <c r="D21" s="229"/>
      <c r="E21" s="229"/>
      <c r="F21" s="263"/>
      <c r="G21" s="11" t="s">
        <v>89</v>
      </c>
      <c r="H21" s="9" t="s">
        <v>32</v>
      </c>
      <c r="I21" s="10">
        <v>16</v>
      </c>
      <c r="J21" s="9" t="s">
        <v>90</v>
      </c>
      <c r="K21" s="62">
        <v>17</v>
      </c>
      <c r="L21" s="62">
        <v>5</v>
      </c>
      <c r="M21" s="16">
        <v>0</v>
      </c>
      <c r="N21" s="16">
        <v>3</v>
      </c>
      <c r="O21" s="16">
        <v>0</v>
      </c>
      <c r="P21" s="16"/>
      <c r="Q21" s="62">
        <v>6</v>
      </c>
      <c r="R21" s="112">
        <f>+(M21+N21+O21)/L21</f>
        <v>0.6</v>
      </c>
      <c r="S21" s="112">
        <f>+(M21+N21+Q21+O21)/K21</f>
        <v>0.52941176470588236</v>
      </c>
      <c r="T21" s="278"/>
      <c r="U21" s="260"/>
      <c r="V21" s="260"/>
      <c r="W21" s="260"/>
      <c r="X21" s="269"/>
      <c r="Y21" s="16">
        <v>0</v>
      </c>
      <c r="Z21" s="116"/>
      <c r="AA21" s="116"/>
      <c r="AB21" s="116"/>
      <c r="AC21" s="112">
        <v>0</v>
      </c>
      <c r="AD21" s="308"/>
      <c r="AE21" s="269"/>
      <c r="AF21" s="269"/>
      <c r="AG21" s="260"/>
      <c r="AH21" s="62">
        <v>10000</v>
      </c>
      <c r="AI21" s="62">
        <v>10000</v>
      </c>
      <c r="AJ21" s="260"/>
      <c r="AK21" s="260"/>
      <c r="AL21" s="269"/>
      <c r="AM21" s="266"/>
      <c r="AN21" s="284"/>
      <c r="AO21" s="260"/>
      <c r="AP21" s="248"/>
      <c r="AQ21" s="248"/>
      <c r="AR21" s="251"/>
      <c r="AS21" s="168"/>
      <c r="AT21" s="168"/>
      <c r="AU21" s="168"/>
      <c r="AV21" s="281"/>
      <c r="AW21" s="27" t="s">
        <v>154</v>
      </c>
      <c r="AX21" s="45" t="s">
        <v>175</v>
      </c>
      <c r="AY21" s="126" t="s">
        <v>246</v>
      </c>
      <c r="AZ21" s="127" t="s">
        <v>249</v>
      </c>
      <c r="BA21" s="20" t="s">
        <v>248</v>
      </c>
      <c r="BB21" s="177" t="s">
        <v>320</v>
      </c>
      <c r="BC21" s="203" t="s">
        <v>321</v>
      </c>
      <c r="BD21" s="199" t="s">
        <v>315</v>
      </c>
    </row>
    <row r="22" spans="1:56" ht="48" customHeight="1">
      <c r="A22" s="295"/>
      <c r="B22" s="295"/>
      <c r="C22" s="287"/>
      <c r="D22" s="230"/>
      <c r="E22" s="230"/>
      <c r="F22" s="312" t="s">
        <v>200</v>
      </c>
      <c r="G22" s="312"/>
      <c r="H22" s="312"/>
      <c r="I22" s="312"/>
      <c r="J22" s="312"/>
      <c r="K22" s="312"/>
      <c r="L22" s="312"/>
      <c r="M22" s="312"/>
      <c r="N22" s="312"/>
      <c r="O22" s="312"/>
      <c r="P22" s="312"/>
      <c r="Q22" s="312"/>
      <c r="R22" s="163">
        <f>+AVERAGE(R19:R21)</f>
        <v>0.60453333333333337</v>
      </c>
      <c r="S22" s="113">
        <f>+AVERAGE(S19:S21)</f>
        <v>0.62993853494648411</v>
      </c>
      <c r="T22" s="67"/>
      <c r="U22" s="68"/>
      <c r="V22" s="273" t="s">
        <v>207</v>
      </c>
      <c r="W22" s="274"/>
      <c r="X22" s="274"/>
      <c r="Y22" s="274"/>
      <c r="Z22" s="274"/>
      <c r="AA22" s="274"/>
      <c r="AB22" s="275"/>
      <c r="AC22" s="113">
        <v>0.19731666666666667</v>
      </c>
      <c r="AD22" s="48"/>
      <c r="AE22" s="72"/>
      <c r="AF22" s="72"/>
      <c r="AG22" s="68"/>
      <c r="AH22" s="62"/>
      <c r="AI22" s="62"/>
      <c r="AJ22" s="68"/>
      <c r="AK22" s="68"/>
      <c r="AL22" s="72"/>
      <c r="AM22" s="70"/>
      <c r="AN22" s="71"/>
      <c r="AO22" s="68"/>
      <c r="AP22" s="92">
        <f>+AP19</f>
        <v>1612571163</v>
      </c>
      <c r="AQ22" s="92">
        <f>+AQ19</f>
        <v>752089190.05999994</v>
      </c>
      <c r="AR22" s="95">
        <f>AQ22/AP22</f>
        <v>0.46639131798737243</v>
      </c>
      <c r="AS22" s="182">
        <v>1847170490.72</v>
      </c>
      <c r="AT22" s="182">
        <v>764452090.05999994</v>
      </c>
      <c r="AU22" s="95">
        <f>AT22/AS22</f>
        <v>0.41385031533392874</v>
      </c>
      <c r="AV22" s="69"/>
      <c r="AW22" s="100"/>
      <c r="AX22" s="101"/>
      <c r="AY22" s="142"/>
      <c r="AZ22" s="143"/>
      <c r="BA22" s="144"/>
      <c r="BB22" s="204"/>
      <c r="BC22" s="187"/>
      <c r="BD22" s="201"/>
    </row>
    <row r="23" spans="1:56" ht="48" customHeight="1">
      <c r="A23" s="295"/>
      <c r="B23" s="295"/>
      <c r="C23" s="297" t="s">
        <v>29</v>
      </c>
      <c r="D23" s="300">
        <v>1049212</v>
      </c>
      <c r="E23" s="300">
        <v>136397.56</v>
      </c>
      <c r="F23" s="261" t="s">
        <v>91</v>
      </c>
      <c r="G23" s="11" t="s">
        <v>92</v>
      </c>
      <c r="H23" s="9" t="s">
        <v>32</v>
      </c>
      <c r="I23" s="10">
        <v>0</v>
      </c>
      <c r="J23" s="9" t="s">
        <v>93</v>
      </c>
      <c r="K23" s="62">
        <v>4</v>
      </c>
      <c r="L23" s="62">
        <v>1</v>
      </c>
      <c r="M23" s="57">
        <v>0</v>
      </c>
      <c r="N23" s="161">
        <v>0.2</v>
      </c>
      <c r="O23" s="165">
        <v>0.1</v>
      </c>
      <c r="P23" s="57"/>
      <c r="Q23" s="62">
        <v>3</v>
      </c>
      <c r="R23" s="112">
        <f>+(M23+N23+O23)/L23</f>
        <v>0.30000000000000004</v>
      </c>
      <c r="S23" s="112">
        <f>+(M23+N23+Q23+O23)/K23</f>
        <v>0.82500000000000007</v>
      </c>
      <c r="T23" s="270" t="s">
        <v>94</v>
      </c>
      <c r="U23" s="243">
        <v>2021130010270</v>
      </c>
      <c r="V23" s="243" t="s">
        <v>95</v>
      </c>
      <c r="W23" s="243" t="s">
        <v>96</v>
      </c>
      <c r="X23" s="267">
        <v>645433145</v>
      </c>
      <c r="Y23" s="62">
        <f>+M23</f>
        <v>0</v>
      </c>
      <c r="Z23" s="102"/>
      <c r="AA23" s="102"/>
      <c r="AB23" s="102"/>
      <c r="AC23" s="112">
        <v>0</v>
      </c>
      <c r="AD23" s="306">
        <f>+AVERAGE(AC23:AC27)</f>
        <v>0</v>
      </c>
      <c r="AE23" s="267">
        <v>354</v>
      </c>
      <c r="AF23" s="267">
        <v>90</v>
      </c>
      <c r="AG23" s="243" t="s">
        <v>37</v>
      </c>
      <c r="AH23" s="62" t="s">
        <v>97</v>
      </c>
      <c r="AI23" s="62" t="s">
        <v>97</v>
      </c>
      <c r="AJ23" s="243" t="s">
        <v>38</v>
      </c>
      <c r="AK23" s="243" t="s">
        <v>39</v>
      </c>
      <c r="AL23" s="267">
        <v>645433145</v>
      </c>
      <c r="AM23" s="264" t="s">
        <v>40</v>
      </c>
      <c r="AN23" s="240" t="s">
        <v>94</v>
      </c>
      <c r="AO23" s="243" t="s">
        <v>130</v>
      </c>
      <c r="AP23" s="246">
        <v>645433145</v>
      </c>
      <c r="AQ23" s="246">
        <v>197053334</v>
      </c>
      <c r="AR23" s="249">
        <f>AQ23/AP23</f>
        <v>0.30530402029477427</v>
      </c>
      <c r="AS23" s="166"/>
      <c r="AT23" s="166"/>
      <c r="AU23" s="166"/>
      <c r="AV23" s="237" t="s">
        <v>141</v>
      </c>
      <c r="AW23" s="29"/>
      <c r="AX23" s="46"/>
      <c r="AY23" s="145" t="s">
        <v>250</v>
      </c>
      <c r="AZ23" s="146" t="s">
        <v>251</v>
      </c>
      <c r="BA23" s="29" t="s">
        <v>252</v>
      </c>
      <c r="BB23" s="205" t="s">
        <v>322</v>
      </c>
      <c r="BC23" s="175" t="s">
        <v>323</v>
      </c>
      <c r="BD23" s="176" t="s">
        <v>324</v>
      </c>
    </row>
    <row r="24" spans="1:56" ht="48" customHeight="1">
      <c r="A24" s="295"/>
      <c r="B24" s="295"/>
      <c r="C24" s="298"/>
      <c r="D24" s="301"/>
      <c r="E24" s="301"/>
      <c r="F24" s="262"/>
      <c r="G24" s="11" t="s">
        <v>98</v>
      </c>
      <c r="H24" s="9" t="s">
        <v>32</v>
      </c>
      <c r="I24" s="10">
        <v>11147</v>
      </c>
      <c r="J24" s="9" t="s">
        <v>99</v>
      </c>
      <c r="K24" s="62">
        <v>16720</v>
      </c>
      <c r="L24" s="62">
        <v>4000</v>
      </c>
      <c r="M24" s="16">
        <v>0</v>
      </c>
      <c r="N24" s="16">
        <v>973</v>
      </c>
      <c r="O24" s="16">
        <v>1072</v>
      </c>
      <c r="P24" s="16"/>
      <c r="Q24" s="62">
        <v>16965</v>
      </c>
      <c r="R24" s="112">
        <f>+(M24+N24+O24)/L24</f>
        <v>0.51124999999999998</v>
      </c>
      <c r="S24" s="112">
        <v>1</v>
      </c>
      <c r="T24" s="271"/>
      <c r="U24" s="244"/>
      <c r="V24" s="244"/>
      <c r="W24" s="244"/>
      <c r="X24" s="268"/>
      <c r="Y24" s="62">
        <f>+M24</f>
        <v>0</v>
      </c>
      <c r="Z24" s="103"/>
      <c r="AA24" s="103"/>
      <c r="AB24" s="103"/>
      <c r="AC24" s="112">
        <v>0</v>
      </c>
      <c r="AD24" s="307"/>
      <c r="AE24" s="268"/>
      <c r="AF24" s="268"/>
      <c r="AG24" s="244"/>
      <c r="AH24" s="62">
        <v>4000</v>
      </c>
      <c r="AI24" s="62">
        <v>4000</v>
      </c>
      <c r="AJ24" s="244"/>
      <c r="AK24" s="244"/>
      <c r="AL24" s="268"/>
      <c r="AM24" s="265"/>
      <c r="AN24" s="241"/>
      <c r="AO24" s="244"/>
      <c r="AP24" s="247"/>
      <c r="AQ24" s="247"/>
      <c r="AR24" s="250"/>
      <c r="AS24" s="167"/>
      <c r="AT24" s="167"/>
      <c r="AU24" s="167"/>
      <c r="AV24" s="238"/>
      <c r="AW24" s="32" t="s">
        <v>160</v>
      </c>
      <c r="AX24" s="56" t="s">
        <v>184</v>
      </c>
      <c r="AY24" s="147" t="s">
        <v>253</v>
      </c>
      <c r="AZ24" s="148" t="s">
        <v>254</v>
      </c>
      <c r="BA24" s="32" t="s">
        <v>255</v>
      </c>
      <c r="BB24" s="206" t="s">
        <v>325</v>
      </c>
      <c r="BC24" s="175" t="s">
        <v>326</v>
      </c>
      <c r="BD24" s="176" t="s">
        <v>327</v>
      </c>
    </row>
    <row r="25" spans="1:56" ht="48" customHeight="1">
      <c r="A25" s="295"/>
      <c r="B25" s="295"/>
      <c r="C25" s="298"/>
      <c r="D25" s="301"/>
      <c r="E25" s="301"/>
      <c r="F25" s="262"/>
      <c r="G25" s="11" t="s">
        <v>100</v>
      </c>
      <c r="H25" s="9" t="s">
        <v>32</v>
      </c>
      <c r="I25" s="59">
        <v>0</v>
      </c>
      <c r="J25" s="9" t="s">
        <v>101</v>
      </c>
      <c r="K25" s="62">
        <v>10</v>
      </c>
      <c r="L25" s="62">
        <v>4</v>
      </c>
      <c r="M25" s="16">
        <v>0</v>
      </c>
      <c r="N25" s="58">
        <v>0.60000000000000009</v>
      </c>
      <c r="O25" s="165">
        <v>0.3</v>
      </c>
      <c r="P25" s="16"/>
      <c r="Q25" s="62">
        <v>0</v>
      </c>
      <c r="R25" s="120">
        <f>(M25+N25+O25)/L25</f>
        <v>0.22500000000000003</v>
      </c>
      <c r="S25" s="112">
        <f>(Q25+N25+M25+O25)/K25</f>
        <v>9.0000000000000011E-2</v>
      </c>
      <c r="T25" s="271"/>
      <c r="U25" s="244"/>
      <c r="V25" s="244"/>
      <c r="W25" s="244"/>
      <c r="X25" s="268"/>
      <c r="Y25" s="62">
        <f>+M25</f>
        <v>0</v>
      </c>
      <c r="Z25" s="103"/>
      <c r="AA25" s="103"/>
      <c r="AB25" s="103"/>
      <c r="AC25" s="112">
        <v>0</v>
      </c>
      <c r="AD25" s="307"/>
      <c r="AE25" s="268"/>
      <c r="AF25" s="268"/>
      <c r="AG25" s="244"/>
      <c r="AH25" s="62" t="s">
        <v>97</v>
      </c>
      <c r="AI25" s="62" t="s">
        <v>97</v>
      </c>
      <c r="AJ25" s="244"/>
      <c r="AK25" s="244"/>
      <c r="AL25" s="268"/>
      <c r="AM25" s="265"/>
      <c r="AN25" s="241"/>
      <c r="AO25" s="244"/>
      <c r="AP25" s="247"/>
      <c r="AQ25" s="247"/>
      <c r="AR25" s="250"/>
      <c r="AS25" s="167"/>
      <c r="AT25" s="167"/>
      <c r="AU25" s="167"/>
      <c r="AV25" s="238"/>
      <c r="AW25" s="30" t="s">
        <v>157</v>
      </c>
      <c r="AX25" s="55" t="s">
        <v>183</v>
      </c>
      <c r="AY25" s="149" t="s">
        <v>256</v>
      </c>
      <c r="AZ25" s="150" t="s">
        <v>257</v>
      </c>
      <c r="BA25" s="30" t="s">
        <v>258</v>
      </c>
      <c r="BB25" s="207" t="s">
        <v>328</v>
      </c>
      <c r="BC25" s="175" t="s">
        <v>329</v>
      </c>
      <c r="BD25" s="176" t="s">
        <v>330</v>
      </c>
    </row>
    <row r="26" spans="1:56" ht="48" customHeight="1">
      <c r="A26" s="295"/>
      <c r="B26" s="295"/>
      <c r="C26" s="298"/>
      <c r="D26" s="301"/>
      <c r="E26" s="301"/>
      <c r="F26" s="262"/>
      <c r="G26" s="11" t="s">
        <v>102</v>
      </c>
      <c r="H26" s="9" t="s">
        <v>32</v>
      </c>
      <c r="I26" s="10">
        <v>0</v>
      </c>
      <c r="J26" s="9" t="s">
        <v>103</v>
      </c>
      <c r="K26" s="62">
        <v>1</v>
      </c>
      <c r="L26" s="62">
        <v>1</v>
      </c>
      <c r="M26" s="16">
        <v>0</v>
      </c>
      <c r="N26" s="165">
        <v>0.3</v>
      </c>
      <c r="O26" s="165">
        <v>0.1</v>
      </c>
      <c r="P26" s="16"/>
      <c r="Q26" s="62">
        <v>1</v>
      </c>
      <c r="R26" s="112">
        <f>+(M26+N26+O26)/L26</f>
        <v>0.4</v>
      </c>
      <c r="S26" s="112">
        <f>+(M26+Q26)/K26</f>
        <v>1</v>
      </c>
      <c r="T26" s="271"/>
      <c r="U26" s="244"/>
      <c r="V26" s="244"/>
      <c r="W26" s="244"/>
      <c r="X26" s="268"/>
      <c r="Y26" s="62">
        <f>+M26</f>
        <v>0</v>
      </c>
      <c r="Z26" s="103"/>
      <c r="AA26" s="103"/>
      <c r="AB26" s="103"/>
      <c r="AC26" s="112">
        <v>0</v>
      </c>
      <c r="AD26" s="307"/>
      <c r="AE26" s="268"/>
      <c r="AF26" s="268"/>
      <c r="AG26" s="244"/>
      <c r="AH26" s="62" t="s">
        <v>97</v>
      </c>
      <c r="AI26" s="62" t="s">
        <v>97</v>
      </c>
      <c r="AJ26" s="244"/>
      <c r="AK26" s="244"/>
      <c r="AL26" s="268"/>
      <c r="AM26" s="265"/>
      <c r="AN26" s="241"/>
      <c r="AO26" s="244"/>
      <c r="AP26" s="247"/>
      <c r="AQ26" s="247"/>
      <c r="AR26" s="250"/>
      <c r="AS26" s="167"/>
      <c r="AT26" s="167"/>
      <c r="AU26" s="167"/>
      <c r="AV26" s="238"/>
      <c r="AW26" s="32" t="s">
        <v>158</v>
      </c>
      <c r="AX26" s="56" t="s">
        <v>185</v>
      </c>
      <c r="AY26" s="147" t="s">
        <v>259</v>
      </c>
      <c r="AZ26" s="148" t="s">
        <v>260</v>
      </c>
      <c r="BA26" s="32" t="s">
        <v>261</v>
      </c>
      <c r="BB26" s="206" t="s">
        <v>331</v>
      </c>
      <c r="BC26" s="175" t="s">
        <v>332</v>
      </c>
      <c r="BD26" s="208" t="s">
        <v>333</v>
      </c>
    </row>
    <row r="27" spans="1:56" ht="48" customHeight="1">
      <c r="A27" s="295"/>
      <c r="B27" s="295"/>
      <c r="C27" s="298"/>
      <c r="D27" s="301"/>
      <c r="E27" s="301"/>
      <c r="F27" s="262"/>
      <c r="G27" s="11" t="s">
        <v>104</v>
      </c>
      <c r="H27" s="9" t="s">
        <v>32</v>
      </c>
      <c r="I27" s="10">
        <v>4</v>
      </c>
      <c r="J27" s="9" t="s">
        <v>105</v>
      </c>
      <c r="K27" s="62">
        <v>10</v>
      </c>
      <c r="L27" s="62">
        <v>3</v>
      </c>
      <c r="M27" s="16">
        <v>0</v>
      </c>
      <c r="N27" s="58">
        <v>2.2999999999999998</v>
      </c>
      <c r="O27" s="58">
        <v>1.6</v>
      </c>
      <c r="P27" s="58"/>
      <c r="Q27" s="62">
        <v>2</v>
      </c>
      <c r="R27" s="112">
        <v>1</v>
      </c>
      <c r="S27" s="112">
        <f>+(M27+N27+Q27+O27)/K27</f>
        <v>0.59000000000000008</v>
      </c>
      <c r="T27" s="271"/>
      <c r="U27" s="244"/>
      <c r="V27" s="244"/>
      <c r="W27" s="244"/>
      <c r="X27" s="268"/>
      <c r="Y27" s="62">
        <f>+M27</f>
        <v>0</v>
      </c>
      <c r="Z27" s="103"/>
      <c r="AA27" s="103"/>
      <c r="AB27" s="103"/>
      <c r="AC27" s="112">
        <v>0</v>
      </c>
      <c r="AD27" s="307"/>
      <c r="AE27" s="268"/>
      <c r="AF27" s="268"/>
      <c r="AG27" s="244"/>
      <c r="AH27" s="62" t="s">
        <v>97</v>
      </c>
      <c r="AI27" s="62" t="s">
        <v>97</v>
      </c>
      <c r="AJ27" s="244"/>
      <c r="AK27" s="244"/>
      <c r="AL27" s="268"/>
      <c r="AM27" s="265"/>
      <c r="AN27" s="241"/>
      <c r="AO27" s="244"/>
      <c r="AP27" s="247"/>
      <c r="AQ27" s="247"/>
      <c r="AR27" s="250"/>
      <c r="AS27" s="167"/>
      <c r="AT27" s="167"/>
      <c r="AU27" s="167"/>
      <c r="AV27" s="238"/>
      <c r="AW27" s="32" t="s">
        <v>156</v>
      </c>
      <c r="AX27" s="56" t="s">
        <v>190</v>
      </c>
      <c r="AY27" s="147" t="s">
        <v>262</v>
      </c>
      <c r="AZ27" s="148" t="s">
        <v>263</v>
      </c>
      <c r="BA27" s="32" t="s">
        <v>264</v>
      </c>
      <c r="BB27" s="206" t="s">
        <v>334</v>
      </c>
      <c r="BC27" s="175" t="s">
        <v>335</v>
      </c>
      <c r="BD27" s="176" t="s">
        <v>333</v>
      </c>
    </row>
    <row r="28" spans="1:56" ht="48" customHeight="1">
      <c r="A28" s="295"/>
      <c r="B28" s="295"/>
      <c r="C28" s="298"/>
      <c r="D28" s="301"/>
      <c r="E28" s="301"/>
      <c r="F28" s="263"/>
      <c r="G28" s="15" t="s">
        <v>135</v>
      </c>
      <c r="H28" s="9" t="s">
        <v>133</v>
      </c>
      <c r="I28" s="12">
        <v>7</v>
      </c>
      <c r="J28" s="9" t="s">
        <v>136</v>
      </c>
      <c r="K28" s="9">
        <v>48</v>
      </c>
      <c r="L28" s="9">
        <v>12</v>
      </c>
      <c r="M28" s="10">
        <v>12</v>
      </c>
      <c r="N28" s="10">
        <v>12</v>
      </c>
      <c r="O28" s="10">
        <v>12</v>
      </c>
      <c r="P28" s="10"/>
      <c r="Q28" s="12">
        <v>24</v>
      </c>
      <c r="R28" s="112">
        <f>+M28/L28</f>
        <v>1</v>
      </c>
      <c r="S28" s="112">
        <f>+(M28+Q28)/K28</f>
        <v>0.75</v>
      </c>
      <c r="T28" s="272"/>
      <c r="U28" s="245"/>
      <c r="V28" s="245"/>
      <c r="W28" s="245"/>
      <c r="X28" s="269"/>
      <c r="Y28" s="62" t="s">
        <v>97</v>
      </c>
      <c r="Z28" s="104"/>
      <c r="AA28" s="104"/>
      <c r="AB28" s="104"/>
      <c r="AC28" s="112" t="s">
        <v>97</v>
      </c>
      <c r="AD28" s="308"/>
      <c r="AE28" s="269"/>
      <c r="AF28" s="269"/>
      <c r="AG28" s="245"/>
      <c r="AH28" s="62" t="s">
        <v>97</v>
      </c>
      <c r="AI28" s="62" t="s">
        <v>97</v>
      </c>
      <c r="AJ28" s="245"/>
      <c r="AK28" s="245"/>
      <c r="AL28" s="269"/>
      <c r="AM28" s="266"/>
      <c r="AN28" s="242"/>
      <c r="AO28" s="245"/>
      <c r="AP28" s="248"/>
      <c r="AQ28" s="248"/>
      <c r="AR28" s="251"/>
      <c r="AS28" s="168"/>
      <c r="AT28" s="168"/>
      <c r="AU28" s="168"/>
      <c r="AV28" s="239"/>
      <c r="AW28" s="31" t="s">
        <v>193</v>
      </c>
      <c r="AX28" s="47" t="s">
        <v>191</v>
      </c>
      <c r="AY28" s="151" t="s">
        <v>265</v>
      </c>
      <c r="AZ28" s="152" t="s">
        <v>265</v>
      </c>
      <c r="BA28" s="31" t="s">
        <v>266</v>
      </c>
      <c r="BB28" s="209" t="s">
        <v>266</v>
      </c>
      <c r="BC28" s="175" t="s">
        <v>336</v>
      </c>
      <c r="BD28" s="176" t="s">
        <v>337</v>
      </c>
    </row>
    <row r="29" spans="1:56" ht="48" customHeight="1">
      <c r="A29" s="295"/>
      <c r="B29" s="295"/>
      <c r="C29" s="299"/>
      <c r="D29" s="302"/>
      <c r="E29" s="302"/>
      <c r="F29" s="312" t="s">
        <v>200</v>
      </c>
      <c r="G29" s="312"/>
      <c r="H29" s="312"/>
      <c r="I29" s="312"/>
      <c r="J29" s="312"/>
      <c r="K29" s="312"/>
      <c r="L29" s="312"/>
      <c r="M29" s="312"/>
      <c r="N29" s="312"/>
      <c r="O29" s="312"/>
      <c r="P29" s="312"/>
      <c r="Q29" s="312"/>
      <c r="R29" s="113">
        <f>(R23+R24+R25+R26+R27)/5</f>
        <v>0.48725000000000007</v>
      </c>
      <c r="S29" s="113">
        <f>(S23+S24+S25+S26+S27)/5</f>
        <v>0.70099999999999996</v>
      </c>
      <c r="T29" s="90"/>
      <c r="U29" s="91"/>
      <c r="V29" s="273" t="s">
        <v>207</v>
      </c>
      <c r="W29" s="274"/>
      <c r="X29" s="274"/>
      <c r="Y29" s="274"/>
      <c r="Z29" s="274"/>
      <c r="AA29" s="274"/>
      <c r="AB29" s="275"/>
      <c r="AC29" s="113">
        <f>+AVERAGE(AC23:AC27)</f>
        <v>0</v>
      </c>
      <c r="AD29" s="114"/>
      <c r="AE29" s="92"/>
      <c r="AF29" s="92"/>
      <c r="AG29" s="91"/>
      <c r="AH29" s="73"/>
      <c r="AI29" s="73"/>
      <c r="AJ29" s="91"/>
      <c r="AK29" s="91"/>
      <c r="AL29" s="92"/>
      <c r="AM29" s="93"/>
      <c r="AN29" s="94"/>
      <c r="AO29" s="91"/>
      <c r="AP29" s="92">
        <f>+AP23</f>
        <v>645433145</v>
      </c>
      <c r="AQ29" s="92">
        <f>+AQ23</f>
        <v>197053334</v>
      </c>
      <c r="AR29" s="95">
        <f>AQ29/AP29</f>
        <v>0.30530402029477427</v>
      </c>
      <c r="AS29" s="182">
        <v>695433145</v>
      </c>
      <c r="AT29" s="182">
        <v>185920000</v>
      </c>
      <c r="AU29" s="95">
        <f>AT29/AS29</f>
        <v>0.26734417439939534</v>
      </c>
      <c r="AV29" s="91"/>
      <c r="AW29" s="96"/>
      <c r="AX29" s="96"/>
      <c r="AY29" s="96"/>
      <c r="AZ29" s="152"/>
      <c r="BA29" s="31"/>
      <c r="BB29" s="210"/>
      <c r="BC29" s="187"/>
      <c r="BD29" s="201"/>
    </row>
    <row r="30" spans="1:56" ht="48" customHeight="1">
      <c r="A30" s="295"/>
      <c r="B30" s="295"/>
      <c r="C30" s="285" t="s">
        <v>106</v>
      </c>
      <c r="D30" s="228">
        <v>1049212</v>
      </c>
      <c r="E30" s="228">
        <v>209842.40000000002</v>
      </c>
      <c r="F30" s="261" t="s">
        <v>107</v>
      </c>
      <c r="G30" s="11" t="s">
        <v>108</v>
      </c>
      <c r="H30" s="9" t="s">
        <v>32</v>
      </c>
      <c r="I30" s="10">
        <v>0</v>
      </c>
      <c r="J30" s="9" t="s">
        <v>109</v>
      </c>
      <c r="K30" s="62">
        <v>2400</v>
      </c>
      <c r="L30" s="62">
        <v>2400</v>
      </c>
      <c r="M30" s="62">
        <v>1125</v>
      </c>
      <c r="N30" s="62">
        <v>1084</v>
      </c>
      <c r="O30" s="62">
        <v>1306</v>
      </c>
      <c r="P30" s="62"/>
      <c r="Q30" s="62">
        <v>6678</v>
      </c>
      <c r="R30" s="112">
        <v>1</v>
      </c>
      <c r="S30" s="112">
        <v>1</v>
      </c>
      <c r="T30" s="231" t="s">
        <v>110</v>
      </c>
      <c r="U30" s="225">
        <v>20200130010036</v>
      </c>
      <c r="V30" s="225" t="s">
        <v>111</v>
      </c>
      <c r="W30" s="225" t="s">
        <v>112</v>
      </c>
      <c r="X30" s="228">
        <v>7096154124</v>
      </c>
      <c r="Y30" s="57">
        <v>1125</v>
      </c>
      <c r="Z30" s="115"/>
      <c r="AA30" s="115"/>
      <c r="AB30" s="115"/>
      <c r="AC30" s="112">
        <v>0.46875</v>
      </c>
      <c r="AD30" s="306">
        <f>+AVERAGE(AC30:AC33)</f>
        <v>0.39080526955995465</v>
      </c>
      <c r="AE30" s="228">
        <v>354</v>
      </c>
      <c r="AF30" s="228">
        <v>90</v>
      </c>
      <c r="AG30" s="225" t="s">
        <v>37</v>
      </c>
      <c r="AH30" s="62">
        <v>2400</v>
      </c>
      <c r="AI30" s="62">
        <v>2400</v>
      </c>
      <c r="AJ30" s="225" t="s">
        <v>38</v>
      </c>
      <c r="AK30" s="225" t="s">
        <v>39</v>
      </c>
      <c r="AL30" s="228">
        <v>7096154124</v>
      </c>
      <c r="AM30" s="231" t="s">
        <v>40</v>
      </c>
      <c r="AN30" s="234" t="s">
        <v>131</v>
      </c>
      <c r="AO30" s="225" t="s">
        <v>132</v>
      </c>
      <c r="AP30" s="252">
        <v>7096154124</v>
      </c>
      <c r="AQ30" s="252">
        <v>4490830787.04</v>
      </c>
      <c r="AR30" s="255">
        <f>AQ30/AP30</f>
        <v>0.63285417827263635</v>
      </c>
      <c r="AS30" s="169"/>
      <c r="AT30" s="169"/>
      <c r="AU30" s="169"/>
      <c r="AV30" s="222" t="s">
        <v>159</v>
      </c>
      <c r="AW30" s="22" t="s">
        <v>164</v>
      </c>
      <c r="AX30" s="54" t="s">
        <v>186</v>
      </c>
      <c r="AY30" s="153" t="s">
        <v>267</v>
      </c>
      <c r="AZ30" s="154" t="s">
        <v>268</v>
      </c>
      <c r="BA30" s="22" t="s">
        <v>269</v>
      </c>
      <c r="BB30" s="211" t="s">
        <v>338</v>
      </c>
      <c r="BC30" s="154" t="s">
        <v>339</v>
      </c>
      <c r="BD30" s="212" t="s">
        <v>340</v>
      </c>
    </row>
    <row r="31" spans="1:56" ht="48" customHeight="1" thickBot="1">
      <c r="A31" s="295"/>
      <c r="B31" s="295"/>
      <c r="C31" s="286"/>
      <c r="D31" s="229"/>
      <c r="E31" s="229"/>
      <c r="F31" s="262"/>
      <c r="G31" s="11" t="s">
        <v>113</v>
      </c>
      <c r="H31" s="9" t="s">
        <v>32</v>
      </c>
      <c r="I31" s="10">
        <v>0</v>
      </c>
      <c r="J31" s="9" t="s">
        <v>114</v>
      </c>
      <c r="K31" s="62">
        <v>209842.40000000002</v>
      </c>
      <c r="L31" s="62">
        <v>209842</v>
      </c>
      <c r="M31" s="62">
        <v>19824</v>
      </c>
      <c r="N31" s="62">
        <v>25224</v>
      </c>
      <c r="O31" s="62">
        <v>41881</v>
      </c>
      <c r="P31" s="62"/>
      <c r="Q31" s="62">
        <v>49852</v>
      </c>
      <c r="R31" s="112">
        <f>+(M31+N31+O31)/L31</f>
        <v>0.41425929985417598</v>
      </c>
      <c r="S31" s="112">
        <f>(M31+N31+Q31+O31)/K31</f>
        <v>0.65182727608910296</v>
      </c>
      <c r="T31" s="232"/>
      <c r="U31" s="226"/>
      <c r="V31" s="226"/>
      <c r="W31" s="226"/>
      <c r="X31" s="229"/>
      <c r="Y31" s="62">
        <v>19824</v>
      </c>
      <c r="Z31" s="103"/>
      <c r="AA31" s="103"/>
      <c r="AB31" s="103"/>
      <c r="AC31" s="112">
        <v>9.4471078239818526E-2</v>
      </c>
      <c r="AD31" s="307"/>
      <c r="AE31" s="229"/>
      <c r="AF31" s="229"/>
      <c r="AG31" s="226"/>
      <c r="AH31" s="62">
        <v>209842</v>
      </c>
      <c r="AI31" s="62">
        <v>209842</v>
      </c>
      <c r="AJ31" s="226"/>
      <c r="AK31" s="226"/>
      <c r="AL31" s="229"/>
      <c r="AM31" s="232"/>
      <c r="AN31" s="235"/>
      <c r="AO31" s="226"/>
      <c r="AP31" s="253"/>
      <c r="AQ31" s="253"/>
      <c r="AR31" s="256"/>
      <c r="AS31" s="170"/>
      <c r="AT31" s="170"/>
      <c r="AU31" s="170"/>
      <c r="AV31" s="223"/>
      <c r="AW31" s="22" t="s">
        <v>165</v>
      </c>
      <c r="AX31" s="54" t="s">
        <v>187</v>
      </c>
      <c r="AY31" s="153" t="s">
        <v>270</v>
      </c>
      <c r="AZ31" s="154" t="s">
        <v>271</v>
      </c>
      <c r="BA31" s="155" t="s">
        <v>272</v>
      </c>
      <c r="BB31" s="213" t="s">
        <v>341</v>
      </c>
      <c r="BC31" s="154" t="s">
        <v>342</v>
      </c>
      <c r="BD31" s="212" t="s">
        <v>343</v>
      </c>
    </row>
    <row r="32" spans="1:56" ht="48" customHeight="1" thickBot="1">
      <c r="A32" s="295"/>
      <c r="B32" s="295"/>
      <c r="C32" s="286"/>
      <c r="D32" s="229"/>
      <c r="E32" s="229"/>
      <c r="F32" s="262"/>
      <c r="G32" s="11" t="s">
        <v>115</v>
      </c>
      <c r="H32" s="9" t="s">
        <v>32</v>
      </c>
      <c r="I32" s="10">
        <v>83</v>
      </c>
      <c r="J32" s="9" t="s">
        <v>116</v>
      </c>
      <c r="K32" s="62">
        <v>110</v>
      </c>
      <c r="L32" s="62">
        <v>101</v>
      </c>
      <c r="M32" s="57">
        <v>171</v>
      </c>
      <c r="N32" s="57">
        <v>41</v>
      </c>
      <c r="O32" s="57">
        <v>11</v>
      </c>
      <c r="P32" s="57"/>
      <c r="Q32" s="62">
        <v>184</v>
      </c>
      <c r="R32" s="112">
        <v>1</v>
      </c>
      <c r="S32" s="112">
        <v>1</v>
      </c>
      <c r="T32" s="232"/>
      <c r="U32" s="226"/>
      <c r="V32" s="226"/>
      <c r="W32" s="226"/>
      <c r="X32" s="229"/>
      <c r="Y32" s="16">
        <v>171</v>
      </c>
      <c r="Z32" s="118"/>
      <c r="AA32" s="118"/>
      <c r="AB32" s="118"/>
      <c r="AC32" s="112">
        <v>1</v>
      </c>
      <c r="AD32" s="307"/>
      <c r="AE32" s="229"/>
      <c r="AF32" s="229"/>
      <c r="AG32" s="226"/>
      <c r="AH32" s="62">
        <v>101</v>
      </c>
      <c r="AI32" s="62">
        <v>101</v>
      </c>
      <c r="AJ32" s="226"/>
      <c r="AK32" s="226"/>
      <c r="AL32" s="229"/>
      <c r="AM32" s="232"/>
      <c r="AN32" s="235"/>
      <c r="AO32" s="226"/>
      <c r="AP32" s="253"/>
      <c r="AQ32" s="253"/>
      <c r="AR32" s="256"/>
      <c r="AS32" s="170"/>
      <c r="AT32" s="170"/>
      <c r="AU32" s="170"/>
      <c r="AV32" s="223"/>
      <c r="AW32" s="22" t="s">
        <v>162</v>
      </c>
      <c r="AX32" s="54" t="s">
        <v>182</v>
      </c>
      <c r="AY32" s="153" t="s">
        <v>273</v>
      </c>
      <c r="AZ32" s="156" t="s">
        <v>274</v>
      </c>
      <c r="BA32" s="157" t="s">
        <v>275</v>
      </c>
      <c r="BB32" s="214" t="s">
        <v>344</v>
      </c>
      <c r="BC32" s="215" t="s">
        <v>345</v>
      </c>
      <c r="BD32" s="216" t="s">
        <v>346</v>
      </c>
    </row>
    <row r="33" spans="1:56" ht="48" customHeight="1">
      <c r="A33" s="295"/>
      <c r="B33" s="295"/>
      <c r="C33" s="286"/>
      <c r="D33" s="229"/>
      <c r="E33" s="229"/>
      <c r="F33" s="263"/>
      <c r="G33" s="11" t="s">
        <v>117</v>
      </c>
      <c r="H33" s="9" t="s">
        <v>32</v>
      </c>
      <c r="I33" s="10">
        <v>9</v>
      </c>
      <c r="J33" s="9" t="s">
        <v>118</v>
      </c>
      <c r="K33" s="62">
        <v>10</v>
      </c>
      <c r="L33" s="62">
        <v>3</v>
      </c>
      <c r="M33" s="16">
        <v>0</v>
      </c>
      <c r="N33" s="16">
        <v>0</v>
      </c>
      <c r="O33" s="16">
        <v>2</v>
      </c>
      <c r="P33" s="16"/>
      <c r="Q33" s="62">
        <v>2</v>
      </c>
      <c r="R33" s="112">
        <f>+(M33+N33+O33)/L33</f>
        <v>0.66666666666666663</v>
      </c>
      <c r="S33" s="112">
        <f>+(M33+Q33+O33)/K33</f>
        <v>0.4</v>
      </c>
      <c r="T33" s="233"/>
      <c r="U33" s="227"/>
      <c r="V33" s="227"/>
      <c r="W33" s="227"/>
      <c r="X33" s="230"/>
      <c r="Y33" s="16">
        <v>0</v>
      </c>
      <c r="Z33" s="116"/>
      <c r="AA33" s="116"/>
      <c r="AB33" s="116"/>
      <c r="AC33" s="112">
        <v>0</v>
      </c>
      <c r="AD33" s="308"/>
      <c r="AE33" s="230"/>
      <c r="AF33" s="230"/>
      <c r="AG33" s="227"/>
      <c r="AH33" s="62">
        <v>3</v>
      </c>
      <c r="AI33" s="62">
        <v>3</v>
      </c>
      <c r="AJ33" s="227"/>
      <c r="AK33" s="227"/>
      <c r="AL33" s="230"/>
      <c r="AM33" s="233"/>
      <c r="AN33" s="236"/>
      <c r="AO33" s="227"/>
      <c r="AP33" s="254"/>
      <c r="AQ33" s="254"/>
      <c r="AR33" s="257"/>
      <c r="AS33" s="171"/>
      <c r="AT33" s="171"/>
      <c r="AU33" s="171"/>
      <c r="AV33" s="224"/>
      <c r="AW33" s="33" t="s">
        <v>163</v>
      </c>
      <c r="AX33" s="53" t="s">
        <v>188</v>
      </c>
      <c r="AY33" s="158" t="s">
        <v>276</v>
      </c>
      <c r="AZ33" s="159" t="s">
        <v>277</v>
      </c>
      <c r="BA33" s="160" t="s">
        <v>278</v>
      </c>
      <c r="BB33" s="217" t="s">
        <v>347</v>
      </c>
      <c r="BC33" s="175" t="s">
        <v>348</v>
      </c>
      <c r="BD33" s="176" t="s">
        <v>349</v>
      </c>
    </row>
    <row r="34" spans="1:56" ht="48" customHeight="1">
      <c r="A34" s="295"/>
      <c r="B34" s="295"/>
      <c r="C34" s="287"/>
      <c r="D34" s="230"/>
      <c r="E34" s="230"/>
      <c r="F34" s="312" t="s">
        <v>200</v>
      </c>
      <c r="G34" s="312"/>
      <c r="H34" s="312"/>
      <c r="I34" s="312"/>
      <c r="J34" s="312"/>
      <c r="K34" s="312"/>
      <c r="L34" s="312"/>
      <c r="M34" s="312"/>
      <c r="N34" s="312"/>
      <c r="O34" s="312"/>
      <c r="P34" s="312"/>
      <c r="Q34" s="312"/>
      <c r="R34" s="113">
        <f>+AVERAGE(R30:R33)</f>
        <v>0.77023149163021065</v>
      </c>
      <c r="S34" s="113">
        <f>+AVERAGE(S30:S33)</f>
        <v>0.76295681902227575</v>
      </c>
      <c r="T34" s="66"/>
      <c r="U34" s="61"/>
      <c r="V34" s="273" t="s">
        <v>207</v>
      </c>
      <c r="W34" s="274"/>
      <c r="X34" s="274"/>
      <c r="Y34" s="274"/>
      <c r="Z34" s="274"/>
      <c r="AA34" s="274"/>
      <c r="AB34" s="275"/>
      <c r="AC34" s="113">
        <v>0.39080526955995465</v>
      </c>
      <c r="AD34" s="16"/>
      <c r="AE34" s="62"/>
      <c r="AF34" s="62"/>
      <c r="AG34" s="61"/>
      <c r="AH34" s="62"/>
      <c r="AI34" s="62"/>
      <c r="AJ34" s="61"/>
      <c r="AK34" s="61"/>
      <c r="AL34" s="62"/>
      <c r="AM34" s="66"/>
      <c r="AN34" s="64"/>
      <c r="AO34" s="61"/>
      <c r="AP34" s="73">
        <f>+AP30</f>
        <v>7096154124</v>
      </c>
      <c r="AQ34" s="73">
        <f>+AQ30</f>
        <v>4490830787.04</v>
      </c>
      <c r="AR34" s="178">
        <f>AQ34/AP34</f>
        <v>0.63285417827263635</v>
      </c>
      <c r="AS34" s="183">
        <v>13125449763.59</v>
      </c>
      <c r="AT34" s="183">
        <v>3511720302.6499996</v>
      </c>
      <c r="AU34" s="178">
        <f>AT34/AS34</f>
        <v>0.26755047376673613</v>
      </c>
      <c r="AV34" s="63"/>
      <c r="AW34" s="33"/>
      <c r="AX34" s="53"/>
      <c r="BB34" s="218"/>
      <c r="BC34" s="187"/>
      <c r="BD34" s="201"/>
    </row>
    <row r="35" spans="1:56" ht="48" customHeight="1">
      <c r="A35" s="296"/>
      <c r="B35" s="296"/>
      <c r="C35" s="303" t="s">
        <v>201</v>
      </c>
      <c r="D35" s="304"/>
      <c r="E35" s="304"/>
      <c r="F35" s="304"/>
      <c r="G35" s="304"/>
      <c r="H35" s="304"/>
      <c r="I35" s="304"/>
      <c r="J35" s="304"/>
      <c r="K35" s="304"/>
      <c r="L35" s="304"/>
      <c r="M35" s="304"/>
      <c r="N35" s="304"/>
      <c r="O35" s="304"/>
      <c r="P35" s="304"/>
      <c r="Q35" s="305"/>
      <c r="R35" s="164">
        <f>+AVERAGE(R34,R29,R22,R18,R14,R11,R6)</f>
        <v>0.70913068928050627</v>
      </c>
      <c r="S35" s="164">
        <f>+AVERAGE(S34,S29,S22,S18,S14,S11,S6)</f>
        <v>0.76984826796866346</v>
      </c>
      <c r="T35" s="66"/>
      <c r="U35" s="61"/>
      <c r="V35" s="309" t="s">
        <v>208</v>
      </c>
      <c r="W35" s="310"/>
      <c r="X35" s="310"/>
      <c r="Y35" s="310"/>
      <c r="Z35" s="310"/>
      <c r="AA35" s="310"/>
      <c r="AB35" s="311"/>
      <c r="AC35" s="119">
        <f>+AVERAGE(AC34,AC29,AC22,AC18,AC14,AC11,AC6)</f>
        <v>0.34499837184189824</v>
      </c>
      <c r="AD35" s="16"/>
      <c r="AE35" s="62"/>
      <c r="AF35" s="62"/>
      <c r="AG35" s="61"/>
      <c r="AH35" s="62"/>
      <c r="AI35" s="62"/>
      <c r="AJ35" s="61"/>
      <c r="AK35" s="61"/>
      <c r="AL35" s="62"/>
      <c r="AM35" s="66"/>
      <c r="AN35" s="64"/>
      <c r="AO35" s="61"/>
      <c r="AP35" s="60"/>
      <c r="AQ35" s="60"/>
      <c r="AR35" s="38"/>
      <c r="AS35" s="38"/>
      <c r="AT35" s="38"/>
      <c r="AU35" s="38"/>
      <c r="AV35" s="63"/>
      <c r="AW35" s="33"/>
      <c r="AX35" s="53"/>
      <c r="BB35" s="219"/>
      <c r="BC35" s="220"/>
      <c r="BD35" s="220"/>
    </row>
    <row r="36" spans="1:56" ht="87.75" customHeight="1">
      <c r="M36" s="35"/>
      <c r="N36" s="35"/>
      <c r="O36" s="35"/>
      <c r="P36" s="35"/>
      <c r="T36" s="4" t="s">
        <v>144</v>
      </c>
      <c r="X36" s="18"/>
      <c r="Y36" s="18"/>
      <c r="Z36" s="18"/>
      <c r="AA36" s="18"/>
      <c r="AB36" s="18"/>
      <c r="AC36" s="18"/>
      <c r="AD36" s="18"/>
      <c r="AE36" s="18"/>
      <c r="AF36" s="18"/>
      <c r="AL36" s="17"/>
      <c r="AP36" s="97">
        <f>AP6+AP11+AP14+AP18+AP22+AP29+AP34</f>
        <v>19288762970.919998</v>
      </c>
      <c r="AQ36" s="98">
        <f>AQ30+AQ23+AQ19+AQ15+AQ12+AQ7+AQ5+AQ3</f>
        <v>9884930037.1399994</v>
      </c>
      <c r="AR36" s="99">
        <f>AQ36/AP36</f>
        <v>0.51247091646274334</v>
      </c>
      <c r="AS36" s="185">
        <f>AS6+AS11+AS14+AS18+AS22+AS29+AS34</f>
        <v>26803259858.029999</v>
      </c>
      <c r="AT36" s="185">
        <f>AT6+AT11+AT14+AT18+AT22+AT29+AT34</f>
        <v>9119859010.7699986</v>
      </c>
      <c r="AU36" s="184">
        <f>AT36/AS36</f>
        <v>0.3402518596273571</v>
      </c>
      <c r="AW36"/>
    </row>
    <row r="37" spans="1:56" ht="159" customHeight="1">
      <c r="M37" s="34"/>
      <c r="N37" s="34"/>
      <c r="O37" s="34"/>
      <c r="P37" s="34"/>
      <c r="AP37" s="221" t="s">
        <v>211</v>
      </c>
      <c r="AQ37" s="221"/>
      <c r="AR37" s="221"/>
      <c r="AS37" s="221" t="s">
        <v>295</v>
      </c>
      <c r="AT37" s="221"/>
      <c r="AU37" s="221"/>
    </row>
  </sheetData>
  <mergeCells count="173">
    <mergeCell ref="AF19:AF21"/>
    <mergeCell ref="AF23:AF28"/>
    <mergeCell ref="AF30:AF33"/>
    <mergeCell ref="AG3:AG4"/>
    <mergeCell ref="AG7:AG10"/>
    <mergeCell ref="AG12:AG13"/>
    <mergeCell ref="AG15:AG17"/>
    <mergeCell ref="AG19:AG21"/>
    <mergeCell ref="AG23:AG28"/>
    <mergeCell ref="AG30:AG33"/>
    <mergeCell ref="AF15:AF17"/>
    <mergeCell ref="V22:AB22"/>
    <mergeCell ref="V29:AB29"/>
    <mergeCell ref="V34:AB34"/>
    <mergeCell ref="V35:AB35"/>
    <mergeCell ref="E23:E29"/>
    <mergeCell ref="F6:Q6"/>
    <mergeCell ref="F11:Q11"/>
    <mergeCell ref="F14:Q14"/>
    <mergeCell ref="F18:Q18"/>
    <mergeCell ref="F22:Q22"/>
    <mergeCell ref="F29:Q29"/>
    <mergeCell ref="F34:Q34"/>
    <mergeCell ref="V12:V13"/>
    <mergeCell ref="W12:W13"/>
    <mergeCell ref="X12:X13"/>
    <mergeCell ref="F12:F13"/>
    <mergeCell ref="V14:AB14"/>
    <mergeCell ref="V15:V17"/>
    <mergeCell ref="W15:W17"/>
    <mergeCell ref="X15:X17"/>
    <mergeCell ref="X19:X21"/>
    <mergeCell ref="X7:X10"/>
    <mergeCell ref="V11:AB11"/>
    <mergeCell ref="T12:T13"/>
    <mergeCell ref="AP19:AP21"/>
    <mergeCell ref="AQ19:AQ21"/>
    <mergeCell ref="AR19:AR21"/>
    <mergeCell ref="A3:A35"/>
    <mergeCell ref="B3:B35"/>
    <mergeCell ref="C3:C14"/>
    <mergeCell ref="C23:C29"/>
    <mergeCell ref="C30:C34"/>
    <mergeCell ref="D30:D34"/>
    <mergeCell ref="E30:E34"/>
    <mergeCell ref="C15:C22"/>
    <mergeCell ref="D3:D14"/>
    <mergeCell ref="E3:E14"/>
    <mergeCell ref="D15:D22"/>
    <mergeCell ref="E15:E22"/>
    <mergeCell ref="D23:D29"/>
    <mergeCell ref="C35:Q35"/>
    <mergeCell ref="AD3:AD5"/>
    <mergeCell ref="AD7:AD10"/>
    <mergeCell ref="AD12:AD13"/>
    <mergeCell ref="AD15:AD17"/>
    <mergeCell ref="AD19:AD21"/>
    <mergeCell ref="AD23:AD28"/>
    <mergeCell ref="AD30:AD33"/>
    <mergeCell ref="AE7:AE10"/>
    <mergeCell ref="AJ7:AJ10"/>
    <mergeCell ref="E1:AJ1"/>
    <mergeCell ref="F3:F5"/>
    <mergeCell ref="T3:T4"/>
    <mergeCell ref="U3:U4"/>
    <mergeCell ref="V3:V4"/>
    <mergeCell ref="W3:W4"/>
    <mergeCell ref="X3:X4"/>
    <mergeCell ref="AE3:AE4"/>
    <mergeCell ref="AF3:AF4"/>
    <mergeCell ref="U12:U13"/>
    <mergeCell ref="AV3:AV4"/>
    <mergeCell ref="F7:F10"/>
    <mergeCell ref="T7:T10"/>
    <mergeCell ref="U7:U10"/>
    <mergeCell ref="V7:V10"/>
    <mergeCell ref="W7:W10"/>
    <mergeCell ref="AJ3:AJ4"/>
    <mergeCell ref="AK3:AK4"/>
    <mergeCell ref="AL3:AL4"/>
    <mergeCell ref="AM3:AM4"/>
    <mergeCell ref="AN3:AN4"/>
    <mergeCell ref="AO3:AO4"/>
    <mergeCell ref="AQ7:AQ10"/>
    <mergeCell ref="AR7:AR10"/>
    <mergeCell ref="V6:AB6"/>
    <mergeCell ref="AV7:AV10"/>
    <mergeCell ref="AM7:AM10"/>
    <mergeCell ref="AN7:AN10"/>
    <mergeCell ref="AO7:AO10"/>
    <mergeCell ref="AK7:AK10"/>
    <mergeCell ref="AL7:AL10"/>
    <mergeCell ref="AQ3:AQ4"/>
    <mergeCell ref="AR3:AR4"/>
    <mergeCell ref="AP3:AP4"/>
    <mergeCell ref="AP7:AP10"/>
    <mergeCell ref="AF7:AF10"/>
    <mergeCell ref="AF12:AF13"/>
    <mergeCell ref="AP15:AP17"/>
    <mergeCell ref="AQ15:AQ17"/>
    <mergeCell ref="AR15:AR17"/>
    <mergeCell ref="AN12:AN13"/>
    <mergeCell ref="AO12:AO13"/>
    <mergeCell ref="AP12:AP13"/>
    <mergeCell ref="AQ12:AQ13"/>
    <mergeCell ref="AR12:AR13"/>
    <mergeCell ref="AM12:AM13"/>
    <mergeCell ref="AE12:AE13"/>
    <mergeCell ref="AJ12:AJ13"/>
    <mergeCell ref="AK12:AK13"/>
    <mergeCell ref="AL12:AL13"/>
    <mergeCell ref="AV15:AV17"/>
    <mergeCell ref="F19:F21"/>
    <mergeCell ref="T19:T21"/>
    <mergeCell ref="U19:U21"/>
    <mergeCell ref="V19:V21"/>
    <mergeCell ref="W19:W21"/>
    <mergeCell ref="AJ15:AJ17"/>
    <mergeCell ref="AK15:AK17"/>
    <mergeCell ref="AL15:AL17"/>
    <mergeCell ref="AM15:AM17"/>
    <mergeCell ref="AN15:AN17"/>
    <mergeCell ref="AV19:AV21"/>
    <mergeCell ref="AM19:AM21"/>
    <mergeCell ref="AN19:AN21"/>
    <mergeCell ref="AO19:AO21"/>
    <mergeCell ref="F15:F17"/>
    <mergeCell ref="AK19:AK21"/>
    <mergeCell ref="AL19:AL21"/>
    <mergeCell ref="AV12:AV13"/>
    <mergeCell ref="AE19:AE21"/>
    <mergeCell ref="AJ19:AJ21"/>
    <mergeCell ref="AO15:AO17"/>
    <mergeCell ref="T15:T17"/>
    <mergeCell ref="U15:U17"/>
    <mergeCell ref="F30:F33"/>
    <mergeCell ref="T30:T33"/>
    <mergeCell ref="U30:U33"/>
    <mergeCell ref="V30:V33"/>
    <mergeCell ref="W30:W33"/>
    <mergeCell ref="X30:X33"/>
    <mergeCell ref="AE30:AE33"/>
    <mergeCell ref="AM23:AM28"/>
    <mergeCell ref="AE23:AE28"/>
    <mergeCell ref="AJ23:AJ28"/>
    <mergeCell ref="AK23:AK28"/>
    <mergeCell ref="AL23:AL28"/>
    <mergeCell ref="F23:F28"/>
    <mergeCell ref="T23:T28"/>
    <mergeCell ref="U23:U28"/>
    <mergeCell ref="W23:W28"/>
    <mergeCell ref="X23:X28"/>
    <mergeCell ref="V23:V28"/>
    <mergeCell ref="AE15:AE17"/>
    <mergeCell ref="V18:AB18"/>
    <mergeCell ref="AP37:AR37"/>
    <mergeCell ref="AV30:AV33"/>
    <mergeCell ref="AJ30:AJ33"/>
    <mergeCell ref="AK30:AK33"/>
    <mergeCell ref="AL30:AL33"/>
    <mergeCell ref="AM30:AM33"/>
    <mergeCell ref="AN30:AN33"/>
    <mergeCell ref="AV23:AV28"/>
    <mergeCell ref="AN23:AN28"/>
    <mergeCell ref="AO23:AO28"/>
    <mergeCell ref="AO30:AO33"/>
    <mergeCell ref="AP23:AP28"/>
    <mergeCell ref="AQ23:AQ28"/>
    <mergeCell ref="AR23:AR28"/>
    <mergeCell ref="AP30:AP33"/>
    <mergeCell ref="AQ30:AQ33"/>
    <mergeCell ref="AR30:AR33"/>
    <mergeCell ref="AS37:AU3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Elisa Katherine Barcenas Ascanio</dc:creator>
  <cp:lastModifiedBy>Maria Mernarda Perez Carmona</cp:lastModifiedBy>
  <dcterms:created xsi:type="dcterms:W3CDTF">2022-01-26T19:40:02Z</dcterms:created>
  <dcterms:modified xsi:type="dcterms:W3CDTF">2022-10-20T15:07:17Z</dcterms:modified>
</cp:coreProperties>
</file>