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luzma\OneDrive\Documentos\SEGUIMIENTOS PLANES DE ACCIÓN A DICIEMBRE 31 DE 2021\"/>
    </mc:Choice>
  </mc:AlternateContent>
  <xr:revisionPtr revIDLastSave="0" documentId="8_{75324C9A-A645-41F3-884C-4C1D5B23FC93}" xr6:coauthVersionLast="47" xr6:coauthVersionMax="47" xr10:uidLastSave="{00000000-0000-0000-0000-000000000000}"/>
  <bookViews>
    <workbookView xWindow="-110" yWindow="-110" windowWidth="19420" windowHeight="10420" xr2:uid="{4A9E43FE-45D9-4F01-9C10-B0165D6E564D}"/>
  </bookViews>
  <sheets>
    <sheet name="a 31 de dic"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69" i="1" l="1"/>
  <c r="AE69" i="1"/>
  <c r="T69" i="1" l="1"/>
  <c r="S69" i="1"/>
  <c r="AR28" i="1"/>
  <c r="AQ67" i="1"/>
  <c r="AP67" i="1"/>
  <c r="AR65" i="1"/>
  <c r="AR59" i="1"/>
  <c r="AR58" i="1"/>
  <c r="AR48" i="1"/>
  <c r="AR46" i="1"/>
  <c r="AR27" i="1"/>
  <c r="AR26" i="1"/>
  <c r="AR44" i="1"/>
  <c r="AR22" i="1"/>
  <c r="AR20" i="1"/>
  <c r="AR19" i="1"/>
  <c r="AR18" i="1"/>
  <c r="AR17" i="1"/>
  <c r="AR8" i="1"/>
  <c r="AR7" i="1"/>
  <c r="AD51" i="1"/>
  <c r="AD50" i="1"/>
  <c r="AE50" i="1" s="1"/>
  <c r="AD49" i="1"/>
  <c r="AE49" i="1" s="1"/>
  <c r="AD48" i="1"/>
  <c r="AE48" i="1" s="1"/>
  <c r="AE46" i="1"/>
  <c r="AD45" i="1"/>
  <c r="AE45" i="1" s="1"/>
  <c r="AD44" i="1"/>
  <c r="AE44" i="1" s="1"/>
  <c r="AD43" i="1"/>
  <c r="AD42" i="1"/>
  <c r="AD41" i="1"/>
  <c r="AD40" i="1"/>
  <c r="AD39" i="1"/>
  <c r="AD38" i="1"/>
  <c r="AE38" i="1" s="1"/>
  <c r="AD37" i="1"/>
  <c r="AE37" i="1" s="1"/>
  <c r="AD36" i="1"/>
  <c r="AE36" i="1" s="1"/>
  <c r="AD35" i="1"/>
  <c r="AD33" i="1"/>
  <c r="AE32" i="1"/>
  <c r="AD31" i="1"/>
  <c r="AE31" i="1" s="1"/>
  <c r="AD30" i="1"/>
  <c r="AD29" i="1"/>
  <c r="AE29" i="1" s="1"/>
  <c r="AD28" i="1"/>
  <c r="AE28" i="1" s="1"/>
  <c r="AD27" i="1"/>
  <c r="AD26" i="1"/>
  <c r="AD65" i="1"/>
  <c r="AD64" i="1"/>
  <c r="AD63" i="1"/>
  <c r="AD62" i="1"/>
  <c r="AD61" i="1"/>
  <c r="AD60" i="1"/>
  <c r="AD59" i="1"/>
  <c r="AD58" i="1"/>
  <c r="AD56" i="1"/>
  <c r="AE56" i="1" s="1"/>
  <c r="AD55" i="1"/>
  <c r="AD54" i="1"/>
  <c r="AD53" i="1"/>
  <c r="AE53" i="1" s="1"/>
  <c r="AD20" i="1"/>
  <c r="AD17" i="1"/>
  <c r="AE17" i="1" s="1"/>
  <c r="AE16" i="1"/>
  <c r="AD16" i="1"/>
  <c r="AD15" i="1"/>
  <c r="AD14" i="1"/>
  <c r="AD13" i="1"/>
  <c r="AD12" i="1"/>
  <c r="AD11" i="1"/>
  <c r="AD10" i="1"/>
  <c r="AE10" i="1" s="1"/>
  <c r="AD9" i="1"/>
  <c r="AD8" i="1"/>
  <c r="AE8" i="1" s="1"/>
  <c r="AE25" i="1" s="1"/>
  <c r="AD7" i="1"/>
  <c r="R64" i="1"/>
  <c r="T64" i="1" s="1"/>
  <c r="R62" i="1"/>
  <c r="S62" i="1" s="1"/>
  <c r="R61" i="1"/>
  <c r="T61" i="1" s="1"/>
  <c r="R60" i="1"/>
  <c r="T60" i="1" s="1"/>
  <c r="R65" i="1"/>
  <c r="S65" i="1" s="1"/>
  <c r="T65" i="1" s="1"/>
  <c r="R58" i="1"/>
  <c r="T58" i="1" s="1"/>
  <c r="R54" i="1"/>
  <c r="T54" i="1" s="1"/>
  <c r="R49" i="1"/>
  <c r="R48" i="1"/>
  <c r="T48" i="1" s="1"/>
  <c r="R46" i="1"/>
  <c r="S46" i="1" s="1"/>
  <c r="T46" i="1" s="1"/>
  <c r="R44" i="1"/>
  <c r="T44" i="1" s="1"/>
  <c r="R39" i="1"/>
  <c r="T39" i="1" s="1"/>
  <c r="R31" i="1"/>
  <c r="S31" i="1" s="1"/>
  <c r="R28" i="1"/>
  <c r="T28" i="1" s="1"/>
  <c r="R26" i="1"/>
  <c r="T26" i="1" s="1"/>
  <c r="R22" i="1"/>
  <c r="AR67" i="1" l="1"/>
  <c r="AE67" i="1"/>
  <c r="AE47" i="1"/>
  <c r="S48" i="1"/>
  <c r="S26" i="1"/>
  <c r="S47" i="1" s="1"/>
  <c r="S44" i="1"/>
  <c r="S54" i="1"/>
  <c r="S60" i="1"/>
  <c r="S64" i="1"/>
  <c r="T31" i="1"/>
  <c r="T47" i="1" s="1"/>
  <c r="S61" i="1"/>
  <c r="T62" i="1"/>
  <c r="T67" i="1" s="1"/>
  <c r="S67" i="1" l="1"/>
  <c r="T22" i="1"/>
  <c r="R21" i="1"/>
  <c r="T21" i="1" s="1"/>
  <c r="R20" i="1"/>
  <c r="T20" i="1" s="1"/>
  <c r="R19" i="1"/>
  <c r="T19" i="1" s="1"/>
  <c r="R18" i="1"/>
  <c r="T18" i="1" s="1"/>
  <c r="R17" i="1"/>
  <c r="S17" i="1" s="1"/>
  <c r="R14" i="1"/>
  <c r="T14" i="1" s="1"/>
  <c r="R7" i="1"/>
  <c r="T7" i="1" s="1"/>
  <c r="S20" i="1" l="1"/>
  <c r="S21" i="1"/>
  <c r="S18" i="1"/>
  <c r="S25" i="1" s="1"/>
  <c r="T17" i="1"/>
  <c r="T25" i="1" s="1"/>
</calcChain>
</file>

<file path=xl/sharedStrings.xml><?xml version="1.0" encoding="utf-8"?>
<sst xmlns="http://schemas.openxmlformats.org/spreadsheetml/2006/main" count="510" uniqueCount="296">
  <si>
    <t>ALCALDIA MAYOR DE CARTAGENA DE INDIAS</t>
  </si>
  <si>
    <t>SALVEMOS JUNTOS A CARTAGENA - POR UNA CARTAGENA LIBRE Y RESILIENTE</t>
  </si>
  <si>
    <t>DEPARTAMENTO ADMINISTRATIVO DE TRANSITO Y TRANSPORTE DATT</t>
  </si>
  <si>
    <t>Pilar</t>
  </si>
  <si>
    <t>Línea Estratégica</t>
  </si>
  <si>
    <t>Indicador de Bienestar</t>
  </si>
  <si>
    <t>Línea Base 2019</t>
  </si>
  <si>
    <t>Meta de Bienestar 2020-2023</t>
  </si>
  <si>
    <t>Reportes de Avances  de  Metas de Bienestar a 31 de  dic 2021</t>
  </si>
  <si>
    <t>Programa</t>
  </si>
  <si>
    <t>Indicador de Producto</t>
  </si>
  <si>
    <t>Descripción de la Meta Producto 2020-2023</t>
  </si>
  <si>
    <t>Valor Absoluto de la Meta Producto 2020-2023</t>
  </si>
  <si>
    <t>Programación Meta Producto 2021</t>
  </si>
  <si>
    <t>Acumulado Meta Producto jul - Dic 2020</t>
  </si>
  <si>
    <t>Reportes de Avances  de  Metas productos a 31 de marzo 2021</t>
  </si>
  <si>
    <t>Reportes de Avances  de  Metas productos a 30 de junio 2021</t>
  </si>
  <si>
    <t>Reportes de Avances  de  Metas productos a 30 de sept 2021</t>
  </si>
  <si>
    <t>Reportes de Avances  de  Metas productos a 31 de dic 2021</t>
  </si>
  <si>
    <t>Proyecto</t>
  </si>
  <si>
    <t>Código de proyecto BPIM</t>
  </si>
  <si>
    <t>Objetivo del proyecto</t>
  </si>
  <si>
    <t>Actividades de Proyecto</t>
  </si>
  <si>
    <t>Valor Absoluto de la Actividad del  Proyecto 2021</t>
  </si>
  <si>
    <t>Reportes Actividades de proyectos a 1 de enero a 31 de marzo 2021</t>
  </si>
  <si>
    <t>Reportes Actividades de proyectos  1 de abri a 30 de junio 2021</t>
  </si>
  <si>
    <t>Reportes Actividades de proyectos  1 de julio a 30 de sept 2021</t>
  </si>
  <si>
    <t>Reportes Actividades de proyectos 1 de oct  a 31 de dic 2021</t>
  </si>
  <si>
    <t>Cronograma programado ( en días)</t>
  </si>
  <si>
    <t>Cronograma ejecutado (en días)</t>
  </si>
  <si>
    <t>Dependencia Responsable</t>
  </si>
  <si>
    <t>Beneficiarios Programados</t>
  </si>
  <si>
    <t>Beneficiarios cubiertos</t>
  </si>
  <si>
    <t>Nombre del Responsable</t>
  </si>
  <si>
    <t>Fuente de Financiación</t>
  </si>
  <si>
    <t>Apropiación Definitiva
(en pesos)</t>
  </si>
  <si>
    <t>Rubro Presupuestal</t>
  </si>
  <si>
    <t>Código Presupuestal</t>
  </si>
  <si>
    <t>Reporte ejecución presuspuestal a 31 de dic de 2021</t>
  </si>
  <si>
    <t>Observaciones relación de evidencias  oct- dic  2021</t>
  </si>
  <si>
    <t>PILAR # 1 CARTAGENA RESILIENTE</t>
  </si>
  <si>
    <t>ESPACIO PUBLICO, MOVILIDAD Y TRANSPORTE RESILIENTE</t>
  </si>
  <si>
    <t>Tasa de Mortalidad en  accidentes de tránsito en niños, niñas, adolescentes, jóvenes y adultos disminuida
Tasa de morbilidad en accidentes  de tránsito disminuida</t>
  </si>
  <si>
    <t xml:space="preserve">6,22 víctimas fatales por cada 100 mil habitantes
Fuente Datt 2019
255 lesionados por cada 100 mil habitantes
Fuente Datt 2019
</t>
  </si>
  <si>
    <t>Disminuir en 0,5 punto la tasa de mortalidad en accidentes de tránsito en niñas, niños, adolescentes, jóvenes y adultos 
Disminuir en 10 puntos la tasa de morbilidad en accidentes de tránsito</t>
  </si>
  <si>
    <t>La tasa de mortalidad en accidente de tránsito por cada 100 mil habitantes , cerró en el mes de dic  de 2021 en 7,85 , mostrando  un   aumento de 26,21% que equivale a 19 victimas fatales más las registradas en el mismo período de 2019.
La tasa de morbilidad en accidente de tránsito por cada 100 mil habitantes, cerró en   182,77 en el mes de dic de  2021, mostrando una disminución muy significativa del 28,24%, que equivale a 673 heridos menos que los  registrados en el mismo período de 2019.</t>
  </si>
  <si>
    <t>REDUCCION DE LA SINIESTRALIDAD VIAL</t>
  </si>
  <si>
    <t xml:space="preserve">Actores viales capacitados en educación y cultura para la seguridad vial </t>
  </si>
  <si>
    <t xml:space="preserve">192.438 Actores viales 
Fuente DATT
</t>
  </si>
  <si>
    <t>Capacitar 60.000 actores viales  en educación y cultura para la seguridad vial</t>
  </si>
  <si>
    <t>FORTALECIMIENTO DE LA EDUCACION, CULTURA Y SEGURIDAD VIAL EN EL DISTRITO DE CARTAGENA DE INDIAS</t>
  </si>
  <si>
    <t xml:space="preserve">Reducir las tasas de la accidentalidad vial en el Distrito de Cartagena </t>
  </si>
  <si>
    <t xml:space="preserve">Sensibilizar a 5000 actores viales en normas de tránsito, educación y cultura para la seguridad vial </t>
  </si>
  <si>
    <t>Subdirección Operativa/ Oficina de Educación Vial</t>
  </si>
  <si>
    <t>Ivonne Patiño</t>
  </si>
  <si>
    <t>Impuesto de vehículo Automotor</t>
  </si>
  <si>
    <t>FORTALECIMIENTO DE LA EDUCACION, CULTURA Y SEGURIDAD VIAL EN EL DISTRITO DE CARTAGENA</t>
  </si>
  <si>
    <t xml:space="preserve">Capacitar a 1450 estudiantes en el prograna Escuelas Seguras en convenio con instituciones educativas </t>
  </si>
  <si>
    <t>Desde el Programa Rutas Educativas Seguras se capacita a la comunidad estudiantil de primera infancia, basica primaria y segundaria, en normas de transito y seguridad vial; ademas de este programa se implemento Me Muevo con Unidatt en las Universidades.</t>
  </si>
  <si>
    <t>Capacitar a 500 conductores en normas de transito y seguridad vial</t>
  </si>
  <si>
    <t>Desde el Programa Empresarial Aprendo y me Muevo Seguro, se capacita a los conductores, personal administrativos y colaboradores en materia de movilidad y seguridad vial</t>
  </si>
  <si>
    <t xml:space="preserve">Sensibilizar a 50 Adultos mayores en normas de tránsito y seguridad vial </t>
  </si>
  <si>
    <t>Capacitar a 3000 contraventores en normas de tránsito, educación y cultura para la seguridad vial</t>
  </si>
  <si>
    <t>Realizar 100 Operativos de control de alcoholemia</t>
  </si>
  <si>
    <t>Subdirección Operativa</t>
  </si>
  <si>
    <t>No definido</t>
  </si>
  <si>
    <t>Jorge Gonzalez Barco</t>
  </si>
  <si>
    <t>Durante el mes de diciembre se realizaron operativos de alcoholemioa en diferentes puntos, debidamente identificados y en diferenets horarios, teniendo en cuenta una variable de comportamioento por algunos conductores en aparente estado de embriaaguez, donde, de acuerdo a su comportamiento, unos pocos conducián en las horas de la mañana y en su mayoria se pudo determina que bajo esta modalidad de conducta, conduiciian en horas de la meduia noche o d ela madrugada. Dejando estadísticamemnte unos resultados positivos dentro de  las horas de la media noche y madrugada</t>
  </si>
  <si>
    <t>Realizar 100 Operativos de control de velocidad</t>
  </si>
  <si>
    <t>Durante el periodo del año 2021, de acuerdo al plan de acción se superaron las espectativas operativas de control de velocidadk, teniendo en cuenta que se superó la meta trazada, el cual era  de 100 operativos, dejando como rtesultado una cantidad de conductores sancionados y generando, en algunos puntos donde se realizaba esta actividad de control de velocidad, unos uindicadores negativos que no ponían en riesgo la vida de conductores y peatones debido a la constante actividad.</t>
  </si>
  <si>
    <t>Campañas educativas en seguridad vial realizadas por diferentes medios</t>
  </si>
  <si>
    <t xml:space="preserve">79 Campañas Educativas 
Fuente DATT
</t>
  </si>
  <si>
    <t>Realizar 9 campañas educativas  en seguridad vial por diferentes medios para sensibilizar a 200.000  personas</t>
  </si>
  <si>
    <t xml:space="preserve">Diseñar y realizar  2  campañas educativas en seguridad vial
</t>
  </si>
  <si>
    <t xml:space="preserve">Se ejecutan las campañas: "Rueda la vida" dirigida a motociclistas y "Peaton Heroico" </t>
  </si>
  <si>
    <t>Realizar 10 aulas móviles en  puntos estratégicos de la ciudad para socializar las campañas educativas en seguridad vial</t>
  </si>
  <si>
    <t>Durante las campañas ejecutadas se implementaron las Aulas Moviles Salvavidas</t>
  </si>
  <si>
    <t>Sensibilizar a 50000 personas en temas de seguridad vial</t>
  </si>
  <si>
    <t xml:space="preserve">Durante todo el año se han sensibilizado a los  actores viales desde los diferentes programas y estratégias. </t>
  </si>
  <si>
    <t>Señales verticales instaladas</t>
  </si>
  <si>
    <t xml:space="preserve">6685 Señales verticales 
Fuente DATT
</t>
  </si>
  <si>
    <t xml:space="preserve">Instalar 1.000 señales verticales </t>
  </si>
  <si>
    <t>AMPLIACION Y MANTENIMIENTO DE LA SEÑALIZACION VIAL EN EL DISTRITO DE CARTAGENA DE INDIAS</t>
  </si>
  <si>
    <t>Ampliar y mantener la señalización vial  en el Distrito de Cartagena</t>
  </si>
  <si>
    <t>Realizar un estudio para definir  la instalación de la  señalización vertical y horizontal en la ciudad</t>
  </si>
  <si>
    <t>Alexander Baracaldo</t>
  </si>
  <si>
    <t>AMPLIACION Y MANTENIMIENTO DE LA SEÑALIZACION VIAL EN EL DISTRITO DE CARTAGENA</t>
  </si>
  <si>
    <t>Se realizo anexo técnico de acuerdo a las necesidades a contratar para la anualidad 2021. En el se definieron las señales verticales que debian ser instaladas. Esta actividad se cumplió en un 100%</t>
  </si>
  <si>
    <t xml:space="preserve">Metros lineales en marcas 
longitudinales demarcados 
</t>
  </si>
  <si>
    <t xml:space="preserve">555.217 Metros lineales 
Fuente DATT 
</t>
  </si>
  <si>
    <t xml:space="preserve">Demarcar 150.000 metros lineales en marcas longitudinales  </t>
  </si>
  <si>
    <t>Hasta la fecha no se ha podido instalar y demarcar la la cantidad de señales requeridas, debido a factores externos de fuerza mayor que afectaron la ejecución del contrato MCDATT-002-2021.Con el contrato de señalización se logró instalar 5 señales en el centro histórico correspondiente a la peatonalización de 5 corredores en este sector de la ciudad cumpliendo solo con un 2,5%.
Se han demarcado unos 30,000 metros lineales aproximadamente, con un avance del 60%.
Se han demarcado 156 pasos peatonales en la ciudad con un avance del 100%
Se demarcaron 2 zonas escolares con un avance del 5%
Se colocaron 32 metros líneas reductoras con un avance del 8%
Cabe aclarar que el contrato para cumplir esta meta está suspendido.</t>
  </si>
  <si>
    <t>Pasos peatonales demarcados o mantenidos</t>
  </si>
  <si>
    <t>ND</t>
  </si>
  <si>
    <t>Demarcar o mantener 400 pasos peatonales.</t>
  </si>
  <si>
    <t>Realizar un estudio técnico para la semaforización de intersecciones viales de alto flujo vehicular y peatonal</t>
  </si>
  <si>
    <t>Rendimientos Financiero DATT</t>
  </si>
  <si>
    <t>02-079-06-20-01-02-06-01
02-079-06-95-01-02-06-01</t>
  </si>
  <si>
    <t>Se realizó estudio para semaforizar la diagonal 32 con troncal de occidente, bomba terpel de ternera. Tambien se realizaron estudios para semaforizar la diagonal 32 con carrera 84, iglesia de ternera. En un tercer estudio se observó la viablidad de semaforizar la Cra. 71A con troncal de occidente (Asysco,La concepción). Esta actividad se cumplió en un 100%</t>
  </si>
  <si>
    <t>Zonas escolares demarcadas o mantenidas</t>
  </si>
  <si>
    <t>Demarcar o mantener 80 zonas escolares</t>
  </si>
  <si>
    <t>Realizar mantenimiento preventivos y correctivos  a 89 instersecciones semafóricas</t>
  </si>
  <si>
    <t>Ingresos Corrientes de libre Destinacion</t>
  </si>
  <si>
    <t>AMPLIACION Y MANTENIMIENTO DE LA SEÑALIZACION VIAL EN EL DISTRITO DE CARTAGENA- SEMAFORIZACION</t>
  </si>
  <si>
    <t>02-001-06-20-01-02-06-03</t>
  </si>
  <si>
    <t>Con el contrato MCDATT-001-2021 del 27 de abril del 2021 suscrito con la empresa SMART MOBILITY Y SECURITY S.A.S se cumplió esta meta, haciendole mantenimiento a las 89 intersecciones semaforicas de la malla vial de cartagena.Esta actividad se cumplió en un 100%</t>
  </si>
  <si>
    <t>Líneas reductores de velocidad instalados tipo bandas sonoras o resaltos o estoperoles</t>
  </si>
  <si>
    <t xml:space="preserve">Instalar 1.000 líneas de reductores de velocidad tipo bandas sonoras o resaltos o estoperoles. </t>
  </si>
  <si>
    <t xml:space="preserve">Plan local de seguridad vial formulado </t>
  </si>
  <si>
    <t xml:space="preserve">Formular el Plan local de seguridad vial para la ciudad </t>
  </si>
  <si>
    <t>FORMULACION   Y ADOPCION DEL PLAN LOCAL DE SEGURIDAD VIAL EN EL DISTRITO DE CARTAGENA DE INDIAS</t>
  </si>
  <si>
    <t>Fortalecer la cultura y educación vial en el Distrito de Cartagena</t>
  </si>
  <si>
    <t>Realizar un diagnóstico de la situación actual de la accidentalidad vial en la ciudad</t>
  </si>
  <si>
    <t>Karen Velasquez</t>
  </si>
  <si>
    <t xml:space="preserve">FORMULACION   Y ADOPCION DEL PLAN LOCAL DE SEGURIDAD VIAL EN EL DISTRITO DE CARTAGENA </t>
  </si>
  <si>
    <t>02-022-06-20-01-02-06-04</t>
  </si>
  <si>
    <t>Esta actividad ya fue cumplida en 100% en el primer semestre de 2021, en estos momentos se trabaja en la actualización de la información del diganóstico</t>
  </si>
  <si>
    <t>Actualizar el mapa de calor sobre la accidentalidad vial en la ciudad</t>
  </si>
  <si>
    <t>Esta actividad ya fue cumplida en 100% en el primer semestre de 2021, en estos momentos se trabaja en la actualización de la información del mapa de calor de accidentalidad</t>
  </si>
  <si>
    <t xml:space="preserve">Construir un documento base para la formulación del Plan local de seguridad vial para la ciudad </t>
  </si>
  <si>
    <t>Subdirección Operativa/ Planeación Vial</t>
  </si>
  <si>
    <t>Esta activida fue cumplida en un 100 % en el primer semestre.Se cuenta con el Producto # 7, Documento técnico que contiene las bases del PLSV para la ciudad de Cartagena</t>
  </si>
  <si>
    <t xml:space="preserve">FORTALECIMIENTO DE LA CAPACIDAD DE RESPUESTA DEL DEPARTAMENTO ADMINISTRATIVO DE TRANSITO TRANSPORTE </t>
  </si>
  <si>
    <t xml:space="preserve">Funcionarios capacitados en competencias laborales </t>
  </si>
  <si>
    <t xml:space="preserve">100 funcionarios 
Fuente DATT
</t>
  </si>
  <si>
    <t xml:space="preserve">Capacitar a 201 funcionarios en competencias laborales </t>
  </si>
  <si>
    <t>IMPLEMENTACION DE REINGENIERIA INSTITUCIONAL Y FORTALECIMIENTO FINANCIERO DEL DEPARTAMENTO ADMINISTRATIVO DE TRANSITO Y TRANSPORTE DE CARTAGENA DE INDIAS</t>
  </si>
  <si>
    <t>Aumentar la  capacidad administrativa , financiera y operativa del DATT para atender los nuevos retos  que imponen la movilidad de la ciudad.</t>
  </si>
  <si>
    <t>Realizar 4 jornadas de capacitación en competencias laborales  a funcionarios del DATT.</t>
  </si>
  <si>
    <t>Subdirección Adminsitrativa y Financiera / Bienestar social</t>
  </si>
  <si>
    <t>Viviana Montenegro</t>
  </si>
  <si>
    <t>REINGENIERIA INSTITUCIONAL Y FORTALECIMIENTO FINANCIERO DEL DATT</t>
  </si>
  <si>
    <t xml:space="preserve">Esta actividad fue cumplida en un 100%,se realizaron 9 jornadas de capacitación en competencias laborales
</t>
  </si>
  <si>
    <t>Celebrar  1 convenio interadministrativo con institución educativa calificada  para la capacitación de los funcionarios DATT</t>
  </si>
  <si>
    <t xml:space="preserve">En comité de contratación celebrado el 11 de octubre de 2021, se recomendaron unos ajustes a los documentos previo; al realizarlos y recibir nuevamene la cotización, ya se encontraba vigente la ley de garantias que limita esta contratación directa, y los tiempos para una seleccion abreviada supueraba la vigencia fscal del 2021, razón por la cual se realizará este contrato en el primer trimestre del 2022 </t>
  </si>
  <si>
    <t xml:space="preserve">% de renovación del parque automotor </t>
  </si>
  <si>
    <t xml:space="preserve">96% (110 vehículos) con 5 o más años de vida útil 
Fuente DATT
</t>
  </si>
  <si>
    <t xml:space="preserve">Renovar el 70 % (80 vehículos) del parque automotor </t>
  </si>
  <si>
    <t xml:space="preserve">Realizar un proceso para dar  debaja a vehículos y motocicletas  en mal estado </t>
  </si>
  <si>
    <t xml:space="preserve">Subdirección Adminsitrativa y Financiera </t>
  </si>
  <si>
    <t>Adquirir 12 vehículos  para renovar el parque automotor de la entidad</t>
  </si>
  <si>
    <t>Por factor  tiempo en los procesos de adquisición de vehículos , esta actividad no se realizará en la presente vigencia,  la alta dirección determinó que será programada para el año 2022.</t>
  </si>
  <si>
    <t>Adquirir 10 motocicletas  para renovar el parque automotor de la entidad</t>
  </si>
  <si>
    <t>Mediante orden de compra Nº 78850 se comparon 30 motocicletas para renovar el parque automotar del DATT, superando la meta en el indicador de gestión en un 200%</t>
  </si>
  <si>
    <t xml:space="preserve">% Cartera morosa recuperada </t>
  </si>
  <si>
    <t xml:space="preserve">$ 551.036.646.077,oo
(100%)
Fuente DATT
</t>
  </si>
  <si>
    <t xml:space="preserve">Recuperar $ 44.082.931.686,oo
(8%) de la cartera morosa 
</t>
  </si>
  <si>
    <t>Realizar 4 campañas de sensibilización a deudores para el pago de multas y derechos de tránsito.</t>
  </si>
  <si>
    <t>Subdirección Adminsitrativa y Financiera / cobro coactivo</t>
  </si>
  <si>
    <t>Sin registros</t>
  </si>
  <si>
    <t>Diseñar e implementar una  estrategia para la recuperación de la cartera morosa</t>
  </si>
  <si>
    <t>Radicación de embargos en las distintas entidades bancarias, correspondiente a los comparendos de las vigencias 2020 y 2021, para un total de 62,803</t>
  </si>
  <si>
    <t xml:space="preserve">Realizar 100 convenios de pagos y financiaciones con deudores por multas mensuales. </t>
  </si>
  <si>
    <t xml:space="preserve">Esta activida fue cumplida en un 100%, hemos realizado de 1ro de Enero a 30 de noviembre de 2021 un total de 3581 acuerdos de pago, de los cuales 255 corresponden al periodo del 1ro de Octubre a 30 de Noviembre de 2021 </t>
  </si>
  <si>
    <t xml:space="preserve">Instalar un software de generación masiva para mandamientos- medidas cautelares- citaciones por la tasa de derechos de tránsito </t>
  </si>
  <si>
    <t>Esta actvidad ya fue cumplida y ejecutada en un 100% en el primr semestre de 2021</t>
  </si>
  <si>
    <t xml:space="preserve">Realizar gestión persuasiva de por lo menos el 10% de la cartera morosa por concepto de multas y derechos de transito </t>
  </si>
  <si>
    <t>En el periodo comprendido entre 1 octubre y 30 de noviembre se logró un recaudo de $3.204.663.226 = 0,58%.La meta de recaudo es lograr el 8% de recuperación de cartera en el cuatrerio de $551.036.646.077, del periodo comprendido entre el 1 de Enero de 2021 a 30 de noviembre de 2021, se ha logrado un recaudo de $10.246.920.392, lo que corresponde a 1,85%</t>
  </si>
  <si>
    <t xml:space="preserve">Notificar 29.074 mandamientos de pago por multas de las vigencias 2017 y 2018 </t>
  </si>
  <si>
    <t xml:space="preserve">Realizar una alianza estratégica con una entidad comercial para efectuar el cobro coactivo de multas y derechos de tránsito </t>
  </si>
  <si>
    <t xml:space="preserve">Presentar  ante el consejo distrital de Cartagena un  proyecto de acuerdo que permita implementar los descuento por pronto pago en la tasa de derecho de transito </t>
  </si>
  <si>
    <t>% promedio de cumplimiento de los requisitos del Sistema de Gestión de Calidad</t>
  </si>
  <si>
    <t>77% (19 requisitos del SGC) Fuente DATT</t>
  </si>
  <si>
    <t>100% (19 requisitos del SGC) promedio de cumplimiento de los requisitos del Sistema de Gestión de Calidad</t>
  </si>
  <si>
    <t xml:space="preserve">Adquirir 170 radios ó equipos de comunicación con destino a los directivos y cuerpo de agente de tránsito </t>
  </si>
  <si>
    <t>Subdirección Adminsitrativa y Financiera</t>
  </si>
  <si>
    <t>Se realizó proceso de contratación de la adquisición de 170 radios o equipos de comunicación , los cuales ya fueron entregados  a los directivos y cuerpo de agente de tránsito. Esta actividad ya se cumplió en un 100%.</t>
  </si>
  <si>
    <t>Construir un documento oficial con un informe detallado de los  avances sobre la organización del achivo general de la entidad</t>
  </si>
  <si>
    <t>El Archivo del Datt, hasta el mes de septiembre ha tenido un avance de un 82% de cumplimiento en gestión documental de acuerdo a la Ley 594 del 2000 y 1712 del 2014 82el PGD (Programa de Gestión Documental) con base a las normas archivísticas se implementan procesos y actividades a desarrollar dentro del Archivo parque automotor y demás áreas de la entidad, tales como: Planeación,producción, distribución, trámites, organización, conservación, consulta y disposición final.Actividad cumplida en un 100%.</t>
  </si>
  <si>
    <t>Adquirir 17 equipos de computos con licencias de funcionamiento para mejorar la prestación del servicio de la entidad</t>
  </si>
  <si>
    <t>Por factor  tiempo en los procesos de adquisición de computadores , esta actividad no se realizará atraves de la tienda virtual y nos encontramos revisando otra modalidad que permita su cumplimiento en la vigencia 2021</t>
  </si>
  <si>
    <t xml:space="preserve">Realizar  2 mantenimientos preventivos, correctivos y calibración de los  equipos de  alcohosensores </t>
  </si>
  <si>
    <t>Se suscribió contrato Nº CD-DATT-005-2021 para el mantenimiento preventivo, correctivo y calibracion de alcohosensores y radares de velocidad . Esta actividad se cumplió en un 100%</t>
  </si>
  <si>
    <t xml:space="preserve">Implementar en un 50% el sistema de gestión de calidad </t>
  </si>
  <si>
    <t>Se realizo Auditoria Interna al Sistema de Gestion de Calidad el 29 y 30 de Noviembre 2021 frente al cumplimiento de los requisitos de la norma ISO 9001:2015 y la documentacion que soporta el SGC</t>
  </si>
  <si>
    <t>Plataforma tecnológica virtual para la información y gestión de trámites diseñada  e implementada</t>
  </si>
  <si>
    <t xml:space="preserve">Diseñar e implementar una plataforma tecnológica virtual para la información y gestión de trámites </t>
  </si>
  <si>
    <t>DISEÑO E IMPLEMENTACION DE UNA PLATAFORMA TECNOLOGICA VIRTUAL PARA LA INFORMACION Y GESTION DE TRAMITES EN EL DEPARTAMENTO ADMINISTRATIVO DE TRANSITO Y TRANSPORTE DE CARTAGENA DE INDIAS</t>
  </si>
  <si>
    <t>Implementar una plataforma tecnológica virtual para la información y realización de trámites en el Departamento Adminsitrativo de Transito
y Transporte de Cartagena</t>
  </si>
  <si>
    <t>Organizar un portafolio virtual  de oferta de  trámites y servicios para usurios del DATT</t>
  </si>
  <si>
    <t>Subdirección Adminsitrativa y Financiera / Trámites y servicios</t>
  </si>
  <si>
    <t>Katty Jurado</t>
  </si>
  <si>
    <t>PLATAFORMA TECNOLOGICA VIRTUAL PARA LA INFORMACION Y GESTION DE TRAMITES EN EL DATT</t>
  </si>
  <si>
    <t>02-022-06-20-01-02-07-02</t>
  </si>
  <si>
    <t>Se evidencia que en la mayor parte de los casos los tramites deben ser realizados presencialmente, pero con el fin de descongestionar las oficinas hay tramites que se podran realizar desde laplataforma y otros aunque no se pueden culminar si sepodran adelantar desde la plataforma.        Se pueden realizar los siguientes tramites en linea: Realizar consultas y pago de multas por el boton pse o descargando el volante de pago; Solicitar certificado de tradicion del vehiculo, solicitar acuerdos de pago de multas, solicitud de dupliCado de placas, solicitar detalles de fotodetencion, Retencion de vehiculos. Algunos tramites pueden ser adelantados desde la plataformapero culminados presencialmente: Realizar inscripcion y levantamiento de prenda; recuperacion del vehiculo inmovilizado, realizar traspaso de vehiculos.</t>
  </si>
  <si>
    <t>El documento técnico del proyecto ya fue elaborado en un 100% y cargado en la plataforma MGA en su totalidad</t>
  </si>
  <si>
    <t xml:space="preserve">Estudios e  implementación del sistema de fiscalización electrónica en la ciudad elaborados </t>
  </si>
  <si>
    <t>Elaborar los estudios e implementar el sistema de fiscalización electrónica en 10 puntos de la ciudad.</t>
  </si>
  <si>
    <t xml:space="preserve">ESTUDIOS PARA IMPLEMENTAR EL SISTEMA DE FISCALIZACION ELECTRONICA PARA LA REGULACION Y CONTROL DEL TRANSITO EN EL DISTRITO DE CARTAGENA </t>
  </si>
  <si>
    <t>Aumentar la regulación y el control del tránsito en el Distrito de Cartagena de Indias</t>
  </si>
  <si>
    <t>Elaborar un estudio técnico  para  implementar el sistema de fiscalización electrónica en 10 puntos de la ciudad</t>
  </si>
  <si>
    <t>Subdirección Operativa/ Planeación vial</t>
  </si>
  <si>
    <t xml:space="preserve">SISTEMA DE FISCALIZACION ELECTRONICA PARA LA REGULACION Y CONTROL DEL TRANSITO EN EL DISTRITO DE CARTAGENA </t>
  </si>
  <si>
    <t>02-022-06-20-01-02-07-03</t>
  </si>
  <si>
    <t>Los estudios técnicos y documentación juridica fueron cargados a la plataforma de la ANSV para revisión y aprobación. Los mismos se encuentran en proceso de revisión de la ANSV y el DATT se encuentra a la espera de observaciones. Dichos puntos fueron radicados con los siguientes numeros de solicitud:
SOL0000004441
SOL0000004501
SOL0000004561 
SOL0000004562 
SOL0000004621  
SOL0000004622
SOL0000004623
SOL0000004624
SOL0000004625
SOL0000004626
SOL0000004627</t>
  </si>
  <si>
    <t>MOVILIDAD SOSTENIBLE EN EL DISTRITO DE CARTAGENA</t>
  </si>
  <si>
    <t>Campañas pedagógicas realizadas  por diferentes medios para el uso de Transporte Público Masivo, Colectivo e Individual</t>
  </si>
  <si>
    <t>Realizar 9 campañas pedagógicas por diferentes medios  para el uso de Transporte Público Masivo, Colectivo e Individual para sensibilizar a 200.000 usuarios</t>
  </si>
  <si>
    <t>APOYO PARA LA GESTION DEL TRANSPORTE PUBLICO MASIVO, COLECTIVO E INDIVIDUAL EN EL DISTRITO DE  CARTAGENA DE INDIAS</t>
  </si>
  <si>
    <t>Mejorar la prestación del servicio de transporte público en todas sus formas en el Distrito de Cartagena.</t>
  </si>
  <si>
    <t>Diseñar y realizar 2 campañas pedagógicas  de sensibilización para el uso del transporte público legal en todas sus formas.</t>
  </si>
  <si>
    <t>Impuesto de vehículo automotor</t>
  </si>
  <si>
    <t>GESTION DEL TRANSPORTE PUBLICO MASIVO, COLECTIVO E INDIVIDUAL EN EL DISTRITO DE  CARTAGENA</t>
  </si>
  <si>
    <t>No se ejecutó esta actividad durante el período</t>
  </si>
  <si>
    <t xml:space="preserve">Estudio técnico elaborado para actualización y normalización  de los recorridos del TPC  </t>
  </si>
  <si>
    <t xml:space="preserve">16 Recorridos del TPC
Fuente DATT
</t>
  </si>
  <si>
    <t xml:space="preserve">Elaborar un estudio técnico para actualización y normalización  de los 16  recorridos del TPC  </t>
  </si>
  <si>
    <t xml:space="preserve">Revisar y definir los recorridos de  16 rutas urbanas existentes en la ciudad. </t>
  </si>
  <si>
    <t>Subdirección Operativa/Transporte Público</t>
  </si>
  <si>
    <t xml:space="preserve">Revisar y actualizar las capacidades transportadoras de 16  rutas urbanas  del TPC </t>
  </si>
  <si>
    <t>Realizar 100 operativos para controlar y regular las rutas urbanas del TPC</t>
  </si>
  <si>
    <t>Estos operativos , de acuerdo a los estudios técnicos de puntos neurálgicos, teniendo en cuenta que es una de las actividaddes donde más se generan accidentes, con solo daños, heridos y muertos, de acuerdo a los indicadores del plan de acción, se realizaron satisfactoriamente estos controles, generando estadísticas favorables y sanciones a los conductores que de manera permanente generan contravenciones de tránsito y de igual forma verificación del estado del vehículo, teniendo en cuenta que estos prestan un servicio público de pasajeros.</t>
  </si>
  <si>
    <t xml:space="preserve">Elaborar un documento oficial que cotenga los  estudios técnicos para la  actualización y normalización  de los 16  recorridos de las rutas urbanas  del TPC  </t>
  </si>
  <si>
    <t>Capacitar a 200 conductores de servicio público colectivo  en cultura ciudadana, educación vial y atención al usuario</t>
  </si>
  <si>
    <t xml:space="preserve">Una terminal satelite erradicada de acuerdo a las actividades, durante todo el año.  Se eralizó seguimiento en cuanto a modo, tiempo y lugar, con visitas técnicas a los difereentes puntos neurálgicos de la ciudadb y se pudo identificar que muchos de los existentes que generan problemas de movilidad y de mayor impacto fue la terminal de taxis  colectivos fue la Torre del Reloj, lo cual con dispositivos de control logramos erradicar, logramndop inmovilizaciones, por prestar un servicio colectivo y no individual como lo estipula la ley y su tarjeta de operación de servicios individual.  </t>
  </si>
  <si>
    <t>Terminales satélites de transporte ilegal erradicadas</t>
  </si>
  <si>
    <t xml:space="preserve">3 Terminales Satélites
Fuente DATT
</t>
  </si>
  <si>
    <t>Erradicar 3 terminales satélites de transporte ilegal</t>
  </si>
  <si>
    <t xml:space="preserve">Realizar 100 operativos contra la prestación de servicio ilegal de transporte de pasajeros </t>
  </si>
  <si>
    <t>Esta actividad de servicio de transporte ilegal, en vehículos de servicio particular es uno de los mayores retos e inconvenientes, se le realizó seguimiento durante todo el año, incluyendo el mes  de diciembre, donde más se incrementa la prestación de este servicio por ser temporada de fin de año, lo cual, estadísticamente, se puede demostrar indicadores satisfactorios, que de manera permanente, se seguirán realizando hasta un total erradicación del servicio en un tiempo determinado</t>
  </si>
  <si>
    <t xml:space="preserve">Realizar 100 operativos contra  la operación ilegal de  taxis colectivos. </t>
  </si>
  <si>
    <t>De acuerdo a los estudios técnicos realizados, en contra del servicio de transporte colectivo de taxis, se pudo observar y determinar que entre algunos de los puntos existentes en la ciudad, como son Crespo, Bocagrande y Avenuida Pedro de Heredia, el de mayor afectación es el de Bocagrande - centro y viceversa. Es uno de los que de manera determinada, se ha erradicado, su estación satélite en la Torre del Reloj y en el sector de Bocagrande.</t>
  </si>
  <si>
    <t>Elaborar un documento oficial  con las evidencias de la terminal sátelite de transporte ilegal erradicada</t>
  </si>
  <si>
    <t>Se hace referencia a  los puntos utilizados por el transporte de taxis colectivos, como la de la Torre del reloj erradicada  con acciones contundentes.</t>
  </si>
  <si>
    <t>Estudios realizados  para implementación de taxímetro para servicio de Transporte Público Individual</t>
  </si>
  <si>
    <t xml:space="preserve">Realizar los estudios para implementación de taxímetro para servicio de Transporte Público Individual </t>
  </si>
  <si>
    <t>No programada</t>
  </si>
  <si>
    <t>Tramos viales peatonalizados en el centro histórico</t>
  </si>
  <si>
    <t>Peatonalizar 3 tramos viales en el centro histórico</t>
  </si>
  <si>
    <t>IMPLEMENTACIÓN SISTEMA DE MOVILIDAD SOSTENIBLE PARA EL DISTRITO DE CARTAGENA DE INDIAS</t>
  </si>
  <si>
    <t>Mejorar el sistema de movilidad en el Distrito de Cartagena</t>
  </si>
  <si>
    <t>Priorizar los 3 tramos viales a peatonalizar en el centro histórico</t>
  </si>
  <si>
    <t>SISTEMA DE MOVILIDAD SOSTENIBLE PARA EL DISTRITO DE CARTAGENA</t>
  </si>
  <si>
    <t xml:space="preserve">De los tramos priorizados en meses anteriores en coordinacion con la GEPM y luego de la presentacion del estudio final se  considero para la presente anualidad de manera prioritaria 5 tramos los cuales corresponden a:                                                                                                                                                                                                                                         1. Carrera 3 entre calle 33 y carrera 2 (Calle de la Factoría – Santo Domingo – Nuestra Señora del Carmen - Santa Teresa)
2. Carrera 4 entre carrera 2 y calle 33Calle Don Sancho – Calle de la Iglesia – Calle de los Santos de Piedra
3. Calle 35 entre carrera 2 y carrera 5 (Calle de los Escribanos – Nuestra Señora Candelaria- Calle de Ayos)
4. Calle 3 entre carrera 3 y carrera 4 (Calle de la Inquisición)
5. Carrera 10 entre calle 32 y calle 31 (Calle Tripita y Media) y Carrera 10 entre calle 31 y calle 30 (Calle San Andrés)
</t>
  </si>
  <si>
    <t>Presentar los diseños de 3 tramos viales a peatonalizar en el centro histórico</t>
  </si>
  <si>
    <t xml:space="preserve">A la fecha contamos con el estudio técnico, mediante el cual se define la restricción vehícular en cinco corredores. Este estudio fue realizado en conjunto con la Gerencia de Espacio Público y Movilidad del Distrito GEPM.   </t>
  </si>
  <si>
    <t>Kilómetros de bicicarril  diseñados, demarcados e implementados</t>
  </si>
  <si>
    <t xml:space="preserve">17 km entre Ciclorrutas y bicicarril
Fuentes GEPM
</t>
  </si>
  <si>
    <t xml:space="preserve">Diseñar, demarcar e implementar 10 kilómetros de bicicarril </t>
  </si>
  <si>
    <t xml:space="preserve">Elaborar los estudios técnicos para diseñar, demarcar e implementar 10 km de bicicarril en la ciudad </t>
  </si>
  <si>
    <t>El documento técnico de soporte de la planificación de ciclo infraestructura fue finalizado en conjunto con GEPM.Los estudios  previos para la ejecución de la señalización, planos de diseño y soporte técnico fueron finalizados en el mes de septiembre. Este plan se ejecutará en la calle 24, 25, 30 y carrera 11 en el sector de getsemani, utilizando carriles ciclopreferentes y bandas ciclopreferentes. La documentacion fue remitida a contratacion para iniciar el proceso para implementación de fase piloto</t>
  </si>
  <si>
    <t>Sistema de información para gestión de tránsito en tiempo real diseñado e implementado.</t>
  </si>
  <si>
    <t xml:space="preserve">Diseñar e implementar un sistema de información para gestión de tránsito en tiempo real </t>
  </si>
  <si>
    <t xml:space="preserve">Diseñar un sistema de información para la  gestión de tránsito en tiempo real </t>
  </si>
  <si>
    <t>A la fecha se cuenta con el sistema de Waze for Cities el cual se encuentra publicado en la Página Web del DATT en el cual se actualizan en tiempo real los cierres viales autorizados por el DATT</t>
  </si>
  <si>
    <t>Intersecciones viales intervenidas y mejoradas en su operación</t>
  </si>
  <si>
    <t xml:space="preserve">17 Intersecciones Viales 
Fuente DATT
</t>
  </si>
  <si>
    <t xml:space="preserve">Intervenir y mejorar en su operación 5 intersecciones viales </t>
  </si>
  <si>
    <t>Realizar visitas técnicas a 2 intersecciones viales a intervenir para mejorar su operación</t>
  </si>
  <si>
    <t>Se realizaron visitas técnicas a las siguientes intresecciones * Calle 29 con carrera 22 Barrio Manga  * Carrera 11 con calle 30, Barrio Centro</t>
  </si>
  <si>
    <t xml:space="preserve">Presentar los estudios técnicos y diseños para intervenir y mejorar en su operación 2  intersecciones viales </t>
  </si>
  <si>
    <t xml:space="preserve">Por parte del área técnica contamos con los estudios de la intersección de la carrera 22 con calle 29 en el barrio manga y con el de la carrera 11 con calle 30 en el barrio Getsemani, esta última está a la espera de ser intervenida por la secretaría de infraestructura.   
En el caso de la carrera 22 con calle 29 se estan elaborando diseños de señalización complementarios para mejorar la circulación del sector.
Como gestión adicional con la Agencia Nacional de Seguridad Vial a traves del Programa Pequeñas Grandes Obras III se tienen priorizadas ocho intercepciones o tramos evaluar diseñar e intervenir, a la fecha la agencia tiene contrato con el consultor que realizará los respectivos diseños. </t>
  </si>
  <si>
    <t>Estudios de estructuración técnica, legal y financiera del sistema de estacionamientos públicos en vía y fuera de vía realizados</t>
  </si>
  <si>
    <t xml:space="preserve">Realizar los estudios de estructuración técnica, legal y financiera del sistema de estacionamientos públicos en vía y fuera de vía </t>
  </si>
  <si>
    <t xml:space="preserve">Elaborar  un  estudio  de estructuración técnica, legal y financiera del sistema de estacionamiento público en vía y fuera de vía </t>
  </si>
  <si>
    <t xml:space="preserve">Vehículos de Tracción Animal sustituidos </t>
  </si>
  <si>
    <t xml:space="preserve">274 Vehículos de Tracción Animal 
Fuente Umata 2019
</t>
  </si>
  <si>
    <t>Sustituir EL 100% del censo de Vehículos de Tracción Animal (274 VTA)</t>
  </si>
  <si>
    <t>SUSTITUCION DE  VEHICULOS DE TRACCION ANIMAL DEDICADOS AL TRANSPORTE DE CARGA LIVIANA EXISTENTES EN EL DISTRITO DE CARTAGENA DE INDIAS</t>
  </si>
  <si>
    <t>Organizar la movilidad induciendo a las buenas práticas en el transporte de carga liviana en el Distrito de Cartagena.</t>
  </si>
  <si>
    <t>Realizar 4 mesas de trabajos con otras dependencias del Distrito para establecer responsabilidades en el proceso de sustitución de VTA</t>
  </si>
  <si>
    <t>Subdirección jurídica</t>
  </si>
  <si>
    <t>Mirian Solorzano Escobar</t>
  </si>
  <si>
    <t>SUSTITUCION DE  VEHICULOS DE TRACCION ANIMAL DEDICADOS AL TRANSPORTE DE CARGA LIVIANA EXISTENTES EN EL DISTRITO DE CARTAGENA</t>
  </si>
  <si>
    <t>02-022-06-20-01-02-08-03</t>
  </si>
  <si>
    <t xml:space="preserve">Este proceso se encuentra suspendido mientras se 
definen las alternativas para realizar la sustitución de 
los VTA y se realiza la modificación al decreto 1188 de 
2014. En pos de lo anterior se han remitido oficios 
solicitando la modificación de la normativa distrital; 
recientemente se recepcionó un borrador definitivo 
desde la OAJ para aprobacion de la dirección del 
organismo de tránsito (Correo electronico de fecha 16 
/12/2021) y su visto bueno se remitio en fecha 
28/12/2021 </t>
  </si>
  <si>
    <t xml:space="preserve">Solicitar a la Oficina Asesora Jurídica del Distrito la modificación del Decteto 1188, para incluir alternativas de sustitución distintas al motocarguero </t>
  </si>
  <si>
    <t>Elaborado por: Carlos Fuentes Alvarez-Asesor Externo SAF-DATT</t>
  </si>
  <si>
    <t>Con corte a 31 de dic de 2021</t>
  </si>
  <si>
    <t>SEGUIMIENTO PLAN DE ACCION DICIEMBRE 2021</t>
  </si>
  <si>
    <t>AVANCE DEL PROGRAMA REDUCCION DE LA SINIESTRALIDAD VIAL</t>
  </si>
  <si>
    <t>ACUMULADO META PRODUCTO 2021</t>
  </si>
  <si>
    <t>AVANCE META PRODUCTO AL AÑO</t>
  </si>
  <si>
    <t>AVANCE META PRODUCTO AL CUATRIENIO</t>
  </si>
  <si>
    <t xml:space="preserve">AVANCE DEL PROGRAMA FORTALECIMIENTO DE LA CAPACIDAD DE RESPUESTA DEL DEPARTAMENTO ADMINISTRATIVO DE TRANSITO TRANSPORTE </t>
  </si>
  <si>
    <t>AVANCE DEL PROGRAMA MOVILIDAD SOSTENIBLE EN EL DISTRITO DE CARTAGENA</t>
  </si>
  <si>
    <t>AVANCE PROYECTOS DEL PROGRAMA  REDUCCION DE LA SINIESTRALIDAD VIAL</t>
  </si>
  <si>
    <t>AVANCE ACTIVIDADES</t>
  </si>
  <si>
    <t>AVANCE PROYECTOS</t>
  </si>
  <si>
    <t xml:space="preserve">AVANCE PROYECTOS DEL PROGRAMA FORTALECIMIENTO DE LA CAPACIDAD DE RESPUESTA DEL DEPARTAMENTO ADMINISTRATIVO DE TRANSITO TRANSPORTE </t>
  </si>
  <si>
    <t>AVANCES DE LOS PROYECTOS DEL PROGRAMA  MOVILIDAD SOSTENIBLE EN EL DISTRITO DE CARTAGENA</t>
  </si>
  <si>
    <t>% Ejecucion presupuestal a diciembre 2021</t>
  </si>
  <si>
    <t xml:space="preserve">02-022-06-20-01-02-06-01
</t>
  </si>
  <si>
    <t>02-022-06-95-01-02-06-01</t>
  </si>
  <si>
    <t xml:space="preserve">02-022-06-20-01-02-06-02
</t>
  </si>
  <si>
    <t>02-022-06-95-01-02-06-02</t>
  </si>
  <si>
    <t xml:space="preserve">02-022-06-20-01-02-07-01
</t>
  </si>
  <si>
    <t>02-022-06-95-01-02-07-01</t>
  </si>
  <si>
    <t xml:space="preserve">02-022-06-20-01-02-08-01
</t>
  </si>
  <si>
    <t>02-022-06-95-01-02-08-01</t>
  </si>
  <si>
    <t xml:space="preserve">02-022-06-20-01-02-08-02
</t>
  </si>
  <si>
    <t>02-022-06-95-01-02-08-02</t>
  </si>
  <si>
    <t>02-079-06-95-01-02-07-01</t>
  </si>
  <si>
    <t>AVANCE PLAN DE DESARROLLO DATT A DICIEMBRE 31 DE 2021</t>
  </si>
  <si>
    <t>AVANCE PLAN DE ACCIÓN DATT A DICIEMBRE 31 DE 2021</t>
  </si>
  <si>
    <t>% AVANCE EJECUCION PRESUPUESTAL DATT A DICIEMBRE 31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</si>
</sst>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0.0"/>
    <numFmt numFmtId="166" formatCode="0;[Red]0"/>
  </numFmts>
  <fonts count="27" x14ac:knownFonts="1">
    <font>
      <sz val="11"/>
      <color theme="1"/>
      <name val="Calibri"/>
      <family val="2"/>
      <scheme val="minor"/>
    </font>
    <font>
      <sz val="11"/>
      <color theme="1"/>
      <name val="Calibri"/>
      <family val="2"/>
      <scheme val="minor"/>
    </font>
    <font>
      <b/>
      <sz val="14"/>
      <name val="Calibri"/>
      <family val="2"/>
      <scheme val="minor"/>
    </font>
    <font>
      <sz val="11"/>
      <name val="Calibri"/>
      <family val="2"/>
      <scheme val="minor"/>
    </font>
    <font>
      <b/>
      <sz val="12"/>
      <name val="Calibri"/>
      <family val="2"/>
      <scheme val="minor"/>
    </font>
    <font>
      <b/>
      <sz val="11"/>
      <name val="Calibri"/>
      <family val="2"/>
      <scheme val="minor"/>
    </font>
    <font>
      <b/>
      <sz val="14"/>
      <color theme="1"/>
      <name val="Calibri"/>
      <family val="2"/>
      <scheme val="minor"/>
    </font>
    <font>
      <sz val="10"/>
      <color rgb="FFFF0000"/>
      <name val="Calibri"/>
      <family val="2"/>
      <scheme val="minor"/>
    </font>
    <font>
      <sz val="10"/>
      <name val="Calibri"/>
      <family val="2"/>
      <scheme val="minor"/>
    </font>
    <font>
      <sz val="10"/>
      <color rgb="FFFF0000"/>
      <name val="Calibri"/>
      <family val="2"/>
    </font>
    <font>
      <sz val="10"/>
      <color rgb="FF000000"/>
      <name val="Calibri"/>
      <family val="2"/>
      <scheme val="minor"/>
    </font>
    <font>
      <sz val="10"/>
      <name val="Calibri"/>
      <family val="2"/>
    </font>
    <font>
      <u/>
      <sz val="11"/>
      <color theme="10"/>
      <name val="Calibri"/>
      <family val="2"/>
      <scheme val="minor"/>
    </font>
    <font>
      <sz val="9"/>
      <color rgb="FFFF0000"/>
      <name val="Calibri"/>
      <family val="2"/>
    </font>
    <font>
      <sz val="9"/>
      <name val="Calibri"/>
      <family val="2"/>
    </font>
    <font>
      <sz val="10"/>
      <color theme="1"/>
      <name val="Calibri"/>
      <family val="2"/>
      <scheme val="minor"/>
    </font>
    <font>
      <sz val="9"/>
      <name val="Calibri"/>
      <family val="2"/>
      <scheme val="minor"/>
    </font>
    <font>
      <b/>
      <sz val="12"/>
      <name val="Arial"/>
      <family val="2"/>
    </font>
    <font>
      <sz val="12"/>
      <name val="Calibri"/>
      <family val="2"/>
      <scheme val="minor"/>
    </font>
    <font>
      <sz val="14"/>
      <name val="Calibri"/>
      <family val="2"/>
      <scheme val="minor"/>
    </font>
    <font>
      <sz val="16"/>
      <name val="Arial"/>
      <family val="2"/>
    </font>
    <font>
      <b/>
      <sz val="16"/>
      <color rgb="FFFF0000"/>
      <name val="Calibri"/>
      <family val="2"/>
      <scheme val="minor"/>
    </font>
    <font>
      <b/>
      <sz val="18"/>
      <color rgb="FFFF0000"/>
      <name val="Calibri"/>
      <family val="2"/>
      <scheme val="minor"/>
    </font>
    <font>
      <b/>
      <sz val="14"/>
      <color rgb="FFFF0000"/>
      <name val="Calibri"/>
      <family val="2"/>
      <scheme val="minor"/>
    </font>
    <font>
      <b/>
      <sz val="12"/>
      <color rgb="FFFF0000"/>
      <name val="Calibri"/>
      <family val="2"/>
      <scheme val="minor"/>
    </font>
    <font>
      <b/>
      <sz val="16"/>
      <color rgb="FFFF0000"/>
      <name val="Arial"/>
      <family val="2"/>
    </font>
    <font>
      <b/>
      <sz val="14"/>
      <name val="Arial"/>
      <family val="2"/>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9" fontId="1" fillId="0" borderId="0" applyFont="0" applyFill="0" applyBorder="0" applyAlignment="0" applyProtection="0"/>
    <xf numFmtId="0" fontId="12" fillId="0" borderId="0" applyNumberFormat="0" applyFill="0" applyBorder="0" applyAlignment="0" applyProtection="0"/>
    <xf numFmtId="164" fontId="1" fillId="0" borderId="0" applyFont="0" applyFill="0" applyBorder="0" applyAlignment="0" applyProtection="0"/>
  </cellStyleXfs>
  <cellXfs count="204">
    <xf numFmtId="0" fontId="0" fillId="0" borderId="0" xfId="0"/>
    <xf numFmtId="0" fontId="3" fillId="0" borderId="0" xfId="0" applyFont="1"/>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0" fillId="0" borderId="2" xfId="0" applyBorder="1" applyAlignment="1">
      <alignment horizontal="center" vertical="center" wrapText="1"/>
    </xf>
    <xf numFmtId="0" fontId="6" fillId="0" borderId="2" xfId="0" applyFont="1" applyBorder="1" applyAlignment="1">
      <alignment horizontal="center" vertical="center" wrapText="1"/>
    </xf>
    <xf numFmtId="0" fontId="7" fillId="2" borderId="2" xfId="0" applyFont="1" applyFill="1" applyBorder="1" applyAlignment="1">
      <alignment vertical="center" wrapText="1"/>
    </xf>
    <xf numFmtId="4" fontId="3" fillId="0" borderId="4" xfId="0" applyNumberFormat="1" applyFont="1" applyBorder="1" applyAlignment="1">
      <alignment horizontal="center" vertical="center" wrapText="1"/>
    </xf>
    <xf numFmtId="0" fontId="8" fillId="0" borderId="2" xfId="0" applyFont="1" applyBorder="1" applyAlignment="1">
      <alignment vertical="center" wrapText="1"/>
    </xf>
    <xf numFmtId="0" fontId="9" fillId="0" borderId="2" xfId="0" applyFont="1" applyBorder="1" applyAlignment="1">
      <alignment horizontal="center" vertical="center" wrapText="1"/>
    </xf>
    <xf numFmtId="0" fontId="7" fillId="0" borderId="2" xfId="0" applyFont="1" applyBorder="1" applyAlignment="1">
      <alignment vertical="center" wrapText="1"/>
    </xf>
    <xf numFmtId="0" fontId="8" fillId="0" borderId="2" xfId="0" applyFont="1" applyBorder="1" applyAlignment="1">
      <alignment horizontal="center" vertical="center" wrapText="1"/>
    </xf>
    <xf numFmtId="0" fontId="3"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6"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8" fillId="0" borderId="2" xfId="2" applyFont="1" applyBorder="1" applyAlignment="1">
      <alignment horizontal="center" vertical="center" wrapText="1"/>
    </xf>
    <xf numFmtId="4" fontId="3" fillId="0" borderId="2" xfId="0" applyNumberFormat="1" applyFont="1" applyBorder="1" applyAlignment="1">
      <alignment horizontal="center" vertical="center" wrapText="1"/>
    </xf>
    <xf numFmtId="0" fontId="9" fillId="0" borderId="2" xfId="0" applyFont="1" applyBorder="1"/>
    <xf numFmtId="165" fontId="4" fillId="0" borderId="2" xfId="0" applyNumberFormat="1" applyFont="1" applyBorder="1" applyAlignment="1">
      <alignment horizontal="center" vertical="center" wrapText="1"/>
    </xf>
    <xf numFmtId="1" fontId="4" fillId="0" borderId="2" xfId="0" applyNumberFormat="1" applyFont="1" applyBorder="1" applyAlignment="1">
      <alignment horizontal="center" vertical="center" wrapText="1"/>
    </xf>
    <xf numFmtId="1" fontId="11" fillId="0" borderId="2" xfId="0" applyNumberFormat="1" applyFont="1" applyBorder="1" applyAlignment="1">
      <alignment horizontal="center" vertical="center" wrapText="1"/>
    </xf>
    <xf numFmtId="0" fontId="13" fillId="0" borderId="6" xfId="0" applyFont="1" applyBorder="1" applyAlignment="1">
      <alignment horizontal="center" vertical="center" wrapText="1"/>
    </xf>
    <xf numFmtId="0" fontId="11" fillId="0" borderId="6" xfId="0" applyFont="1" applyBorder="1" applyAlignment="1">
      <alignment horizontal="center" vertical="center" wrapText="1"/>
    </xf>
    <xf numFmtId="0" fontId="3" fillId="0" borderId="4" xfId="0" applyFont="1" applyBorder="1" applyAlignment="1">
      <alignment horizontal="center" vertical="center" wrapText="1"/>
    </xf>
    <xf numFmtId="1" fontId="5" fillId="0" borderId="4" xfId="0" applyNumberFormat="1" applyFont="1" applyBorder="1" applyAlignment="1">
      <alignment horizontal="center" vertical="center" wrapText="1"/>
    </xf>
    <xf numFmtId="9" fontId="4" fillId="0" borderId="4" xfId="1" applyFont="1" applyFill="1" applyBorder="1" applyAlignment="1">
      <alignment horizontal="center" vertical="center" wrapText="1"/>
    </xf>
    <xf numFmtId="9" fontId="4" fillId="0" borderId="2" xfId="1" applyFont="1" applyFill="1" applyBorder="1" applyAlignment="1">
      <alignment horizontal="center" vertical="center" wrapText="1"/>
    </xf>
    <xf numFmtId="3" fontId="5" fillId="0" borderId="2"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4" fillId="0" borderId="4" xfId="0" applyFont="1" applyBorder="1" applyAlignment="1">
      <alignment horizontal="center" vertical="center" wrapText="1"/>
    </xf>
    <xf numFmtId="2" fontId="4" fillId="0" borderId="2" xfId="0" applyNumberFormat="1" applyFont="1" applyBorder="1" applyAlignment="1">
      <alignment horizontal="center" vertical="center" wrapText="1"/>
    </xf>
    <xf numFmtId="0" fontId="14" fillId="0" borderId="2" xfId="0" applyFont="1" applyBorder="1" applyAlignment="1">
      <alignment horizontal="center" vertical="center" wrapText="1"/>
    </xf>
    <xf numFmtId="1" fontId="11" fillId="0" borderId="2" xfId="1" applyNumberFormat="1" applyFont="1" applyBorder="1" applyAlignment="1">
      <alignment horizontal="center" vertical="center" wrapText="1"/>
    </xf>
    <xf numFmtId="9" fontId="4" fillId="0" borderId="2" xfId="0" applyNumberFormat="1" applyFont="1" applyBorder="1" applyAlignment="1">
      <alignment horizontal="center" vertical="center" wrapText="1"/>
    </xf>
    <xf numFmtId="0" fontId="8" fillId="0" borderId="6" xfId="0" applyFont="1" applyBorder="1" applyAlignment="1">
      <alignment horizontal="left" vertical="center" wrapText="1"/>
    </xf>
    <xf numFmtId="2" fontId="2" fillId="0" borderId="2"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0" fontId="3" fillId="0" borderId="2" xfId="0" applyFont="1" applyBorder="1" applyAlignment="1">
      <alignment horizontal="center" vertical="center" textRotation="90" wrapText="1"/>
    </xf>
    <xf numFmtId="1" fontId="3" fillId="0" borderId="2" xfId="0" applyNumberFormat="1" applyFont="1" applyBorder="1" applyAlignment="1">
      <alignment horizontal="center" vertical="center"/>
    </xf>
    <xf numFmtId="0" fontId="10" fillId="0" borderId="2" xfId="0" applyFont="1" applyBorder="1" applyAlignment="1">
      <alignment horizontal="left" vertical="center" wrapText="1"/>
    </xf>
    <xf numFmtId="0" fontId="10" fillId="0" borderId="7" xfId="0" applyFont="1" applyBorder="1" applyAlignment="1">
      <alignment horizontal="center" vertical="center" wrapText="1"/>
    </xf>
    <xf numFmtId="0" fontId="8" fillId="0" borderId="7" xfId="0" applyFont="1" applyBorder="1" applyAlignment="1">
      <alignment horizontal="left" vertical="center" wrapText="1"/>
    </xf>
    <xf numFmtId="0" fontId="5" fillId="0" borderId="5" xfId="0" applyFont="1" applyBorder="1" applyAlignment="1">
      <alignment horizontal="center" vertical="center" wrapText="1"/>
    </xf>
    <xf numFmtId="0" fontId="4"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7"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6" fillId="0" borderId="0" xfId="0" applyFont="1"/>
    <xf numFmtId="0" fontId="8" fillId="0" borderId="0" xfId="0" applyFont="1"/>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4" fontId="3" fillId="0" borderId="3" xfId="0" applyNumberFormat="1" applyFont="1" applyBorder="1" applyAlignment="1">
      <alignment horizontal="center" vertical="center" wrapText="1"/>
    </xf>
    <xf numFmtId="4" fontId="3" fillId="0" borderId="5" xfId="0" applyNumberFormat="1" applyFont="1" applyBorder="1" applyAlignment="1">
      <alignment horizontal="center" vertical="center" wrapText="1"/>
    </xf>
    <xf numFmtId="0" fontId="3" fillId="0" borderId="4" xfId="0" applyFont="1" applyBorder="1" applyAlignment="1">
      <alignment horizontal="center" vertical="center" wrapText="1"/>
    </xf>
    <xf numFmtId="4" fontId="3" fillId="0" borderId="4" xfId="0" applyNumberFormat="1" applyFont="1" applyBorder="1" applyAlignment="1">
      <alignment horizontal="center" vertical="center" wrapText="1"/>
    </xf>
    <xf numFmtId="0" fontId="3" fillId="0" borderId="4" xfId="0" applyFont="1" applyBorder="1" applyAlignment="1">
      <alignment horizontal="center" vertical="center"/>
    </xf>
    <xf numFmtId="0" fontId="0" fillId="0" borderId="2" xfId="0" applyBorder="1" applyAlignment="1">
      <alignment horizontal="center" vertical="center" wrapText="1"/>
    </xf>
    <xf numFmtId="0" fontId="6" fillId="0" borderId="2"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0" xfId="0" applyFont="1" applyAlignment="1">
      <alignment horizontal="center"/>
    </xf>
    <xf numFmtId="10" fontId="17" fillId="0" borderId="2" xfId="1" applyNumberFormat="1" applyFont="1" applyFill="1" applyBorder="1" applyAlignment="1">
      <alignment horizontal="center" vertical="center" wrapText="1"/>
    </xf>
    <xf numFmtId="9" fontId="2" fillId="0" borderId="2" xfId="1" applyFont="1" applyBorder="1" applyAlignment="1">
      <alignment horizontal="center" vertical="center" wrapText="1"/>
    </xf>
    <xf numFmtId="10" fontId="2" fillId="0" borderId="2" xfId="1" applyNumberFormat="1" applyFont="1" applyBorder="1" applyAlignment="1">
      <alignment horizontal="center" vertical="center" wrapText="1"/>
    </xf>
    <xf numFmtId="9" fontId="2" fillId="0" borderId="2" xfId="1" applyFont="1" applyBorder="1" applyAlignment="1">
      <alignment horizontal="center" vertical="center" wrapText="1"/>
    </xf>
    <xf numFmtId="9" fontId="21" fillId="0" borderId="4" xfId="0" applyNumberFormat="1" applyFont="1" applyBorder="1" applyAlignment="1">
      <alignment horizontal="center" vertical="center" wrapText="1"/>
    </xf>
    <xf numFmtId="165" fontId="2" fillId="0" borderId="2" xfId="0" applyNumberFormat="1" applyFont="1" applyBorder="1" applyAlignment="1">
      <alignment horizontal="center" vertical="center" wrapText="1"/>
    </xf>
    <xf numFmtId="9" fontId="21" fillId="0" borderId="2" xfId="1" applyFont="1" applyBorder="1" applyAlignment="1">
      <alignment horizontal="center" vertical="center" wrapText="1"/>
    </xf>
    <xf numFmtId="9" fontId="22" fillId="0" borderId="2" xfId="0" applyNumberFormat="1" applyFont="1" applyBorder="1"/>
    <xf numFmtId="9" fontId="4" fillId="0" borderId="2" xfId="1" applyFont="1" applyBorder="1" applyAlignment="1">
      <alignment horizontal="center" vertical="center" wrapText="1"/>
    </xf>
    <xf numFmtId="0" fontId="4" fillId="0" borderId="2" xfId="1" applyNumberFormat="1" applyFont="1" applyBorder="1" applyAlignment="1">
      <alignment horizontal="center" vertical="center" wrapText="1"/>
    </xf>
    <xf numFmtId="9" fontId="4" fillId="0" borderId="2" xfId="1" applyNumberFormat="1" applyFont="1" applyBorder="1" applyAlignment="1">
      <alignment horizontal="center" vertical="center" wrapText="1"/>
    </xf>
    <xf numFmtId="9" fontId="24" fillId="0" borderId="2" xfId="0" applyNumberFormat="1" applyFont="1" applyBorder="1" applyAlignment="1">
      <alignment horizontal="center" vertical="center" wrapText="1"/>
    </xf>
    <xf numFmtId="9" fontId="21" fillId="0" borderId="2" xfId="0" applyNumberFormat="1" applyFont="1" applyBorder="1" applyAlignment="1">
      <alignment horizontal="center" vertical="center" wrapText="1"/>
    </xf>
    <xf numFmtId="9" fontId="21" fillId="0" borderId="2" xfId="0" applyNumberFormat="1" applyFont="1" applyBorder="1" applyAlignment="1">
      <alignment horizontal="center" vertical="center"/>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4" fontId="3" fillId="0" borderId="4" xfId="0" applyNumberFormat="1" applyFont="1" applyBorder="1" applyAlignment="1">
      <alignment vertical="center" wrapText="1"/>
    </xf>
    <xf numFmtId="4" fontId="3" fillId="0" borderId="5" xfId="0" applyNumberFormat="1" applyFont="1" applyBorder="1" applyAlignment="1">
      <alignment vertical="center" wrapText="1"/>
    </xf>
    <xf numFmtId="4" fontId="3" fillId="0" borderId="12" xfId="0" applyNumberFormat="1" applyFont="1" applyBorder="1" applyAlignment="1">
      <alignment horizontal="center" vertical="center" wrapText="1"/>
    </xf>
    <xf numFmtId="4" fontId="3" fillId="0" borderId="13" xfId="0" applyNumberFormat="1" applyFont="1" applyBorder="1" applyAlignment="1">
      <alignment horizontal="center" vertical="center" wrapText="1"/>
    </xf>
    <xf numFmtId="4" fontId="3" fillId="0" borderId="0" xfId="0" applyNumberFormat="1" applyFont="1" applyBorder="1" applyAlignment="1">
      <alignment horizontal="center" vertical="center" wrapText="1"/>
    </xf>
    <xf numFmtId="0" fontId="3" fillId="0" borderId="0" xfId="0" applyFont="1" applyBorder="1" applyAlignment="1">
      <alignment horizontal="center"/>
    </xf>
    <xf numFmtId="164" fontId="3" fillId="0" borderId="3" xfId="3" applyFont="1" applyBorder="1" applyAlignment="1">
      <alignment vertical="center" wrapText="1"/>
    </xf>
    <xf numFmtId="9" fontId="3" fillId="0" borderId="3" xfId="1" applyFont="1" applyBorder="1" applyAlignment="1">
      <alignment vertical="center" wrapText="1"/>
    </xf>
    <xf numFmtId="164" fontId="3" fillId="0" borderId="4" xfId="3" applyFont="1" applyBorder="1" applyAlignment="1">
      <alignment vertical="center" wrapText="1"/>
    </xf>
    <xf numFmtId="4" fontId="3" fillId="0" borderId="5" xfId="0" applyNumberFormat="1" applyFont="1" applyBorder="1" applyAlignment="1">
      <alignment vertical="center"/>
    </xf>
    <xf numFmtId="164" fontId="3" fillId="0" borderId="3" xfId="3" applyFont="1" applyBorder="1" applyAlignment="1">
      <alignment horizontal="center" vertical="center" wrapText="1"/>
    </xf>
    <xf numFmtId="0" fontId="3" fillId="0" borderId="2" xfId="0" applyFont="1" applyBorder="1" applyAlignment="1">
      <alignment vertical="center" wrapText="1"/>
    </xf>
    <xf numFmtId="164" fontId="3" fillId="0" borderId="2" xfId="3" applyFont="1" applyBorder="1" applyAlignment="1">
      <alignment horizontal="center" vertical="center" wrapText="1"/>
    </xf>
    <xf numFmtId="164" fontId="3" fillId="0" borderId="2" xfId="3" applyFont="1" applyBorder="1" applyAlignment="1">
      <alignment vertical="center"/>
    </xf>
    <xf numFmtId="9" fontId="3" fillId="0" borderId="2" xfId="1" applyFont="1" applyBorder="1" applyAlignment="1">
      <alignment horizontal="center" vertical="center"/>
    </xf>
    <xf numFmtId="164" fontId="3" fillId="0" borderId="5" xfId="3" applyFont="1" applyBorder="1" applyAlignment="1">
      <alignment horizontal="center" vertical="center" wrapText="1"/>
    </xf>
    <xf numFmtId="9" fontId="3" fillId="0" borderId="3" xfId="1" applyFont="1" applyBorder="1" applyAlignment="1">
      <alignment horizontal="center" vertical="center" wrapText="1"/>
    </xf>
    <xf numFmtId="164" fontId="3" fillId="0" borderId="4" xfId="3" applyFont="1" applyBorder="1" applyAlignment="1">
      <alignment horizontal="center" vertical="center" wrapText="1"/>
    </xf>
    <xf numFmtId="9" fontId="3" fillId="0" borderId="2" xfId="1" applyFont="1" applyBorder="1" applyAlignment="1">
      <alignment horizontal="center" vertical="center" wrapText="1"/>
    </xf>
    <xf numFmtId="164" fontId="3" fillId="0" borderId="4" xfId="3"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164" fontId="3" fillId="0" borderId="0" xfId="0" applyNumberFormat="1" applyFont="1"/>
    <xf numFmtId="164" fontId="23" fillId="0" borderId="0" xfId="0" applyNumberFormat="1" applyFont="1"/>
    <xf numFmtId="9" fontId="23" fillId="0" borderId="0" xfId="1" applyFont="1"/>
    <xf numFmtId="10" fontId="25" fillId="0" borderId="2" xfId="1" applyNumberFormat="1" applyFont="1" applyFill="1" applyBorder="1" applyAlignment="1">
      <alignment horizontal="center" vertical="center" wrapText="1"/>
    </xf>
    <xf numFmtId="10" fontId="25" fillId="0" borderId="2" xfId="0" applyNumberFormat="1" applyFont="1" applyBorder="1" applyAlignment="1">
      <alignment horizontal="center" vertical="center" wrapText="1"/>
    </xf>
    <xf numFmtId="9" fontId="22" fillId="0" borderId="2" xfId="0" applyNumberFormat="1" applyFont="1" applyBorder="1" applyAlignment="1">
      <alignment horizontal="center" vertical="center"/>
    </xf>
    <xf numFmtId="0" fontId="4"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166" fontId="26" fillId="0" borderId="2" xfId="0" applyNumberFormat="1" applyFont="1" applyFill="1" applyBorder="1" applyAlignment="1">
      <alignment horizontal="center" vertical="center" wrapText="1"/>
    </xf>
    <xf numFmtId="0" fontId="3" fillId="0" borderId="0" xfId="0" applyFont="1" applyFill="1"/>
    <xf numFmtId="0" fontId="2" fillId="0" borderId="0" xfId="0" applyFont="1" applyAlignment="1">
      <alignment horizontal="center"/>
    </xf>
    <xf numFmtId="0" fontId="3" fillId="0" borderId="1" xfId="0" applyFont="1" applyBorder="1" applyAlignment="1">
      <alignment horizontal="center"/>
    </xf>
    <xf numFmtId="0" fontId="5" fillId="0" borderId="3" xfId="0" applyFont="1" applyBorder="1" applyAlignment="1">
      <alignment horizontal="center" vertical="center" textRotation="90" wrapText="1"/>
    </xf>
    <xf numFmtId="0" fontId="5" fillId="0" borderId="4" xfId="0" applyFont="1" applyBorder="1" applyAlignment="1">
      <alignment horizontal="center" vertical="center" textRotation="90" wrapText="1"/>
    </xf>
    <xf numFmtId="0" fontId="5" fillId="0" borderId="5" xfId="0" applyFont="1" applyBorder="1" applyAlignment="1">
      <alignment horizontal="center" vertical="center" textRotation="90"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9" fontId="2" fillId="0" borderId="3" xfId="1" applyFont="1" applyBorder="1" applyAlignment="1">
      <alignment horizontal="center" vertical="center" wrapText="1"/>
    </xf>
    <xf numFmtId="9" fontId="2" fillId="0" borderId="4" xfId="1" applyFont="1" applyBorder="1" applyAlignment="1">
      <alignment horizontal="center" vertical="center" wrapText="1"/>
    </xf>
    <xf numFmtId="9" fontId="2" fillId="0" borderId="5" xfId="1" applyFont="1" applyBorder="1" applyAlignment="1">
      <alignment horizontal="center" vertical="center" wrapText="1"/>
    </xf>
    <xf numFmtId="9" fontId="2" fillId="0" borderId="3" xfId="1" applyNumberFormat="1" applyFont="1" applyBorder="1" applyAlignment="1">
      <alignment horizontal="center" vertical="center" wrapText="1"/>
    </xf>
    <xf numFmtId="9" fontId="2" fillId="0" borderId="4" xfId="1" applyNumberFormat="1" applyFont="1" applyBorder="1" applyAlignment="1">
      <alignment horizontal="center" vertical="center" wrapText="1"/>
    </xf>
    <xf numFmtId="9" fontId="2" fillId="0" borderId="5" xfId="1" applyNumberFormat="1" applyFont="1" applyBorder="1" applyAlignment="1">
      <alignment horizontal="center" vertical="center" wrapText="1"/>
    </xf>
    <xf numFmtId="0" fontId="22" fillId="0" borderId="6"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4" fontId="3" fillId="0" borderId="3" xfId="0" applyNumberFormat="1" applyFont="1" applyBorder="1" applyAlignment="1">
      <alignment horizontal="center" vertical="center" wrapText="1"/>
    </xf>
    <xf numFmtId="4" fontId="3" fillId="0" borderId="5" xfId="0" applyNumberFormat="1" applyFont="1" applyBorder="1" applyAlignment="1">
      <alignment horizontal="center" vertical="center" wrapText="1"/>
    </xf>
    <xf numFmtId="0" fontId="3" fillId="0" borderId="2" xfId="0" applyFont="1" applyBorder="1" applyAlignment="1">
      <alignment horizontal="center" vertical="center" wrapText="1"/>
    </xf>
    <xf numFmtId="164" fontId="3" fillId="0" borderId="3" xfId="3" applyFont="1" applyBorder="1" applyAlignment="1">
      <alignment horizontal="center" vertical="center" wrapText="1"/>
    </xf>
    <xf numFmtId="164" fontId="3" fillId="0" borderId="5" xfId="3" applyFont="1" applyBorder="1" applyAlignment="1">
      <alignment horizontal="center" vertical="center" wrapText="1"/>
    </xf>
    <xf numFmtId="0" fontId="3" fillId="0" borderId="3"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5" xfId="0" applyFont="1" applyBorder="1" applyAlignment="1">
      <alignment horizontal="center" vertical="center" textRotation="90" wrapText="1"/>
    </xf>
    <xf numFmtId="1" fontId="3" fillId="0" borderId="3" xfId="0" applyNumberFormat="1" applyFont="1" applyBorder="1" applyAlignment="1">
      <alignment horizontal="center" vertical="center" wrapText="1"/>
    </xf>
    <xf numFmtId="1" fontId="3" fillId="0" borderId="4" xfId="0" applyNumberFormat="1" applyFont="1" applyBorder="1" applyAlignment="1">
      <alignment horizontal="center" vertical="center" wrapText="1"/>
    </xf>
    <xf numFmtId="1" fontId="3" fillId="0" borderId="5" xfId="0" applyNumberFormat="1"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4" fontId="3" fillId="0" borderId="4"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0" fillId="0" borderId="2" xfId="0" applyBorder="1" applyAlignment="1">
      <alignment horizontal="center" vertical="center" wrapText="1"/>
    </xf>
    <xf numFmtId="0" fontId="5"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164" fontId="3" fillId="0" borderId="4" xfId="3" applyFont="1" applyBorder="1" applyAlignment="1">
      <alignment horizontal="center" vertical="center" wrapText="1"/>
    </xf>
    <xf numFmtId="1" fontId="3" fillId="0" borderId="3" xfId="0" applyNumberFormat="1" applyFont="1" applyBorder="1" applyAlignment="1">
      <alignment horizontal="center" vertical="center"/>
    </xf>
    <xf numFmtId="1" fontId="3" fillId="0" borderId="4" xfId="0" applyNumberFormat="1" applyFont="1" applyBorder="1" applyAlignment="1">
      <alignment horizontal="center" vertical="center"/>
    </xf>
    <xf numFmtId="1" fontId="3" fillId="0" borderId="5" xfId="0" applyNumberFormat="1"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4" fontId="19" fillId="0" borderId="3" xfId="0" applyNumberFormat="1" applyFont="1" applyBorder="1" applyAlignment="1">
      <alignment horizontal="center" vertical="center" wrapText="1"/>
    </xf>
    <xf numFmtId="4" fontId="19" fillId="0" borderId="5" xfId="0" applyNumberFormat="1" applyFont="1" applyBorder="1" applyAlignment="1">
      <alignment horizontal="center" vertical="center" wrapText="1"/>
    </xf>
    <xf numFmtId="9" fontId="2" fillId="0" borderId="2" xfId="0" applyNumberFormat="1" applyFont="1" applyBorder="1" applyAlignment="1">
      <alignment horizontal="center" vertical="center" wrapText="1"/>
    </xf>
    <xf numFmtId="9" fontId="2" fillId="0" borderId="2" xfId="1" applyFont="1" applyBorder="1" applyAlignment="1">
      <alignment horizontal="center" vertical="center" wrapText="1"/>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5" fillId="0" borderId="10" xfId="0" applyFont="1" applyBorder="1" applyAlignment="1">
      <alignment horizontal="center" vertical="center" textRotation="90" wrapText="1"/>
    </xf>
    <xf numFmtId="0" fontId="5" fillId="0" borderId="11" xfId="0" applyFont="1" applyBorder="1" applyAlignment="1">
      <alignment horizontal="center" vertical="center" textRotation="90" wrapText="1"/>
    </xf>
    <xf numFmtId="9" fontId="4" fillId="0" borderId="3" xfId="1" applyFont="1" applyBorder="1" applyAlignment="1">
      <alignment horizontal="center" vertical="center" wrapText="1"/>
    </xf>
    <xf numFmtId="9" fontId="4" fillId="0" borderId="5" xfId="1" applyFont="1" applyBorder="1" applyAlignment="1">
      <alignment horizontal="center" vertical="center" wrapText="1"/>
    </xf>
    <xf numFmtId="9" fontId="21" fillId="0" borderId="6" xfId="0" applyNumberFormat="1" applyFont="1" applyBorder="1" applyAlignment="1">
      <alignment horizontal="center" vertical="center" wrapText="1"/>
    </xf>
    <xf numFmtId="9" fontId="21" fillId="0" borderId="8" xfId="0" applyNumberFormat="1" applyFont="1" applyBorder="1" applyAlignment="1">
      <alignment horizontal="center" vertical="center" wrapText="1"/>
    </xf>
    <xf numFmtId="9" fontId="21" fillId="0" borderId="9" xfId="0" applyNumberFormat="1" applyFont="1" applyBorder="1" applyAlignment="1">
      <alignment horizontal="center" vertical="center" wrapText="1"/>
    </xf>
    <xf numFmtId="9" fontId="21" fillId="0" borderId="6" xfId="1" applyFont="1" applyBorder="1" applyAlignment="1">
      <alignment horizontal="center" vertical="center" wrapText="1"/>
    </xf>
    <xf numFmtId="9" fontId="21" fillId="0" borderId="8" xfId="1" applyFont="1" applyBorder="1" applyAlignment="1">
      <alignment horizontal="center" vertical="center" wrapText="1"/>
    </xf>
    <xf numFmtId="9" fontId="21" fillId="0" borderId="9" xfId="1" applyFont="1" applyBorder="1" applyAlignment="1">
      <alignment horizontal="center" vertical="center"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9" fontId="2" fillId="0" borderId="3" xfId="0" applyNumberFormat="1" applyFont="1" applyBorder="1" applyAlignment="1">
      <alignment horizontal="center" vertical="center" wrapText="1"/>
    </xf>
    <xf numFmtId="9" fontId="2" fillId="0" borderId="5" xfId="0" applyNumberFormat="1" applyFont="1" applyBorder="1" applyAlignment="1">
      <alignment horizontal="center" vertical="center" wrapText="1"/>
    </xf>
    <xf numFmtId="9" fontId="3" fillId="0" borderId="3" xfId="1" applyFont="1" applyBorder="1" applyAlignment="1">
      <alignment horizontal="center" vertical="center" wrapText="1"/>
    </xf>
    <xf numFmtId="9" fontId="3" fillId="0" borderId="5" xfId="1" applyFont="1" applyBorder="1" applyAlignment="1">
      <alignment horizontal="center" vertical="center" wrapText="1"/>
    </xf>
    <xf numFmtId="9" fontId="3" fillId="0" borderId="4" xfId="1" applyFont="1" applyBorder="1" applyAlignment="1">
      <alignment horizontal="center" vertical="center" wrapText="1"/>
    </xf>
    <xf numFmtId="164" fontId="3" fillId="0" borderId="3" xfId="3" applyFont="1" applyBorder="1" applyAlignment="1">
      <alignment horizontal="center" vertical="center"/>
    </xf>
    <xf numFmtId="164" fontId="3" fillId="0" borderId="5" xfId="3" applyFont="1" applyBorder="1" applyAlignment="1">
      <alignment horizontal="center" vertical="center"/>
    </xf>
    <xf numFmtId="0" fontId="25" fillId="0" borderId="2" xfId="0" applyFont="1" applyBorder="1" applyAlignment="1">
      <alignment horizontal="center" vertical="center" wrapText="1"/>
    </xf>
    <xf numFmtId="0" fontId="3" fillId="0" borderId="3" xfId="0" applyFont="1" applyBorder="1" applyAlignment="1">
      <alignment horizontal="center" vertical="center"/>
    </xf>
  </cellXfs>
  <cellStyles count="4">
    <cellStyle name="Hipervínculo" xfId="2" builtinId="8"/>
    <cellStyle name="Moneda" xfId="3" builtinId="4"/>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569799</xdr:colOff>
      <xdr:row>66</xdr:row>
      <xdr:rowOff>19051</xdr:rowOff>
    </xdr:from>
    <xdr:to>
      <xdr:col>2</xdr:col>
      <xdr:colOff>1173616</xdr:colOff>
      <xdr:row>66</xdr:row>
      <xdr:rowOff>381000</xdr:rowOff>
    </xdr:to>
    <xdr:pic>
      <xdr:nvPicPr>
        <xdr:cNvPr id="2" name="Imagen 1">
          <a:extLst>
            <a:ext uri="{FF2B5EF4-FFF2-40B4-BE49-F238E27FC236}">
              <a16:creationId xmlns:a16="http://schemas.microsoft.com/office/drawing/2014/main" id="{0B858347-6E8D-4663-8DB4-24D37915187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55824" y="110661451"/>
          <a:ext cx="603817" cy="36194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796A7-24D1-4C2E-94E8-9D1AB70335AD}">
  <dimension ref="A1:AS71"/>
  <sheetViews>
    <sheetView tabSelected="1" topLeftCell="A7" zoomScale="55" zoomScaleNormal="55" workbookViewId="0">
      <pane ySplit="1130" topLeftCell="A67"/>
      <selection activeCell="A6" sqref="A6:XFD6"/>
      <selection pane="bottomLeft" activeCell="AS9" sqref="AS9"/>
    </sheetView>
  </sheetViews>
  <sheetFormatPr baseColWidth="10" defaultColWidth="11.453125" defaultRowHeight="14.5" x14ac:dyDescent="0.35"/>
  <cols>
    <col min="1" max="1" width="17.54296875" style="1" customWidth="1"/>
    <col min="2" max="2" width="19.7265625" style="1" customWidth="1"/>
    <col min="3" max="3" width="22.81640625" style="1" customWidth="1"/>
    <col min="4" max="4" width="18.81640625" style="1" customWidth="1"/>
    <col min="5" max="5" width="18.54296875" style="1" customWidth="1"/>
    <col min="6" max="6" width="22.26953125" style="1" customWidth="1"/>
    <col min="7" max="7" width="19.81640625" style="1" customWidth="1"/>
    <col min="8" max="8" width="25.1796875" style="1" customWidth="1"/>
    <col min="9" max="9" width="20.453125" style="1" customWidth="1"/>
    <col min="10" max="10" width="21.81640625" style="1" customWidth="1"/>
    <col min="11" max="11" width="22.54296875" style="1" customWidth="1"/>
    <col min="12" max="12" width="22.1796875" style="1" customWidth="1"/>
    <col min="13" max="13" width="23.81640625" style="1" customWidth="1"/>
    <col min="14" max="14" width="22.7265625" style="1" customWidth="1"/>
    <col min="15" max="15" width="23.453125" style="1" customWidth="1"/>
    <col min="16" max="16" width="26.54296875" style="1" customWidth="1"/>
    <col min="17" max="17" width="26.26953125" style="1" customWidth="1"/>
    <col min="18" max="18" width="27.453125" style="1" customWidth="1"/>
    <col min="19" max="19" width="28" style="1" customWidth="1"/>
    <col min="20" max="20" width="29.1796875" style="1" customWidth="1"/>
    <col min="21" max="21" width="43.81640625" style="1" customWidth="1"/>
    <col min="22" max="22" width="22.453125" style="1" customWidth="1"/>
    <col min="23" max="23" width="24.453125" style="1" customWidth="1"/>
    <col min="24" max="24" width="34.453125" style="1" customWidth="1"/>
    <col min="25" max="25" width="21.1796875" style="1" customWidth="1"/>
    <col min="26" max="26" width="25" style="1" customWidth="1"/>
    <col min="27" max="27" width="24.54296875" style="1" customWidth="1"/>
    <col min="28" max="28" width="20" style="1" customWidth="1"/>
    <col min="29" max="31" width="26.26953125" style="1" customWidth="1"/>
    <col min="32" max="32" width="19.7265625" style="1" customWidth="1"/>
    <col min="33" max="33" width="17.26953125" style="1" customWidth="1"/>
    <col min="34" max="34" width="17.81640625" style="1" customWidth="1"/>
    <col min="35" max="35" width="20.7265625" style="1" customWidth="1"/>
    <col min="36" max="37" width="18.81640625" style="1" customWidth="1"/>
    <col min="38" max="38" width="36" style="1" customWidth="1"/>
    <col min="39" max="39" width="23.1796875" style="55" customWidth="1"/>
    <col min="40" max="40" width="27.54296875" style="1" customWidth="1"/>
    <col min="41" max="42" width="35.453125" style="1" customWidth="1"/>
    <col min="43" max="43" width="37.1796875" style="1" customWidth="1"/>
    <col min="44" max="44" width="29.54296875" style="1" customWidth="1"/>
    <col min="45" max="45" width="65" style="1" customWidth="1"/>
    <col min="46" max="16384" width="11.453125" style="1"/>
  </cols>
  <sheetData>
    <row r="1" spans="1:45" ht="18.5" x14ac:dyDescent="0.45">
      <c r="A1" s="118" t="s">
        <v>0</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68"/>
    </row>
    <row r="2" spans="1:45" ht="18.5" x14ac:dyDescent="0.45">
      <c r="A2" s="118" t="s">
        <v>1</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68"/>
    </row>
    <row r="3" spans="1:45" ht="18.5" x14ac:dyDescent="0.45">
      <c r="A3" s="118" t="s">
        <v>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68"/>
    </row>
    <row r="4" spans="1:45" ht="18.5" x14ac:dyDescent="0.45">
      <c r="A4" s="118" t="s">
        <v>269</v>
      </c>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68"/>
    </row>
    <row r="5" spans="1:45" x14ac:dyDescent="0.35">
      <c r="A5" s="119"/>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91"/>
    </row>
    <row r="6" spans="1:45" s="117" customFormat="1" ht="87.75" customHeight="1" x14ac:dyDescent="0.35">
      <c r="A6" s="114" t="s">
        <v>3</v>
      </c>
      <c r="B6" s="114" t="s">
        <v>4</v>
      </c>
      <c r="C6" s="114" t="s">
        <v>5</v>
      </c>
      <c r="D6" s="114" t="s">
        <v>6</v>
      </c>
      <c r="E6" s="114" t="s">
        <v>7</v>
      </c>
      <c r="F6" s="114" t="s">
        <v>8</v>
      </c>
      <c r="G6" s="114" t="s">
        <v>9</v>
      </c>
      <c r="H6" s="114" t="s">
        <v>10</v>
      </c>
      <c r="I6" s="114" t="s">
        <v>6</v>
      </c>
      <c r="J6" s="114" t="s">
        <v>11</v>
      </c>
      <c r="K6" s="114" t="s">
        <v>12</v>
      </c>
      <c r="L6" s="114" t="s">
        <v>13</v>
      </c>
      <c r="M6" s="114" t="s">
        <v>14</v>
      </c>
      <c r="N6" s="114" t="s">
        <v>15</v>
      </c>
      <c r="O6" s="114" t="s">
        <v>16</v>
      </c>
      <c r="P6" s="114" t="s">
        <v>17</v>
      </c>
      <c r="Q6" s="114" t="s">
        <v>18</v>
      </c>
      <c r="R6" s="115" t="s">
        <v>271</v>
      </c>
      <c r="S6" s="69" t="s">
        <v>272</v>
      </c>
      <c r="T6" s="115" t="s">
        <v>273</v>
      </c>
      <c r="U6" s="114" t="s">
        <v>19</v>
      </c>
      <c r="V6" s="114" t="s">
        <v>20</v>
      </c>
      <c r="W6" s="114" t="s">
        <v>21</v>
      </c>
      <c r="X6" s="114" t="s">
        <v>22</v>
      </c>
      <c r="Y6" s="114" t="s">
        <v>23</v>
      </c>
      <c r="Z6" s="114" t="s">
        <v>24</v>
      </c>
      <c r="AA6" s="114" t="s">
        <v>25</v>
      </c>
      <c r="AB6" s="114" t="s">
        <v>26</v>
      </c>
      <c r="AC6" s="114" t="s">
        <v>27</v>
      </c>
      <c r="AD6" s="116" t="s">
        <v>277</v>
      </c>
      <c r="AE6" s="116" t="s">
        <v>278</v>
      </c>
      <c r="AF6" s="114" t="s">
        <v>28</v>
      </c>
      <c r="AG6" s="114" t="s">
        <v>29</v>
      </c>
      <c r="AH6" s="114" t="s">
        <v>30</v>
      </c>
      <c r="AI6" s="114" t="s">
        <v>31</v>
      </c>
      <c r="AJ6" s="114" t="s">
        <v>32</v>
      </c>
      <c r="AK6" s="114" t="s">
        <v>33</v>
      </c>
      <c r="AL6" s="114" t="s">
        <v>34</v>
      </c>
      <c r="AM6" s="114" t="s">
        <v>35</v>
      </c>
      <c r="AN6" s="114" t="s">
        <v>36</v>
      </c>
      <c r="AO6" s="114" t="s">
        <v>37</v>
      </c>
      <c r="AP6" s="114" t="s">
        <v>35</v>
      </c>
      <c r="AQ6" s="114" t="s">
        <v>38</v>
      </c>
      <c r="AR6" s="114" t="s">
        <v>281</v>
      </c>
      <c r="AS6" s="114" t="s">
        <v>39</v>
      </c>
    </row>
    <row r="7" spans="1:45" ht="132" customHeight="1" x14ac:dyDescent="0.35">
      <c r="A7" s="120" t="s">
        <v>40</v>
      </c>
      <c r="B7" s="120" t="s">
        <v>41</v>
      </c>
      <c r="C7" s="123" t="s">
        <v>42</v>
      </c>
      <c r="D7" s="123" t="s">
        <v>43</v>
      </c>
      <c r="E7" s="123" t="s">
        <v>44</v>
      </c>
      <c r="F7" s="123" t="s">
        <v>45</v>
      </c>
      <c r="G7" s="120" t="s">
        <v>46</v>
      </c>
      <c r="H7" s="139" t="s">
        <v>47</v>
      </c>
      <c r="I7" s="139" t="s">
        <v>48</v>
      </c>
      <c r="J7" s="139" t="s">
        <v>49</v>
      </c>
      <c r="K7" s="139">
        <v>60000</v>
      </c>
      <c r="L7" s="139">
        <v>10000</v>
      </c>
      <c r="M7" s="138">
        <v>16028</v>
      </c>
      <c r="N7" s="138">
        <v>3574</v>
      </c>
      <c r="O7" s="138">
        <v>1681</v>
      </c>
      <c r="P7" s="138">
        <v>5090</v>
      </c>
      <c r="Q7" s="126">
        <v>2891</v>
      </c>
      <c r="R7" s="126">
        <f>SUM(N7:Q13)</f>
        <v>13236</v>
      </c>
      <c r="S7" s="129">
        <v>1</v>
      </c>
      <c r="T7" s="129">
        <f>+(R7+M7)/K7</f>
        <v>0.48773333333333335</v>
      </c>
      <c r="U7" s="147" t="s">
        <v>50</v>
      </c>
      <c r="V7" s="150">
        <v>2020130010236</v>
      </c>
      <c r="W7" s="139" t="s">
        <v>51</v>
      </c>
      <c r="X7" s="2" t="s">
        <v>52</v>
      </c>
      <c r="Y7" s="3">
        <v>5000</v>
      </c>
      <c r="Z7" s="4">
        <v>2430</v>
      </c>
      <c r="AA7" s="4">
        <v>1296</v>
      </c>
      <c r="AB7" s="4">
        <v>2355</v>
      </c>
      <c r="AC7" s="4">
        <v>1714</v>
      </c>
      <c r="AD7" s="66">
        <f t="shared" ref="AD7:AD17" si="0">SUM(Z7:AC7)</f>
        <v>7795</v>
      </c>
      <c r="AE7" s="79">
        <v>1</v>
      </c>
      <c r="AF7" s="2">
        <v>330</v>
      </c>
      <c r="AG7" s="2">
        <v>300</v>
      </c>
      <c r="AH7" s="5" t="s">
        <v>53</v>
      </c>
      <c r="AI7" s="5">
        <v>5000</v>
      </c>
      <c r="AJ7" s="6">
        <v>7795</v>
      </c>
      <c r="AK7" s="5" t="s">
        <v>54</v>
      </c>
      <c r="AL7" s="139" t="s">
        <v>55</v>
      </c>
      <c r="AM7" s="142">
        <v>1055801632</v>
      </c>
      <c r="AN7" s="83" t="s">
        <v>56</v>
      </c>
      <c r="AO7" s="83" t="s">
        <v>282</v>
      </c>
      <c r="AP7" s="92">
        <v>965152000</v>
      </c>
      <c r="AQ7" s="92">
        <v>825652013.96000004</v>
      </c>
      <c r="AR7" s="93">
        <f>+AQ7/AP7</f>
        <v>0.85546319539305726</v>
      </c>
      <c r="AS7" s="7"/>
    </row>
    <row r="8" spans="1:45" ht="132" customHeight="1" x14ac:dyDescent="0.35">
      <c r="A8" s="121"/>
      <c r="B8" s="121"/>
      <c r="C8" s="124"/>
      <c r="D8" s="124"/>
      <c r="E8" s="124"/>
      <c r="F8" s="124"/>
      <c r="G8" s="121"/>
      <c r="H8" s="140"/>
      <c r="I8" s="140"/>
      <c r="J8" s="140"/>
      <c r="K8" s="140"/>
      <c r="L8" s="140"/>
      <c r="M8" s="138"/>
      <c r="N8" s="138"/>
      <c r="O8" s="138"/>
      <c r="P8" s="138"/>
      <c r="Q8" s="127"/>
      <c r="R8" s="127"/>
      <c r="S8" s="130"/>
      <c r="T8" s="130"/>
      <c r="U8" s="148"/>
      <c r="V8" s="151"/>
      <c r="W8" s="140"/>
      <c r="X8" s="2" t="s">
        <v>57</v>
      </c>
      <c r="Y8" s="3">
        <v>1450</v>
      </c>
      <c r="Z8" s="4">
        <v>0</v>
      </c>
      <c r="AA8" s="4">
        <v>758</v>
      </c>
      <c r="AB8" s="4">
        <v>268</v>
      </c>
      <c r="AC8" s="4">
        <v>310</v>
      </c>
      <c r="AD8" s="66">
        <f t="shared" si="0"/>
        <v>1336</v>
      </c>
      <c r="AE8" s="77">
        <f>+AD8/Y8</f>
        <v>0.92137931034482756</v>
      </c>
      <c r="AF8" s="2">
        <v>330</v>
      </c>
      <c r="AG8" s="2">
        <v>300</v>
      </c>
      <c r="AH8" s="5" t="s">
        <v>53</v>
      </c>
      <c r="AI8" s="5">
        <v>1450</v>
      </c>
      <c r="AJ8" s="6">
        <v>1336</v>
      </c>
      <c r="AK8" s="5" t="s">
        <v>54</v>
      </c>
      <c r="AL8" s="140"/>
      <c r="AM8" s="156"/>
      <c r="AN8" s="83" t="s">
        <v>56</v>
      </c>
      <c r="AO8" s="84" t="s">
        <v>283</v>
      </c>
      <c r="AP8" s="94">
        <v>90649632.230000004</v>
      </c>
      <c r="AQ8" s="86">
        <v>0</v>
      </c>
      <c r="AR8" s="93">
        <f>+AQ8/AP8</f>
        <v>0</v>
      </c>
      <c r="AS8" s="9" t="s">
        <v>58</v>
      </c>
    </row>
    <row r="9" spans="1:45" ht="132.75" customHeight="1" x14ac:dyDescent="0.35">
      <c r="A9" s="121"/>
      <c r="B9" s="121"/>
      <c r="C9" s="124"/>
      <c r="D9" s="124"/>
      <c r="E9" s="124"/>
      <c r="F9" s="124"/>
      <c r="G9" s="121"/>
      <c r="H9" s="140"/>
      <c r="I9" s="140"/>
      <c r="J9" s="140"/>
      <c r="K9" s="140"/>
      <c r="L9" s="140"/>
      <c r="M9" s="138"/>
      <c r="N9" s="138"/>
      <c r="O9" s="138"/>
      <c r="P9" s="138"/>
      <c r="Q9" s="127"/>
      <c r="R9" s="127"/>
      <c r="S9" s="130"/>
      <c r="T9" s="130"/>
      <c r="U9" s="148"/>
      <c r="V9" s="151"/>
      <c r="W9" s="140"/>
      <c r="X9" s="2" t="s">
        <v>59</v>
      </c>
      <c r="Y9" s="3">
        <v>500</v>
      </c>
      <c r="Z9" s="4">
        <v>160</v>
      </c>
      <c r="AA9" s="4">
        <v>512</v>
      </c>
      <c r="AB9" s="4">
        <v>133</v>
      </c>
      <c r="AC9" s="4">
        <v>124</v>
      </c>
      <c r="AD9" s="66">
        <f t="shared" si="0"/>
        <v>929</v>
      </c>
      <c r="AE9" s="79">
        <v>1</v>
      </c>
      <c r="AF9" s="2">
        <v>330</v>
      </c>
      <c r="AG9" s="2">
        <v>300</v>
      </c>
      <c r="AH9" s="5" t="s">
        <v>53</v>
      </c>
      <c r="AI9" s="5">
        <v>500</v>
      </c>
      <c r="AJ9" s="6">
        <v>929</v>
      </c>
      <c r="AK9" s="5" t="s">
        <v>54</v>
      </c>
      <c r="AL9" s="140"/>
      <c r="AM9" s="156"/>
      <c r="AN9" s="84"/>
      <c r="AO9" s="84"/>
      <c r="AP9" s="84"/>
      <c r="AQ9" s="86"/>
      <c r="AR9" s="86"/>
      <c r="AS9" s="9" t="s">
        <v>60</v>
      </c>
    </row>
    <row r="10" spans="1:45" ht="115.5" customHeight="1" x14ac:dyDescent="0.35">
      <c r="A10" s="121"/>
      <c r="B10" s="121"/>
      <c r="C10" s="124"/>
      <c r="D10" s="124"/>
      <c r="E10" s="124"/>
      <c r="F10" s="124"/>
      <c r="G10" s="121"/>
      <c r="H10" s="140"/>
      <c r="I10" s="140"/>
      <c r="J10" s="140"/>
      <c r="K10" s="140"/>
      <c r="L10" s="140"/>
      <c r="M10" s="138"/>
      <c r="N10" s="138"/>
      <c r="O10" s="138"/>
      <c r="P10" s="138"/>
      <c r="Q10" s="127"/>
      <c r="R10" s="127"/>
      <c r="S10" s="130"/>
      <c r="T10" s="130"/>
      <c r="U10" s="148"/>
      <c r="V10" s="151"/>
      <c r="W10" s="140"/>
      <c r="X10" s="2" t="s">
        <v>61</v>
      </c>
      <c r="Y10" s="3">
        <v>50</v>
      </c>
      <c r="Z10" s="4">
        <v>0</v>
      </c>
      <c r="AA10" s="4">
        <v>20</v>
      </c>
      <c r="AB10" s="4">
        <v>0</v>
      </c>
      <c r="AC10" s="4">
        <v>0</v>
      </c>
      <c r="AD10" s="66">
        <f t="shared" si="0"/>
        <v>20</v>
      </c>
      <c r="AE10" s="77">
        <f>+AD10/Y10</f>
        <v>0.4</v>
      </c>
      <c r="AF10" s="2">
        <v>330</v>
      </c>
      <c r="AG10" s="2">
        <v>300</v>
      </c>
      <c r="AH10" s="5" t="s">
        <v>53</v>
      </c>
      <c r="AI10" s="5">
        <v>50</v>
      </c>
      <c r="AJ10" s="6">
        <v>20</v>
      </c>
      <c r="AK10" s="5" t="s">
        <v>54</v>
      </c>
      <c r="AL10" s="140"/>
      <c r="AM10" s="156"/>
      <c r="AN10" s="84"/>
      <c r="AO10" s="84"/>
      <c r="AP10" s="84"/>
      <c r="AQ10" s="86"/>
      <c r="AR10" s="86"/>
      <c r="AS10" s="10"/>
    </row>
    <row r="11" spans="1:45" ht="142.5" customHeight="1" x14ac:dyDescent="0.35">
      <c r="A11" s="121"/>
      <c r="B11" s="121"/>
      <c r="C11" s="124"/>
      <c r="D11" s="124"/>
      <c r="E11" s="124"/>
      <c r="F11" s="124"/>
      <c r="G11" s="121"/>
      <c r="H11" s="140"/>
      <c r="I11" s="140"/>
      <c r="J11" s="140"/>
      <c r="K11" s="140"/>
      <c r="L11" s="140"/>
      <c r="M11" s="138"/>
      <c r="N11" s="138"/>
      <c r="O11" s="138"/>
      <c r="P11" s="138"/>
      <c r="Q11" s="127"/>
      <c r="R11" s="127"/>
      <c r="S11" s="130"/>
      <c r="T11" s="130"/>
      <c r="U11" s="148"/>
      <c r="V11" s="151"/>
      <c r="W11" s="140"/>
      <c r="X11" s="2" t="s">
        <v>62</v>
      </c>
      <c r="Y11" s="3">
        <v>3000</v>
      </c>
      <c r="Z11" s="4">
        <v>984</v>
      </c>
      <c r="AA11" s="4">
        <v>1323</v>
      </c>
      <c r="AB11" s="4">
        <v>2334</v>
      </c>
      <c r="AC11" s="4">
        <v>743</v>
      </c>
      <c r="AD11" s="66">
        <f t="shared" si="0"/>
        <v>5384</v>
      </c>
      <c r="AE11" s="77">
        <v>1</v>
      </c>
      <c r="AF11" s="2">
        <v>330</v>
      </c>
      <c r="AG11" s="2">
        <v>300</v>
      </c>
      <c r="AH11" s="5" t="s">
        <v>53</v>
      </c>
      <c r="AI11" s="5">
        <v>3000</v>
      </c>
      <c r="AJ11" s="6">
        <v>5384</v>
      </c>
      <c r="AK11" s="5" t="s">
        <v>54</v>
      </c>
      <c r="AL11" s="140"/>
      <c r="AM11" s="156"/>
      <c r="AN11" s="84"/>
      <c r="AO11" s="84"/>
      <c r="AP11" s="84"/>
      <c r="AQ11" s="86"/>
      <c r="AR11" s="86"/>
      <c r="AS11" s="11"/>
    </row>
    <row r="12" spans="1:45" ht="115.5" customHeight="1" x14ac:dyDescent="0.35">
      <c r="A12" s="121"/>
      <c r="B12" s="121"/>
      <c r="C12" s="124"/>
      <c r="D12" s="124"/>
      <c r="E12" s="124"/>
      <c r="F12" s="124"/>
      <c r="G12" s="121"/>
      <c r="H12" s="140"/>
      <c r="I12" s="140"/>
      <c r="J12" s="140"/>
      <c r="K12" s="140"/>
      <c r="L12" s="140"/>
      <c r="M12" s="138"/>
      <c r="N12" s="138"/>
      <c r="O12" s="138"/>
      <c r="P12" s="138"/>
      <c r="Q12" s="127"/>
      <c r="R12" s="127"/>
      <c r="S12" s="130"/>
      <c r="T12" s="130"/>
      <c r="U12" s="148"/>
      <c r="V12" s="151"/>
      <c r="W12" s="140"/>
      <c r="X12" s="2" t="s">
        <v>63</v>
      </c>
      <c r="Y12" s="3">
        <v>100</v>
      </c>
      <c r="Z12" s="4">
        <v>31</v>
      </c>
      <c r="AA12" s="4">
        <v>52</v>
      </c>
      <c r="AB12" s="4">
        <v>46</v>
      </c>
      <c r="AC12" s="4">
        <v>59</v>
      </c>
      <c r="AD12" s="66">
        <f t="shared" si="0"/>
        <v>188</v>
      </c>
      <c r="AE12" s="77">
        <v>1</v>
      </c>
      <c r="AF12" s="2">
        <v>330</v>
      </c>
      <c r="AG12" s="2">
        <v>300</v>
      </c>
      <c r="AH12" s="5" t="s">
        <v>64</v>
      </c>
      <c r="AI12" s="5" t="s">
        <v>65</v>
      </c>
      <c r="AJ12" s="6" t="s">
        <v>65</v>
      </c>
      <c r="AK12" s="5" t="s">
        <v>66</v>
      </c>
      <c r="AL12" s="140"/>
      <c r="AM12" s="156"/>
      <c r="AN12" s="84"/>
      <c r="AO12" s="84"/>
      <c r="AP12" s="84"/>
      <c r="AQ12" s="86"/>
      <c r="AR12" s="86"/>
      <c r="AS12" s="12" t="s">
        <v>67</v>
      </c>
    </row>
    <row r="13" spans="1:45" ht="131.25" customHeight="1" x14ac:dyDescent="0.35">
      <c r="A13" s="121"/>
      <c r="B13" s="121"/>
      <c r="C13" s="124"/>
      <c r="D13" s="124"/>
      <c r="E13" s="124"/>
      <c r="F13" s="124"/>
      <c r="G13" s="121"/>
      <c r="H13" s="141"/>
      <c r="I13" s="141"/>
      <c r="J13" s="141"/>
      <c r="K13" s="141"/>
      <c r="L13" s="141"/>
      <c r="M13" s="138"/>
      <c r="N13" s="138"/>
      <c r="O13" s="138"/>
      <c r="P13" s="138"/>
      <c r="Q13" s="128"/>
      <c r="R13" s="128"/>
      <c r="S13" s="131"/>
      <c r="T13" s="131"/>
      <c r="U13" s="148"/>
      <c r="V13" s="151"/>
      <c r="W13" s="140"/>
      <c r="X13" s="2" t="s">
        <v>68</v>
      </c>
      <c r="Y13" s="3">
        <v>100</v>
      </c>
      <c r="Z13" s="4">
        <v>14</v>
      </c>
      <c r="AA13" s="4">
        <v>125</v>
      </c>
      <c r="AB13" s="4">
        <v>46</v>
      </c>
      <c r="AC13" s="4">
        <v>27</v>
      </c>
      <c r="AD13" s="66">
        <f t="shared" si="0"/>
        <v>212</v>
      </c>
      <c r="AE13" s="77">
        <v>1</v>
      </c>
      <c r="AF13" s="2">
        <v>330</v>
      </c>
      <c r="AG13" s="2">
        <v>300</v>
      </c>
      <c r="AH13" s="5" t="s">
        <v>64</v>
      </c>
      <c r="AI13" s="5" t="s">
        <v>65</v>
      </c>
      <c r="AJ13" s="6" t="s">
        <v>65</v>
      </c>
      <c r="AK13" s="5" t="s">
        <v>66</v>
      </c>
      <c r="AL13" s="140"/>
      <c r="AM13" s="156"/>
      <c r="AN13" s="84"/>
      <c r="AO13" s="84"/>
      <c r="AP13" s="84"/>
      <c r="AQ13" s="86"/>
      <c r="AR13" s="86"/>
      <c r="AS13" s="14" t="s">
        <v>69</v>
      </c>
    </row>
    <row r="14" spans="1:45" ht="115.5" customHeight="1" x14ac:dyDescent="0.35">
      <c r="A14" s="121"/>
      <c r="B14" s="121"/>
      <c r="C14" s="124"/>
      <c r="D14" s="124"/>
      <c r="E14" s="124"/>
      <c r="F14" s="124"/>
      <c r="G14" s="121"/>
      <c r="H14" s="139" t="s">
        <v>70</v>
      </c>
      <c r="I14" s="139" t="s">
        <v>71</v>
      </c>
      <c r="J14" s="139" t="s">
        <v>72</v>
      </c>
      <c r="K14" s="153">
        <v>9</v>
      </c>
      <c r="L14" s="153">
        <v>2</v>
      </c>
      <c r="M14" s="138">
        <v>3</v>
      </c>
      <c r="N14" s="138">
        <v>1</v>
      </c>
      <c r="O14" s="138">
        <v>0</v>
      </c>
      <c r="P14" s="138">
        <v>2</v>
      </c>
      <c r="Q14" s="126">
        <v>0</v>
      </c>
      <c r="R14" s="126">
        <f>SUM(N14:Q16)</f>
        <v>3</v>
      </c>
      <c r="S14" s="129">
        <v>1</v>
      </c>
      <c r="T14" s="129">
        <f>+(R14+M14)/K14</f>
        <v>0.66666666666666663</v>
      </c>
      <c r="U14" s="148"/>
      <c r="V14" s="151"/>
      <c r="W14" s="140"/>
      <c r="X14" s="2" t="s">
        <v>73</v>
      </c>
      <c r="Y14" s="3">
        <v>2</v>
      </c>
      <c r="Z14" s="4">
        <v>1</v>
      </c>
      <c r="AA14" s="4">
        <v>0</v>
      </c>
      <c r="AB14" s="4">
        <v>2</v>
      </c>
      <c r="AC14" s="4">
        <v>0</v>
      </c>
      <c r="AD14" s="66">
        <f t="shared" si="0"/>
        <v>3</v>
      </c>
      <c r="AE14" s="77">
        <v>1</v>
      </c>
      <c r="AF14" s="2">
        <v>330</v>
      </c>
      <c r="AG14" s="2">
        <v>300</v>
      </c>
      <c r="AH14" s="5" t="s">
        <v>53</v>
      </c>
      <c r="AI14" s="5" t="s">
        <v>65</v>
      </c>
      <c r="AJ14" s="6" t="s">
        <v>65</v>
      </c>
      <c r="AK14" s="5" t="s">
        <v>54</v>
      </c>
      <c r="AL14" s="140"/>
      <c r="AM14" s="156"/>
      <c r="AN14" s="84"/>
      <c r="AO14" s="84"/>
      <c r="AP14" s="84"/>
      <c r="AQ14" s="86"/>
      <c r="AR14" s="86"/>
      <c r="AS14" s="12" t="s">
        <v>74</v>
      </c>
    </row>
    <row r="15" spans="1:45" ht="133.5" customHeight="1" x14ac:dyDescent="0.35">
      <c r="A15" s="121"/>
      <c r="B15" s="121"/>
      <c r="C15" s="124"/>
      <c r="D15" s="124"/>
      <c r="E15" s="124"/>
      <c r="F15" s="124"/>
      <c r="G15" s="121"/>
      <c r="H15" s="140"/>
      <c r="I15" s="140"/>
      <c r="J15" s="140"/>
      <c r="K15" s="154"/>
      <c r="L15" s="154"/>
      <c r="M15" s="138"/>
      <c r="N15" s="138"/>
      <c r="O15" s="138"/>
      <c r="P15" s="138"/>
      <c r="Q15" s="127"/>
      <c r="R15" s="127"/>
      <c r="S15" s="130"/>
      <c r="T15" s="130"/>
      <c r="U15" s="148"/>
      <c r="V15" s="151"/>
      <c r="W15" s="140"/>
      <c r="X15" s="2" t="s">
        <v>75</v>
      </c>
      <c r="Y15" s="3">
        <v>10</v>
      </c>
      <c r="Z15" s="4">
        <v>2</v>
      </c>
      <c r="AA15" s="4">
        <v>0</v>
      </c>
      <c r="AB15" s="4">
        <v>5</v>
      </c>
      <c r="AC15" s="4">
        <v>5</v>
      </c>
      <c r="AD15" s="66">
        <f t="shared" si="0"/>
        <v>12</v>
      </c>
      <c r="AE15" s="77">
        <v>1</v>
      </c>
      <c r="AF15" s="2">
        <v>330</v>
      </c>
      <c r="AG15" s="2">
        <v>300</v>
      </c>
      <c r="AH15" s="5" t="s">
        <v>53</v>
      </c>
      <c r="AI15" s="5" t="s">
        <v>65</v>
      </c>
      <c r="AJ15" s="6" t="s">
        <v>65</v>
      </c>
      <c r="AK15" s="5" t="s">
        <v>54</v>
      </c>
      <c r="AL15" s="140"/>
      <c r="AM15" s="156"/>
      <c r="AN15" s="84"/>
      <c r="AO15" s="84"/>
      <c r="AP15" s="84"/>
      <c r="AQ15" s="86"/>
      <c r="AR15" s="86"/>
      <c r="AS15" s="12" t="s">
        <v>76</v>
      </c>
    </row>
    <row r="16" spans="1:45" ht="122.25" customHeight="1" x14ac:dyDescent="0.35">
      <c r="A16" s="121"/>
      <c r="B16" s="121"/>
      <c r="C16" s="124"/>
      <c r="D16" s="124"/>
      <c r="E16" s="124"/>
      <c r="F16" s="124"/>
      <c r="G16" s="121"/>
      <c r="H16" s="141"/>
      <c r="I16" s="141"/>
      <c r="J16" s="141"/>
      <c r="K16" s="155"/>
      <c r="L16" s="155"/>
      <c r="M16" s="138"/>
      <c r="N16" s="138"/>
      <c r="O16" s="138"/>
      <c r="P16" s="138"/>
      <c r="Q16" s="128"/>
      <c r="R16" s="128"/>
      <c r="S16" s="131"/>
      <c r="T16" s="131"/>
      <c r="U16" s="149"/>
      <c r="V16" s="152"/>
      <c r="W16" s="141"/>
      <c r="X16" s="2" t="s">
        <v>77</v>
      </c>
      <c r="Y16" s="3">
        <v>50000</v>
      </c>
      <c r="Z16" s="4">
        <v>970</v>
      </c>
      <c r="AA16" s="4">
        <v>380</v>
      </c>
      <c r="AB16" s="4">
        <v>410</v>
      </c>
      <c r="AC16" s="4">
        <v>17888</v>
      </c>
      <c r="AD16" s="66">
        <f t="shared" si="0"/>
        <v>19648</v>
      </c>
      <c r="AE16" s="77">
        <f>+AD16/Y16</f>
        <v>0.39295999999999998</v>
      </c>
      <c r="AF16" s="2">
        <v>330</v>
      </c>
      <c r="AG16" s="2">
        <v>300</v>
      </c>
      <c r="AH16" s="5" t="s">
        <v>53</v>
      </c>
      <c r="AI16" s="5">
        <v>50000</v>
      </c>
      <c r="AJ16" s="6">
        <v>19649</v>
      </c>
      <c r="AK16" s="5" t="s">
        <v>54</v>
      </c>
      <c r="AL16" s="141"/>
      <c r="AM16" s="143"/>
      <c r="AN16" s="85"/>
      <c r="AO16" s="85"/>
      <c r="AP16" s="85"/>
      <c r="AQ16" s="87"/>
      <c r="AR16" s="87"/>
      <c r="AS16" s="12" t="s">
        <v>78</v>
      </c>
    </row>
    <row r="17" spans="1:45" ht="171" customHeight="1" x14ac:dyDescent="0.35">
      <c r="A17" s="121"/>
      <c r="B17" s="121"/>
      <c r="C17" s="124"/>
      <c r="D17" s="124"/>
      <c r="E17" s="124"/>
      <c r="F17" s="124"/>
      <c r="G17" s="121"/>
      <c r="H17" s="2" t="s">
        <v>79</v>
      </c>
      <c r="I17" s="2" t="s">
        <v>80</v>
      </c>
      <c r="J17" s="2" t="s">
        <v>81</v>
      </c>
      <c r="K17" s="2">
        <v>1000</v>
      </c>
      <c r="L17" s="2">
        <v>200</v>
      </c>
      <c r="M17" s="15">
        <v>0</v>
      </c>
      <c r="N17" s="15">
        <v>0</v>
      </c>
      <c r="O17" s="15">
        <v>0</v>
      </c>
      <c r="P17" s="15">
        <v>0</v>
      </c>
      <c r="Q17" s="15">
        <v>5</v>
      </c>
      <c r="R17" s="15">
        <f>SUM(N17:Q17)</f>
        <v>5</v>
      </c>
      <c r="S17" s="71">
        <f>+R17/L17</f>
        <v>2.5000000000000001E-2</v>
      </c>
      <c r="T17" s="70">
        <f>+R17/K17</f>
        <v>5.0000000000000001E-3</v>
      </c>
      <c r="U17" s="147" t="s">
        <v>82</v>
      </c>
      <c r="V17" s="150">
        <v>2020130010235</v>
      </c>
      <c r="W17" s="139" t="s">
        <v>83</v>
      </c>
      <c r="X17" s="139" t="s">
        <v>84</v>
      </c>
      <c r="Y17" s="159">
        <v>1</v>
      </c>
      <c r="Z17" s="160">
        <v>0</v>
      </c>
      <c r="AA17" s="162">
        <v>0</v>
      </c>
      <c r="AB17" s="160">
        <v>1</v>
      </c>
      <c r="AC17" s="160">
        <v>0</v>
      </c>
      <c r="AD17" s="160">
        <f t="shared" si="0"/>
        <v>1</v>
      </c>
      <c r="AE17" s="184">
        <f>+AD17/Y17</f>
        <v>1</v>
      </c>
      <c r="AF17" s="144">
        <v>330</v>
      </c>
      <c r="AG17" s="144">
        <v>300</v>
      </c>
      <c r="AH17" s="158" t="s">
        <v>64</v>
      </c>
      <c r="AI17" s="158" t="s">
        <v>65</v>
      </c>
      <c r="AJ17" s="157" t="s">
        <v>65</v>
      </c>
      <c r="AK17" s="158" t="s">
        <v>85</v>
      </c>
      <c r="AL17" s="144" t="s">
        <v>55</v>
      </c>
      <c r="AM17" s="142">
        <v>1262454845</v>
      </c>
      <c r="AN17" s="97" t="s">
        <v>86</v>
      </c>
      <c r="AO17" s="97" t="s">
        <v>284</v>
      </c>
      <c r="AP17" s="98">
        <v>942051796</v>
      </c>
      <c r="AQ17" s="99">
        <v>854465000</v>
      </c>
      <c r="AR17" s="100">
        <f>+AQ17/AP17</f>
        <v>0.90702549862767845</v>
      </c>
      <c r="AS17" s="19" t="s">
        <v>87</v>
      </c>
    </row>
    <row r="18" spans="1:45" ht="168.75" customHeight="1" x14ac:dyDescent="0.35">
      <c r="A18" s="121"/>
      <c r="B18" s="121"/>
      <c r="C18" s="124"/>
      <c r="D18" s="124"/>
      <c r="E18" s="124"/>
      <c r="F18" s="124"/>
      <c r="G18" s="121"/>
      <c r="H18" s="2" t="s">
        <v>88</v>
      </c>
      <c r="I18" s="2" t="s">
        <v>89</v>
      </c>
      <c r="J18" s="2" t="s">
        <v>90</v>
      </c>
      <c r="K18" s="2">
        <v>150000</v>
      </c>
      <c r="L18" s="2">
        <v>50000</v>
      </c>
      <c r="M18" s="15">
        <v>0</v>
      </c>
      <c r="N18" s="15">
        <v>0</v>
      </c>
      <c r="O18" s="15">
        <v>0</v>
      </c>
      <c r="P18" s="15">
        <v>0</v>
      </c>
      <c r="Q18" s="15">
        <v>30000</v>
      </c>
      <c r="R18" s="15">
        <f>SUM(N18:Q18)</f>
        <v>30000</v>
      </c>
      <c r="S18" s="71">
        <f>+R18/L18</f>
        <v>0.6</v>
      </c>
      <c r="T18" s="70">
        <f>+(R18+M18)/K18</f>
        <v>0.2</v>
      </c>
      <c r="U18" s="148"/>
      <c r="V18" s="151"/>
      <c r="W18" s="140"/>
      <c r="X18" s="141"/>
      <c r="Y18" s="159"/>
      <c r="Z18" s="161"/>
      <c r="AA18" s="162"/>
      <c r="AB18" s="161"/>
      <c r="AC18" s="161"/>
      <c r="AD18" s="161"/>
      <c r="AE18" s="185"/>
      <c r="AF18" s="144"/>
      <c r="AG18" s="144"/>
      <c r="AH18" s="158"/>
      <c r="AI18" s="158"/>
      <c r="AJ18" s="157"/>
      <c r="AK18" s="158"/>
      <c r="AL18" s="144"/>
      <c r="AM18" s="143"/>
      <c r="AN18" s="97" t="s">
        <v>86</v>
      </c>
      <c r="AO18" s="85" t="s">
        <v>285</v>
      </c>
      <c r="AP18" s="101">
        <v>320403049.24000001</v>
      </c>
      <c r="AQ18" s="95">
        <v>0</v>
      </c>
      <c r="AR18" s="100">
        <f>+AQ18/AP18</f>
        <v>0</v>
      </c>
      <c r="AS18" s="20" t="s">
        <v>91</v>
      </c>
    </row>
    <row r="19" spans="1:45" ht="159" customHeight="1" x14ac:dyDescent="0.35">
      <c r="A19" s="121"/>
      <c r="B19" s="121"/>
      <c r="C19" s="124"/>
      <c r="D19" s="124"/>
      <c r="E19" s="124"/>
      <c r="F19" s="124"/>
      <c r="G19" s="121"/>
      <c r="H19" s="2" t="s">
        <v>92</v>
      </c>
      <c r="I19" s="2" t="s">
        <v>93</v>
      </c>
      <c r="J19" s="2" t="s">
        <v>94</v>
      </c>
      <c r="K19" s="2">
        <v>400</v>
      </c>
      <c r="L19" s="2">
        <v>100</v>
      </c>
      <c r="M19" s="15">
        <v>0</v>
      </c>
      <c r="N19" s="15">
        <v>0</v>
      </c>
      <c r="O19" s="15">
        <v>0</v>
      </c>
      <c r="P19" s="15">
        <v>0</v>
      </c>
      <c r="Q19" s="15">
        <v>156</v>
      </c>
      <c r="R19" s="15">
        <f>SUM(N19:Q19)</f>
        <v>156</v>
      </c>
      <c r="S19" s="71">
        <v>1</v>
      </c>
      <c r="T19" s="70">
        <f>+(R19+M19)/K19</f>
        <v>0.39</v>
      </c>
      <c r="U19" s="148"/>
      <c r="V19" s="151"/>
      <c r="W19" s="140"/>
      <c r="X19" s="2" t="s">
        <v>95</v>
      </c>
      <c r="Y19" s="3">
        <v>1</v>
      </c>
      <c r="Z19" s="4">
        <v>0</v>
      </c>
      <c r="AA19" s="4">
        <v>1</v>
      </c>
      <c r="AB19" s="4">
        <v>1</v>
      </c>
      <c r="AC19" s="4">
        <v>0</v>
      </c>
      <c r="AD19" s="66">
        <v>1</v>
      </c>
      <c r="AE19" s="39">
        <v>1</v>
      </c>
      <c r="AF19" s="2">
        <v>330</v>
      </c>
      <c r="AG19" s="2">
        <v>300</v>
      </c>
      <c r="AH19" s="5" t="s">
        <v>64</v>
      </c>
      <c r="AI19" s="5" t="s">
        <v>65</v>
      </c>
      <c r="AJ19" s="6" t="s">
        <v>65</v>
      </c>
      <c r="AK19" s="5" t="s">
        <v>85</v>
      </c>
      <c r="AL19" s="2" t="s">
        <v>96</v>
      </c>
      <c r="AM19" s="21">
        <v>14259286</v>
      </c>
      <c r="AN19" s="2" t="s">
        <v>86</v>
      </c>
      <c r="AO19" s="2" t="s">
        <v>97</v>
      </c>
      <c r="AP19" s="98">
        <v>14259286</v>
      </c>
      <c r="AQ19" s="21">
        <v>0</v>
      </c>
      <c r="AR19" s="100">
        <f>+AQ19/AP19</f>
        <v>0</v>
      </c>
      <c r="AS19" s="19" t="s">
        <v>98</v>
      </c>
    </row>
    <row r="20" spans="1:45" ht="180.75" customHeight="1" x14ac:dyDescent="0.35">
      <c r="A20" s="121"/>
      <c r="B20" s="121"/>
      <c r="C20" s="124"/>
      <c r="D20" s="124"/>
      <c r="E20" s="124"/>
      <c r="F20" s="124"/>
      <c r="G20" s="121"/>
      <c r="H20" s="2" t="s">
        <v>99</v>
      </c>
      <c r="I20" s="2" t="s">
        <v>93</v>
      </c>
      <c r="J20" s="2" t="s">
        <v>100</v>
      </c>
      <c r="K20" s="2">
        <v>80</v>
      </c>
      <c r="L20" s="2">
        <v>40</v>
      </c>
      <c r="M20" s="15">
        <v>0</v>
      </c>
      <c r="N20" s="15">
        <v>0</v>
      </c>
      <c r="O20" s="15">
        <v>0</v>
      </c>
      <c r="P20" s="15">
        <v>0</v>
      </c>
      <c r="Q20" s="15">
        <v>2</v>
      </c>
      <c r="R20" s="15">
        <f>SUM(N20:Q20)</f>
        <v>2</v>
      </c>
      <c r="S20" s="71">
        <f>+R20/L20</f>
        <v>0.05</v>
      </c>
      <c r="T20" s="70">
        <f>+(R20+M20)/K20</f>
        <v>2.5000000000000001E-2</v>
      </c>
      <c r="U20" s="148"/>
      <c r="V20" s="151"/>
      <c r="W20" s="140"/>
      <c r="X20" s="158" t="s">
        <v>101</v>
      </c>
      <c r="Y20" s="159">
        <v>89</v>
      </c>
      <c r="Z20" s="160">
        <v>55</v>
      </c>
      <c r="AA20" s="162">
        <v>34</v>
      </c>
      <c r="AB20" s="160">
        <v>89</v>
      </c>
      <c r="AC20" s="160">
        <v>0</v>
      </c>
      <c r="AD20" s="160">
        <f>SUM(Z20:AC21)</f>
        <v>178</v>
      </c>
      <c r="AE20" s="184">
        <v>1</v>
      </c>
      <c r="AF20" s="144">
        <v>330</v>
      </c>
      <c r="AG20" s="144">
        <v>300</v>
      </c>
      <c r="AH20" s="158" t="s">
        <v>64</v>
      </c>
      <c r="AI20" s="158" t="s">
        <v>65</v>
      </c>
      <c r="AJ20" s="157" t="s">
        <v>65</v>
      </c>
      <c r="AK20" s="158" t="s">
        <v>85</v>
      </c>
      <c r="AL20" s="144" t="s">
        <v>102</v>
      </c>
      <c r="AM20" s="142">
        <v>3187000000</v>
      </c>
      <c r="AN20" s="139" t="s">
        <v>103</v>
      </c>
      <c r="AO20" s="145" t="s">
        <v>104</v>
      </c>
      <c r="AP20" s="145">
        <v>3187000000</v>
      </c>
      <c r="AQ20" s="145">
        <v>398174220.92000002</v>
      </c>
      <c r="AR20" s="197">
        <f>+AQ20/AP20</f>
        <v>0.12493700060244745</v>
      </c>
      <c r="AS20" s="19" t="s">
        <v>105</v>
      </c>
    </row>
    <row r="21" spans="1:45" ht="115.5" customHeight="1" x14ac:dyDescent="0.35">
      <c r="A21" s="121"/>
      <c r="B21" s="121"/>
      <c r="C21" s="124"/>
      <c r="D21" s="124"/>
      <c r="E21" s="124"/>
      <c r="F21" s="124"/>
      <c r="G21" s="121"/>
      <c r="H21" s="2" t="s">
        <v>106</v>
      </c>
      <c r="I21" s="2" t="s">
        <v>93</v>
      </c>
      <c r="J21" s="2" t="s">
        <v>107</v>
      </c>
      <c r="K21" s="2">
        <v>1000</v>
      </c>
      <c r="L21" s="2">
        <v>400</v>
      </c>
      <c r="M21" s="15">
        <v>0</v>
      </c>
      <c r="N21" s="15">
        <v>0</v>
      </c>
      <c r="O21" s="15">
        <v>0</v>
      </c>
      <c r="P21" s="15">
        <v>0</v>
      </c>
      <c r="Q21" s="15">
        <v>32</v>
      </c>
      <c r="R21" s="15">
        <f>SUM(N21:Q21)</f>
        <v>32</v>
      </c>
      <c r="S21" s="71">
        <f>+R21/L21</f>
        <v>0.08</v>
      </c>
      <c r="T21" s="70">
        <f>+(R21+M21)/K21</f>
        <v>3.2000000000000001E-2</v>
      </c>
      <c r="U21" s="149"/>
      <c r="V21" s="152"/>
      <c r="W21" s="141"/>
      <c r="X21" s="158"/>
      <c r="Y21" s="159"/>
      <c r="Z21" s="161"/>
      <c r="AA21" s="162"/>
      <c r="AB21" s="161"/>
      <c r="AC21" s="161"/>
      <c r="AD21" s="161"/>
      <c r="AE21" s="185"/>
      <c r="AF21" s="144"/>
      <c r="AG21" s="144"/>
      <c r="AH21" s="158"/>
      <c r="AI21" s="158"/>
      <c r="AJ21" s="157"/>
      <c r="AK21" s="158"/>
      <c r="AL21" s="144"/>
      <c r="AM21" s="143"/>
      <c r="AN21" s="141"/>
      <c r="AO21" s="146"/>
      <c r="AP21" s="146"/>
      <c r="AQ21" s="146"/>
      <c r="AR21" s="198"/>
      <c r="AS21" s="22"/>
    </row>
    <row r="22" spans="1:45" ht="129.75" customHeight="1" x14ac:dyDescent="0.35">
      <c r="A22" s="121"/>
      <c r="B22" s="121"/>
      <c r="C22" s="124"/>
      <c r="D22" s="124"/>
      <c r="E22" s="124"/>
      <c r="F22" s="124"/>
      <c r="G22" s="121"/>
      <c r="H22" s="139" t="s">
        <v>108</v>
      </c>
      <c r="I22" s="139">
        <v>0</v>
      </c>
      <c r="J22" s="139" t="s">
        <v>109</v>
      </c>
      <c r="K22" s="139">
        <v>1</v>
      </c>
      <c r="L22" s="139">
        <v>0.25</v>
      </c>
      <c r="M22" s="138">
        <v>0</v>
      </c>
      <c r="N22" s="138">
        <v>0</v>
      </c>
      <c r="O22" s="138">
        <v>1</v>
      </c>
      <c r="P22" s="138">
        <v>1</v>
      </c>
      <c r="Q22" s="126">
        <v>1</v>
      </c>
      <c r="R22" s="126">
        <f>+Q22</f>
        <v>1</v>
      </c>
      <c r="S22" s="132">
        <v>1</v>
      </c>
      <c r="T22" s="129">
        <f>+(R22+M22)/K22</f>
        <v>1</v>
      </c>
      <c r="U22" s="147" t="s">
        <v>110</v>
      </c>
      <c r="V22" s="150">
        <v>2020130010318</v>
      </c>
      <c r="W22" s="139" t="s">
        <v>111</v>
      </c>
      <c r="X22" s="2" t="s">
        <v>112</v>
      </c>
      <c r="Y22" s="3">
        <v>1</v>
      </c>
      <c r="Z22" s="4">
        <v>0.4</v>
      </c>
      <c r="AA22" s="23">
        <v>0.6</v>
      </c>
      <c r="AB22" s="24">
        <v>1</v>
      </c>
      <c r="AC22" s="24">
        <v>0</v>
      </c>
      <c r="AD22" s="24">
        <v>1</v>
      </c>
      <c r="AE22" s="77">
        <v>1</v>
      </c>
      <c r="AF22" s="2">
        <v>330</v>
      </c>
      <c r="AG22" s="2">
        <v>300</v>
      </c>
      <c r="AH22" s="2" t="s">
        <v>64</v>
      </c>
      <c r="AI22" s="5" t="s">
        <v>65</v>
      </c>
      <c r="AJ22" s="6" t="s">
        <v>65</v>
      </c>
      <c r="AK22" s="2" t="s">
        <v>113</v>
      </c>
      <c r="AL22" s="139" t="s">
        <v>55</v>
      </c>
      <c r="AM22" s="142">
        <v>81000000</v>
      </c>
      <c r="AN22" s="139" t="s">
        <v>114</v>
      </c>
      <c r="AO22" s="139" t="s">
        <v>115</v>
      </c>
      <c r="AP22" s="145">
        <v>81000000</v>
      </c>
      <c r="AQ22" s="145">
        <v>22991667</v>
      </c>
      <c r="AR22" s="197">
        <f>+AQ22/AP22</f>
        <v>0.28384774074074076</v>
      </c>
      <c r="AS22" s="19" t="s">
        <v>116</v>
      </c>
    </row>
    <row r="23" spans="1:45" ht="129.75" customHeight="1" x14ac:dyDescent="0.35">
      <c r="A23" s="121"/>
      <c r="B23" s="121"/>
      <c r="C23" s="124"/>
      <c r="D23" s="124"/>
      <c r="E23" s="124"/>
      <c r="F23" s="124"/>
      <c r="G23" s="121"/>
      <c r="H23" s="140"/>
      <c r="I23" s="140"/>
      <c r="J23" s="140"/>
      <c r="K23" s="140"/>
      <c r="L23" s="140"/>
      <c r="M23" s="138"/>
      <c r="N23" s="138"/>
      <c r="O23" s="138"/>
      <c r="P23" s="138"/>
      <c r="Q23" s="127"/>
      <c r="R23" s="127"/>
      <c r="S23" s="133"/>
      <c r="T23" s="130"/>
      <c r="U23" s="148"/>
      <c r="V23" s="151"/>
      <c r="W23" s="140"/>
      <c r="X23" s="2" t="s">
        <v>117</v>
      </c>
      <c r="Y23" s="3">
        <v>1</v>
      </c>
      <c r="Z23" s="4">
        <v>0</v>
      </c>
      <c r="AA23" s="4">
        <v>1</v>
      </c>
      <c r="AB23" s="4">
        <v>1</v>
      </c>
      <c r="AC23" s="4">
        <v>0</v>
      </c>
      <c r="AD23" s="66">
        <v>1</v>
      </c>
      <c r="AE23" s="77">
        <v>1</v>
      </c>
      <c r="AF23" s="2">
        <v>330</v>
      </c>
      <c r="AG23" s="2">
        <v>300</v>
      </c>
      <c r="AH23" s="2" t="s">
        <v>64</v>
      </c>
      <c r="AI23" s="5" t="s">
        <v>65</v>
      </c>
      <c r="AJ23" s="6" t="s">
        <v>65</v>
      </c>
      <c r="AK23" s="2" t="s">
        <v>113</v>
      </c>
      <c r="AL23" s="140"/>
      <c r="AM23" s="156"/>
      <c r="AN23" s="140"/>
      <c r="AO23" s="140"/>
      <c r="AP23" s="163"/>
      <c r="AQ23" s="163"/>
      <c r="AR23" s="199"/>
      <c r="AS23" s="19" t="s">
        <v>118</v>
      </c>
    </row>
    <row r="24" spans="1:45" ht="113.25" customHeight="1" x14ac:dyDescent="0.35">
      <c r="A24" s="121"/>
      <c r="B24" s="121"/>
      <c r="C24" s="124"/>
      <c r="D24" s="124"/>
      <c r="E24" s="124"/>
      <c r="F24" s="124"/>
      <c r="G24" s="121"/>
      <c r="H24" s="141"/>
      <c r="I24" s="141"/>
      <c r="J24" s="141"/>
      <c r="K24" s="141"/>
      <c r="L24" s="141"/>
      <c r="M24" s="138"/>
      <c r="N24" s="138"/>
      <c r="O24" s="138"/>
      <c r="P24" s="138"/>
      <c r="Q24" s="128"/>
      <c r="R24" s="128"/>
      <c r="S24" s="134"/>
      <c r="T24" s="131"/>
      <c r="U24" s="149"/>
      <c r="V24" s="152"/>
      <c r="W24" s="141"/>
      <c r="X24" s="2" t="s">
        <v>119</v>
      </c>
      <c r="Y24" s="3">
        <v>1</v>
      </c>
      <c r="Z24" s="4">
        <v>0</v>
      </c>
      <c r="AA24" s="4">
        <v>1</v>
      </c>
      <c r="AB24" s="4">
        <v>1</v>
      </c>
      <c r="AC24" s="4">
        <v>0</v>
      </c>
      <c r="AD24" s="66">
        <v>1</v>
      </c>
      <c r="AE24" s="77">
        <v>1</v>
      </c>
      <c r="AF24" s="2">
        <v>330</v>
      </c>
      <c r="AG24" s="2">
        <v>300</v>
      </c>
      <c r="AH24" s="5" t="s">
        <v>120</v>
      </c>
      <c r="AI24" s="5" t="s">
        <v>65</v>
      </c>
      <c r="AJ24" s="6" t="s">
        <v>65</v>
      </c>
      <c r="AK24" s="5" t="s">
        <v>113</v>
      </c>
      <c r="AL24" s="141"/>
      <c r="AM24" s="143"/>
      <c r="AN24" s="141"/>
      <c r="AO24" s="141"/>
      <c r="AP24" s="146"/>
      <c r="AQ24" s="146"/>
      <c r="AR24" s="198"/>
      <c r="AS24" s="12" t="s">
        <v>121</v>
      </c>
    </row>
    <row r="25" spans="1:45" ht="101.25" customHeight="1" x14ac:dyDescent="0.35">
      <c r="A25" s="121"/>
      <c r="B25" s="121"/>
      <c r="C25" s="124"/>
      <c r="D25" s="124"/>
      <c r="E25" s="124"/>
      <c r="F25" s="124"/>
      <c r="G25" s="122"/>
      <c r="H25" s="135" t="s">
        <v>270</v>
      </c>
      <c r="I25" s="136"/>
      <c r="J25" s="136"/>
      <c r="K25" s="136"/>
      <c r="L25" s="136"/>
      <c r="M25" s="136"/>
      <c r="N25" s="136"/>
      <c r="O25" s="136"/>
      <c r="P25" s="136"/>
      <c r="Q25" s="136"/>
      <c r="R25" s="137"/>
      <c r="S25" s="73">
        <f>AVERAGE(S7:S24)</f>
        <v>0.59437499999999999</v>
      </c>
      <c r="T25" s="73">
        <f>AVERAGE(T7:T24)</f>
        <v>0.35079999999999995</v>
      </c>
      <c r="U25" s="186" t="s">
        <v>276</v>
      </c>
      <c r="V25" s="187"/>
      <c r="W25" s="187"/>
      <c r="X25" s="187"/>
      <c r="Y25" s="187"/>
      <c r="Z25" s="187"/>
      <c r="AA25" s="187"/>
      <c r="AB25" s="187"/>
      <c r="AC25" s="187"/>
      <c r="AD25" s="188"/>
      <c r="AE25" s="80">
        <f>AVERAGE(AE7:AE24)</f>
        <v>0.91964620689655174</v>
      </c>
      <c r="AF25" s="16"/>
      <c r="AG25" s="16"/>
      <c r="AH25" s="17"/>
      <c r="AI25" s="17"/>
      <c r="AJ25" s="18"/>
      <c r="AK25" s="17"/>
      <c r="AL25" s="28"/>
      <c r="AM25" s="8"/>
      <c r="AN25" s="28"/>
      <c r="AO25" s="28"/>
      <c r="AP25" s="61"/>
      <c r="AQ25" s="8"/>
      <c r="AR25" s="62"/>
      <c r="AS25" s="12"/>
    </row>
    <row r="26" spans="1:45" ht="235.5" customHeight="1" x14ac:dyDescent="0.35">
      <c r="A26" s="121"/>
      <c r="B26" s="121"/>
      <c r="C26" s="124"/>
      <c r="D26" s="124"/>
      <c r="E26" s="124"/>
      <c r="F26" s="124"/>
      <c r="G26" s="120" t="s">
        <v>122</v>
      </c>
      <c r="H26" s="139" t="s">
        <v>123</v>
      </c>
      <c r="I26" s="139" t="s">
        <v>124</v>
      </c>
      <c r="J26" s="142" t="s">
        <v>125</v>
      </c>
      <c r="K26" s="139">
        <v>201</v>
      </c>
      <c r="L26" s="139">
        <v>66</v>
      </c>
      <c r="M26" s="138">
        <v>35</v>
      </c>
      <c r="N26" s="138">
        <v>0</v>
      </c>
      <c r="O26" s="138">
        <v>0</v>
      </c>
      <c r="P26" s="138">
        <v>25</v>
      </c>
      <c r="Q26" s="126">
        <v>41</v>
      </c>
      <c r="R26" s="126">
        <f>SUM(N26:Q27)</f>
        <v>66</v>
      </c>
      <c r="S26" s="129">
        <f>+R26/L26</f>
        <v>1</v>
      </c>
      <c r="T26" s="129">
        <f>+(R26+M26)/K26</f>
        <v>0.50248756218905477</v>
      </c>
      <c r="U26" s="147" t="s">
        <v>126</v>
      </c>
      <c r="V26" s="164">
        <v>2020130010234</v>
      </c>
      <c r="W26" s="139" t="s">
        <v>127</v>
      </c>
      <c r="X26" s="2" t="s">
        <v>128</v>
      </c>
      <c r="Y26" s="3">
        <v>4</v>
      </c>
      <c r="Z26" s="4">
        <v>0</v>
      </c>
      <c r="AA26" s="4">
        <v>2</v>
      </c>
      <c r="AB26" s="4">
        <v>9</v>
      </c>
      <c r="AC26" s="4">
        <v>0</v>
      </c>
      <c r="AD26" s="66">
        <f t="shared" ref="AD26:AD31" si="1">SUM(Z26:AC26)</f>
        <v>11</v>
      </c>
      <c r="AE26" s="77">
        <v>1</v>
      </c>
      <c r="AF26" s="2">
        <v>330</v>
      </c>
      <c r="AG26" s="2">
        <v>300</v>
      </c>
      <c r="AH26" s="5" t="s">
        <v>129</v>
      </c>
      <c r="AI26" s="5" t="s">
        <v>65</v>
      </c>
      <c r="AJ26" s="6" t="s">
        <v>65</v>
      </c>
      <c r="AK26" s="5" t="s">
        <v>130</v>
      </c>
      <c r="AL26" s="139" t="s">
        <v>55</v>
      </c>
      <c r="AM26" s="142">
        <v>2167774058</v>
      </c>
      <c r="AN26" s="83" t="s">
        <v>131</v>
      </c>
      <c r="AO26" s="83" t="s">
        <v>286</v>
      </c>
      <c r="AP26" s="96">
        <v>833040639</v>
      </c>
      <c r="AQ26" s="92">
        <v>635743456.85000002</v>
      </c>
      <c r="AR26" s="102">
        <f>+AQ26/AP26</f>
        <v>0.7631601954175492</v>
      </c>
      <c r="AS26" s="19" t="s">
        <v>132</v>
      </c>
    </row>
    <row r="27" spans="1:45" ht="84.75" customHeight="1" x14ac:dyDescent="0.35">
      <c r="A27" s="121"/>
      <c r="B27" s="121"/>
      <c r="C27" s="124"/>
      <c r="D27" s="124"/>
      <c r="E27" s="124"/>
      <c r="F27" s="124"/>
      <c r="G27" s="121"/>
      <c r="H27" s="141"/>
      <c r="I27" s="141"/>
      <c r="J27" s="143"/>
      <c r="K27" s="141"/>
      <c r="L27" s="141"/>
      <c r="M27" s="138"/>
      <c r="N27" s="138"/>
      <c r="O27" s="138"/>
      <c r="P27" s="138"/>
      <c r="Q27" s="128"/>
      <c r="R27" s="128"/>
      <c r="S27" s="131"/>
      <c r="T27" s="131"/>
      <c r="U27" s="148"/>
      <c r="V27" s="165"/>
      <c r="W27" s="167"/>
      <c r="X27" s="2" t="s">
        <v>133</v>
      </c>
      <c r="Y27" s="3">
        <v>1</v>
      </c>
      <c r="Z27" s="4">
        <v>0</v>
      </c>
      <c r="AA27" s="4">
        <v>0</v>
      </c>
      <c r="AB27" s="4">
        <v>0</v>
      </c>
      <c r="AC27" s="4">
        <v>0</v>
      </c>
      <c r="AD27" s="66">
        <f t="shared" si="1"/>
        <v>0</v>
      </c>
      <c r="AE27" s="77">
        <v>0</v>
      </c>
      <c r="AF27" s="2">
        <v>330</v>
      </c>
      <c r="AG27" s="2">
        <v>300</v>
      </c>
      <c r="AH27" s="5" t="s">
        <v>129</v>
      </c>
      <c r="AI27" s="5" t="s">
        <v>65</v>
      </c>
      <c r="AJ27" s="6" t="s">
        <v>65</v>
      </c>
      <c r="AK27" s="5" t="s">
        <v>130</v>
      </c>
      <c r="AL27" s="140"/>
      <c r="AM27" s="156"/>
      <c r="AN27" s="83" t="s">
        <v>131</v>
      </c>
      <c r="AO27" s="84" t="s">
        <v>287</v>
      </c>
      <c r="AP27" s="103">
        <v>1320902878.6199999</v>
      </c>
      <c r="AQ27" s="94">
        <v>807139260</v>
      </c>
      <c r="AR27" s="102">
        <f>+AQ27/AP27</f>
        <v>0.61105117799671294</v>
      </c>
      <c r="AS27" s="25" t="s">
        <v>134</v>
      </c>
    </row>
    <row r="28" spans="1:45" ht="111" customHeight="1" x14ac:dyDescent="0.35">
      <c r="A28" s="121"/>
      <c r="B28" s="121"/>
      <c r="C28" s="124"/>
      <c r="D28" s="124"/>
      <c r="E28" s="124"/>
      <c r="F28" s="124"/>
      <c r="G28" s="121"/>
      <c r="H28" s="139" t="s">
        <v>135</v>
      </c>
      <c r="I28" s="139" t="s">
        <v>136</v>
      </c>
      <c r="J28" s="142" t="s">
        <v>137</v>
      </c>
      <c r="K28" s="139">
        <v>70</v>
      </c>
      <c r="L28" s="139">
        <v>20</v>
      </c>
      <c r="M28" s="138">
        <v>0</v>
      </c>
      <c r="N28" s="138">
        <v>0</v>
      </c>
      <c r="O28" s="138">
        <v>0</v>
      </c>
      <c r="P28" s="138">
        <v>0</v>
      </c>
      <c r="Q28" s="126">
        <v>41</v>
      </c>
      <c r="R28" s="126">
        <f>SUM(N28:Q30)</f>
        <v>41</v>
      </c>
      <c r="S28" s="129">
        <v>1</v>
      </c>
      <c r="T28" s="129">
        <f>+R28/K28</f>
        <v>0.58571428571428574</v>
      </c>
      <c r="U28" s="148"/>
      <c r="V28" s="165"/>
      <c r="W28" s="167"/>
      <c r="X28" s="2" t="s">
        <v>138</v>
      </c>
      <c r="Y28" s="3">
        <v>1</v>
      </c>
      <c r="Z28" s="4">
        <v>0</v>
      </c>
      <c r="AA28" s="4">
        <v>0.4</v>
      </c>
      <c r="AB28" s="4">
        <v>0</v>
      </c>
      <c r="AC28" s="4">
        <v>0</v>
      </c>
      <c r="AD28" s="66">
        <f t="shared" si="1"/>
        <v>0.4</v>
      </c>
      <c r="AE28" s="77">
        <f>+AD28/Y28</f>
        <v>0.4</v>
      </c>
      <c r="AF28" s="2">
        <v>330</v>
      </c>
      <c r="AG28" s="2">
        <v>300</v>
      </c>
      <c r="AH28" s="5" t="s">
        <v>139</v>
      </c>
      <c r="AI28" s="5" t="s">
        <v>65</v>
      </c>
      <c r="AJ28" s="6" t="s">
        <v>65</v>
      </c>
      <c r="AK28" s="5" t="s">
        <v>130</v>
      </c>
      <c r="AL28" s="140"/>
      <c r="AM28" s="156"/>
      <c r="AN28" s="83" t="s">
        <v>131</v>
      </c>
      <c r="AO28" s="84" t="s">
        <v>292</v>
      </c>
      <c r="AP28" s="103">
        <v>13830540</v>
      </c>
      <c r="AQ28" s="94">
        <v>12077478</v>
      </c>
      <c r="AR28" s="102">
        <f>+AQ28/AP28</f>
        <v>0.87324703156926631</v>
      </c>
      <c r="AS28" s="26"/>
    </row>
    <row r="29" spans="1:45" ht="111" customHeight="1" x14ac:dyDescent="0.35">
      <c r="A29" s="121"/>
      <c r="B29" s="121"/>
      <c r="C29" s="124"/>
      <c r="D29" s="124"/>
      <c r="E29" s="124"/>
      <c r="F29" s="124"/>
      <c r="G29" s="121"/>
      <c r="H29" s="140"/>
      <c r="I29" s="140"/>
      <c r="J29" s="156"/>
      <c r="K29" s="140"/>
      <c r="L29" s="140"/>
      <c r="M29" s="138"/>
      <c r="N29" s="138"/>
      <c r="O29" s="138"/>
      <c r="P29" s="138"/>
      <c r="Q29" s="127"/>
      <c r="R29" s="127"/>
      <c r="S29" s="130"/>
      <c r="T29" s="130"/>
      <c r="U29" s="148"/>
      <c r="V29" s="165"/>
      <c r="W29" s="167"/>
      <c r="X29" s="2" t="s">
        <v>140</v>
      </c>
      <c r="Y29" s="3">
        <v>12</v>
      </c>
      <c r="Z29" s="4">
        <v>0</v>
      </c>
      <c r="AA29" s="4">
        <v>0</v>
      </c>
      <c r="AB29" s="4">
        <v>0</v>
      </c>
      <c r="AC29" s="4">
        <v>0</v>
      </c>
      <c r="AD29" s="66">
        <f t="shared" si="1"/>
        <v>0</v>
      </c>
      <c r="AE29" s="77">
        <f>+AD29/Y29</f>
        <v>0</v>
      </c>
      <c r="AF29" s="2">
        <v>330</v>
      </c>
      <c r="AG29" s="2">
        <v>300</v>
      </c>
      <c r="AH29" s="5" t="s">
        <v>139</v>
      </c>
      <c r="AI29" s="5" t="s">
        <v>65</v>
      </c>
      <c r="AJ29" s="6" t="s">
        <v>65</v>
      </c>
      <c r="AK29" s="5" t="s">
        <v>130</v>
      </c>
      <c r="AL29" s="140"/>
      <c r="AM29" s="156"/>
      <c r="AN29" s="84"/>
      <c r="AO29" s="84"/>
      <c r="AP29" s="61"/>
      <c r="AQ29" s="86"/>
      <c r="AR29" s="88"/>
      <c r="AS29" s="27" t="s">
        <v>141</v>
      </c>
    </row>
    <row r="30" spans="1:45" ht="112.5" customHeight="1" x14ac:dyDescent="0.35">
      <c r="A30" s="121"/>
      <c r="B30" s="121"/>
      <c r="C30" s="124"/>
      <c r="D30" s="124"/>
      <c r="E30" s="124"/>
      <c r="F30" s="124"/>
      <c r="G30" s="121"/>
      <c r="H30" s="141"/>
      <c r="I30" s="141"/>
      <c r="J30" s="143"/>
      <c r="K30" s="141"/>
      <c r="L30" s="141"/>
      <c r="M30" s="138"/>
      <c r="N30" s="138"/>
      <c r="O30" s="138"/>
      <c r="P30" s="138"/>
      <c r="Q30" s="128"/>
      <c r="R30" s="128"/>
      <c r="S30" s="131"/>
      <c r="T30" s="131"/>
      <c r="U30" s="148"/>
      <c r="V30" s="165"/>
      <c r="W30" s="167"/>
      <c r="X30" s="2" t="s">
        <v>142</v>
      </c>
      <c r="Y30" s="3">
        <v>10</v>
      </c>
      <c r="Z30" s="4">
        <v>0</v>
      </c>
      <c r="AA30" s="4">
        <v>0</v>
      </c>
      <c r="AB30" s="4">
        <v>0</v>
      </c>
      <c r="AC30" s="4">
        <v>30</v>
      </c>
      <c r="AD30" s="66">
        <f t="shared" si="1"/>
        <v>30</v>
      </c>
      <c r="AE30" s="77">
        <v>1</v>
      </c>
      <c r="AF30" s="2">
        <v>330</v>
      </c>
      <c r="AG30" s="2">
        <v>300</v>
      </c>
      <c r="AH30" s="5" t="s">
        <v>139</v>
      </c>
      <c r="AI30" s="5" t="s">
        <v>65</v>
      </c>
      <c r="AJ30" s="6" t="s">
        <v>65</v>
      </c>
      <c r="AK30" s="5" t="s">
        <v>130</v>
      </c>
      <c r="AL30" s="140"/>
      <c r="AM30" s="156"/>
      <c r="AN30" s="84"/>
      <c r="AO30" s="84"/>
      <c r="AP30" s="61"/>
      <c r="AQ30" s="86"/>
      <c r="AR30" s="62"/>
      <c r="AS30" s="19" t="s">
        <v>143</v>
      </c>
    </row>
    <row r="31" spans="1:45" ht="120.75" customHeight="1" x14ac:dyDescent="0.35">
      <c r="A31" s="121"/>
      <c r="B31" s="121"/>
      <c r="C31" s="124"/>
      <c r="D31" s="124"/>
      <c r="E31" s="124"/>
      <c r="F31" s="124"/>
      <c r="G31" s="121"/>
      <c r="H31" s="139" t="s">
        <v>144</v>
      </c>
      <c r="I31" s="139" t="s">
        <v>145</v>
      </c>
      <c r="J31" s="142" t="s">
        <v>146</v>
      </c>
      <c r="K31" s="139">
        <v>8</v>
      </c>
      <c r="L31" s="139">
        <v>2.5</v>
      </c>
      <c r="M31" s="138">
        <v>1.96</v>
      </c>
      <c r="N31" s="138">
        <v>0.69</v>
      </c>
      <c r="O31" s="138">
        <v>0.28999999999999998</v>
      </c>
      <c r="P31" s="138">
        <v>0.28999999999999998</v>
      </c>
      <c r="Q31" s="126">
        <v>0.57999999999999996</v>
      </c>
      <c r="R31" s="126">
        <f>SUM(N31:Q38)</f>
        <v>1.85</v>
      </c>
      <c r="S31" s="129">
        <f>+R31/L31</f>
        <v>0.74</v>
      </c>
      <c r="T31" s="129">
        <f>+(M31+R31)/K31</f>
        <v>0.47625000000000001</v>
      </c>
      <c r="U31" s="148"/>
      <c r="V31" s="165"/>
      <c r="W31" s="167"/>
      <c r="X31" s="2" t="s">
        <v>147</v>
      </c>
      <c r="Y31" s="3">
        <v>4</v>
      </c>
      <c r="Z31" s="4">
        <v>0</v>
      </c>
      <c r="AA31" s="4">
        <v>1</v>
      </c>
      <c r="AB31" s="4">
        <v>0</v>
      </c>
      <c r="AC31" s="4">
        <v>0</v>
      </c>
      <c r="AD31" s="66">
        <f t="shared" si="1"/>
        <v>1</v>
      </c>
      <c r="AE31" s="77">
        <f>+AD31/Y31</f>
        <v>0.25</v>
      </c>
      <c r="AF31" s="2">
        <v>330</v>
      </c>
      <c r="AG31" s="2">
        <v>300</v>
      </c>
      <c r="AH31" s="5" t="s">
        <v>148</v>
      </c>
      <c r="AI31" s="5" t="s">
        <v>65</v>
      </c>
      <c r="AJ31" s="6" t="s">
        <v>65</v>
      </c>
      <c r="AK31" s="5" t="s">
        <v>130</v>
      </c>
      <c r="AL31" s="140"/>
      <c r="AM31" s="156"/>
      <c r="AN31" s="84"/>
      <c r="AO31" s="84"/>
      <c r="AP31" s="61"/>
      <c r="AQ31" s="86"/>
      <c r="AR31" s="62"/>
      <c r="AS31" s="19" t="s">
        <v>149</v>
      </c>
    </row>
    <row r="32" spans="1:45" ht="139.5" customHeight="1" x14ac:dyDescent="0.35">
      <c r="A32" s="121"/>
      <c r="B32" s="121"/>
      <c r="C32" s="124"/>
      <c r="D32" s="124"/>
      <c r="E32" s="124"/>
      <c r="F32" s="124"/>
      <c r="G32" s="121"/>
      <c r="H32" s="140"/>
      <c r="I32" s="140"/>
      <c r="J32" s="156"/>
      <c r="K32" s="140"/>
      <c r="L32" s="140"/>
      <c r="M32" s="138"/>
      <c r="N32" s="138"/>
      <c r="O32" s="138"/>
      <c r="P32" s="138"/>
      <c r="Q32" s="127"/>
      <c r="R32" s="127"/>
      <c r="S32" s="130"/>
      <c r="T32" s="130"/>
      <c r="U32" s="148"/>
      <c r="V32" s="165"/>
      <c r="W32" s="167"/>
      <c r="X32" s="2" t="s">
        <v>150</v>
      </c>
      <c r="Y32" s="3">
        <v>1</v>
      </c>
      <c r="Z32" s="4">
        <v>1</v>
      </c>
      <c r="AA32" s="4">
        <v>0</v>
      </c>
      <c r="AB32" s="4">
        <v>1</v>
      </c>
      <c r="AC32" s="4">
        <v>0</v>
      </c>
      <c r="AD32" s="66">
        <v>1</v>
      </c>
      <c r="AE32" s="77">
        <f>+AD32/Y32</f>
        <v>1</v>
      </c>
      <c r="AF32" s="2">
        <v>330</v>
      </c>
      <c r="AG32" s="2">
        <v>300</v>
      </c>
      <c r="AH32" s="5" t="s">
        <v>148</v>
      </c>
      <c r="AI32" s="5" t="s">
        <v>65</v>
      </c>
      <c r="AJ32" s="6" t="s">
        <v>65</v>
      </c>
      <c r="AK32" s="5" t="s">
        <v>130</v>
      </c>
      <c r="AL32" s="140"/>
      <c r="AM32" s="156"/>
      <c r="AN32" s="84"/>
      <c r="AO32" s="84"/>
      <c r="AP32" s="61"/>
      <c r="AQ32" s="86"/>
      <c r="AR32" s="62"/>
      <c r="AS32" s="19" t="s">
        <v>151</v>
      </c>
    </row>
    <row r="33" spans="1:45" ht="120.75" customHeight="1" x14ac:dyDescent="0.35">
      <c r="A33" s="121"/>
      <c r="B33" s="121"/>
      <c r="C33" s="124"/>
      <c r="D33" s="124"/>
      <c r="E33" s="124"/>
      <c r="F33" s="124"/>
      <c r="G33" s="121"/>
      <c r="H33" s="140"/>
      <c r="I33" s="140"/>
      <c r="J33" s="156"/>
      <c r="K33" s="140"/>
      <c r="L33" s="140"/>
      <c r="M33" s="138"/>
      <c r="N33" s="138"/>
      <c r="O33" s="138"/>
      <c r="P33" s="138"/>
      <c r="Q33" s="127"/>
      <c r="R33" s="127"/>
      <c r="S33" s="130"/>
      <c r="T33" s="130"/>
      <c r="U33" s="148"/>
      <c r="V33" s="165"/>
      <c r="W33" s="167"/>
      <c r="X33" s="2" t="s">
        <v>152</v>
      </c>
      <c r="Y33" s="3">
        <v>100</v>
      </c>
      <c r="Z33" s="4">
        <v>464</v>
      </c>
      <c r="AA33" s="4">
        <v>1673</v>
      </c>
      <c r="AB33" s="4">
        <v>1514</v>
      </c>
      <c r="AC33" s="4">
        <v>255</v>
      </c>
      <c r="AD33" s="66">
        <f>SUM(Z33:AC33)</f>
        <v>3906</v>
      </c>
      <c r="AE33" s="77">
        <v>1</v>
      </c>
      <c r="AF33" s="2">
        <v>330</v>
      </c>
      <c r="AG33" s="2">
        <v>300</v>
      </c>
      <c r="AH33" s="5" t="s">
        <v>148</v>
      </c>
      <c r="AI33" s="5" t="s">
        <v>65</v>
      </c>
      <c r="AJ33" s="6" t="s">
        <v>65</v>
      </c>
      <c r="AK33" s="5" t="s">
        <v>130</v>
      </c>
      <c r="AL33" s="140"/>
      <c r="AM33" s="156"/>
      <c r="AN33" s="84"/>
      <c r="AO33" s="84"/>
      <c r="AP33" s="61"/>
      <c r="AQ33" s="86"/>
      <c r="AR33" s="62"/>
      <c r="AS33" s="19" t="s">
        <v>153</v>
      </c>
    </row>
    <row r="34" spans="1:45" ht="120.75" customHeight="1" x14ac:dyDescent="0.35">
      <c r="A34" s="121"/>
      <c r="B34" s="121"/>
      <c r="C34" s="124"/>
      <c r="D34" s="124"/>
      <c r="E34" s="124"/>
      <c r="F34" s="124"/>
      <c r="G34" s="121"/>
      <c r="H34" s="140"/>
      <c r="I34" s="140"/>
      <c r="J34" s="156"/>
      <c r="K34" s="140"/>
      <c r="L34" s="140"/>
      <c r="M34" s="138"/>
      <c r="N34" s="138"/>
      <c r="O34" s="138"/>
      <c r="P34" s="138"/>
      <c r="Q34" s="127"/>
      <c r="R34" s="127"/>
      <c r="S34" s="130"/>
      <c r="T34" s="130"/>
      <c r="U34" s="148"/>
      <c r="V34" s="165"/>
      <c r="W34" s="167"/>
      <c r="X34" s="2" t="s">
        <v>154</v>
      </c>
      <c r="Y34" s="3">
        <v>1</v>
      </c>
      <c r="Z34" s="4">
        <v>1</v>
      </c>
      <c r="AA34" s="4">
        <v>0</v>
      </c>
      <c r="AB34" s="4">
        <v>1</v>
      </c>
      <c r="AC34" s="4">
        <v>0</v>
      </c>
      <c r="AD34" s="66">
        <v>1</v>
      </c>
      <c r="AE34" s="77">
        <v>1</v>
      </c>
      <c r="AF34" s="2">
        <v>330</v>
      </c>
      <c r="AG34" s="2">
        <v>300</v>
      </c>
      <c r="AH34" s="5" t="s">
        <v>148</v>
      </c>
      <c r="AI34" s="5" t="s">
        <v>65</v>
      </c>
      <c r="AJ34" s="6" t="s">
        <v>65</v>
      </c>
      <c r="AK34" s="5" t="s">
        <v>130</v>
      </c>
      <c r="AL34" s="140"/>
      <c r="AM34" s="156"/>
      <c r="AN34" s="84"/>
      <c r="AO34" s="84"/>
      <c r="AP34" s="61"/>
      <c r="AQ34" s="86"/>
      <c r="AR34" s="62"/>
      <c r="AS34" s="19" t="s">
        <v>155</v>
      </c>
    </row>
    <row r="35" spans="1:45" ht="120.75" customHeight="1" x14ac:dyDescent="0.35">
      <c r="A35" s="121"/>
      <c r="B35" s="121"/>
      <c r="C35" s="124"/>
      <c r="D35" s="124"/>
      <c r="E35" s="124"/>
      <c r="F35" s="124"/>
      <c r="G35" s="121"/>
      <c r="H35" s="140"/>
      <c r="I35" s="140"/>
      <c r="J35" s="156"/>
      <c r="K35" s="140"/>
      <c r="L35" s="140"/>
      <c r="M35" s="138"/>
      <c r="N35" s="138"/>
      <c r="O35" s="138"/>
      <c r="P35" s="138"/>
      <c r="Q35" s="127"/>
      <c r="R35" s="127"/>
      <c r="S35" s="130"/>
      <c r="T35" s="130"/>
      <c r="U35" s="148"/>
      <c r="V35" s="165"/>
      <c r="W35" s="167"/>
      <c r="X35" s="28" t="s">
        <v>156</v>
      </c>
      <c r="Y35" s="29">
        <v>10</v>
      </c>
      <c r="Z35" s="30">
        <v>0.31</v>
      </c>
      <c r="AA35" s="31">
        <v>0</v>
      </c>
      <c r="AB35" s="31">
        <v>0.31</v>
      </c>
      <c r="AC35" s="31">
        <v>0</v>
      </c>
      <c r="AD35" s="77">
        <f t="shared" ref="AD35:AD45" si="2">SUM(Z35:AC35)</f>
        <v>0.62</v>
      </c>
      <c r="AE35" s="77">
        <v>1</v>
      </c>
      <c r="AF35" s="2">
        <v>330</v>
      </c>
      <c r="AG35" s="2">
        <v>300</v>
      </c>
      <c r="AH35" s="5" t="s">
        <v>148</v>
      </c>
      <c r="AI35" s="5" t="s">
        <v>65</v>
      </c>
      <c r="AJ35" s="6" t="s">
        <v>65</v>
      </c>
      <c r="AK35" s="5" t="s">
        <v>130</v>
      </c>
      <c r="AL35" s="140"/>
      <c r="AM35" s="156"/>
      <c r="AN35" s="84"/>
      <c r="AO35" s="84"/>
      <c r="AP35" s="61"/>
      <c r="AQ35" s="86"/>
      <c r="AR35" s="62"/>
      <c r="AS35" s="12" t="s">
        <v>157</v>
      </c>
    </row>
    <row r="36" spans="1:45" ht="114" customHeight="1" x14ac:dyDescent="0.35">
      <c r="A36" s="121"/>
      <c r="B36" s="121"/>
      <c r="C36" s="124"/>
      <c r="D36" s="124"/>
      <c r="E36" s="124"/>
      <c r="F36" s="124"/>
      <c r="G36" s="121"/>
      <c r="H36" s="140"/>
      <c r="I36" s="140"/>
      <c r="J36" s="156"/>
      <c r="K36" s="140"/>
      <c r="L36" s="140"/>
      <c r="M36" s="138"/>
      <c r="N36" s="138"/>
      <c r="O36" s="138"/>
      <c r="P36" s="138"/>
      <c r="Q36" s="127"/>
      <c r="R36" s="127"/>
      <c r="S36" s="130"/>
      <c r="T36" s="130"/>
      <c r="U36" s="148"/>
      <c r="V36" s="165"/>
      <c r="W36" s="167"/>
      <c r="X36" s="2" t="s">
        <v>158</v>
      </c>
      <c r="Y36" s="32">
        <v>29074</v>
      </c>
      <c r="Z36" s="33">
        <v>0</v>
      </c>
      <c r="AA36" s="33">
        <v>0</v>
      </c>
      <c r="AB36" s="33">
        <v>22005</v>
      </c>
      <c r="AC36" s="33">
        <v>713</v>
      </c>
      <c r="AD36" s="78">
        <f t="shared" si="2"/>
        <v>22718</v>
      </c>
      <c r="AE36" s="77">
        <f>+AD36/Y36</f>
        <v>0.78138543028135099</v>
      </c>
      <c r="AF36" s="2">
        <v>330</v>
      </c>
      <c r="AG36" s="2">
        <v>300</v>
      </c>
      <c r="AH36" s="5" t="s">
        <v>148</v>
      </c>
      <c r="AI36" s="5" t="s">
        <v>65</v>
      </c>
      <c r="AJ36" s="6" t="s">
        <v>65</v>
      </c>
      <c r="AK36" s="5" t="s">
        <v>130</v>
      </c>
      <c r="AL36" s="140"/>
      <c r="AM36" s="156"/>
      <c r="AN36" s="84"/>
      <c r="AO36" s="84"/>
      <c r="AP36" s="61"/>
      <c r="AQ36" s="86"/>
      <c r="AR36" s="62"/>
      <c r="AS36" s="10"/>
    </row>
    <row r="37" spans="1:45" ht="140.25" customHeight="1" x14ac:dyDescent="0.35">
      <c r="A37" s="121"/>
      <c r="B37" s="121"/>
      <c r="C37" s="124"/>
      <c r="D37" s="124"/>
      <c r="E37" s="124"/>
      <c r="F37" s="124"/>
      <c r="G37" s="121"/>
      <c r="H37" s="140"/>
      <c r="I37" s="140"/>
      <c r="J37" s="156"/>
      <c r="K37" s="140"/>
      <c r="L37" s="140"/>
      <c r="M37" s="138"/>
      <c r="N37" s="138"/>
      <c r="O37" s="138"/>
      <c r="P37" s="138"/>
      <c r="Q37" s="127"/>
      <c r="R37" s="127"/>
      <c r="S37" s="130"/>
      <c r="T37" s="130"/>
      <c r="U37" s="148"/>
      <c r="V37" s="165"/>
      <c r="W37" s="167"/>
      <c r="X37" s="2" t="s">
        <v>159</v>
      </c>
      <c r="Y37" s="3">
        <v>1</v>
      </c>
      <c r="Z37" s="4">
        <v>0</v>
      </c>
      <c r="AA37" s="4">
        <v>0</v>
      </c>
      <c r="AB37" s="4">
        <v>0</v>
      </c>
      <c r="AC37" s="4">
        <v>0</v>
      </c>
      <c r="AD37" s="78">
        <f t="shared" si="2"/>
        <v>0</v>
      </c>
      <c r="AE37" s="77">
        <f>+AD37/Y37</f>
        <v>0</v>
      </c>
      <c r="AF37" s="2">
        <v>330</v>
      </c>
      <c r="AG37" s="2">
        <v>300</v>
      </c>
      <c r="AH37" s="5" t="s">
        <v>148</v>
      </c>
      <c r="AI37" s="5" t="s">
        <v>65</v>
      </c>
      <c r="AJ37" s="6" t="s">
        <v>65</v>
      </c>
      <c r="AK37" s="5" t="s">
        <v>130</v>
      </c>
      <c r="AL37" s="140"/>
      <c r="AM37" s="156"/>
      <c r="AN37" s="84"/>
      <c r="AO37" s="84"/>
      <c r="AP37" s="61"/>
      <c r="AQ37" s="86"/>
      <c r="AR37" s="62"/>
      <c r="AS37" s="10"/>
    </row>
    <row r="38" spans="1:45" ht="141" customHeight="1" x14ac:dyDescent="0.35">
      <c r="A38" s="121"/>
      <c r="B38" s="121"/>
      <c r="C38" s="124"/>
      <c r="D38" s="124"/>
      <c r="E38" s="124"/>
      <c r="F38" s="124"/>
      <c r="G38" s="121"/>
      <c r="H38" s="141"/>
      <c r="I38" s="141"/>
      <c r="J38" s="143"/>
      <c r="K38" s="141"/>
      <c r="L38" s="141"/>
      <c r="M38" s="138"/>
      <c r="N38" s="138"/>
      <c r="O38" s="138"/>
      <c r="P38" s="138"/>
      <c r="Q38" s="128"/>
      <c r="R38" s="128"/>
      <c r="S38" s="131"/>
      <c r="T38" s="131"/>
      <c r="U38" s="148"/>
      <c r="V38" s="165"/>
      <c r="W38" s="167"/>
      <c r="X38" s="28" t="s">
        <v>160</v>
      </c>
      <c r="Y38" s="34">
        <v>1</v>
      </c>
      <c r="Z38" s="35">
        <v>0</v>
      </c>
      <c r="AA38" s="4">
        <v>0</v>
      </c>
      <c r="AB38" s="36">
        <v>0.5</v>
      </c>
      <c r="AC38" s="24">
        <v>0</v>
      </c>
      <c r="AD38" s="78">
        <f t="shared" si="2"/>
        <v>0.5</v>
      </c>
      <c r="AE38" s="77">
        <f>+AD38/Y38</f>
        <v>0.5</v>
      </c>
      <c r="AF38" s="2">
        <v>330</v>
      </c>
      <c r="AG38" s="2">
        <v>300</v>
      </c>
      <c r="AH38" s="5" t="s">
        <v>148</v>
      </c>
      <c r="AI38" s="5" t="s">
        <v>65</v>
      </c>
      <c r="AJ38" s="6" t="s">
        <v>65</v>
      </c>
      <c r="AK38" s="5" t="s">
        <v>130</v>
      </c>
      <c r="AL38" s="140"/>
      <c r="AM38" s="156"/>
      <c r="AN38" s="84"/>
      <c r="AO38" s="84"/>
      <c r="AP38" s="61"/>
      <c r="AQ38" s="86"/>
      <c r="AR38" s="62"/>
      <c r="AS38" s="10"/>
    </row>
    <row r="39" spans="1:45" ht="120.75" customHeight="1" x14ac:dyDescent="0.35">
      <c r="A39" s="121"/>
      <c r="B39" s="121"/>
      <c r="C39" s="124"/>
      <c r="D39" s="124"/>
      <c r="E39" s="124"/>
      <c r="F39" s="124"/>
      <c r="G39" s="121"/>
      <c r="H39" s="139" t="s">
        <v>161</v>
      </c>
      <c r="I39" s="139" t="s">
        <v>162</v>
      </c>
      <c r="J39" s="142" t="s">
        <v>163</v>
      </c>
      <c r="K39" s="139">
        <v>100</v>
      </c>
      <c r="L39" s="139">
        <v>30</v>
      </c>
      <c r="M39" s="138">
        <v>3</v>
      </c>
      <c r="N39" s="138">
        <v>0</v>
      </c>
      <c r="O39" s="138">
        <v>15</v>
      </c>
      <c r="P39" s="138">
        <v>30</v>
      </c>
      <c r="Q39" s="126">
        <v>15</v>
      </c>
      <c r="R39" s="126">
        <f>SUM(N39:Q43)</f>
        <v>60</v>
      </c>
      <c r="S39" s="129">
        <v>1</v>
      </c>
      <c r="T39" s="129">
        <f>+R39/K39</f>
        <v>0.6</v>
      </c>
      <c r="U39" s="148"/>
      <c r="V39" s="165"/>
      <c r="W39" s="167"/>
      <c r="X39" s="2" t="s">
        <v>164</v>
      </c>
      <c r="Y39" s="3">
        <v>170</v>
      </c>
      <c r="Z39" s="4">
        <v>0</v>
      </c>
      <c r="AA39" s="4">
        <v>170</v>
      </c>
      <c r="AB39" s="4">
        <v>170</v>
      </c>
      <c r="AC39" s="4">
        <v>0</v>
      </c>
      <c r="AD39" s="78">
        <f t="shared" si="2"/>
        <v>340</v>
      </c>
      <c r="AE39" s="77">
        <v>1</v>
      </c>
      <c r="AF39" s="2">
        <v>330</v>
      </c>
      <c r="AG39" s="2">
        <v>300</v>
      </c>
      <c r="AH39" s="5" t="s">
        <v>165</v>
      </c>
      <c r="AI39" s="5" t="s">
        <v>65</v>
      </c>
      <c r="AJ39" s="6" t="s">
        <v>65</v>
      </c>
      <c r="AK39" s="5" t="s">
        <v>130</v>
      </c>
      <c r="AL39" s="140"/>
      <c r="AM39" s="156"/>
      <c r="AN39" s="84"/>
      <c r="AO39" s="84"/>
      <c r="AP39" s="61"/>
      <c r="AQ39" s="86"/>
      <c r="AR39" s="62"/>
      <c r="AS39" s="37" t="s">
        <v>166</v>
      </c>
    </row>
    <row r="40" spans="1:45" ht="120.75" customHeight="1" x14ac:dyDescent="0.35">
      <c r="A40" s="121"/>
      <c r="B40" s="121"/>
      <c r="C40" s="124"/>
      <c r="D40" s="124"/>
      <c r="E40" s="124"/>
      <c r="F40" s="124"/>
      <c r="G40" s="121"/>
      <c r="H40" s="140"/>
      <c r="I40" s="140"/>
      <c r="J40" s="156"/>
      <c r="K40" s="140"/>
      <c r="L40" s="140"/>
      <c r="M40" s="138"/>
      <c r="N40" s="138"/>
      <c r="O40" s="138"/>
      <c r="P40" s="138"/>
      <c r="Q40" s="127"/>
      <c r="R40" s="127"/>
      <c r="S40" s="130"/>
      <c r="T40" s="130"/>
      <c r="U40" s="148"/>
      <c r="V40" s="165"/>
      <c r="W40" s="167"/>
      <c r="X40" s="2" t="s">
        <v>167</v>
      </c>
      <c r="Y40" s="3">
        <v>1</v>
      </c>
      <c r="Z40" s="4">
        <v>0.2</v>
      </c>
      <c r="AA40" s="4">
        <v>0.6</v>
      </c>
      <c r="AB40" s="4">
        <v>0</v>
      </c>
      <c r="AC40" s="4">
        <v>0.2</v>
      </c>
      <c r="AD40" s="78">
        <f t="shared" si="2"/>
        <v>1</v>
      </c>
      <c r="AE40" s="77">
        <v>1</v>
      </c>
      <c r="AF40" s="2">
        <v>330</v>
      </c>
      <c r="AG40" s="2">
        <v>300</v>
      </c>
      <c r="AH40" s="5" t="s">
        <v>165</v>
      </c>
      <c r="AI40" s="5" t="s">
        <v>65</v>
      </c>
      <c r="AJ40" s="6" t="s">
        <v>65</v>
      </c>
      <c r="AK40" s="5" t="s">
        <v>130</v>
      </c>
      <c r="AL40" s="140"/>
      <c r="AM40" s="156"/>
      <c r="AN40" s="84"/>
      <c r="AO40" s="84"/>
      <c r="AP40" s="61"/>
      <c r="AQ40" s="86"/>
      <c r="AR40" s="62"/>
      <c r="AS40" s="12" t="s">
        <v>168</v>
      </c>
    </row>
    <row r="41" spans="1:45" ht="120.75" customHeight="1" x14ac:dyDescent="0.35">
      <c r="A41" s="121"/>
      <c r="B41" s="121"/>
      <c r="C41" s="124"/>
      <c r="D41" s="124"/>
      <c r="E41" s="124"/>
      <c r="F41" s="124"/>
      <c r="G41" s="121"/>
      <c r="H41" s="140"/>
      <c r="I41" s="140"/>
      <c r="J41" s="156"/>
      <c r="K41" s="140"/>
      <c r="L41" s="140"/>
      <c r="M41" s="138"/>
      <c r="N41" s="138"/>
      <c r="O41" s="138"/>
      <c r="P41" s="138"/>
      <c r="Q41" s="127"/>
      <c r="R41" s="127"/>
      <c r="S41" s="130"/>
      <c r="T41" s="130"/>
      <c r="U41" s="148"/>
      <c r="V41" s="165"/>
      <c r="W41" s="167"/>
      <c r="X41" s="2" t="s">
        <v>169</v>
      </c>
      <c r="Y41" s="3">
        <v>17</v>
      </c>
      <c r="Z41" s="4">
        <v>0</v>
      </c>
      <c r="AA41" s="4">
        <v>0</v>
      </c>
      <c r="AB41" s="4">
        <v>0</v>
      </c>
      <c r="AC41" s="4">
        <v>0</v>
      </c>
      <c r="AD41" s="78">
        <f t="shared" si="2"/>
        <v>0</v>
      </c>
      <c r="AE41" s="77">
        <v>0</v>
      </c>
      <c r="AF41" s="2">
        <v>330</v>
      </c>
      <c r="AG41" s="2">
        <v>300</v>
      </c>
      <c r="AH41" s="5" t="s">
        <v>165</v>
      </c>
      <c r="AI41" s="5" t="s">
        <v>65</v>
      </c>
      <c r="AJ41" s="6" t="s">
        <v>65</v>
      </c>
      <c r="AK41" s="5" t="s">
        <v>130</v>
      </c>
      <c r="AL41" s="140"/>
      <c r="AM41" s="156"/>
      <c r="AN41" s="84"/>
      <c r="AO41" s="84"/>
      <c r="AP41" s="61"/>
      <c r="AQ41" s="86"/>
      <c r="AR41" s="62"/>
      <c r="AS41" s="38" t="s">
        <v>170</v>
      </c>
    </row>
    <row r="42" spans="1:45" ht="179.25" customHeight="1" x14ac:dyDescent="0.35">
      <c r="A42" s="121"/>
      <c r="B42" s="121"/>
      <c r="C42" s="124"/>
      <c r="D42" s="124"/>
      <c r="E42" s="124"/>
      <c r="F42" s="124"/>
      <c r="G42" s="121"/>
      <c r="H42" s="140"/>
      <c r="I42" s="140"/>
      <c r="J42" s="156"/>
      <c r="K42" s="140"/>
      <c r="L42" s="140"/>
      <c r="M42" s="138"/>
      <c r="N42" s="138"/>
      <c r="O42" s="138"/>
      <c r="P42" s="138"/>
      <c r="Q42" s="127"/>
      <c r="R42" s="127"/>
      <c r="S42" s="130"/>
      <c r="T42" s="130"/>
      <c r="U42" s="148"/>
      <c r="V42" s="165"/>
      <c r="W42" s="167"/>
      <c r="X42" s="2" t="s">
        <v>171</v>
      </c>
      <c r="Y42" s="3">
        <v>2</v>
      </c>
      <c r="Z42" s="4">
        <v>0</v>
      </c>
      <c r="AA42" s="4">
        <v>0</v>
      </c>
      <c r="AB42" s="4">
        <v>0</v>
      </c>
      <c r="AC42" s="4">
        <v>2</v>
      </c>
      <c r="AD42" s="78">
        <f t="shared" si="2"/>
        <v>2</v>
      </c>
      <c r="AE42" s="77">
        <v>1</v>
      </c>
      <c r="AF42" s="2">
        <v>330</v>
      </c>
      <c r="AG42" s="2">
        <v>300</v>
      </c>
      <c r="AH42" s="5" t="s">
        <v>165</v>
      </c>
      <c r="AI42" s="5" t="s">
        <v>65</v>
      </c>
      <c r="AJ42" s="6" t="s">
        <v>65</v>
      </c>
      <c r="AK42" s="5" t="s">
        <v>130</v>
      </c>
      <c r="AL42" s="140"/>
      <c r="AM42" s="156"/>
      <c r="AN42" s="84"/>
      <c r="AO42" s="84"/>
      <c r="AP42" s="61"/>
      <c r="AQ42" s="86"/>
      <c r="AR42" s="62"/>
      <c r="AS42" s="38" t="s">
        <v>172</v>
      </c>
    </row>
    <row r="43" spans="1:45" ht="135.75" customHeight="1" x14ac:dyDescent="0.35">
      <c r="A43" s="121"/>
      <c r="B43" s="121"/>
      <c r="C43" s="124"/>
      <c r="D43" s="124"/>
      <c r="E43" s="124"/>
      <c r="F43" s="124"/>
      <c r="G43" s="121"/>
      <c r="H43" s="141"/>
      <c r="I43" s="141"/>
      <c r="J43" s="143"/>
      <c r="K43" s="141"/>
      <c r="L43" s="141"/>
      <c r="M43" s="138"/>
      <c r="N43" s="138"/>
      <c r="O43" s="138"/>
      <c r="P43" s="138"/>
      <c r="Q43" s="128"/>
      <c r="R43" s="128"/>
      <c r="S43" s="131"/>
      <c r="T43" s="131"/>
      <c r="U43" s="149"/>
      <c r="V43" s="166"/>
      <c r="W43" s="168"/>
      <c r="X43" s="2" t="s">
        <v>173</v>
      </c>
      <c r="Y43" s="3">
        <v>50</v>
      </c>
      <c r="Z43" s="39">
        <v>0</v>
      </c>
      <c r="AA43" s="39">
        <v>0.15</v>
      </c>
      <c r="AB43" s="39">
        <v>0.35</v>
      </c>
      <c r="AC43" s="39">
        <v>0.1</v>
      </c>
      <c r="AD43" s="77">
        <f t="shared" si="2"/>
        <v>0.6</v>
      </c>
      <c r="AE43" s="77">
        <v>1</v>
      </c>
      <c r="AF43" s="2">
        <v>330</v>
      </c>
      <c r="AG43" s="2">
        <v>300</v>
      </c>
      <c r="AH43" s="5" t="s">
        <v>165</v>
      </c>
      <c r="AI43" s="5" t="s">
        <v>65</v>
      </c>
      <c r="AJ43" s="6" t="s">
        <v>65</v>
      </c>
      <c r="AK43" s="5" t="s">
        <v>130</v>
      </c>
      <c r="AL43" s="141"/>
      <c r="AM43" s="143"/>
      <c r="AN43" s="85"/>
      <c r="AO43" s="85"/>
      <c r="AP43" s="57"/>
      <c r="AQ43" s="87"/>
      <c r="AR43" s="89"/>
      <c r="AS43" s="40" t="s">
        <v>174</v>
      </c>
    </row>
    <row r="44" spans="1:45" ht="239.25" customHeight="1" x14ac:dyDescent="0.35">
      <c r="A44" s="121"/>
      <c r="B44" s="121"/>
      <c r="C44" s="124"/>
      <c r="D44" s="124"/>
      <c r="E44" s="124"/>
      <c r="F44" s="124"/>
      <c r="G44" s="121"/>
      <c r="H44" s="169" t="s">
        <v>175</v>
      </c>
      <c r="I44" s="169">
        <v>0</v>
      </c>
      <c r="J44" s="169" t="s">
        <v>176</v>
      </c>
      <c r="K44" s="169">
        <v>1</v>
      </c>
      <c r="L44" s="169">
        <v>1</v>
      </c>
      <c r="M44" s="162">
        <v>0</v>
      </c>
      <c r="N44" s="162">
        <v>0.3</v>
      </c>
      <c r="O44" s="162">
        <v>0</v>
      </c>
      <c r="P44" s="162">
        <v>0.05</v>
      </c>
      <c r="Q44" s="126">
        <v>0</v>
      </c>
      <c r="R44" s="126">
        <f>SUM(N44:Q45)</f>
        <v>0.35</v>
      </c>
      <c r="S44" s="129">
        <f>+R44/L44</f>
        <v>0.35</v>
      </c>
      <c r="T44" s="129">
        <f>+R44/K44</f>
        <v>0.35</v>
      </c>
      <c r="U44" s="147" t="s">
        <v>177</v>
      </c>
      <c r="V44" s="164">
        <v>2020130010333</v>
      </c>
      <c r="W44" s="139" t="s">
        <v>178</v>
      </c>
      <c r="X44" s="2" t="s">
        <v>179</v>
      </c>
      <c r="Y44" s="3">
        <v>1</v>
      </c>
      <c r="Z44" s="4">
        <v>0.3</v>
      </c>
      <c r="AA44" s="4">
        <v>0</v>
      </c>
      <c r="AB44" s="4">
        <v>0.05</v>
      </c>
      <c r="AC44" s="4">
        <v>0</v>
      </c>
      <c r="AD44" s="77">
        <f t="shared" si="2"/>
        <v>0.35</v>
      </c>
      <c r="AE44" s="77">
        <f>+AD44/Y44</f>
        <v>0.35</v>
      </c>
      <c r="AF44" s="2">
        <v>330</v>
      </c>
      <c r="AG44" s="2">
        <v>300</v>
      </c>
      <c r="AH44" s="5" t="s">
        <v>180</v>
      </c>
      <c r="AI44" s="5" t="s">
        <v>65</v>
      </c>
      <c r="AJ44" s="6" t="s">
        <v>65</v>
      </c>
      <c r="AK44" s="5" t="s">
        <v>181</v>
      </c>
      <c r="AL44" s="139" t="s">
        <v>55</v>
      </c>
      <c r="AM44" s="142">
        <v>84000297</v>
      </c>
      <c r="AN44" s="139" t="s">
        <v>182</v>
      </c>
      <c r="AO44" s="139" t="s">
        <v>183</v>
      </c>
      <c r="AP44" s="145">
        <v>84000297</v>
      </c>
      <c r="AQ44" s="142">
        <v>0</v>
      </c>
      <c r="AR44" s="197">
        <f>+AQ44/AP44</f>
        <v>0</v>
      </c>
      <c r="AS44" s="19" t="s">
        <v>184</v>
      </c>
    </row>
    <row r="45" spans="1:45" ht="149.25" customHeight="1" x14ac:dyDescent="0.35">
      <c r="A45" s="121"/>
      <c r="B45" s="121"/>
      <c r="C45" s="124"/>
      <c r="D45" s="124"/>
      <c r="E45" s="124"/>
      <c r="F45" s="124"/>
      <c r="G45" s="121"/>
      <c r="H45" s="170"/>
      <c r="I45" s="170"/>
      <c r="J45" s="170"/>
      <c r="K45" s="170"/>
      <c r="L45" s="170"/>
      <c r="M45" s="162"/>
      <c r="N45" s="162"/>
      <c r="O45" s="162"/>
      <c r="P45" s="162"/>
      <c r="Q45" s="128"/>
      <c r="R45" s="128"/>
      <c r="S45" s="131"/>
      <c r="T45" s="131"/>
      <c r="U45" s="149"/>
      <c r="V45" s="166"/>
      <c r="W45" s="141"/>
      <c r="X45" s="5" t="s">
        <v>176</v>
      </c>
      <c r="Y45" s="3">
        <v>1</v>
      </c>
      <c r="Z45" s="4">
        <v>0.3</v>
      </c>
      <c r="AA45" s="4">
        <v>0</v>
      </c>
      <c r="AB45" s="4">
        <v>0.05</v>
      </c>
      <c r="AC45" s="4">
        <v>0</v>
      </c>
      <c r="AD45" s="77">
        <f t="shared" si="2"/>
        <v>0.35</v>
      </c>
      <c r="AE45" s="77">
        <f>+AD45/Y45</f>
        <v>0.35</v>
      </c>
      <c r="AF45" s="2">
        <v>330</v>
      </c>
      <c r="AG45" s="2">
        <v>300</v>
      </c>
      <c r="AH45" s="5" t="s">
        <v>180</v>
      </c>
      <c r="AI45" s="5" t="s">
        <v>65</v>
      </c>
      <c r="AJ45" s="6" t="s">
        <v>65</v>
      </c>
      <c r="AK45" s="5" t="s">
        <v>181</v>
      </c>
      <c r="AL45" s="141"/>
      <c r="AM45" s="143"/>
      <c r="AN45" s="141"/>
      <c r="AO45" s="141"/>
      <c r="AP45" s="146"/>
      <c r="AQ45" s="143"/>
      <c r="AR45" s="198"/>
      <c r="AS45" s="19" t="s">
        <v>185</v>
      </c>
    </row>
    <row r="46" spans="1:45" ht="399.75" customHeight="1" x14ac:dyDescent="0.35">
      <c r="A46" s="121"/>
      <c r="B46" s="121"/>
      <c r="C46" s="124"/>
      <c r="D46" s="124"/>
      <c r="E46" s="124"/>
      <c r="F46" s="124"/>
      <c r="G46" s="121"/>
      <c r="H46" s="2" t="s">
        <v>186</v>
      </c>
      <c r="I46" s="2">
        <v>0</v>
      </c>
      <c r="J46" s="2" t="s">
        <v>187</v>
      </c>
      <c r="K46" s="2">
        <v>1</v>
      </c>
      <c r="L46" s="2">
        <v>1</v>
      </c>
      <c r="M46" s="15">
        <v>0</v>
      </c>
      <c r="N46" s="15">
        <v>0</v>
      </c>
      <c r="O46" s="15">
        <v>0</v>
      </c>
      <c r="P46" s="41">
        <v>0.5</v>
      </c>
      <c r="Q46" s="42">
        <v>0</v>
      </c>
      <c r="R46" s="74">
        <f>SUM(N46:Q46)</f>
        <v>0.5</v>
      </c>
      <c r="S46" s="70">
        <f>+R46/L46</f>
        <v>0.5</v>
      </c>
      <c r="T46" s="70">
        <f>+S46</f>
        <v>0.5</v>
      </c>
      <c r="U46" s="43" t="s">
        <v>188</v>
      </c>
      <c r="V46" s="44">
        <v>2020130010334</v>
      </c>
      <c r="W46" s="2" t="s">
        <v>189</v>
      </c>
      <c r="X46" s="5" t="s">
        <v>190</v>
      </c>
      <c r="Y46" s="3">
        <v>1</v>
      </c>
      <c r="Z46" s="4">
        <v>0</v>
      </c>
      <c r="AA46" s="4">
        <v>0</v>
      </c>
      <c r="AB46" s="4">
        <v>0</v>
      </c>
      <c r="AC46" s="4">
        <v>1</v>
      </c>
      <c r="AD46" s="78">
        <v>1</v>
      </c>
      <c r="AE46" s="77">
        <f>+AD46/Y46</f>
        <v>1</v>
      </c>
      <c r="AF46" s="2">
        <v>330</v>
      </c>
      <c r="AG46" s="2">
        <v>300</v>
      </c>
      <c r="AH46" s="5" t="s">
        <v>191</v>
      </c>
      <c r="AI46" s="5" t="s">
        <v>65</v>
      </c>
      <c r="AJ46" s="6" t="s">
        <v>65</v>
      </c>
      <c r="AK46" s="5" t="s">
        <v>113</v>
      </c>
      <c r="AL46" s="2" t="s">
        <v>55</v>
      </c>
      <c r="AM46" s="21">
        <v>84000297</v>
      </c>
      <c r="AN46" s="2" t="s">
        <v>192</v>
      </c>
      <c r="AO46" s="2" t="s">
        <v>193</v>
      </c>
      <c r="AP46" s="98">
        <v>84000297</v>
      </c>
      <c r="AQ46" s="21">
        <v>0</v>
      </c>
      <c r="AR46" s="104">
        <f>+AQ46/AP46</f>
        <v>0</v>
      </c>
      <c r="AS46" s="12" t="s">
        <v>194</v>
      </c>
    </row>
    <row r="47" spans="1:45" ht="177.75" customHeight="1" x14ac:dyDescent="0.35">
      <c r="A47" s="121"/>
      <c r="B47" s="121"/>
      <c r="C47" s="124"/>
      <c r="D47" s="124"/>
      <c r="E47" s="124"/>
      <c r="F47" s="124"/>
      <c r="G47" s="122"/>
      <c r="H47" s="135" t="s">
        <v>274</v>
      </c>
      <c r="I47" s="136"/>
      <c r="J47" s="136"/>
      <c r="K47" s="136"/>
      <c r="L47" s="136"/>
      <c r="M47" s="136"/>
      <c r="N47" s="136"/>
      <c r="O47" s="136"/>
      <c r="P47" s="136"/>
      <c r="Q47" s="136"/>
      <c r="R47" s="137"/>
      <c r="S47" s="75">
        <f>AVERAGE(S26:S46)</f>
        <v>0.76500000000000001</v>
      </c>
      <c r="T47" s="75">
        <f>AVERAGE(T26:T46)</f>
        <v>0.5024086413172234</v>
      </c>
      <c r="U47" s="189" t="s">
        <v>279</v>
      </c>
      <c r="V47" s="190"/>
      <c r="W47" s="190"/>
      <c r="X47" s="190"/>
      <c r="Y47" s="190"/>
      <c r="Z47" s="190"/>
      <c r="AA47" s="190"/>
      <c r="AB47" s="190"/>
      <c r="AC47" s="190"/>
      <c r="AD47" s="191"/>
      <c r="AE47" s="81">
        <f>AVERAGE(AE26:AE46)</f>
        <v>0.64911359191815965</v>
      </c>
      <c r="AF47" s="67"/>
      <c r="AG47" s="67"/>
      <c r="AH47" s="64"/>
      <c r="AI47" s="64"/>
      <c r="AJ47" s="65"/>
      <c r="AK47" s="64"/>
      <c r="AL47" s="56"/>
      <c r="AM47" s="59"/>
      <c r="AN47" s="56"/>
      <c r="AO47" s="56"/>
      <c r="AP47" s="56"/>
      <c r="AQ47" s="59"/>
      <c r="AR47" s="59"/>
      <c r="AS47" s="12"/>
    </row>
    <row r="48" spans="1:45" ht="116" x14ac:dyDescent="0.35">
      <c r="A48" s="121"/>
      <c r="B48" s="121"/>
      <c r="C48" s="124"/>
      <c r="D48" s="124"/>
      <c r="E48" s="124"/>
      <c r="F48" s="124"/>
      <c r="G48" s="182" t="s">
        <v>195</v>
      </c>
      <c r="H48" s="2" t="s">
        <v>196</v>
      </c>
      <c r="I48" s="2" t="s">
        <v>93</v>
      </c>
      <c r="J48" s="2" t="s">
        <v>197</v>
      </c>
      <c r="K48" s="2">
        <v>9</v>
      </c>
      <c r="L48" s="2">
        <v>2</v>
      </c>
      <c r="M48" s="15">
        <v>4</v>
      </c>
      <c r="N48" s="15">
        <v>1</v>
      </c>
      <c r="O48" s="15">
        <v>0</v>
      </c>
      <c r="P48" s="15">
        <v>0</v>
      </c>
      <c r="Q48" s="15">
        <v>0</v>
      </c>
      <c r="R48" s="15">
        <f>SUM(N48:Q48)</f>
        <v>1</v>
      </c>
      <c r="S48" s="72">
        <f>+R48/L48</f>
        <v>0.5</v>
      </c>
      <c r="T48" s="70">
        <f>+(M48+R48)/K48</f>
        <v>0.55555555555555558</v>
      </c>
      <c r="U48" s="147" t="s">
        <v>198</v>
      </c>
      <c r="V48" s="150">
        <v>2020130010305</v>
      </c>
      <c r="W48" s="139" t="s">
        <v>199</v>
      </c>
      <c r="X48" s="5" t="s">
        <v>200</v>
      </c>
      <c r="Y48" s="3">
        <v>2</v>
      </c>
      <c r="Z48" s="4">
        <v>1</v>
      </c>
      <c r="AA48" s="4">
        <v>0</v>
      </c>
      <c r="AB48" s="4">
        <v>0</v>
      </c>
      <c r="AC48" s="4">
        <v>0</v>
      </c>
      <c r="AD48" s="66">
        <f>SUM(Z48:AC48)</f>
        <v>1</v>
      </c>
      <c r="AE48" s="77">
        <f>+AD48/Y48</f>
        <v>0.5</v>
      </c>
      <c r="AF48" s="2">
        <v>330</v>
      </c>
      <c r="AG48" s="2">
        <v>300</v>
      </c>
      <c r="AH48" s="5" t="s">
        <v>53</v>
      </c>
      <c r="AI48" s="5" t="s">
        <v>65</v>
      </c>
      <c r="AJ48" s="6" t="s">
        <v>65</v>
      </c>
      <c r="AK48" s="5" t="s">
        <v>54</v>
      </c>
      <c r="AL48" s="139" t="s">
        <v>201</v>
      </c>
      <c r="AM48" s="142">
        <v>224000000.25</v>
      </c>
      <c r="AN48" s="83" t="s">
        <v>202</v>
      </c>
      <c r="AO48" s="83" t="s">
        <v>288</v>
      </c>
      <c r="AP48" s="96">
        <v>224000000</v>
      </c>
      <c r="AQ48" s="92">
        <v>208140000</v>
      </c>
      <c r="AR48" s="102">
        <f>+AQ48/AP48</f>
        <v>0.92919642857142859</v>
      </c>
      <c r="AS48" s="12" t="s">
        <v>203</v>
      </c>
    </row>
    <row r="49" spans="1:45" ht="90" customHeight="1" x14ac:dyDescent="0.35">
      <c r="A49" s="121"/>
      <c r="B49" s="121"/>
      <c r="C49" s="124"/>
      <c r="D49" s="124"/>
      <c r="E49" s="124"/>
      <c r="F49" s="124"/>
      <c r="G49" s="183"/>
      <c r="H49" s="139" t="s">
        <v>204</v>
      </c>
      <c r="I49" s="139" t="s">
        <v>205</v>
      </c>
      <c r="J49" s="139" t="s">
        <v>206</v>
      </c>
      <c r="K49" s="139">
        <v>1</v>
      </c>
      <c r="L49" s="139">
        <v>1</v>
      </c>
      <c r="M49" s="138">
        <v>0</v>
      </c>
      <c r="N49" s="138">
        <v>0</v>
      </c>
      <c r="O49" s="138">
        <v>0</v>
      </c>
      <c r="P49" s="138">
        <v>0</v>
      </c>
      <c r="Q49" s="126">
        <v>0</v>
      </c>
      <c r="R49" s="126">
        <f>SUM(N49:Q53)</f>
        <v>0</v>
      </c>
      <c r="S49" s="129">
        <v>0</v>
      </c>
      <c r="T49" s="129">
        <v>0</v>
      </c>
      <c r="U49" s="148"/>
      <c r="V49" s="151"/>
      <c r="W49" s="140"/>
      <c r="X49" s="2" t="s">
        <v>207</v>
      </c>
      <c r="Y49" s="3">
        <v>16</v>
      </c>
      <c r="Z49" s="4">
        <v>0</v>
      </c>
      <c r="AA49" s="4">
        <v>0</v>
      </c>
      <c r="AB49" s="4">
        <v>0</v>
      </c>
      <c r="AC49" s="4">
        <v>0</v>
      </c>
      <c r="AD49" s="66">
        <f>SUM(Z49:AC49)</f>
        <v>0</v>
      </c>
      <c r="AE49" s="77">
        <f>+AD49/Y49</f>
        <v>0</v>
      </c>
      <c r="AF49" s="2">
        <v>330</v>
      </c>
      <c r="AG49" s="2">
        <v>300</v>
      </c>
      <c r="AH49" s="2" t="s">
        <v>208</v>
      </c>
      <c r="AI49" s="5" t="s">
        <v>65</v>
      </c>
      <c r="AJ49" s="6" t="s">
        <v>65</v>
      </c>
      <c r="AK49" s="2" t="s">
        <v>113</v>
      </c>
      <c r="AL49" s="140"/>
      <c r="AM49" s="156"/>
      <c r="AN49" s="83" t="s">
        <v>202</v>
      </c>
      <c r="AO49" s="84" t="s">
        <v>289</v>
      </c>
      <c r="AP49" s="103">
        <v>0</v>
      </c>
      <c r="AQ49" s="94">
        <v>0</v>
      </c>
      <c r="AR49" s="62"/>
      <c r="AS49" s="10"/>
    </row>
    <row r="50" spans="1:45" ht="43.5" x14ac:dyDescent="0.35">
      <c r="A50" s="121"/>
      <c r="B50" s="121"/>
      <c r="C50" s="124"/>
      <c r="D50" s="124"/>
      <c r="E50" s="124"/>
      <c r="F50" s="124"/>
      <c r="G50" s="183"/>
      <c r="H50" s="140"/>
      <c r="I50" s="140"/>
      <c r="J50" s="140"/>
      <c r="K50" s="140"/>
      <c r="L50" s="140"/>
      <c r="M50" s="138"/>
      <c r="N50" s="138"/>
      <c r="O50" s="138"/>
      <c r="P50" s="138"/>
      <c r="Q50" s="127"/>
      <c r="R50" s="127"/>
      <c r="S50" s="130"/>
      <c r="T50" s="130"/>
      <c r="U50" s="148"/>
      <c r="V50" s="151"/>
      <c r="W50" s="140"/>
      <c r="X50" s="2" t="s">
        <v>209</v>
      </c>
      <c r="Y50" s="3">
        <v>16</v>
      </c>
      <c r="Z50" s="4">
        <v>0</v>
      </c>
      <c r="AA50" s="4">
        <v>0</v>
      </c>
      <c r="AB50" s="4">
        <v>0</v>
      </c>
      <c r="AC50" s="4">
        <v>0</v>
      </c>
      <c r="AD50" s="66">
        <f>SUM(Z50:AC50)</f>
        <v>0</v>
      </c>
      <c r="AE50" s="77">
        <f>+AD50/Y50</f>
        <v>0</v>
      </c>
      <c r="AF50" s="2">
        <v>330</v>
      </c>
      <c r="AG50" s="2">
        <v>300</v>
      </c>
      <c r="AH50" s="2" t="s">
        <v>208</v>
      </c>
      <c r="AI50" s="5" t="s">
        <v>65</v>
      </c>
      <c r="AJ50" s="6" t="s">
        <v>65</v>
      </c>
      <c r="AK50" s="2" t="s">
        <v>113</v>
      </c>
      <c r="AL50" s="140"/>
      <c r="AM50" s="156"/>
      <c r="AN50" s="84"/>
      <c r="AO50" s="84"/>
      <c r="AP50" s="61"/>
      <c r="AQ50" s="86"/>
      <c r="AR50" s="62"/>
      <c r="AS50" s="10"/>
    </row>
    <row r="51" spans="1:45" ht="122.25" customHeight="1" x14ac:dyDescent="0.35">
      <c r="A51" s="121"/>
      <c r="B51" s="121"/>
      <c r="C51" s="124"/>
      <c r="D51" s="124"/>
      <c r="E51" s="124"/>
      <c r="F51" s="124"/>
      <c r="G51" s="183"/>
      <c r="H51" s="140"/>
      <c r="I51" s="140"/>
      <c r="J51" s="140"/>
      <c r="K51" s="140"/>
      <c r="L51" s="140"/>
      <c r="M51" s="138"/>
      <c r="N51" s="138"/>
      <c r="O51" s="138"/>
      <c r="P51" s="138"/>
      <c r="Q51" s="127"/>
      <c r="R51" s="127"/>
      <c r="S51" s="130"/>
      <c r="T51" s="130"/>
      <c r="U51" s="148"/>
      <c r="V51" s="151"/>
      <c r="W51" s="140"/>
      <c r="X51" s="2" t="s">
        <v>210</v>
      </c>
      <c r="Y51" s="3">
        <v>100</v>
      </c>
      <c r="Z51" s="4">
        <v>13</v>
      </c>
      <c r="AA51" s="4">
        <v>61</v>
      </c>
      <c r="AB51" s="4">
        <v>21</v>
      </c>
      <c r="AC51" s="4">
        <v>28</v>
      </c>
      <c r="AD51" s="66">
        <f>SUM(Z51:AC51)</f>
        <v>123</v>
      </c>
      <c r="AE51" s="77">
        <v>1</v>
      </c>
      <c r="AF51" s="2">
        <v>330</v>
      </c>
      <c r="AG51" s="2">
        <v>300</v>
      </c>
      <c r="AH51" s="5" t="s">
        <v>64</v>
      </c>
      <c r="AI51" s="5" t="s">
        <v>65</v>
      </c>
      <c r="AJ51" s="6" t="s">
        <v>65</v>
      </c>
      <c r="AK51" s="5" t="s">
        <v>66</v>
      </c>
      <c r="AL51" s="140"/>
      <c r="AM51" s="156"/>
      <c r="AN51" s="84"/>
      <c r="AO51" s="84"/>
      <c r="AP51" s="61"/>
      <c r="AQ51" s="86"/>
      <c r="AR51" s="62"/>
      <c r="AS51" s="45" t="s">
        <v>211</v>
      </c>
    </row>
    <row r="52" spans="1:45" ht="58" x14ac:dyDescent="0.35">
      <c r="A52" s="121"/>
      <c r="B52" s="121"/>
      <c r="C52" s="124"/>
      <c r="D52" s="124"/>
      <c r="E52" s="124"/>
      <c r="F52" s="124"/>
      <c r="G52" s="183"/>
      <c r="H52" s="140"/>
      <c r="I52" s="140"/>
      <c r="J52" s="140"/>
      <c r="K52" s="140"/>
      <c r="L52" s="140"/>
      <c r="M52" s="138"/>
      <c r="N52" s="138"/>
      <c r="O52" s="138"/>
      <c r="P52" s="138"/>
      <c r="Q52" s="127"/>
      <c r="R52" s="127"/>
      <c r="S52" s="130"/>
      <c r="T52" s="130"/>
      <c r="U52" s="148"/>
      <c r="V52" s="151"/>
      <c r="W52" s="140"/>
      <c r="X52" s="2" t="s">
        <v>212</v>
      </c>
      <c r="Y52" s="3">
        <v>1</v>
      </c>
      <c r="Z52" s="4">
        <v>0</v>
      </c>
      <c r="AA52" s="4">
        <v>0</v>
      </c>
      <c r="AB52" s="4">
        <v>0</v>
      </c>
      <c r="AC52" s="4">
        <v>0</v>
      </c>
      <c r="AD52" s="66">
        <v>0</v>
      </c>
      <c r="AE52" s="39">
        <v>0</v>
      </c>
      <c r="AF52" s="2">
        <v>330</v>
      </c>
      <c r="AG52" s="2">
        <v>300</v>
      </c>
      <c r="AH52" s="2" t="s">
        <v>208</v>
      </c>
      <c r="AI52" s="2" t="s">
        <v>65</v>
      </c>
      <c r="AJ52" s="6" t="s">
        <v>65</v>
      </c>
      <c r="AK52" s="2" t="s">
        <v>113</v>
      </c>
      <c r="AL52" s="140"/>
      <c r="AM52" s="156"/>
      <c r="AN52" s="84"/>
      <c r="AO52" s="84"/>
      <c r="AP52" s="61"/>
      <c r="AQ52" s="86"/>
      <c r="AR52" s="62"/>
      <c r="AS52" s="19" t="s">
        <v>149</v>
      </c>
    </row>
    <row r="53" spans="1:45" ht="104" x14ac:dyDescent="0.35">
      <c r="A53" s="121"/>
      <c r="B53" s="121"/>
      <c r="C53" s="124"/>
      <c r="D53" s="124"/>
      <c r="E53" s="124"/>
      <c r="F53" s="124"/>
      <c r="G53" s="183"/>
      <c r="H53" s="141"/>
      <c r="I53" s="141"/>
      <c r="J53" s="141"/>
      <c r="K53" s="141"/>
      <c r="L53" s="141"/>
      <c r="M53" s="138"/>
      <c r="N53" s="138"/>
      <c r="O53" s="138"/>
      <c r="P53" s="138"/>
      <c r="Q53" s="128"/>
      <c r="R53" s="128"/>
      <c r="S53" s="131"/>
      <c r="T53" s="131"/>
      <c r="U53" s="148"/>
      <c r="V53" s="151"/>
      <c r="W53" s="140"/>
      <c r="X53" s="2" t="s">
        <v>213</v>
      </c>
      <c r="Y53" s="3">
        <v>200</v>
      </c>
      <c r="Z53" s="4">
        <v>0</v>
      </c>
      <c r="AA53" s="4">
        <v>0</v>
      </c>
      <c r="AB53" s="4">
        <v>31</v>
      </c>
      <c r="AC53" s="4">
        <v>0</v>
      </c>
      <c r="AD53" s="66">
        <f>SUM(Z53:AC53)</f>
        <v>31</v>
      </c>
      <c r="AE53" s="77">
        <f>+AD53/Y53</f>
        <v>0.155</v>
      </c>
      <c r="AF53" s="2">
        <v>330</v>
      </c>
      <c r="AG53" s="2">
        <v>300</v>
      </c>
      <c r="AH53" s="5" t="s">
        <v>53</v>
      </c>
      <c r="AI53" s="5">
        <v>200</v>
      </c>
      <c r="AJ53" s="6">
        <v>31</v>
      </c>
      <c r="AK53" s="5" t="s">
        <v>54</v>
      </c>
      <c r="AL53" s="140"/>
      <c r="AM53" s="156"/>
      <c r="AN53" s="84"/>
      <c r="AO53" s="84"/>
      <c r="AP53" s="61"/>
      <c r="AQ53" s="86"/>
      <c r="AR53" s="90"/>
      <c r="AS53" s="46" t="s">
        <v>214</v>
      </c>
    </row>
    <row r="54" spans="1:45" ht="162" customHeight="1" x14ac:dyDescent="0.35">
      <c r="A54" s="121"/>
      <c r="B54" s="121"/>
      <c r="C54" s="124"/>
      <c r="D54" s="124"/>
      <c r="E54" s="124"/>
      <c r="F54" s="124"/>
      <c r="G54" s="183"/>
      <c r="H54" s="139" t="s">
        <v>215</v>
      </c>
      <c r="I54" s="139" t="s">
        <v>216</v>
      </c>
      <c r="J54" s="139" t="s">
        <v>217</v>
      </c>
      <c r="K54" s="139">
        <v>3</v>
      </c>
      <c r="L54" s="139">
        <v>1</v>
      </c>
      <c r="M54" s="138">
        <v>1</v>
      </c>
      <c r="N54" s="138">
        <v>0</v>
      </c>
      <c r="O54" s="138">
        <v>0</v>
      </c>
      <c r="P54" s="138">
        <v>1</v>
      </c>
      <c r="Q54" s="126">
        <v>0</v>
      </c>
      <c r="R54" s="126">
        <f>SUM(N54:Q56)</f>
        <v>1</v>
      </c>
      <c r="S54" s="129">
        <f>+R54/L54</f>
        <v>1</v>
      </c>
      <c r="T54" s="129">
        <f>+(R54+M54)/K54</f>
        <v>0.66666666666666663</v>
      </c>
      <c r="U54" s="148"/>
      <c r="V54" s="151"/>
      <c r="W54" s="140"/>
      <c r="X54" s="5" t="s">
        <v>218</v>
      </c>
      <c r="Y54" s="3">
        <v>100</v>
      </c>
      <c r="Z54" s="4">
        <v>51</v>
      </c>
      <c r="AA54" s="4">
        <v>50</v>
      </c>
      <c r="AB54" s="4">
        <v>200</v>
      </c>
      <c r="AC54" s="4">
        <v>174</v>
      </c>
      <c r="AD54" s="66">
        <f>SUM(Z54:AC54)</f>
        <v>475</v>
      </c>
      <c r="AE54" s="77">
        <v>1</v>
      </c>
      <c r="AF54" s="2">
        <v>330</v>
      </c>
      <c r="AG54" s="2">
        <v>300</v>
      </c>
      <c r="AH54" s="5" t="s">
        <v>64</v>
      </c>
      <c r="AI54" s="5" t="s">
        <v>65</v>
      </c>
      <c r="AJ54" s="6" t="s">
        <v>65</v>
      </c>
      <c r="AK54" s="5" t="s">
        <v>66</v>
      </c>
      <c r="AL54" s="140"/>
      <c r="AM54" s="156"/>
      <c r="AN54" s="84"/>
      <c r="AO54" s="84"/>
      <c r="AP54" s="61"/>
      <c r="AQ54" s="86"/>
      <c r="AR54" s="62"/>
      <c r="AS54" s="45" t="s">
        <v>219</v>
      </c>
    </row>
    <row r="55" spans="1:45" ht="173.25" customHeight="1" x14ac:dyDescent="0.35">
      <c r="A55" s="121"/>
      <c r="B55" s="121"/>
      <c r="C55" s="124"/>
      <c r="D55" s="124"/>
      <c r="E55" s="124"/>
      <c r="F55" s="124"/>
      <c r="G55" s="183"/>
      <c r="H55" s="140"/>
      <c r="I55" s="140"/>
      <c r="J55" s="140"/>
      <c r="K55" s="140"/>
      <c r="L55" s="140"/>
      <c r="M55" s="138"/>
      <c r="N55" s="138"/>
      <c r="O55" s="138"/>
      <c r="P55" s="138"/>
      <c r="Q55" s="127"/>
      <c r="R55" s="127"/>
      <c r="S55" s="130"/>
      <c r="T55" s="130"/>
      <c r="U55" s="148"/>
      <c r="V55" s="151"/>
      <c r="W55" s="140"/>
      <c r="X55" s="5" t="s">
        <v>220</v>
      </c>
      <c r="Y55" s="3">
        <v>100</v>
      </c>
      <c r="Z55" s="4">
        <v>1</v>
      </c>
      <c r="AA55" s="4">
        <v>122</v>
      </c>
      <c r="AB55" s="4">
        <v>50</v>
      </c>
      <c r="AC55" s="4">
        <v>34</v>
      </c>
      <c r="AD55" s="66">
        <f>SUM(Z55:AC55)</f>
        <v>207</v>
      </c>
      <c r="AE55" s="77">
        <v>1</v>
      </c>
      <c r="AF55" s="2">
        <v>330</v>
      </c>
      <c r="AG55" s="2">
        <v>300</v>
      </c>
      <c r="AH55" s="5" t="s">
        <v>64</v>
      </c>
      <c r="AI55" s="5" t="s">
        <v>65</v>
      </c>
      <c r="AJ55" s="6" t="s">
        <v>65</v>
      </c>
      <c r="AK55" s="5" t="s">
        <v>66</v>
      </c>
      <c r="AL55" s="140"/>
      <c r="AM55" s="156"/>
      <c r="AN55" s="84"/>
      <c r="AO55" s="84"/>
      <c r="AP55" s="61"/>
      <c r="AQ55" s="86"/>
      <c r="AR55" s="62"/>
      <c r="AS55" s="45" t="s">
        <v>221</v>
      </c>
    </row>
    <row r="56" spans="1:45" ht="187.5" customHeight="1" x14ac:dyDescent="0.35">
      <c r="A56" s="121"/>
      <c r="B56" s="121"/>
      <c r="C56" s="124"/>
      <c r="D56" s="124"/>
      <c r="E56" s="124"/>
      <c r="F56" s="124"/>
      <c r="G56" s="183"/>
      <c r="H56" s="140"/>
      <c r="I56" s="140"/>
      <c r="J56" s="140"/>
      <c r="K56" s="140"/>
      <c r="L56" s="140"/>
      <c r="M56" s="138"/>
      <c r="N56" s="138"/>
      <c r="O56" s="138"/>
      <c r="P56" s="138"/>
      <c r="Q56" s="128"/>
      <c r="R56" s="128"/>
      <c r="S56" s="131"/>
      <c r="T56" s="131"/>
      <c r="U56" s="148"/>
      <c r="V56" s="151"/>
      <c r="W56" s="140"/>
      <c r="X56" s="171" t="s">
        <v>222</v>
      </c>
      <c r="Y56" s="123">
        <v>1</v>
      </c>
      <c r="Z56" s="160">
        <v>0</v>
      </c>
      <c r="AA56" s="162">
        <v>0.25</v>
      </c>
      <c r="AB56" s="160">
        <v>0</v>
      </c>
      <c r="AC56" s="160">
        <v>0.75</v>
      </c>
      <c r="AD56" s="184">
        <f>SUM(Z56:AC56)</f>
        <v>1</v>
      </c>
      <c r="AE56" s="184">
        <f>+AD56</f>
        <v>1</v>
      </c>
      <c r="AF56" s="139">
        <v>330</v>
      </c>
      <c r="AG56" s="139">
        <v>300</v>
      </c>
      <c r="AH56" s="171" t="s">
        <v>64</v>
      </c>
      <c r="AI56" s="158" t="s">
        <v>65</v>
      </c>
      <c r="AJ56" s="157" t="s">
        <v>65</v>
      </c>
      <c r="AK56" s="171" t="s">
        <v>66</v>
      </c>
      <c r="AL56" s="140"/>
      <c r="AM56" s="156"/>
      <c r="AN56" s="84"/>
      <c r="AO56" s="84"/>
      <c r="AP56" s="61"/>
      <c r="AQ56" s="86"/>
      <c r="AR56" s="90"/>
      <c r="AS56" s="47" t="s">
        <v>223</v>
      </c>
    </row>
    <row r="57" spans="1:45" ht="72.5" x14ac:dyDescent="0.35">
      <c r="A57" s="121"/>
      <c r="B57" s="121"/>
      <c r="C57" s="124"/>
      <c r="D57" s="124"/>
      <c r="E57" s="124"/>
      <c r="F57" s="124"/>
      <c r="G57" s="183"/>
      <c r="H57" s="2" t="s">
        <v>224</v>
      </c>
      <c r="I57" s="2">
        <v>0</v>
      </c>
      <c r="J57" s="2" t="s">
        <v>225</v>
      </c>
      <c r="K57" s="2">
        <v>1</v>
      </c>
      <c r="L57" s="2" t="s">
        <v>226</v>
      </c>
      <c r="M57" s="2" t="s">
        <v>226</v>
      </c>
      <c r="N57" s="2" t="s">
        <v>226</v>
      </c>
      <c r="O57" s="2" t="s">
        <v>226</v>
      </c>
      <c r="P57" s="2" t="s">
        <v>226</v>
      </c>
      <c r="Q57" s="2" t="s">
        <v>226</v>
      </c>
      <c r="R57" s="13"/>
      <c r="S57" s="13"/>
      <c r="T57" s="13"/>
      <c r="U57" s="149"/>
      <c r="V57" s="152"/>
      <c r="W57" s="141"/>
      <c r="X57" s="172"/>
      <c r="Y57" s="125"/>
      <c r="Z57" s="161"/>
      <c r="AA57" s="162"/>
      <c r="AB57" s="161"/>
      <c r="AC57" s="161"/>
      <c r="AD57" s="185"/>
      <c r="AE57" s="185"/>
      <c r="AF57" s="141"/>
      <c r="AG57" s="141"/>
      <c r="AH57" s="172"/>
      <c r="AI57" s="158"/>
      <c r="AJ57" s="157"/>
      <c r="AK57" s="172"/>
      <c r="AL57" s="141"/>
      <c r="AM57" s="143"/>
      <c r="AN57" s="85"/>
      <c r="AO57" s="85"/>
      <c r="AP57" s="57"/>
      <c r="AQ57" s="87"/>
      <c r="AR57" s="60"/>
      <c r="AS57" s="22"/>
    </row>
    <row r="58" spans="1:45" ht="182.25" customHeight="1" x14ac:dyDescent="0.35">
      <c r="A58" s="121"/>
      <c r="B58" s="121"/>
      <c r="C58" s="124"/>
      <c r="D58" s="124"/>
      <c r="E58" s="124"/>
      <c r="F58" s="124"/>
      <c r="G58" s="183"/>
      <c r="H58" s="173" t="s">
        <v>227</v>
      </c>
      <c r="I58" s="173" t="s">
        <v>93</v>
      </c>
      <c r="J58" s="175" t="s">
        <v>228</v>
      </c>
      <c r="K58" s="173">
        <v>3</v>
      </c>
      <c r="L58" s="173">
        <v>1</v>
      </c>
      <c r="M58" s="138">
        <v>0</v>
      </c>
      <c r="N58" s="138">
        <v>0</v>
      </c>
      <c r="O58" s="138">
        <v>0</v>
      </c>
      <c r="P58" s="138">
        <v>0</v>
      </c>
      <c r="Q58" s="126">
        <v>1</v>
      </c>
      <c r="R58" s="138">
        <f>SUM(N58:Q59)</f>
        <v>1</v>
      </c>
      <c r="S58" s="177">
        <v>1</v>
      </c>
      <c r="T58" s="178">
        <f>+R58/K58</f>
        <v>0.33333333333333331</v>
      </c>
      <c r="U58" s="147" t="s">
        <v>229</v>
      </c>
      <c r="V58" s="150">
        <v>2020130010237</v>
      </c>
      <c r="W58" s="139" t="s">
        <v>230</v>
      </c>
      <c r="X58" s="5" t="s">
        <v>231</v>
      </c>
      <c r="Y58" s="48">
        <v>3</v>
      </c>
      <c r="Z58" s="49">
        <v>0</v>
      </c>
      <c r="AA58" s="4">
        <v>4</v>
      </c>
      <c r="AB58" s="4">
        <v>0</v>
      </c>
      <c r="AC58" s="4">
        <v>1</v>
      </c>
      <c r="AD58" s="66">
        <f t="shared" ref="AD58:AD65" si="3">SUM(Z58:AC58)</f>
        <v>5</v>
      </c>
      <c r="AE58" s="77">
        <v>1</v>
      </c>
      <c r="AF58" s="2">
        <v>330</v>
      </c>
      <c r="AG58" s="2">
        <v>300</v>
      </c>
      <c r="AH58" s="5" t="s">
        <v>191</v>
      </c>
      <c r="AI58" s="5" t="s">
        <v>65</v>
      </c>
      <c r="AJ58" s="6" t="s">
        <v>65</v>
      </c>
      <c r="AK58" s="5" t="s">
        <v>113</v>
      </c>
      <c r="AL58" s="139" t="s">
        <v>55</v>
      </c>
      <c r="AM58" s="142">
        <v>912851007</v>
      </c>
      <c r="AN58" s="83" t="s">
        <v>232</v>
      </c>
      <c r="AO58" s="83" t="s">
        <v>290</v>
      </c>
      <c r="AP58" s="96">
        <v>234126310</v>
      </c>
      <c r="AQ58" s="92">
        <v>105840000</v>
      </c>
      <c r="AR58" s="102">
        <f>+AQ58/AP58</f>
        <v>0.45206367451825469</v>
      </c>
      <c r="AS58" s="50" t="s">
        <v>233</v>
      </c>
    </row>
    <row r="59" spans="1:45" ht="159" customHeight="1" x14ac:dyDescent="0.35">
      <c r="A59" s="121"/>
      <c r="B59" s="121"/>
      <c r="C59" s="124"/>
      <c r="D59" s="124"/>
      <c r="E59" s="124"/>
      <c r="F59" s="124"/>
      <c r="G59" s="183"/>
      <c r="H59" s="174"/>
      <c r="I59" s="174"/>
      <c r="J59" s="176"/>
      <c r="K59" s="174"/>
      <c r="L59" s="174"/>
      <c r="M59" s="138"/>
      <c r="N59" s="138"/>
      <c r="O59" s="138"/>
      <c r="P59" s="138"/>
      <c r="Q59" s="128"/>
      <c r="R59" s="138"/>
      <c r="S59" s="138"/>
      <c r="T59" s="178"/>
      <c r="U59" s="148"/>
      <c r="V59" s="151"/>
      <c r="W59" s="140"/>
      <c r="X59" s="5" t="s">
        <v>234</v>
      </c>
      <c r="Y59" s="3">
        <v>3</v>
      </c>
      <c r="Z59" s="49">
        <v>0</v>
      </c>
      <c r="AA59" s="4">
        <v>0</v>
      </c>
      <c r="AB59" s="4">
        <v>0</v>
      </c>
      <c r="AC59" s="4">
        <v>5</v>
      </c>
      <c r="AD59" s="66">
        <f t="shared" si="3"/>
        <v>5</v>
      </c>
      <c r="AE59" s="77">
        <v>1</v>
      </c>
      <c r="AF59" s="2">
        <v>330</v>
      </c>
      <c r="AG59" s="2">
        <v>300</v>
      </c>
      <c r="AH59" s="5" t="s">
        <v>191</v>
      </c>
      <c r="AI59" s="5" t="s">
        <v>65</v>
      </c>
      <c r="AJ59" s="6" t="s">
        <v>65</v>
      </c>
      <c r="AK59" s="5" t="s">
        <v>113</v>
      </c>
      <c r="AL59" s="140"/>
      <c r="AM59" s="156"/>
      <c r="AN59" s="83" t="s">
        <v>232</v>
      </c>
      <c r="AO59" s="106" t="s">
        <v>291</v>
      </c>
      <c r="AP59" s="105">
        <v>678724696.65999997</v>
      </c>
      <c r="AQ59" s="94">
        <v>84300000</v>
      </c>
      <c r="AR59" s="102">
        <f>+AQ59/AP59</f>
        <v>0.1242035252508709</v>
      </c>
      <c r="AS59" s="12" t="s">
        <v>235</v>
      </c>
    </row>
    <row r="60" spans="1:45" ht="153" customHeight="1" x14ac:dyDescent="0.35">
      <c r="A60" s="121"/>
      <c r="B60" s="121"/>
      <c r="C60" s="124"/>
      <c r="D60" s="124"/>
      <c r="E60" s="124"/>
      <c r="F60" s="124"/>
      <c r="G60" s="183"/>
      <c r="H60" s="2" t="s">
        <v>236</v>
      </c>
      <c r="I60" s="2" t="s">
        <v>237</v>
      </c>
      <c r="J60" s="21" t="s">
        <v>238</v>
      </c>
      <c r="K60" s="2">
        <v>10</v>
      </c>
      <c r="L60" s="2">
        <v>2.5</v>
      </c>
      <c r="M60" s="15">
        <v>0</v>
      </c>
      <c r="N60" s="15">
        <v>0</v>
      </c>
      <c r="O60" s="15">
        <v>0</v>
      </c>
      <c r="P60" s="15">
        <v>0</v>
      </c>
      <c r="Q60" s="15">
        <v>0.5</v>
      </c>
      <c r="R60" s="15">
        <f>SUM(N60:Q60)</f>
        <v>0.5</v>
      </c>
      <c r="S60" s="70">
        <f>+R60/L60</f>
        <v>0.2</v>
      </c>
      <c r="T60" s="70">
        <f>+R60/K60</f>
        <v>0.05</v>
      </c>
      <c r="U60" s="148"/>
      <c r="V60" s="151"/>
      <c r="W60" s="140"/>
      <c r="X60" s="21" t="s">
        <v>239</v>
      </c>
      <c r="Y60" s="3">
        <v>1</v>
      </c>
      <c r="Z60" s="49">
        <v>0</v>
      </c>
      <c r="AA60" s="4">
        <v>0</v>
      </c>
      <c r="AB60" s="4">
        <v>1</v>
      </c>
      <c r="AC60" s="4">
        <v>0</v>
      </c>
      <c r="AD60" s="66">
        <f t="shared" si="3"/>
        <v>1</v>
      </c>
      <c r="AE60" s="77">
        <v>1</v>
      </c>
      <c r="AF60" s="2">
        <v>330</v>
      </c>
      <c r="AG60" s="2">
        <v>300</v>
      </c>
      <c r="AH60" s="5" t="s">
        <v>191</v>
      </c>
      <c r="AI60" s="5" t="s">
        <v>65</v>
      </c>
      <c r="AJ60" s="6" t="s">
        <v>65</v>
      </c>
      <c r="AK60" s="5" t="s">
        <v>113</v>
      </c>
      <c r="AL60" s="140"/>
      <c r="AM60" s="156"/>
      <c r="AN60" s="84"/>
      <c r="AO60" s="106"/>
      <c r="AP60" s="63"/>
      <c r="AQ60" s="86"/>
      <c r="AR60" s="62"/>
      <c r="AS60" s="12" t="s">
        <v>240</v>
      </c>
    </row>
    <row r="61" spans="1:45" ht="72.5" x14ac:dyDescent="0.35">
      <c r="A61" s="121"/>
      <c r="B61" s="121"/>
      <c r="C61" s="124"/>
      <c r="D61" s="124"/>
      <c r="E61" s="124"/>
      <c r="F61" s="124"/>
      <c r="G61" s="183"/>
      <c r="H61" s="2" t="s">
        <v>241</v>
      </c>
      <c r="I61" s="2">
        <v>0</v>
      </c>
      <c r="J61" s="21" t="s">
        <v>242</v>
      </c>
      <c r="K61" s="2">
        <v>1</v>
      </c>
      <c r="L61" s="2">
        <v>1</v>
      </c>
      <c r="M61" s="15">
        <v>0</v>
      </c>
      <c r="N61" s="15">
        <v>0</v>
      </c>
      <c r="O61" s="15">
        <v>0</v>
      </c>
      <c r="P61" s="15">
        <v>0</v>
      </c>
      <c r="Q61" s="15">
        <v>1</v>
      </c>
      <c r="R61" s="15">
        <f>SUM(N61:Q61)</f>
        <v>1</v>
      </c>
      <c r="S61" s="70">
        <f>+R61/L61</f>
        <v>1</v>
      </c>
      <c r="T61" s="70">
        <f>+R61/K61</f>
        <v>1</v>
      </c>
      <c r="U61" s="148"/>
      <c r="V61" s="151"/>
      <c r="W61" s="140"/>
      <c r="X61" s="2" t="s">
        <v>243</v>
      </c>
      <c r="Y61" s="3">
        <v>1</v>
      </c>
      <c r="Z61" s="49">
        <v>0</v>
      </c>
      <c r="AA61" s="4">
        <v>0</v>
      </c>
      <c r="AB61" s="4">
        <v>0</v>
      </c>
      <c r="AC61" s="4">
        <v>1</v>
      </c>
      <c r="AD61" s="66">
        <f t="shared" si="3"/>
        <v>1</v>
      </c>
      <c r="AE61" s="77">
        <v>1</v>
      </c>
      <c r="AF61" s="2">
        <v>330</v>
      </c>
      <c r="AG61" s="2">
        <v>300</v>
      </c>
      <c r="AH61" s="2" t="s">
        <v>64</v>
      </c>
      <c r="AI61" s="5" t="s">
        <v>65</v>
      </c>
      <c r="AJ61" s="6" t="s">
        <v>65</v>
      </c>
      <c r="AK61" s="2" t="s">
        <v>113</v>
      </c>
      <c r="AL61" s="140"/>
      <c r="AM61" s="156"/>
      <c r="AN61" s="84"/>
      <c r="AO61" s="106"/>
      <c r="AP61" s="63"/>
      <c r="AQ61" s="86"/>
      <c r="AR61" s="62"/>
      <c r="AS61" s="19" t="s">
        <v>244</v>
      </c>
    </row>
    <row r="62" spans="1:45" ht="114" customHeight="1" x14ac:dyDescent="0.35">
      <c r="A62" s="121"/>
      <c r="B62" s="121"/>
      <c r="C62" s="124"/>
      <c r="D62" s="124"/>
      <c r="E62" s="124"/>
      <c r="F62" s="124"/>
      <c r="G62" s="183"/>
      <c r="H62" s="139" t="s">
        <v>245</v>
      </c>
      <c r="I62" s="139" t="s">
        <v>246</v>
      </c>
      <c r="J62" s="142" t="s">
        <v>247</v>
      </c>
      <c r="K62" s="139">
        <v>5</v>
      </c>
      <c r="L62" s="139">
        <v>2</v>
      </c>
      <c r="M62" s="138">
        <v>0</v>
      </c>
      <c r="N62" s="138">
        <v>0</v>
      </c>
      <c r="O62" s="138">
        <v>0</v>
      </c>
      <c r="P62" s="138">
        <v>0</v>
      </c>
      <c r="Q62" s="126">
        <v>0.5</v>
      </c>
      <c r="R62" s="126">
        <f t="shared" ref="R62" si="4">SUM(N62:Q62)</f>
        <v>0.5</v>
      </c>
      <c r="S62" s="129">
        <f t="shared" ref="S62" si="5">+R62/L62</f>
        <v>0.25</v>
      </c>
      <c r="T62" s="129">
        <f t="shared" ref="T62" si="6">+R62/K62</f>
        <v>0.1</v>
      </c>
      <c r="U62" s="148"/>
      <c r="V62" s="151"/>
      <c r="W62" s="140"/>
      <c r="X62" s="5" t="s">
        <v>248</v>
      </c>
      <c r="Y62" s="3">
        <v>2</v>
      </c>
      <c r="Z62" s="49">
        <v>1</v>
      </c>
      <c r="AA62" s="4">
        <v>4</v>
      </c>
      <c r="AB62" s="4">
        <v>2</v>
      </c>
      <c r="AC62" s="4">
        <v>0</v>
      </c>
      <c r="AD62" s="66">
        <f t="shared" si="3"/>
        <v>7</v>
      </c>
      <c r="AE62" s="77">
        <v>1</v>
      </c>
      <c r="AF62" s="2">
        <v>330</v>
      </c>
      <c r="AG62" s="2">
        <v>300</v>
      </c>
      <c r="AH62" s="5" t="s">
        <v>191</v>
      </c>
      <c r="AI62" s="5" t="s">
        <v>65</v>
      </c>
      <c r="AJ62" s="6" t="s">
        <v>65</v>
      </c>
      <c r="AK62" s="5" t="s">
        <v>113</v>
      </c>
      <c r="AL62" s="140"/>
      <c r="AM62" s="156"/>
      <c r="AN62" s="84"/>
      <c r="AO62" s="106"/>
      <c r="AP62" s="63"/>
      <c r="AQ62" s="86"/>
      <c r="AR62" s="62"/>
      <c r="AS62" s="50" t="s">
        <v>249</v>
      </c>
    </row>
    <row r="63" spans="1:45" ht="171" customHeight="1" x14ac:dyDescent="0.35">
      <c r="A63" s="121"/>
      <c r="B63" s="121"/>
      <c r="C63" s="124"/>
      <c r="D63" s="124"/>
      <c r="E63" s="124"/>
      <c r="F63" s="124"/>
      <c r="G63" s="183"/>
      <c r="H63" s="141"/>
      <c r="I63" s="141"/>
      <c r="J63" s="143"/>
      <c r="K63" s="141"/>
      <c r="L63" s="141"/>
      <c r="M63" s="138"/>
      <c r="N63" s="138"/>
      <c r="O63" s="138"/>
      <c r="P63" s="138"/>
      <c r="Q63" s="128"/>
      <c r="R63" s="128"/>
      <c r="S63" s="131"/>
      <c r="T63" s="131"/>
      <c r="U63" s="148"/>
      <c r="V63" s="151"/>
      <c r="W63" s="140"/>
      <c r="X63" s="21" t="s">
        <v>250</v>
      </c>
      <c r="Y63" s="3">
        <v>2</v>
      </c>
      <c r="Z63" s="49">
        <v>0</v>
      </c>
      <c r="AA63" s="4">
        <v>0</v>
      </c>
      <c r="AB63" s="24">
        <v>1</v>
      </c>
      <c r="AC63" s="24">
        <v>1</v>
      </c>
      <c r="AD63" s="66">
        <f t="shared" si="3"/>
        <v>2</v>
      </c>
      <c r="AE63" s="77">
        <v>1</v>
      </c>
      <c r="AF63" s="2">
        <v>330</v>
      </c>
      <c r="AG63" s="2">
        <v>300</v>
      </c>
      <c r="AH63" s="5" t="s">
        <v>191</v>
      </c>
      <c r="AI63" s="5" t="s">
        <v>65</v>
      </c>
      <c r="AJ63" s="6" t="s">
        <v>65</v>
      </c>
      <c r="AK63" s="5" t="s">
        <v>113</v>
      </c>
      <c r="AL63" s="140"/>
      <c r="AM63" s="156"/>
      <c r="AN63" s="84"/>
      <c r="AO63" s="106"/>
      <c r="AP63" s="63"/>
      <c r="AQ63" s="86"/>
      <c r="AR63" s="62"/>
      <c r="AS63" s="12" t="s">
        <v>251</v>
      </c>
    </row>
    <row r="64" spans="1:45" ht="150.75" customHeight="1" x14ac:dyDescent="0.35">
      <c r="A64" s="121"/>
      <c r="B64" s="121"/>
      <c r="C64" s="124"/>
      <c r="D64" s="124"/>
      <c r="E64" s="124"/>
      <c r="F64" s="124"/>
      <c r="G64" s="183"/>
      <c r="H64" s="2" t="s">
        <v>252</v>
      </c>
      <c r="I64" s="2">
        <v>0</v>
      </c>
      <c r="J64" s="21" t="s">
        <v>253</v>
      </c>
      <c r="K64" s="2">
        <v>1</v>
      </c>
      <c r="L64" s="2">
        <v>0.25</v>
      </c>
      <c r="M64" s="15">
        <v>0</v>
      </c>
      <c r="N64" s="15">
        <v>0</v>
      </c>
      <c r="O64" s="15">
        <v>0</v>
      </c>
      <c r="P64" s="15">
        <v>0</v>
      </c>
      <c r="Q64" s="15">
        <v>0</v>
      </c>
      <c r="R64" s="15">
        <f>SUM(N64:Q64)</f>
        <v>0</v>
      </c>
      <c r="S64" s="70">
        <f>+R64/L64</f>
        <v>0</v>
      </c>
      <c r="T64" s="70">
        <f>+R64/K64</f>
        <v>0</v>
      </c>
      <c r="U64" s="149"/>
      <c r="V64" s="152"/>
      <c r="W64" s="141"/>
      <c r="X64" s="21" t="s">
        <v>254</v>
      </c>
      <c r="Y64" s="3">
        <v>1</v>
      </c>
      <c r="Z64" s="49">
        <v>0</v>
      </c>
      <c r="AA64" s="4">
        <v>0</v>
      </c>
      <c r="AB64" s="4">
        <v>0</v>
      </c>
      <c r="AC64" s="4">
        <v>0</v>
      </c>
      <c r="AD64" s="66">
        <f t="shared" si="3"/>
        <v>0</v>
      </c>
      <c r="AE64" s="77">
        <v>0</v>
      </c>
      <c r="AF64" s="2">
        <v>330</v>
      </c>
      <c r="AG64" s="2">
        <v>300</v>
      </c>
      <c r="AH64" s="5" t="s">
        <v>191</v>
      </c>
      <c r="AI64" s="5" t="s">
        <v>65</v>
      </c>
      <c r="AJ64" s="6" t="s">
        <v>65</v>
      </c>
      <c r="AK64" s="5" t="s">
        <v>113</v>
      </c>
      <c r="AL64" s="141"/>
      <c r="AM64" s="143"/>
      <c r="AN64" s="85"/>
      <c r="AO64" s="107"/>
      <c r="AP64" s="58"/>
      <c r="AQ64" s="87"/>
      <c r="AR64" s="60"/>
      <c r="AS64" s="51"/>
    </row>
    <row r="65" spans="1:45" ht="229.5" customHeight="1" x14ac:dyDescent="0.35">
      <c r="A65" s="121"/>
      <c r="B65" s="121"/>
      <c r="C65" s="124"/>
      <c r="D65" s="124"/>
      <c r="E65" s="124"/>
      <c r="F65" s="124"/>
      <c r="G65" s="183"/>
      <c r="H65" s="139" t="s">
        <v>255</v>
      </c>
      <c r="I65" s="139" t="s">
        <v>256</v>
      </c>
      <c r="J65" s="139" t="s">
        <v>257</v>
      </c>
      <c r="K65" s="139">
        <v>274</v>
      </c>
      <c r="L65" s="139">
        <v>20</v>
      </c>
      <c r="M65" s="138">
        <v>0</v>
      </c>
      <c r="N65" s="177">
        <v>0</v>
      </c>
      <c r="O65" s="177">
        <v>0</v>
      </c>
      <c r="P65" s="177">
        <v>0</v>
      </c>
      <c r="Q65" s="195">
        <v>0</v>
      </c>
      <c r="R65" s="195">
        <f>+Q65</f>
        <v>0</v>
      </c>
      <c r="S65" s="195">
        <f>+R65</f>
        <v>0</v>
      </c>
      <c r="T65" s="195">
        <f>+S65</f>
        <v>0</v>
      </c>
      <c r="U65" s="147" t="s">
        <v>258</v>
      </c>
      <c r="V65" s="164">
        <v>2020130010329</v>
      </c>
      <c r="W65" s="139" t="s">
        <v>259</v>
      </c>
      <c r="X65" s="2" t="s">
        <v>260</v>
      </c>
      <c r="Y65" s="3">
        <v>4</v>
      </c>
      <c r="Z65" s="49">
        <v>1</v>
      </c>
      <c r="AA65" s="4">
        <v>2</v>
      </c>
      <c r="AB65" s="4">
        <v>1</v>
      </c>
      <c r="AC65" s="4">
        <v>0</v>
      </c>
      <c r="AD65" s="66">
        <f t="shared" si="3"/>
        <v>4</v>
      </c>
      <c r="AE65" s="77">
        <v>1</v>
      </c>
      <c r="AF65" s="2">
        <v>330</v>
      </c>
      <c r="AG65" s="2">
        <v>300</v>
      </c>
      <c r="AH65" s="5" t="s">
        <v>261</v>
      </c>
      <c r="AI65" s="5" t="s">
        <v>65</v>
      </c>
      <c r="AJ65" s="6" t="s">
        <v>65</v>
      </c>
      <c r="AK65" s="5" t="s">
        <v>262</v>
      </c>
      <c r="AL65" s="203" t="s">
        <v>55</v>
      </c>
      <c r="AM65" s="142">
        <v>560475785</v>
      </c>
      <c r="AN65" s="139" t="s">
        <v>263</v>
      </c>
      <c r="AO65" s="203" t="s">
        <v>264</v>
      </c>
      <c r="AP65" s="200">
        <v>560475785</v>
      </c>
      <c r="AQ65" s="142">
        <v>0</v>
      </c>
      <c r="AR65" s="197">
        <f>+AQ65/AP65</f>
        <v>0</v>
      </c>
      <c r="AS65" s="52" t="s">
        <v>265</v>
      </c>
    </row>
    <row r="66" spans="1:45" ht="144.75" customHeight="1" x14ac:dyDescent="0.35">
      <c r="A66" s="122"/>
      <c r="B66" s="122"/>
      <c r="C66" s="125"/>
      <c r="D66" s="125"/>
      <c r="E66" s="125"/>
      <c r="F66" s="125"/>
      <c r="G66" s="183"/>
      <c r="H66" s="141"/>
      <c r="I66" s="141"/>
      <c r="J66" s="141"/>
      <c r="K66" s="141"/>
      <c r="L66" s="141"/>
      <c r="M66" s="138"/>
      <c r="N66" s="138"/>
      <c r="O66" s="177"/>
      <c r="P66" s="177"/>
      <c r="Q66" s="196"/>
      <c r="R66" s="196"/>
      <c r="S66" s="196"/>
      <c r="T66" s="196"/>
      <c r="U66" s="149"/>
      <c r="V66" s="166"/>
      <c r="W66" s="141"/>
      <c r="X66" s="2" t="s">
        <v>266</v>
      </c>
      <c r="Y66" s="3">
        <v>1</v>
      </c>
      <c r="Z66" s="49">
        <v>1</v>
      </c>
      <c r="AA66" s="4">
        <v>1</v>
      </c>
      <c r="AB66" s="4">
        <v>1</v>
      </c>
      <c r="AC66" s="4">
        <v>0</v>
      </c>
      <c r="AD66" s="66">
        <v>1</v>
      </c>
      <c r="AE66" s="77">
        <v>1</v>
      </c>
      <c r="AF66" s="2">
        <v>330</v>
      </c>
      <c r="AG66" s="2">
        <v>300</v>
      </c>
      <c r="AH66" s="5" t="s">
        <v>261</v>
      </c>
      <c r="AI66" s="5" t="s">
        <v>65</v>
      </c>
      <c r="AJ66" s="6" t="s">
        <v>65</v>
      </c>
      <c r="AK66" s="5" t="s">
        <v>262</v>
      </c>
      <c r="AL66" s="168"/>
      <c r="AM66" s="143"/>
      <c r="AN66" s="141"/>
      <c r="AO66" s="168"/>
      <c r="AP66" s="201"/>
      <c r="AQ66" s="143"/>
      <c r="AR66" s="198"/>
      <c r="AS66" s="10"/>
    </row>
    <row r="67" spans="1:45" ht="80.25" customHeight="1" x14ac:dyDescent="0.55000000000000004">
      <c r="A67" s="53" t="s">
        <v>267</v>
      </c>
      <c r="B67" s="53"/>
      <c r="C67" s="53"/>
      <c r="D67" s="54"/>
      <c r="G67" s="183"/>
      <c r="H67" s="179" t="s">
        <v>275</v>
      </c>
      <c r="I67" s="180"/>
      <c r="J67" s="180"/>
      <c r="K67" s="180"/>
      <c r="L67" s="180"/>
      <c r="M67" s="180"/>
      <c r="N67" s="180"/>
      <c r="O67" s="180"/>
      <c r="P67" s="180"/>
      <c r="Q67" s="180"/>
      <c r="R67" s="181"/>
      <c r="S67" s="76">
        <f>AVERAGE(S48:S66)</f>
        <v>0.43888888888888888</v>
      </c>
      <c r="T67" s="76">
        <f>AVERAGE(T48:T66)</f>
        <v>0.30061728395061732</v>
      </c>
      <c r="U67" s="192" t="s">
        <v>280</v>
      </c>
      <c r="V67" s="193"/>
      <c r="W67" s="193"/>
      <c r="X67" s="193"/>
      <c r="Y67" s="193"/>
      <c r="Z67" s="193"/>
      <c r="AA67" s="193"/>
      <c r="AB67" s="193"/>
      <c r="AC67" s="193"/>
      <c r="AD67" s="194"/>
      <c r="AE67" s="82">
        <f>AVERAGE(AE48:AE66)</f>
        <v>0.70305555555555566</v>
      </c>
      <c r="AP67" s="109">
        <f>SUM(AP7:AP66)</f>
        <v>9633617206.75</v>
      </c>
      <c r="AQ67" s="109">
        <f>SUM(AQ7:AQ66)</f>
        <v>3954523096.73</v>
      </c>
      <c r="AR67" s="110">
        <f>+AQ67/AP67</f>
        <v>0.4104920313793638</v>
      </c>
    </row>
    <row r="68" spans="1:45" ht="45" customHeight="1" x14ac:dyDescent="0.35">
      <c r="A68" s="53" t="s">
        <v>268</v>
      </c>
      <c r="B68" s="53"/>
      <c r="C68" s="53"/>
      <c r="D68" s="54"/>
    </row>
    <row r="69" spans="1:45" ht="87.75" customHeight="1" x14ac:dyDescent="0.35">
      <c r="A69" s="54"/>
      <c r="B69" s="54"/>
      <c r="C69" s="54"/>
      <c r="D69" s="54"/>
      <c r="P69" s="202" t="s">
        <v>293</v>
      </c>
      <c r="Q69" s="202"/>
      <c r="R69" s="202"/>
      <c r="S69" s="111">
        <f>AVERAGE(S7,S14,S17,S18,S19,S20,S21,S22,S26,S28,S31,S39,S44,S46,S48,S49,S54,S58,S60,S61,S62,S64,S65)</f>
        <v>0.57804347826086955</v>
      </c>
      <c r="T69" s="111">
        <f>AVERAGE(T7,T14,T17,T18,T19,T20,T21,T22,T26,T28,T31,T39,T44,T46,T48,T49,T54,T58,T60,T61,T62,T64,T65)</f>
        <v>0.37071336536777805</v>
      </c>
      <c r="AB69" s="202" t="s">
        <v>294</v>
      </c>
      <c r="AC69" s="202"/>
      <c r="AD69" s="202"/>
      <c r="AE69" s="112">
        <f>AVERAGE(AE25,AE47,AE67)</f>
        <v>0.75727178479008905</v>
      </c>
      <c r="AO69" s="202" t="s">
        <v>295</v>
      </c>
      <c r="AP69" s="202"/>
      <c r="AQ69" s="202"/>
      <c r="AR69" s="113">
        <f>+AR67</f>
        <v>0.4104920313793638</v>
      </c>
    </row>
    <row r="70" spans="1:45" x14ac:dyDescent="0.35">
      <c r="A70" s="54"/>
      <c r="B70" s="54"/>
      <c r="C70" s="54"/>
      <c r="D70" s="54"/>
      <c r="AP70" s="108"/>
    </row>
    <row r="71" spans="1:45" x14ac:dyDescent="0.35">
      <c r="A71" s="54"/>
      <c r="B71" s="54"/>
      <c r="C71" s="54"/>
      <c r="D71" s="54"/>
    </row>
  </sheetData>
  <mergeCells count="296">
    <mergeCell ref="AP20:AP21"/>
    <mergeCell ref="AR20:AR21"/>
    <mergeCell ref="AP22:AP24"/>
    <mergeCell ref="AR22:AR24"/>
    <mergeCell ref="AP44:AP45"/>
    <mergeCell ref="AR44:AR45"/>
    <mergeCell ref="AP65:AP66"/>
    <mergeCell ref="AR65:AR66"/>
    <mergeCell ref="P69:R69"/>
    <mergeCell ref="AB69:AD69"/>
    <mergeCell ref="AO69:AQ69"/>
    <mergeCell ref="H47:R47"/>
    <mergeCell ref="AL65:AL66"/>
    <mergeCell ref="AM65:AM66"/>
    <mergeCell ref="AN65:AN66"/>
    <mergeCell ref="AO65:AO66"/>
    <mergeCell ref="AQ65:AQ66"/>
    <mergeCell ref="J65:J66"/>
    <mergeCell ref="K65:K66"/>
    <mergeCell ref="L65:L66"/>
    <mergeCell ref="M65:M66"/>
    <mergeCell ref="K62:K63"/>
    <mergeCell ref="L62:L63"/>
    <mergeCell ref="M62:M63"/>
    <mergeCell ref="G26:G47"/>
    <mergeCell ref="H67:R67"/>
    <mergeCell ref="G48:G67"/>
    <mergeCell ref="AD17:AD18"/>
    <mergeCell ref="AE17:AE18"/>
    <mergeCell ref="AD20:AD21"/>
    <mergeCell ref="AE20:AE21"/>
    <mergeCell ref="U25:AD25"/>
    <mergeCell ref="AD56:AD57"/>
    <mergeCell ref="AE56:AE57"/>
    <mergeCell ref="U47:AD47"/>
    <mergeCell ref="U67:AD67"/>
    <mergeCell ref="W65:W66"/>
    <mergeCell ref="N65:N66"/>
    <mergeCell ref="O65:O66"/>
    <mergeCell ref="P65:P66"/>
    <mergeCell ref="Q65:Q66"/>
    <mergeCell ref="U65:U66"/>
    <mergeCell ref="V65:V66"/>
    <mergeCell ref="R65:R66"/>
    <mergeCell ref="S65:S66"/>
    <mergeCell ref="T65:T66"/>
    <mergeCell ref="H65:H66"/>
    <mergeCell ref="I65:I66"/>
    <mergeCell ref="N62:N63"/>
    <mergeCell ref="O62:O63"/>
    <mergeCell ref="P62:P63"/>
    <mergeCell ref="W58:W64"/>
    <mergeCell ref="AL58:AL64"/>
    <mergeCell ref="AM58:AM64"/>
    <mergeCell ref="N58:N59"/>
    <mergeCell ref="O58:O59"/>
    <mergeCell ref="P58:P59"/>
    <mergeCell ref="Q58:Q59"/>
    <mergeCell ref="U58:U64"/>
    <mergeCell ref="V58:V64"/>
    <mergeCell ref="Q62:Q63"/>
    <mergeCell ref="R62:R63"/>
    <mergeCell ref="S62:S63"/>
    <mergeCell ref="T62:T63"/>
    <mergeCell ref="H58:H59"/>
    <mergeCell ref="I58:I59"/>
    <mergeCell ref="J58:J59"/>
    <mergeCell ref="K58:K59"/>
    <mergeCell ref="L58:L59"/>
    <mergeCell ref="M58:M59"/>
    <mergeCell ref="P54:P56"/>
    <mergeCell ref="Q54:Q56"/>
    <mergeCell ref="X56:X57"/>
    <mergeCell ref="S54:S56"/>
    <mergeCell ref="T54:T56"/>
    <mergeCell ref="R58:R59"/>
    <mergeCell ref="S58:S59"/>
    <mergeCell ref="T58:T59"/>
    <mergeCell ref="U48:U57"/>
    <mergeCell ref="V48:V57"/>
    <mergeCell ref="W48:W57"/>
    <mergeCell ref="P49:P53"/>
    <mergeCell ref="Q49:Q53"/>
    <mergeCell ref="H54:H56"/>
    <mergeCell ref="I54:I56"/>
    <mergeCell ref="J54:J56"/>
    <mergeCell ref="K54:K56"/>
    <mergeCell ref="L54:L56"/>
    <mergeCell ref="M54:M56"/>
    <mergeCell ref="N54:N56"/>
    <mergeCell ref="O54:O56"/>
    <mergeCell ref="H49:H53"/>
    <mergeCell ref="I49:I53"/>
    <mergeCell ref="J49:J53"/>
    <mergeCell ref="K49:K53"/>
    <mergeCell ref="L49:L53"/>
    <mergeCell ref="M49:M53"/>
    <mergeCell ref="N49:N53"/>
    <mergeCell ref="O49:O53"/>
    <mergeCell ref="AL48:AL57"/>
    <mergeCell ref="AM48:AM57"/>
    <mergeCell ref="AB56:AB57"/>
    <mergeCell ref="AC56:AC57"/>
    <mergeCell ref="AF56:AF57"/>
    <mergeCell ref="AG56:AG57"/>
    <mergeCell ref="R49:R53"/>
    <mergeCell ref="S49:S53"/>
    <mergeCell ref="T49:T53"/>
    <mergeCell ref="R54:R56"/>
    <mergeCell ref="AH56:AH57"/>
    <mergeCell ref="AI56:AI57"/>
    <mergeCell ref="AJ56:AJ57"/>
    <mergeCell ref="AK56:AK57"/>
    <mergeCell ref="Y56:Y57"/>
    <mergeCell ref="Z56:Z57"/>
    <mergeCell ref="AA56:AA57"/>
    <mergeCell ref="AL44:AL45"/>
    <mergeCell ref="AM44:AM45"/>
    <mergeCell ref="AN44:AN45"/>
    <mergeCell ref="AO44:AO45"/>
    <mergeCell ref="AQ44:AQ45"/>
    <mergeCell ref="N44:N45"/>
    <mergeCell ref="O44:O45"/>
    <mergeCell ref="P44:P45"/>
    <mergeCell ref="Q44:Q45"/>
    <mergeCell ref="U44:U45"/>
    <mergeCell ref="V44:V45"/>
    <mergeCell ref="R44:R45"/>
    <mergeCell ref="S44:S45"/>
    <mergeCell ref="T44:T45"/>
    <mergeCell ref="P39:P43"/>
    <mergeCell ref="Q39:Q43"/>
    <mergeCell ref="H44:H45"/>
    <mergeCell ref="I44:I45"/>
    <mergeCell ref="J44:J45"/>
    <mergeCell ref="K44:K45"/>
    <mergeCell ref="L44:L45"/>
    <mergeCell ref="M44:M45"/>
    <mergeCell ref="W44:W45"/>
    <mergeCell ref="S39:S43"/>
    <mergeCell ref="T39:T43"/>
    <mergeCell ref="H39:H43"/>
    <mergeCell ref="I39:I43"/>
    <mergeCell ref="J39:J43"/>
    <mergeCell ref="K39:K43"/>
    <mergeCell ref="L39:L43"/>
    <mergeCell ref="M39:M43"/>
    <mergeCell ref="N39:N43"/>
    <mergeCell ref="O39:O43"/>
    <mergeCell ref="I31:I38"/>
    <mergeCell ref="J31:J38"/>
    <mergeCell ref="K31:K38"/>
    <mergeCell ref="L31:L38"/>
    <mergeCell ref="M31:M38"/>
    <mergeCell ref="N31:N38"/>
    <mergeCell ref="O31:O38"/>
    <mergeCell ref="P31:P38"/>
    <mergeCell ref="Q31:Q38"/>
    <mergeCell ref="U22:U24"/>
    <mergeCell ref="R28:R30"/>
    <mergeCell ref="S28:S30"/>
    <mergeCell ref="AM26:AM43"/>
    <mergeCell ref="H28:H30"/>
    <mergeCell ref="I28:I30"/>
    <mergeCell ref="J28:J30"/>
    <mergeCell ref="K28:K30"/>
    <mergeCell ref="L28:L30"/>
    <mergeCell ref="M28:M30"/>
    <mergeCell ref="P26:P27"/>
    <mergeCell ref="Q26:Q27"/>
    <mergeCell ref="U26:U43"/>
    <mergeCell ref="V26:V43"/>
    <mergeCell ref="W26:W43"/>
    <mergeCell ref="AL26:AL43"/>
    <mergeCell ref="T28:T30"/>
    <mergeCell ref="R31:R38"/>
    <mergeCell ref="S31:S38"/>
    <mergeCell ref="T31:T38"/>
    <mergeCell ref="R39:R43"/>
    <mergeCell ref="N28:N30"/>
    <mergeCell ref="O28:O30"/>
    <mergeCell ref="P28:P30"/>
    <mergeCell ref="AQ20:AQ21"/>
    <mergeCell ref="H22:H24"/>
    <mergeCell ref="I22:I24"/>
    <mergeCell ref="J22:J24"/>
    <mergeCell ref="K22:K24"/>
    <mergeCell ref="L22:L24"/>
    <mergeCell ref="AF20:AF21"/>
    <mergeCell ref="AG20:AG21"/>
    <mergeCell ref="AH20:AH21"/>
    <mergeCell ref="AI20:AI21"/>
    <mergeCell ref="AJ20:AJ21"/>
    <mergeCell ref="AK20:AK21"/>
    <mergeCell ref="AQ22:AQ24"/>
    <mergeCell ref="V22:V24"/>
    <mergeCell ref="W22:W24"/>
    <mergeCell ref="AL22:AL24"/>
    <mergeCell ref="AM22:AM24"/>
    <mergeCell ref="AN22:AN24"/>
    <mergeCell ref="AO22:AO24"/>
    <mergeCell ref="M22:M24"/>
    <mergeCell ref="N22:N24"/>
    <mergeCell ref="O22:O24"/>
    <mergeCell ref="P22:P24"/>
    <mergeCell ref="Q22:Q24"/>
    <mergeCell ref="X20:X21"/>
    <mergeCell ref="Y20:Y21"/>
    <mergeCell ref="Z20:Z21"/>
    <mergeCell ref="AA20:AA21"/>
    <mergeCell ref="AB20:AB21"/>
    <mergeCell ref="AC20:AC21"/>
    <mergeCell ref="AG17:AG18"/>
    <mergeCell ref="AH17:AH18"/>
    <mergeCell ref="AI17:AI18"/>
    <mergeCell ref="AJ17:AJ18"/>
    <mergeCell ref="AK17:AK18"/>
    <mergeCell ref="AL17:AL18"/>
    <mergeCell ref="Y17:Y18"/>
    <mergeCell ref="Z17:Z18"/>
    <mergeCell ref="AA17:AA18"/>
    <mergeCell ref="AB17:AB18"/>
    <mergeCell ref="AC17:AC18"/>
    <mergeCell ref="AF17:AF18"/>
    <mergeCell ref="AL20:AL21"/>
    <mergeCell ref="AM20:AM21"/>
    <mergeCell ref="AN20:AN21"/>
    <mergeCell ref="AO20:AO21"/>
    <mergeCell ref="U17:U21"/>
    <mergeCell ref="V17:V21"/>
    <mergeCell ref="W17:W21"/>
    <mergeCell ref="X17:X18"/>
    <mergeCell ref="H14:H16"/>
    <mergeCell ref="I14:I16"/>
    <mergeCell ref="J14:J16"/>
    <mergeCell ref="K14:K16"/>
    <mergeCell ref="L14:L16"/>
    <mergeCell ref="M14:M16"/>
    <mergeCell ref="N14:N16"/>
    <mergeCell ref="O14:O16"/>
    <mergeCell ref="U7:U16"/>
    <mergeCell ref="V7:V16"/>
    <mergeCell ref="W7:W16"/>
    <mergeCell ref="AL7:AL16"/>
    <mergeCell ref="AM7:AM16"/>
    <mergeCell ref="L7:L13"/>
    <mergeCell ref="M7:M13"/>
    <mergeCell ref="AM17:AM18"/>
    <mergeCell ref="N7:N13"/>
    <mergeCell ref="O7:O13"/>
    <mergeCell ref="P7:P13"/>
    <mergeCell ref="Q7:Q13"/>
    <mergeCell ref="F7:F66"/>
    <mergeCell ref="H7:H13"/>
    <mergeCell ref="I7:I13"/>
    <mergeCell ref="J7:J13"/>
    <mergeCell ref="K7:K13"/>
    <mergeCell ref="H62:H63"/>
    <mergeCell ref="I62:I63"/>
    <mergeCell ref="J62:J63"/>
    <mergeCell ref="P14:P16"/>
    <mergeCell ref="Q14:Q16"/>
    <mergeCell ref="H26:H27"/>
    <mergeCell ref="I26:I27"/>
    <mergeCell ref="J26:J27"/>
    <mergeCell ref="K26:K27"/>
    <mergeCell ref="L26:L27"/>
    <mergeCell ref="M26:M27"/>
    <mergeCell ref="N26:N27"/>
    <mergeCell ref="O26:O27"/>
    <mergeCell ref="Q28:Q30"/>
    <mergeCell ref="H31:H38"/>
    <mergeCell ref="A1:AO1"/>
    <mergeCell ref="A2:AO2"/>
    <mergeCell ref="A3:AO3"/>
    <mergeCell ref="A4:AO4"/>
    <mergeCell ref="A5:AO5"/>
    <mergeCell ref="A7:A66"/>
    <mergeCell ref="B7:B66"/>
    <mergeCell ref="C7:C66"/>
    <mergeCell ref="D7:D66"/>
    <mergeCell ref="E7:E66"/>
    <mergeCell ref="G7:G25"/>
    <mergeCell ref="R7:R13"/>
    <mergeCell ref="S7:S13"/>
    <mergeCell ref="T7:T13"/>
    <mergeCell ref="R14:R16"/>
    <mergeCell ref="S14:S16"/>
    <mergeCell ref="T14:T16"/>
    <mergeCell ref="R22:R24"/>
    <mergeCell ref="S22:S24"/>
    <mergeCell ref="T22:T24"/>
    <mergeCell ref="H25:R25"/>
    <mergeCell ref="R26:R27"/>
    <mergeCell ref="S26:S27"/>
    <mergeCell ref="T26:T2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 31 de dic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Ester Maria Garcia Turizo</dc:creator>
  <cp:lastModifiedBy>LUZ  MARINA SEVERICHE MONROY</cp:lastModifiedBy>
  <dcterms:created xsi:type="dcterms:W3CDTF">2022-01-18T12:01:13Z</dcterms:created>
  <dcterms:modified xsi:type="dcterms:W3CDTF">2022-01-23T23:50:03Z</dcterms:modified>
</cp:coreProperties>
</file>