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mbperez\Desktop\"/>
    </mc:Choice>
  </mc:AlternateContent>
  <xr:revisionPtr revIDLastSave="0" documentId="8_{323B0FD7-395A-4F2A-BAC5-5ABE9649B6FA}" xr6:coauthVersionLast="47" xr6:coauthVersionMax="47" xr10:uidLastSave="{00000000-0000-0000-0000-000000000000}"/>
  <bookViews>
    <workbookView xWindow="-120" yWindow="-120" windowWidth="29040" windowHeight="15840" xr2:uid="{1569C026-AE65-46E0-98D6-43E4723E8CBE}"/>
  </bookViews>
  <sheets>
    <sheet name=" MODIFICACION 27.09.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7" i="1" l="1"/>
  <c r="U165" i="1"/>
  <c r="L165" i="1"/>
  <c r="AA164" i="1"/>
  <c r="AK153" i="1"/>
  <c r="K137" i="1"/>
  <c r="AK132" i="1"/>
  <c r="K125" i="1"/>
  <c r="T121" i="1"/>
  <c r="T120" i="1"/>
  <c r="T119" i="1"/>
  <c r="T118" i="1"/>
  <c r="T117" i="1"/>
  <c r="T116" i="1"/>
  <c r="T115" i="1"/>
  <c r="T114" i="1"/>
  <c r="T113" i="1"/>
  <c r="T112" i="1"/>
  <c r="T110" i="1"/>
  <c r="T109" i="1"/>
  <c r="T108" i="1"/>
  <c r="T107" i="1"/>
  <c r="T106" i="1"/>
  <c r="T105" i="1"/>
  <c r="T104" i="1"/>
  <c r="T103" i="1"/>
  <c r="T102" i="1"/>
  <c r="T101" i="1"/>
  <c r="T100" i="1"/>
  <c r="T99" i="1"/>
  <c r="R94" i="1"/>
  <c r="T87" i="1"/>
  <c r="T86" i="1"/>
  <c r="T85" i="1"/>
  <c r="T84" i="1"/>
  <c r="T83" i="1"/>
  <c r="T82" i="1"/>
  <c r="T81" i="1"/>
  <c r="W80" i="1"/>
  <c r="T80" i="1"/>
  <c r="T79" i="1"/>
  <c r="T78" i="1"/>
  <c r="T77" i="1"/>
  <c r="T76" i="1"/>
  <c r="W75" i="1"/>
  <c r="T75" i="1"/>
  <c r="T74" i="1"/>
  <c r="T73" i="1"/>
  <c r="T72" i="1"/>
  <c r="T71" i="1"/>
  <c r="T70" i="1"/>
  <c r="W69" i="1"/>
  <c r="T69" i="1"/>
  <c r="R69" i="1"/>
  <c r="R75" i="1" s="1"/>
  <c r="W68" i="1"/>
  <c r="T68" i="1"/>
  <c r="T67" i="1"/>
  <c r="T66" i="1"/>
  <c r="T65" i="1"/>
  <c r="W64" i="1"/>
  <c r="T64" i="1"/>
  <c r="T63" i="1"/>
  <c r="T62" i="1"/>
  <c r="T61" i="1"/>
  <c r="T60" i="1"/>
  <c r="T59" i="1"/>
  <c r="T58" i="1"/>
  <c r="T57" i="1"/>
  <c r="T56" i="1"/>
  <c r="T55" i="1"/>
  <c r="T54" i="1"/>
  <c r="W53" i="1"/>
  <c r="T53" i="1"/>
  <c r="T52" i="1"/>
  <c r="T51" i="1"/>
  <c r="T50" i="1"/>
  <c r="W49" i="1"/>
  <c r="T49" i="1"/>
  <c r="T25" i="1"/>
  <c r="T24" i="1"/>
  <c r="T23" i="1"/>
  <c r="T22" i="1"/>
  <c r="T21" i="1"/>
  <c r="T20" i="1"/>
  <c r="T19" i="1"/>
  <c r="T18" i="1"/>
  <c r="T17" i="1"/>
  <c r="T16" i="1"/>
  <c r="W15" i="1"/>
  <c r="R15" i="1"/>
  <c r="T14" i="1"/>
  <c r="T13" i="1"/>
  <c r="T12" i="1"/>
  <c r="T11" i="1"/>
  <c r="T10" i="1"/>
  <c r="T8" i="1"/>
  <c r="T6" i="1"/>
  <c r="T5" i="1"/>
  <c r="W4" i="1"/>
  <c r="T4" i="1"/>
  <c r="W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LENOVO</author>
    <author>msierra</author>
  </authors>
  <commentList>
    <comment ref="K2" authorId="0" shapeId="0" xr:uid="{44AC141E-4CD7-46CC-9281-3A31E694E2F8}">
      <text>
        <r>
          <rPr>
            <b/>
            <sz val="9"/>
            <color indexed="81"/>
            <rFont val="Tahoma"/>
            <family val="2"/>
          </rPr>
          <t>Usuario:</t>
        </r>
        <r>
          <rPr>
            <sz val="9"/>
            <color indexed="81"/>
            <rFont val="Tahoma"/>
            <family val="2"/>
          </rPr>
          <t xml:space="preserve">
AL CUATRIENIO</t>
        </r>
      </text>
    </comment>
    <comment ref="R5" authorId="1" shapeId="0" xr:uid="{45FFC234-86B8-4CE8-8081-858609734286}">
      <text>
        <r>
          <rPr>
            <b/>
            <sz val="9"/>
            <color indexed="81"/>
            <rFont val="Tahoma"/>
            <family val="2"/>
          </rPr>
          <t>LENOVO:</t>
        </r>
        <r>
          <rPr>
            <sz val="9"/>
            <color indexed="81"/>
            <rFont val="Tahoma"/>
            <family val="2"/>
          </rPr>
          <t xml:space="preserve">
Ciclos de asistencia Técnica con al menos 35 colegios</t>
        </r>
      </text>
    </comment>
    <comment ref="R8" authorId="1" shapeId="0" xr:uid="{DCD5F514-BB14-4F98-A909-AA6E2CD60496}">
      <text>
        <r>
          <rPr>
            <b/>
            <sz val="9"/>
            <color indexed="81"/>
            <rFont val="Tahoma"/>
            <family val="2"/>
          </rPr>
          <t>LENOVO:</t>
        </r>
        <r>
          <rPr>
            <sz val="9"/>
            <color indexed="81"/>
            <rFont val="Tahoma"/>
            <family val="2"/>
          </rPr>
          <t xml:space="preserve">
Ciclos de asistencia Técnica con al menos 35 colegios</t>
        </r>
      </text>
    </comment>
    <comment ref="R16" authorId="1" shapeId="0" xr:uid="{06EDCE3D-F7E8-4647-97F4-4FCD86C88EFC}">
      <text>
        <r>
          <rPr>
            <b/>
            <sz val="9"/>
            <color indexed="81"/>
            <rFont val="Tahoma"/>
            <family val="2"/>
          </rPr>
          <t>LENOVO:</t>
        </r>
        <r>
          <rPr>
            <sz val="9"/>
            <color indexed="81"/>
            <rFont val="Tahoma"/>
            <family val="2"/>
          </rPr>
          <t xml:space="preserve">
Ciclos  dirigidos a EE focalizados con estudiantes en extraedad atendidos en oferta regular.</t>
        </r>
      </text>
    </comment>
    <comment ref="R18" authorId="1" shapeId="0" xr:uid="{734EB345-EFFE-40D7-9930-3C0295450FCB}">
      <text>
        <r>
          <rPr>
            <b/>
            <sz val="9"/>
            <color indexed="81"/>
            <rFont val="Tahoma"/>
            <family val="2"/>
          </rPr>
          <t>LENOVO:</t>
        </r>
        <r>
          <rPr>
            <sz val="9"/>
            <color indexed="81"/>
            <rFont val="Tahoma"/>
            <family val="2"/>
          </rPr>
          <t xml:space="preserve">
Ciclos de asistencia a colegios con implementación de estrategias flexibles</t>
        </r>
      </text>
    </comment>
    <comment ref="R20" authorId="1" shapeId="0" xr:uid="{F0096252-904C-4EE0-99AF-61719303E417}">
      <text>
        <r>
          <rPr>
            <b/>
            <sz val="9"/>
            <color indexed="81"/>
            <rFont val="Tahoma"/>
            <family val="2"/>
          </rPr>
          <t>LENOVO:</t>
        </r>
        <r>
          <rPr>
            <sz val="9"/>
            <color indexed="81"/>
            <rFont val="Tahoma"/>
            <family val="2"/>
          </rPr>
          <t xml:space="preserve">
Ciclos dirigido a operadores SIMAT y docentes orientadores.</t>
        </r>
      </text>
    </comment>
    <comment ref="R55" authorId="1" shapeId="0" xr:uid="{484B22AC-AA40-4BBD-8DAE-FC4706CCAA2B}">
      <text>
        <r>
          <rPr>
            <b/>
            <sz val="9"/>
            <color indexed="81"/>
            <rFont val="Tahoma"/>
            <family val="2"/>
          </rPr>
          <t>LENOVO:</t>
        </r>
        <r>
          <rPr>
            <sz val="9"/>
            <color indexed="81"/>
            <rFont val="Tahoma"/>
            <family val="2"/>
          </rPr>
          <t xml:space="preserve">
Ciclos de asistencia Técnica con al menos 35 colegios</t>
        </r>
      </text>
    </comment>
    <comment ref="R59" authorId="1" shapeId="0" xr:uid="{68C03BDE-8C2D-4A63-B5CE-FFCA30F6C304}">
      <text>
        <r>
          <rPr>
            <b/>
            <sz val="9"/>
            <color indexed="81"/>
            <rFont val="Tahoma"/>
            <family val="2"/>
          </rPr>
          <t>LENOVO:</t>
        </r>
        <r>
          <rPr>
            <sz val="9"/>
            <color indexed="81"/>
            <rFont val="Tahoma"/>
            <family val="2"/>
          </rPr>
          <t xml:space="preserve">
Ciclos de asistencia Técnica con al menos 35 colegios</t>
        </r>
      </text>
    </comment>
    <comment ref="R63" authorId="1" shapeId="0" xr:uid="{48152F9E-D6FD-4064-A55B-1398703778DA}">
      <text>
        <r>
          <rPr>
            <b/>
            <sz val="9"/>
            <color indexed="81"/>
            <rFont val="Tahoma"/>
            <family val="2"/>
          </rPr>
          <t>LENOVO:</t>
        </r>
        <r>
          <rPr>
            <sz val="9"/>
            <color indexed="81"/>
            <rFont val="Tahoma"/>
            <family val="2"/>
          </rPr>
          <t xml:space="preserve">
3 ciclos de transferencia al año con 30 colegios</t>
        </r>
      </text>
    </comment>
    <comment ref="R65" authorId="1" shapeId="0" xr:uid="{000BFB31-31B7-4B55-9FE9-2168D418404C}">
      <text>
        <r>
          <rPr>
            <b/>
            <sz val="9"/>
            <color indexed="81"/>
            <rFont val="Tahoma"/>
            <family val="2"/>
          </rPr>
          <t>LENOVO:</t>
        </r>
        <r>
          <rPr>
            <sz val="9"/>
            <color indexed="81"/>
            <rFont val="Tahoma"/>
            <family val="2"/>
          </rPr>
          <t xml:space="preserve">
ajustar la de 2021 y publicar 2.0 2022</t>
        </r>
      </text>
    </comment>
    <comment ref="R66" authorId="1" shapeId="0" xr:uid="{BB6F7C2E-C358-4084-991E-0995C1E478A5}">
      <text>
        <r>
          <rPr>
            <b/>
            <sz val="9"/>
            <color indexed="81"/>
            <rFont val="Tahoma"/>
            <family val="2"/>
          </rPr>
          <t>LENOVO:</t>
        </r>
        <r>
          <rPr>
            <sz val="9"/>
            <color indexed="81"/>
            <rFont val="Tahoma"/>
            <family val="2"/>
          </rPr>
          <t xml:space="preserve">
Implementar la de 2021</t>
        </r>
      </text>
    </comment>
    <comment ref="R74" authorId="1" shapeId="0" xr:uid="{2EB38B40-EFB7-49FD-923E-E0D599B28079}">
      <text>
        <r>
          <rPr>
            <b/>
            <sz val="9"/>
            <color indexed="81"/>
            <rFont val="Tahoma"/>
            <family val="2"/>
          </rPr>
          <t>LENOVO:</t>
        </r>
        <r>
          <rPr>
            <sz val="9"/>
            <color indexed="81"/>
            <rFont val="Tahoma"/>
            <family val="2"/>
          </rPr>
          <t xml:space="preserve">
3 ciclos de transferencia al año con 40 colegios</t>
        </r>
      </text>
    </comment>
    <comment ref="R75" authorId="1" shapeId="0" xr:uid="{7266E588-C735-4DB7-B063-28048F812244}">
      <text>
        <r>
          <rPr>
            <b/>
            <sz val="9"/>
            <color indexed="81"/>
            <rFont val="Tahoma"/>
            <family val="2"/>
          </rPr>
          <t>LENOVO:</t>
        </r>
        <r>
          <rPr>
            <sz val="9"/>
            <color indexed="81"/>
            <rFont val="Tahoma"/>
            <family val="2"/>
          </rPr>
          <t xml:space="preserve">
niños con transportes escolar y otras estrategias de permanencia</t>
        </r>
      </text>
    </comment>
    <comment ref="R77" authorId="1" shapeId="0" xr:uid="{3C0CA89F-C4E1-46C2-ABEB-36EBD4864599}">
      <text>
        <r>
          <rPr>
            <b/>
            <sz val="9"/>
            <color indexed="81"/>
            <rFont val="Tahoma"/>
            <family val="2"/>
          </rPr>
          <t>LENOVO:</t>
        </r>
        <r>
          <rPr>
            <sz val="9"/>
            <color indexed="81"/>
            <rFont val="Tahoma"/>
            <family val="2"/>
          </rPr>
          <t xml:space="preserve">
3 ciclos de transferencia al año con 40 colegios</t>
        </r>
      </text>
    </comment>
    <comment ref="R78" authorId="1" shapeId="0" xr:uid="{80DD2174-98CD-456F-BCBD-9DB1542AB20A}">
      <text>
        <r>
          <rPr>
            <b/>
            <sz val="9"/>
            <color indexed="81"/>
            <rFont val="Tahoma"/>
            <family val="2"/>
          </rPr>
          <t>LENOVO:</t>
        </r>
        <r>
          <rPr>
            <sz val="9"/>
            <color indexed="81"/>
            <rFont val="Tahoma"/>
            <family val="2"/>
          </rPr>
          <t xml:space="preserve">
Ciclos de círculos de reflexión ruta integral de atención a la niñez</t>
        </r>
      </text>
    </comment>
    <comment ref="R84" authorId="1" shapeId="0" xr:uid="{B5EA75AC-D490-4236-9AC6-BE8FBEB4AB46}">
      <text>
        <r>
          <rPr>
            <b/>
            <sz val="9"/>
            <color indexed="81"/>
            <rFont val="Tahoma"/>
            <family val="2"/>
          </rPr>
          <t>LENOVO:</t>
        </r>
        <r>
          <rPr>
            <sz val="9"/>
            <color indexed="81"/>
            <rFont val="Tahoma"/>
            <family val="2"/>
          </rPr>
          <t xml:space="preserve">
Ciclos de asistencias</t>
        </r>
      </text>
    </comment>
    <comment ref="R87" authorId="1" shapeId="0" xr:uid="{B154CE0B-53F4-4460-845F-0EE74052B682}">
      <text>
        <r>
          <rPr>
            <b/>
            <sz val="9"/>
            <color indexed="81"/>
            <rFont val="Tahoma"/>
            <family val="2"/>
          </rPr>
          <t>LENOVO:</t>
        </r>
        <r>
          <rPr>
            <sz val="9"/>
            <color indexed="81"/>
            <rFont val="Tahoma"/>
            <family val="2"/>
          </rPr>
          <t xml:space="preserve">
Ciclos de círculos de reflexión ruta integral de atención a la niñez</t>
        </r>
      </text>
    </comment>
    <comment ref="R109" authorId="1" shapeId="0" xr:uid="{D30D123D-5EA3-482F-AAC8-99AE50217A93}">
      <text>
        <r>
          <rPr>
            <b/>
            <sz val="9"/>
            <color indexed="81"/>
            <rFont val="Tahoma"/>
            <family val="2"/>
          </rPr>
          <t>LENOVO:</t>
        </r>
        <r>
          <rPr>
            <sz val="9"/>
            <color indexed="81"/>
            <rFont val="Tahoma"/>
            <family val="2"/>
          </rPr>
          <t xml:space="preserve">
Ciclos asistencia técnica</t>
        </r>
      </text>
    </comment>
    <comment ref="R116" authorId="1" shapeId="0" xr:uid="{FD52AEA9-C16A-40BB-AA91-DC41D5365F18}">
      <text>
        <r>
          <rPr>
            <b/>
            <sz val="9"/>
            <color indexed="81"/>
            <rFont val="Tahoma"/>
            <family val="2"/>
          </rPr>
          <t>LENOVO:</t>
        </r>
        <r>
          <rPr>
            <sz val="9"/>
            <color indexed="81"/>
            <rFont val="Tahoma"/>
            <family val="2"/>
          </rPr>
          <t xml:space="preserve">
Ciclos de transferencias con versión 1.0</t>
        </r>
      </text>
    </comment>
    <comment ref="R121" authorId="1" shapeId="0" xr:uid="{32A6E480-AD8A-4C24-BD2E-F1015D4A100F}">
      <text>
        <r>
          <rPr>
            <b/>
            <sz val="9"/>
            <color indexed="81"/>
            <rFont val="Tahoma"/>
            <family val="2"/>
          </rPr>
          <t>LENOVO:</t>
        </r>
        <r>
          <rPr>
            <sz val="9"/>
            <color indexed="81"/>
            <rFont val="Tahoma"/>
            <family val="2"/>
          </rPr>
          <t xml:space="preserve">
5 consejos y un evento de ciudad para todos</t>
        </r>
      </text>
    </comment>
    <comment ref="U174" authorId="2" shapeId="0" xr:uid="{607AB976-70A4-4FA7-8789-D3D08707B84B}">
      <text>
        <r>
          <rPr>
            <b/>
            <sz val="9"/>
            <color indexed="81"/>
            <rFont val="Tahoma"/>
            <family val="2"/>
          </rPr>
          <t>msierra:</t>
        </r>
        <r>
          <rPr>
            <sz val="9"/>
            <color indexed="81"/>
            <rFont val="Tahoma"/>
            <family val="2"/>
          </rPr>
          <t xml:space="preserve">
Personal de la SED y las UNALDES
</t>
        </r>
      </text>
    </comment>
    <comment ref="L177" authorId="2" shapeId="0" xr:uid="{2934B4CF-C171-4338-B7B5-B359DB1ABD5D}">
      <text>
        <r>
          <rPr>
            <b/>
            <sz val="20"/>
            <color indexed="81"/>
            <rFont val="Tahoma"/>
            <family val="2"/>
          </rPr>
          <t>msierra:</t>
        </r>
        <r>
          <rPr>
            <sz val="20"/>
            <color indexed="81"/>
            <rFont val="Tahoma"/>
            <family val="2"/>
          </rPr>
          <t xml:space="preserve">
</t>
        </r>
        <r>
          <rPr>
            <sz val="26"/>
            <color indexed="81"/>
            <rFont val="Tahoma"/>
            <family val="2"/>
          </rPr>
          <t>En la vigencia 2021 solo se anotaron las nuevas. Las adicionales a las venían a línea base.
Se corrigen sumando las 28 de base + 4 nuevas = 32 ? Si es así  la meta 2022 será 5 nuevas  + 32 = 37</t>
        </r>
      </text>
    </comment>
  </commentList>
</comments>
</file>

<file path=xl/sharedStrings.xml><?xml version="1.0" encoding="utf-8"?>
<sst xmlns="http://schemas.openxmlformats.org/spreadsheetml/2006/main" count="1391" uniqueCount="550">
  <si>
    <t>FORMATO PLAN DE ACCIÓN
DEPENDENCIA: SECRETARIA DE EDUCACION DISTRITAL
VIGENCIA 2021</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</si>
  <si>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</si>
  <si>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</si>
  <si>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</si>
  <si>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</si>
  <si>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</si>
  <si>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</si>
  <si>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</si>
  <si>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</si>
  <si>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</si>
  <si>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</si>
  <si>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Absoluto de la Meta Producto 2020-2023</t>
  </si>
  <si>
    <t xml:space="preserve">PROGRAMACIÓN META A 2022
</t>
  </si>
  <si>
    <t>ACUMULADO META PRODUCTO 2021-2021</t>
  </si>
  <si>
    <t>PROYECTO</t>
  </si>
  <si>
    <t>Código de proyecto BPIN</t>
  </si>
  <si>
    <t>Objetivo del Proyecto</t>
  </si>
  <si>
    <t>Actividades de Proyecto</t>
  </si>
  <si>
    <t>Valor Absoluto de la Actividad del  Proyecto 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</si>
  <si>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</si>
  <si>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</si>
  <si>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</si>
  <si>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</si>
  <si>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</si>
  <si>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</si>
  <si>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Responable</t>
  </si>
  <si>
    <t>Fuente de Financiación</t>
  </si>
  <si>
    <t>Apropiación Inicial
(en pesos)</t>
  </si>
  <si>
    <t>Fuente Presupuestal</t>
  </si>
  <si>
    <t>Rubro Presupuestal</t>
  </si>
  <si>
    <t>Código Presupuestal</t>
  </si>
  <si>
    <t>Ejecucion de la Dependencia Corte 31 Marzo 2021</t>
  </si>
  <si>
    <t>Ejecucion Presupuestal Corte 30 Junio 2021</t>
  </si>
  <si>
    <t>¿Requiere contratación?</t>
  </si>
  <si>
    <t>Tipo de Contratación</t>
  </si>
  <si>
    <t>Fecha de Inicio Contratación</t>
  </si>
  <si>
    <t>OBSERVACIÓN</t>
  </si>
  <si>
    <t>CARTAGENA 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</si>
  <si>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</si>
  <si>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</si>
  <si>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</si>
  <si>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</si>
  <si>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Programa: Acogida “atención a poblaciones y estrategias de acceso y permanencia”</t>
  </si>
  <si>
    <t>Tasa de deserción en la educación preescolar, básica y media de Instituciones Educativas Oficiales.</t>
  </si>
  <si>
    <t>Porcentaje</t>
  </si>
  <si>
    <t>4,02%
Fuente: Planeación Educativa-2019</t>
  </si>
  <si>
    <t>Disminuir la tasa de deserción en la educación preescolar, básica y media de Instituciones Educativas Oficiales a 3,02%</t>
  </si>
  <si>
    <t>Implementación de la Estrategia Escuela Dinámica: “Llego y me quedo en la Escuela" en el distrito de Cartagena de Indias.</t>
  </si>
  <si>
    <t>Fortalecer la oferta del ente territorial para la prestación del servicio educativo.</t>
  </si>
  <si>
    <t>1.1.1 Organizar el proceso de Gestión de la Cobertura.</t>
  </si>
  <si>
    <t>Enero de 2022</t>
  </si>
  <si>
    <t xml:space="preserve">COBERTURA </t>
  </si>
  <si>
    <t>Alexandra Herrera Puente
Apoyan:
Ángel Pérez
Ricardo Puello</t>
  </si>
  <si>
    <t>Inversión
Otros Recursos</t>
  </si>
  <si>
    <t>Recursos Propios - ICLD</t>
  </si>
  <si>
    <t>2.3.2201.0700.2020130010065</t>
  </si>
  <si>
    <t>SI</t>
  </si>
  <si>
    <t>12-CONTRATO DE PRESTACION DE SERVICIOS</t>
  </si>
  <si>
    <t>1.1.2 Realizar el estudio de insuficiencia y limitaciones de acuerdo con la metodología sugerida por el MEN.</t>
  </si>
  <si>
    <t>1.1.3 Realizar la actualización del Banco de Oferentes, verificando el cumplimiento de los requisitos pertinentes.</t>
  </si>
  <si>
    <t>Febrero de 2022</t>
  </si>
  <si>
    <t>NA</t>
  </si>
  <si>
    <t>1.1.4 Contratar cupos educativos con canastas (infraestructura, planta docente, otros) para la educación preescolar, básica y media.</t>
  </si>
  <si>
    <t>Abril de 2022</t>
  </si>
  <si>
    <t>SGP</t>
  </si>
  <si>
    <t>81-PRESTACION DE SERVICIO PUBLICO EDUCATIVO</t>
  </si>
  <si>
    <t>1.1.5 Garantizar la póliza de seguro para estudiantes de matrícula oficial.</t>
  </si>
  <si>
    <t>99-CONTRATO DE SERVICIOS</t>
  </si>
  <si>
    <t>1.1.6 Fomentar la acogida e ingreso oportuno de los niños y jóvenes al sistema educativo del Distrito.</t>
  </si>
  <si>
    <t>Marzo de 2022</t>
  </si>
  <si>
    <t>12-CONTRATO DE PRESTACION DE SERVICIOS
99-CONTRATO DE SERVICIOS</t>
  </si>
  <si>
    <t>1.2.1 Realizar asistencia técnica, apoyo a la supervisión y/o interventoría.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</si>
  <si>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</si>
  <si>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</si>
  <si>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Mayo de 2022</t>
  </si>
  <si>
    <t>2.2.1 Implementar el plan de fortalecimiento y/o desarrollo de capacidades en el aprovechamiento de las plataformas y/o herramientas de gestión para la toma de decisiones (SIMAT, SIMCO, DUE y Página del Operador y/o las que se encuentren en vigencia).</t>
  </si>
  <si>
    <t>3.1.1 Realizar un inventario de las principales problemáticas que afectan capacidad de respuesta del sector educativo y que competen a otros sectores
e instituciones.</t>
  </si>
  <si>
    <t>3.1.2 Construir agendas de impacto colectivo para la garantía del acceso y permanencia para mejorar la capacidad de respuesta en la prestación del servicio
educativo.</t>
  </si>
  <si>
    <t>3.1.3 Implementar agendas de impacto colectivo en la garantía del acceso y permanencia para mejorar la capacidad de respuesta en la prestación del servicio
educativo.</t>
  </si>
  <si>
    <t>Implementación de la Estrategia Escuela Dinámica: "Yo también llego", Atención a población con extraedad en el distrito de  Cartagena de Indias.</t>
  </si>
  <si>
    <t>Disminuir el índice de extraedad de niñas, niños, adolescentes y jóvenes  en el distrito de Cartagena.</t>
  </si>
  <si>
    <t>1.1.1 Caracterizar la oferta educativa del Distrito para la atención de la población en edad escolar con extraedad.</t>
  </si>
  <si>
    <t>COBERTURA</t>
  </si>
  <si>
    <t>ALEXANDRA HERRERA
ELSA STEVENSON</t>
  </si>
  <si>
    <t>2.3.2201.0700.2020130010085</t>
  </si>
  <si>
    <t>1.1.2 Reorganizar la oferta educativa de modelos educativos flexibles.</t>
  </si>
  <si>
    <t>1.1.3 Dotar a los establecimientos educativos con herramientas didácticas y/o materiales requeridos para la implementación de modelos flexibles.</t>
  </si>
  <si>
    <t>1.1.4 Formar a niños con extraedad conforme a la oferta educativa de modelos educativos flexibles establecida.</t>
  </si>
  <si>
    <t>1.1.5 Realizar asistencia técnica acompañada de formación y/o desarrollo de capacidades en docentes previamente identificados en los establecimientos educativos que atienden esta población que incluya acompañamiento situado.</t>
  </si>
  <si>
    <t>2.1.1 Diseñar orientaciones para la implementación de estrategias que incidan en la mitigación del riesgo de abandono escolar.</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</si>
  <si>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</si>
  <si>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</si>
  <si>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</si>
  <si>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3.1.3 Gestionar alianzas con Universidades para el acompañamiento social-pedagógico que mitiguen el riesgo de abandono en el sistema educativo.</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</si>
  <si>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</si>
  <si>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</si>
  <si>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Transferencias a Colegios (FOSES)
  con Transferencia FOSES realizadas</t>
  </si>
  <si>
    <t xml:space="preserve">LILLA SILVA
ORLANDO BACCI
</t>
  </si>
  <si>
    <t xml:space="preserve">ICLD SGP RENDIMIENTOS FINANCIEROS
</t>
  </si>
  <si>
    <t>OPTMIZACION DE LA OPERACION DE LAS INSTITUCIONES EDUCATIVAS OFICIALES DE CARTAGENA DE INDIAS (CALIDAD MATRICULA OFICIAL) - INGRESOS CORRIENTES DE LIBRE DESTINACION -SGP--RENDIMIENTOS FINANCIEROS</t>
  </si>
  <si>
    <t>OPTMIZACION DE LA OPERACION DE LAS INSTITUCIONES EDUCATIVAS OFICIALES DE CARTAGENA DE INDIAS - (GRATUIDAD SISBEN 1 Y 2) - SGP - EDUCACION</t>
  </si>
  <si>
    <t>02-071-06-20-02-02-01-14</t>
  </si>
  <si>
    <t>OPTMIZACION DE LA OPERACION DE LAS INSTITUCIONES EDUCATIVAS OFICIALES DE CARTAGENA DE INDIAS (CALIDAD MATRICULA OFICIAL) - RENDIMIENTOS FINANCIEROS SGP.-EDUCACION</t>
  </si>
  <si>
    <t>02-081-06-20-02-02-01-15</t>
  </si>
  <si>
    <t>FACTURAS</t>
  </si>
  <si>
    <t>Pago Servicios Públicos (Energía y Acueducto)
 con Servicios de Energía y Acueductos pagados a 173 IEO
(Incluidas Sedes de IEO)</t>
  </si>
  <si>
    <t>OPTMIZACION DE LA OPERACION DE LAS INSTITUCIONES EDUCATIVAS OFICIALES DE CARTAGENA DE INDIAS (CALIDAD MATRICULA OFICIAL) - SGP - EDUCACION</t>
  </si>
  <si>
    <t>02-071-06-20-02-02-01-13</t>
  </si>
  <si>
    <t xml:space="preserve">Otros Gastos (Servicio Aseo, Transporte, Vigilancia y Arrendamientos)
 con Servicios contratado de aseo y vigilancia </t>
  </si>
  <si>
    <t>OPTMIZACION DE LA OPERACION DE LAS INSTITUCIONES EDUCATIVAS OFICIALES DE CARTAGENA DE INDIAS (CALIDAD MATRICULA OFICIAL) - INGRESOS CORRIENTES DE LIBRE DESTINACION</t>
  </si>
  <si>
    <t>VIGILANCIA:CONTRATO DE COMISION ASEO: PRESTACION DE SERVICIOS</t>
  </si>
  <si>
    <t>ENERO</t>
  </si>
  <si>
    <t>VIGILANCIA Y ASEO VIGENCIAS FUTURAS</t>
  </si>
  <si>
    <t>02-001-06-20-02-02-01-14</t>
  </si>
  <si>
    <t>CONTRATO DE ARRENDAMIENTOS, CONTRATO DE SERVICIOS</t>
  </si>
  <si>
    <t>ARRENDAMIENTOS CON VIGNECIAS FUTURAS</t>
  </si>
  <si>
    <t>CONTRATO DE PRESTACION DE SERVICIOS PROFESIONALES Y DE APOYO</t>
  </si>
  <si>
    <t xml:space="preserve">EN PROCESO </t>
  </si>
  <si>
    <t>Administracion del Talento Hunano del Servicio Educativo Oficial. Docentes, Directivos Docentes y AdministrativoDel Distrito de Csrtagena</t>
  </si>
  <si>
    <t>Garantizar la motivación de los Administrativos, docentes y directivos docentes oficiales, mediante el pago oportunamente con todas las garantías y derechos laborales que les brinda la legislación vigente en el sector educativo.</t>
  </si>
  <si>
    <t xml:space="preserve">Pago de Salarios
(Pago oportuno de nomina) </t>
  </si>
  <si>
    <t>COBERTURA-SUBDIRECCIÓN TÉCNICA DE TALENTO HUMANO</t>
  </si>
  <si>
    <t xml:space="preserve">CARLOS CARRASQUILLA
</t>
  </si>
  <si>
    <t>ICLD</t>
  </si>
  <si>
    <t>SGP 
ICLD</t>
  </si>
  <si>
    <t xml:space="preserve">ADMINISTRACIÓN DEL TALENTO HUMANO DEL SERVICIO EDUCATIVO OFICIAL DOCENTES, DIRECTIVOS DOCENTES Y ADMINISTRATIVOS DEL DISTRITO DE   CARTAGENA DE INDIAS  - </t>
  </si>
  <si>
    <t>2.3.2299.0700.2020130010052</t>
  </si>
  <si>
    <t>NO</t>
  </si>
  <si>
    <t>Estos recursos dentro del plan de accion obedecen a los pagos periodicos de la nomina de docentes, directivos docentes  y administrativos de la planta central de la SED, no requieren de procesod e contratacion sino que se atienden las obligaciones de tracto sucesivo como son salarios y prestaciones sociales.</t>
  </si>
  <si>
    <t>Ascensos en Escalafon de docentes
(Docentes Escalafonados)</t>
  </si>
  <si>
    <t>Dotación Docentes y Administrativos
(Dotacion Entregada)</t>
  </si>
  <si>
    <t>CONTRATO DE SUMINISTRO</t>
  </si>
  <si>
    <t>30 de abril de 2022</t>
  </si>
  <si>
    <t xml:space="preserve">Ejecutar procesos de Otros Gastos Administrativos Generales </t>
  </si>
  <si>
    <t>Beneficiar con Servicios de Salud ocupacional a 747 Funcionarios de Planta de la Secretaría de Educación Distrital</t>
  </si>
  <si>
    <t>Adquirir y/o Alquilar 90 Equipos de Cómputo para Funcionarios de Planta.</t>
  </si>
  <si>
    <t>No.  de personas atendidas con modelos de alfabetización</t>
  </si>
  <si>
    <t xml:space="preserve">Número </t>
  </si>
  <si>
    <t xml:space="preserve">127
Fuente: SIMAT 2019 </t>
  </si>
  <si>
    <t>127
Fuente: SIMAT. Número total jóvenes y adultos atendidos con modelos de alfabetización en Ciclos Lectivos Especiales Integrados CLEI 1 durante el año 2019.</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</si>
  <si>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</si>
  <si>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</si>
  <si>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</si>
  <si>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1.1.1 Implementar procesos de formación por ciclos lectivos especiales integrados para alfabetización de 1200 jóvenes y adultos durante el cuatrienio.</t>
  </si>
  <si>
    <t>Alexandra Herrera Puente
Apoyan:
Elsa Stevenson</t>
  </si>
  <si>
    <t>Inversión</t>
  </si>
  <si>
    <t>2.3.2201.0700.2020130010136</t>
  </si>
  <si>
    <t>12-CONTRATO DE PRESTACION DE SERVICIOS
81-PRESTACION DE SERVICIO PUBLICO EDUCATIVO</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</si>
  <si>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</si>
  <si>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</si>
  <si>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</si>
  <si>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</si>
  <si>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</si>
  <si>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</si>
  <si>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</si>
  <si>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</si>
  <si>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</si>
  <si>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</si>
  <si>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</si>
  <si>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Alexandra Herrera Puente
Apoyan:
Leydy Suarez</t>
  </si>
  <si>
    <t>2.3.2201.0700.2020130010117</t>
  </si>
  <si>
    <t>1.1.2 Crear unidades de atención móviles para la inclusión de la población diversa favoreciendo su formación integral y fomentando la permanencia</t>
  </si>
  <si>
    <t>Recursos Propios - ICLD
SGP</t>
  </si>
  <si>
    <t>12-CONTRATO DE PRESTACION DE SERVICIOS
99-CONTRATO DE SERVICIOS
81-PRESTACION DE SERVICIO PUBLICO EDUCATIVO</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</si>
  <si>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</si>
  <si>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</si>
  <si>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</si>
  <si>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</si>
  <si>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</si>
  <si>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</si>
  <si>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2.1.5 Implementar acciones formativas afirmativas para la inclusión de la población diversa.</t>
  </si>
  <si>
    <t>3.1.1 Construir una ruta interinstitucional e intersectorial para la caracterización, atención y acompañamiento para la inclusión de población diversa.</t>
  </si>
  <si>
    <t>Julio de 2022</t>
  </si>
  <si>
    <t>3.1.2 Activar la ruta interinstitucional e intersectorial para la caracterización, atención y acompañamiento para la inclusión de población diversa</t>
  </si>
  <si>
    <t xml:space="preserve">No. de estudiantes de Instituciones Educativas Oficiales focalizados con estrategias para el acceso y la permanencia </t>
  </si>
  <si>
    <t>Numero</t>
  </si>
  <si>
    <r>
      <t xml:space="preserve">    </t>
    </r>
    <r>
      <rPr>
        <b/>
        <sz val="24"/>
        <color theme="1"/>
        <rFont val="Arial"/>
        <family val="2"/>
      </rPr>
      <t>ND*</t>
    </r>
  </si>
  <si>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</si>
  <si>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</si>
  <si>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</si>
  <si>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1.1.1 Construir el Plan Territorial de Permanencia de los estudiantes en el sistema educativo oficial, incluyendo la reorganizar la oferta de estrategias de permanencia en el sistema educativo</t>
  </si>
  <si>
    <t>Alexandra Herrera Puente
Apoyan:
Mónica Suarez</t>
  </si>
  <si>
    <t>2.3.2201.0700.2020130010082</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</si>
  <si>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</si>
  <si>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</si>
  <si>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1.1.4 Crear unidades de atención móviles para la implementación de estrategias acceso y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</si>
  <si>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</si>
  <si>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</si>
  <si>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</si>
  <si>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</si>
  <si>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</si>
  <si>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</si>
  <si>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3.1.2 Transferir las orientaciones a equipos de los establecimientos educativos y las UNALDES para la activación de servicios de atención integral a la niñez.</t>
  </si>
  <si>
    <t>3.1.3 Implementar acciones formativas afirmativas para la mitigación del riesgo de extraedad y/o abandono escolar.</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</si>
  <si>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</si>
  <si>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</si>
  <si>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 xml:space="preserve">1.1.1 Adaptar las minutas de alimentación conforme a las características propias del contexto, edades y modalidades de alimentación priorizadas.  </t>
  </si>
  <si>
    <t>Dirección de Cobertura</t>
  </si>
  <si>
    <t>Alexandra Herrera Puente
Apoyan:
Jessyca Díaz</t>
  </si>
  <si>
    <t>2.3.2201.0700.2020130010195</t>
  </si>
  <si>
    <t>1.1.2  Entregar complementos nutricionales acorde con normatividad vigente en el marco del programa alimentación escolar para las niñas, niños adolescentes y jóvenes de establecimientos educativos con matrícula oficial.</t>
  </si>
  <si>
    <t>2.1.1 Actualizar la caracterización de la población en riesgo de abandono escolar para la focalización del programa.</t>
  </si>
  <si>
    <t>2.1.2 Actualizar el inventario de cocinas, comedores y menaje dispuesto para la preparación de alimentos in situ.</t>
  </si>
  <si>
    <t>2.1.3 Mejorar los ambientes para la preparación y consumo de alimentos en los establecimientos educativos.</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</si>
  <si>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</si>
  <si>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</si>
  <si>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</si>
  <si>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</si>
  <si>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</si>
  <si>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</si>
  <si>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</si>
  <si>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Fortalecimiento de los Ambientes de Aprendizaje de las Sedes Educativas del Distrito de Cartagena</t>
  </si>
  <si>
    <t>Mejorar el estado y disponibilidad de ambientes de aprendizaje para garantizar la prestación del servicio educativo en  Distrito de Cartagena}</t>
  </si>
  <si>
    <t>Mantener de manera optima para su operatividad, las sedes de instituciones educativas oficiales del Distrito de Cartagena.</t>
  </si>
  <si>
    <t>ALEXANDRA HERRERA
JUAN MENDEZ</t>
  </si>
  <si>
    <t>Recursos propios ICLD
SGP</t>
  </si>
  <si>
    <t>licitacion</t>
  </si>
  <si>
    <t xml:space="preserve">Mejorar y acompañar tecnicamente la Infraestructura física de las Instituciones Educativas del Distrito de Cartagena, (Realizar los mantenimientos preventivos sobre los elementos estructurales, no estructurales, redes eléctricas, carpintería de madera, carpintería metálica, pisos, cubierta,  entre otros). </t>
  </si>
  <si>
    <t xml:space="preserve">Dotar de mobiliario a los ambientes de aprendizaje de las diferentes sedes educativas de las Instituciones Educativas del Distrito de Cartagena. </t>
  </si>
  <si>
    <r>
      <t xml:space="preserve">No. de sedes </t>
    </r>
    <r>
      <rPr>
        <sz val="24"/>
        <color theme="1"/>
        <rFont val="Arial"/>
        <family val="2"/>
      </rPr>
      <t xml:space="preserve">nuevas </t>
    </r>
    <r>
      <rPr>
        <sz val="24"/>
        <color rgb="FF000000"/>
        <rFont val="Arial"/>
        <family val="2"/>
      </rPr>
      <t xml:space="preserve">de </t>
    </r>
    <r>
      <rPr>
        <sz val="24"/>
        <color theme="1"/>
        <rFont val="Arial"/>
        <family val="2"/>
      </rPr>
      <t>Instituciones Educativas Oficiales</t>
    </r>
    <r>
      <rPr>
        <sz val="24"/>
        <color rgb="FF000000"/>
        <rFont val="Arial"/>
        <family val="2"/>
      </rPr>
      <t xml:space="preserve"> construidas </t>
    </r>
  </si>
  <si>
    <r>
      <t>Construir 3 nuevas</t>
    </r>
    <r>
      <rPr>
        <sz val="24"/>
        <color theme="1"/>
        <rFont val="Arial"/>
        <family val="2"/>
      </rPr>
      <t xml:space="preserve"> sedes de</t>
    </r>
    <r>
      <rPr>
        <sz val="24"/>
        <color rgb="FF000000"/>
        <rFont val="Arial"/>
        <family val="2"/>
      </rPr>
      <t xml:space="preserve"> </t>
    </r>
    <r>
      <rPr>
        <sz val="24"/>
        <color theme="1"/>
        <rFont val="Arial"/>
        <family val="2"/>
      </rPr>
      <t>Instituciones Educativas Oficiales</t>
    </r>
  </si>
  <si>
    <t xml:space="preserve"> Estudios y diseños para adecuaciones y construcciones nuevas.(Observaciones)</t>
  </si>
  <si>
    <t>selección abreviada</t>
  </si>
  <si>
    <t>Construcción de m2 en nuevas instituciones educativas  oficiales para garantizar espacios escolares óptimos.</t>
  </si>
  <si>
    <t>xxxx</t>
  </si>
  <si>
    <t xml:space="preserve">No. de sedes de Instituciones Educativas Oficiales con situación jurídica resuelta </t>
  </si>
  <si>
    <t>86
Fuente: Infraestructura Educativa-2020</t>
  </si>
  <si>
    <t>Resolver la situación jurídica a 40 sedes de  Instituciones Educativas Oficiales</t>
  </si>
  <si>
    <t>Desarrollo de un proceso sistemático de legalización de predios a favor del Distrito a fin de garantizar una mayor y mejor oferta educativa.</t>
  </si>
  <si>
    <t>Realizar trámites administrativos de Cesión ante Corvivienda, Ministerio de Vivienda, Ministerio de Educación de Predios Urbanos.</t>
  </si>
  <si>
    <t>Realizar Tramites de Cesión ante Agencia Nacional de Tierras de  predios rurales</t>
  </si>
  <si>
    <t>Realizar trámites administrativos ante dependencias del Distrito de Cartagena para obtención de cesiones mediante la figura jurídica de Dación en pago y  trámites para declaratoria de predios baldíos urbanos a favor del Distrito de Cartagena</t>
  </si>
  <si>
    <t>Presentar demandas de pertenencia para trámites judiciales ante Juzgados Civiles de Cartagena</t>
  </si>
  <si>
    <t>Gestionar compraventa de predios en donde funcionan I.E.O. y pago de gastos de registro de escrituras públicas a favor del Distrito.</t>
  </si>
  <si>
    <t xml:space="preserve"> SABIDURÍA DE LA PRIMERA INFANCIA</t>
  </si>
  <si>
    <t>Tasa de cobertura neta sin extraedad global en educación para el grado transición</t>
  </si>
  <si>
    <t>Porcentual</t>
  </si>
  <si>
    <t>74,06%
Fuente: Planeación Educativa - 2019</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</si>
  <si>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</si>
  <si>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</si>
  <si>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</si>
  <si>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1.1.1 Realizar un estudio de la oferta educativa del Distrito para la atención a primera infancia en el marco de educación inicial y preescolar, incluyendo la reorganización de la oferta educativa. -TG+</t>
  </si>
  <si>
    <t>Alexandra Herrera Puente
Apoyan:
Nini Torres</t>
  </si>
  <si>
    <t>2.3.2201.0700.2020130010256</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</si>
  <si>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</si>
  <si>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</si>
  <si>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</si>
  <si>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</si>
  <si>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</si>
  <si>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</si>
  <si>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Estrategia para la 
caracterización, atención y acompañamiento a la primera infancia diseñada e implementada.</t>
  </si>
  <si>
    <t>Número</t>
  </si>
  <si>
    <t xml:space="preserve">Diseñar e implementar una estrategia para la caracterización, atención y acompañamiento a primera infancia </t>
  </si>
  <si>
    <t>Implementación de la Estrategia Descubriendo al mundo: "Una escuela que acoge a la Primera Infancia" en el distrito de Cartagena.</t>
  </si>
  <si>
    <t>Fortalecer la oferta de servicios de  Educación preescolar en el Sistema educativo oficial del distrito de Cartagena.</t>
  </si>
  <si>
    <t>1.1.1 Caracterizar la oferta de educación preescolar y reorganizar la oferta. -TG+</t>
  </si>
  <si>
    <t>2.3.2201.0700.2020130010270</t>
  </si>
  <si>
    <t>1.1.2 Diseñar orientaciones para la adecuación y dotación de ambientes propicios para la educación preescolar. -TG+</t>
  </si>
  <si>
    <t>1.1.3 Dotar las aulas de educación preescolar con herramientas técnicas, tecnológicas y didácticas. -TG+</t>
  </si>
  <si>
    <t>No. de Instituciones Educativas Oficiales con estrategia para la caracterización, atención y acompañamiento a la primera infancia</t>
  </si>
  <si>
    <t xml:space="preserve">80 instituciones Educativas Oficiales con atención y acompañamiento a la primera infancia </t>
  </si>
  <si>
    <t>1.1.4 Realizar asistencia técnica y supervisión para la implementación de estrategias de acceso y permanencia para niñas y niños en el nivel preescolar. -TG+</t>
  </si>
  <si>
    <t>2.1.1 Realizar un estudio sobre el aprovechamiento de las plataformas y/o herramientas de gestión (SSDIPI o la que esté vigente) para la toma de decisiones en el nivel preescolar.-TG+</t>
  </si>
  <si>
    <t>2.1.2 Diseñar un plan para el fortalecimiento y/o desarrollo de capacidades en el aprovechamiento de las plataformas y/o herramientas de gestión (SSDIPI o las que estén vigentes) para la toma de decisiones en el nivel preescolar. -TG+</t>
  </si>
  <si>
    <t>3.1.1 Construir diseño participativo de orientaciones para la caracterización de la primera infancia en el marco de la educación preescolar que se constituya en una herramienta técnica. -TG+</t>
  </si>
  <si>
    <t>3.1.2 Construir el diseño participativo de orientaciones para la formación integral de niñas y niños en educación preescolar que incluya la evaluación del desarrollo infantil como base del diseño y mejoramiento continuo, que se constituya en herramienta técnica. -TG+</t>
  </si>
  <si>
    <t>3.1.3 Construir el diseño participativo de evaluación de la implementación de estrategias para la atención a niñas y niños en el marco de la educación preescolar, que se constituya en una herramienta técnica. -TG+</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</si>
  <si>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</si>
  <si>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</si>
  <si>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</si>
  <si>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</si>
  <si>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1.1.1  	Diseñar el protocolo de activación de la ruta integral de atenciones desde el contexto de la educación inicial y preescolar incluyendo la reorganización de la oferta, diseño de guías y materiales.  -TG+</t>
  </si>
  <si>
    <t>2.3.2201.0700.2021130010036</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</si>
  <si>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</si>
  <si>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</si>
  <si>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</si>
  <si>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</si>
  <si>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2.1.3  Gestionar la adhesión a la Red Latinoamericana Ciudad de los Niños. -TG+</t>
  </si>
  <si>
    <t>21.4  Desarrollar los escenarios de participación para la niñez desde el reconocimiento como ciudadanos desde sus primeros años. -TG+</t>
  </si>
  <si>
    <t>Número de Instituciones Educativas Oficiales en Clasificación A+, A y B en las Pruebas SABER 11.</t>
  </si>
  <si>
    <t>22
Fuente:              Icfes, 2019.</t>
  </si>
  <si>
    <t>Aumentar el número de Instituciones Educativas Oficiales a 27 en clasificación A+, A y B en pruebas saber 11.</t>
  </si>
  <si>
    <t>Programa: Formando con amor “Genio Singular”</t>
  </si>
  <si>
    <t>Número de Instituciones Educativas Oficiales que mejoran su índice total de clasificación de planteles educativos en Pruebas SABER 11.</t>
  </si>
  <si>
    <t xml:space="preserve">Numero </t>
  </si>
  <si>
    <r>
      <t>9</t>
    </r>
    <r>
      <rPr>
        <b/>
        <sz val="24"/>
        <color theme="1"/>
        <rFont val="Arial"/>
        <family val="2"/>
      </rPr>
      <t xml:space="preserve"> </t>
    </r>
    <r>
      <rPr>
        <sz val="24"/>
        <color theme="1"/>
        <rFont val="Arial"/>
        <family val="2"/>
      </rPr>
      <t>Instituciones Educativas Oficiales</t>
    </r>
  </si>
  <si>
    <t>15 nuevas Instituciones Educativas Oficiales que mejoran su índice total de clasificación de planteles educativos en Pruebas SABER 11.</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</si>
  <si>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</si>
  <si>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</si>
  <si>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Beneficiar a 500 estudiantes con Procesos de Formación por Competencias en las áreas que evalúa el ICFES y competencias socioemocionales.</t>
  </si>
  <si>
    <t>CALIDAD EDUCATIVA</t>
  </si>
  <si>
    <t xml:space="preserve">
ALEX CABARCAS
ENITH GUZMAN
</t>
  </si>
  <si>
    <t>FORMANDO CON AMOR - MEJORAMIENTO DE LA CALIDAD DE LAS IEO</t>
  </si>
  <si>
    <t>02-001-06-20-02-02-03-01</t>
  </si>
  <si>
    <t>si</t>
  </si>
  <si>
    <t xml:space="preserve">12.CONTRATO  PRESTACIÓN SERVICIO </t>
  </si>
  <si>
    <t>Fortalecer la implementación de  procesos formación y evaluación por competencias con docentes en 4 Instituciones Educativas Oficiales</t>
  </si>
  <si>
    <t>Implementar un sistema de información para monitorear el comportamiento del índice de clasificación total en las IEO</t>
  </si>
  <si>
    <t>02-071-06-20-02-02-03-01</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</si>
  <si>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</si>
  <si>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</si>
  <si>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</si>
  <si>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Fortalecer las prácticas de ciencia, innovación y tecnología en las Instituciones educativas oficiales</t>
  </si>
  <si>
    <t>Dotar de materiales y equipos educativos (biblioteca, laboratorio de fisica, quimica; y equipos radiofonico).</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</si>
  <si>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</si>
  <si>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</si>
  <si>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</si>
  <si>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Fortalecimiento de las Prácticas Etnoeducativas en Instituciones Educativas Oficiales del Distrito de Cartagena</t>
  </si>
  <si>
    <t>Fortalecer las prácticas etnoeducativas de las instituciones educativas oficiales del Distrito de Cartagena.</t>
  </si>
  <si>
    <t>Asistir técnicamente la revisión, ajustes y resemantización de PEC en  7 Instituciones Etnoeducativas</t>
  </si>
  <si>
    <t>4 IEO</t>
  </si>
  <si>
    <t>Fortalecimiento de las practicas etnoeducativas</t>
  </si>
  <si>
    <t>02-001-06-20-02-03-02</t>
  </si>
  <si>
    <t>Desarrollar seminarios, encuentros, talleres sobre prácticas etnopedagogicas</t>
  </si>
  <si>
    <t>Desarrollar Talleres etnolingüístico para fortalecimiento de la Escuela de lengua criolla palenquera “Minino a chitia ku ma kombilesa suto”</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</si>
  <si>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</si>
  <si>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</si>
  <si>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</si>
  <si>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Acompañar la implementación de la cátedra de estudios afrocolombianos en las Instituciones Educativas oficiales del distrito de Cartagena.</t>
  </si>
  <si>
    <t>Asistir técnicamente el desarrollo de la cátedra de estudios afrocolombianos en , con estrategias sobre lineamientos y orientaciones curriculares para CEA.</t>
  </si>
  <si>
    <t>1 IEO</t>
  </si>
  <si>
    <t>BERTHA BOLAÑOS
MIGUEL OBESO</t>
  </si>
  <si>
    <t>Desarrollar actividades etnopedagogicas decenio afro desde la escuela, en fechas conmemorativas de importancia afrodescendiente</t>
  </si>
  <si>
    <t>Programa Desarrollo de potencialidades</t>
  </si>
  <si>
    <t>No. de docentes formados en apropiación de ambientes de aprendizaje mediados por TIC.</t>
  </si>
  <si>
    <t>400 Docentes
Fuente: Calidad Educativa 2020</t>
  </si>
  <si>
    <t>Formar 1000 docentes en apropiación ambientes de aprendizaje mediados por tecnología.</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</si>
  <si>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</si>
  <si>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</si>
  <si>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Elaborar e Implementar convenio para ejecución del Plan Territorial de Formación Docente, para la formación de docentes en ambientes de aprendizajes mediados por TIC</t>
  </si>
  <si>
    <t xml:space="preserve">
OLGA MALDONADO
ENITH GUZMAN
YONEIDA PUELLO</t>
  </si>
  <si>
    <t>Inversion</t>
  </si>
  <si>
    <t xml:space="preserve">4020000000
</t>
  </si>
  <si>
    <t>DESARROLLO DE POTENCIALIDADES - FORTALECIMIENTO DE LOS PROCESOS FORMATIVOS EN LAS IEO DEL DISTRITO DE CARTAGENA</t>
  </si>
  <si>
    <t xml:space="preserve">02-071-06-20-02-02-04-02
</t>
  </si>
  <si>
    <t>Si</t>
  </si>
  <si>
    <t>CONVENIO INTERADMINISTRATIVO</t>
  </si>
  <si>
    <t xml:space="preserve">No. de Instituciones Educativas Oficiales beneficiadas con estrategia TIC para la formación bilingüe  </t>
  </si>
  <si>
    <t xml:space="preserve">15 Instituciones Educativas Oficiales beneficiadas con estrategia TIC para la formación bilingüe  </t>
  </si>
  <si>
    <t>Diseñar e implementar un programa de formación bilingüe mediante la utilización de las TIC dirigido a Instituciones Educativas Oficiales</t>
  </si>
  <si>
    <t>02-001-06-20-02-02-04-01</t>
  </si>
  <si>
    <t>Fortalecer los procesos formativos en Bilingüismo mediante herramientas digitales y documentales</t>
  </si>
  <si>
    <t>12 IEO</t>
  </si>
  <si>
    <t>Porcentaje de docentes de Instituciones Educativas Oficiales formados en su saber disciplinar, pedagógico y reflexivo</t>
  </si>
  <si>
    <t>ND</t>
  </si>
  <si>
    <t>Formar el 30% de los docentes de las Instituciones Educativas Oficiales en su saber disciplinar, pedagógico y reflexivo</t>
  </si>
  <si>
    <t>30% de docentes
(1500 aprox.)</t>
  </si>
  <si>
    <t>Formar docentes en saberes pedagógicos, disciplinares y reflexivos.</t>
  </si>
  <si>
    <t>02-071-06-20-02-02-04-02</t>
  </si>
  <si>
    <t>Cualificar con programas de formación continua a docentes en servicio, en el marco del plan territorial de formación docente.</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</si>
  <si>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</si>
  <si>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</si>
  <si>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</si>
  <si>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Fortalecimiento de la Gestión escolar para el mejoramiento de la calidad educativa</t>
  </si>
  <si>
    <t>Fortalecimiento de la gestión escolar para el mejoramiento de la calidad educativa</t>
  </si>
  <si>
    <t>Acompañar las propuestas de mejoramiento de 12 Instituciones Educativas Oficiales</t>
  </si>
  <si>
    <t>25 IEO</t>
  </si>
  <si>
    <t xml:space="preserve">
HEIDI DEL CASTILLO
</t>
  </si>
  <si>
    <t>FORTALECIMIENTO DE LA GESTION ESCOLAR PARA EL MEJORAMIENTO DE LA CALIDAD</t>
  </si>
  <si>
    <t>2.3.2299.0700.2020130010139</t>
  </si>
  <si>
    <t>Asistir técnicamente la revisión, ajuste y resemantización de los Proyectos Educativos Institucionales- PEI en 12 IEO</t>
  </si>
  <si>
    <t>Asistir técnicamente la revisión, ajuste e implementación de las herramientas de gestión escolar: currículo, PMI, Autoevaluación, SIEE en 12 IEO</t>
  </si>
  <si>
    <t xml:space="preserve">25 IEO </t>
  </si>
  <si>
    <t>Fortalecer la resemantización de las instituciones educativas oficiales, mediante la dotación de elementos de material pedagógico para el mejoramiento de la calidad educativa.</t>
  </si>
  <si>
    <t>Programa 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</si>
  <si>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</si>
  <si>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</si>
  <si>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</si>
  <si>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Fortalecimiento de la educación integral desde la participación, democracia y autonomía  en las Instituciones Educativas Oficiales del Distrito de Cartagena.</t>
  </si>
  <si>
    <t>Desarrollar procesos de formación integral y participación en las  del Distrito de Cartagena</t>
  </si>
  <si>
    <t>Elaborar, ejecutar y evaluar los planes de trabajo de los órganos del Gobierno escolar y Comités de Convivencia Escolar de 10 I.E.O.</t>
  </si>
  <si>
    <t>EILYN MEDINA
YONEIRA PUELLO
ANA ARNEDO</t>
  </si>
  <si>
    <t>885772524
79921203</t>
  </si>
  <si>
    <t>Recursos propios
ICLD</t>
  </si>
  <si>
    <t xml:space="preserve">PARTICIPACION DEMOCRACIA Y AUTONOMIA 
PARTICIPACION DEMOCRACIA Y AUTONOMIA -  FORTALECER PRAES EN LAS IEO </t>
  </si>
  <si>
    <t>02-001-06-20-02-02-05-02
02-001-06-20-02-02-05-01</t>
  </si>
  <si>
    <t>Fortalecer los órganos de gobierno escolar de las IEO.</t>
  </si>
  <si>
    <t>35 IEO%</t>
  </si>
  <si>
    <t>Fortalecer los comité de convivencia de las IEO del Distrito de Cartagena</t>
  </si>
  <si>
    <t>35 IEO %</t>
  </si>
  <si>
    <t>Contratar el servicio de transporte, como recurso de apoyo para las asistencias técnicas presenciales, en las IEO del Distrito de Cartagena</t>
  </si>
  <si>
    <t>1 IEO%</t>
  </si>
  <si>
    <t>33-ORDEN DE SERVICIO</t>
  </si>
  <si>
    <t>No. de Instituciones Educativas Oficiales con revisión, ajuste y fortalecimiento de Proyectos Pedagógicos Transversales.</t>
  </si>
  <si>
    <t>48 IEO</t>
  </si>
  <si>
    <t>Revisar, ajustar y fortalecer los proyectos pedagógicos transversales de 105 Instituciones Educativas Oficiales.</t>
  </si>
  <si>
    <t>Asistir técnicamente la revisión y ajuste de Proyectos Pedagógicos Transversales en las IEO del distrito de Cartagena</t>
  </si>
  <si>
    <t>15 IEO%</t>
  </si>
  <si>
    <t>Fortalecer los Proyectos Pedagógicos Transversales en las IEO</t>
  </si>
  <si>
    <t>95-CONTRATO DE PRESTACION DE SERVICIOS MINIMA CUANTIA</t>
  </si>
  <si>
    <t>NO. De Foros Distritales de Educación realizados</t>
  </si>
  <si>
    <t>N.D</t>
  </si>
  <si>
    <t xml:space="preserve">Realizar 4 Foros Distritales de Educación </t>
  </si>
  <si>
    <t>Encuentro de experiencias significativas y buenas prácticas para el intercambio del saber pedagógico</t>
  </si>
  <si>
    <t>Evento central -reconocimiento,ponencias, talleres,conferencias y conversatorios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</si>
  <si>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</si>
  <si>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</si>
  <si>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</si>
  <si>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Formación, prevención y protección de los derechos humanos de las mujeres para vivir una vida libre de violencias, dirigido a niñas, niños y jóvenes de las instituciones
educativas oficiales del distrito de Cartagena</t>
  </si>
  <si>
    <t>Desarrollar un proyecto de formación que contribuya a la prevención de las violencias contra las mujeres y las niñas en las I.E.O del distrito de Cartagena.</t>
  </si>
  <si>
    <t>Talleres de formación con docentes, estudiantes y padres/madres de familia sobre prevención de violencias basadas en género, derechos humanos y construcción de ciudadanías</t>
  </si>
  <si>
    <t>DIRECCION CALIDAD EILYN MEDINA
RUBIELA VALDERRAMA</t>
  </si>
  <si>
    <t>FORMACIÓN DE LOS DERECHOS HUMANOS DE LAS MUJERES DIRIGIDO A NIÑAS NIÑOS Y JÓVENES DE LAS INSTITUCIONES EDUCATIVAS OFICIALES DEL DISTRITO: PARTICIPACIÓN DEMOCRACIA Y AUTONOMÍA  CARTAGENA DE INDIAS</t>
  </si>
  <si>
    <t>2.3.2201.0700.2020130010240</t>
  </si>
  <si>
    <t>Elaboración, edición y publicación de cartilla pedagógicas sobre derechos de las mujeres y las niñas.</t>
  </si>
  <si>
    <t>Jornadas pedagógicas con docentes para incorporar cambios en el currículo, planes de áreas y planes de clases.</t>
  </si>
  <si>
    <t>Jornadas culturales, artísticas y recreativas con contenidos de derechos humanos y prevención de las violencias basadas en género.</t>
  </si>
  <si>
    <t>Programa de Educación mediada a través de tecnologías de la información y las comunicaciones-Tic´s</t>
  </si>
  <si>
    <t xml:space="preserve">Instituciones Educativas Oficiales del distrito de Cartagena de Indias con estrategias pedagógicas EMETIC diseñada e implementada </t>
  </si>
  <si>
    <t>105 instituciones Educativas Oficiales del Distrito de Cartagena, implementan una estrategia pedagógica mediada a través de las TIC</t>
  </si>
  <si>
    <t>Transformacion del Aprendizaje Inspirando, Creando y Diseñando con las Tecnologias de informacion y las Comunicaciones</t>
  </si>
  <si>
    <t>Articulación e integración de las Tecnologías de las Información y las Comunicaciones con los procesos de enseñanza aprendizaje de las  del distrito de Cartagena de Indias.</t>
  </si>
  <si>
    <t>Implementar la estrategia de mediación tecnológica para las Instituciones Educativas Oficiales.</t>
  </si>
  <si>
    <t>SERVICIOS INFORMATICOS</t>
  </si>
  <si>
    <t>DICKSON ACOSTA JULIO
JORGE CASTRO MENDOZA</t>
  </si>
  <si>
    <t>SGP - ICLD</t>
  </si>
  <si>
    <t xml:space="preserve">Educacion mediada a traves de tecnologias de la informacion y las comunicaciones - TIC
</t>
  </si>
  <si>
    <t>1.2.4.1.01-071 - 1.2.1.0.00-001 - 02.001.06.20.02.02.05.01</t>
  </si>
  <si>
    <t>Conformar en las Instituciones Educativas Oficiales los equipos  de Educación mediada por las TIC</t>
  </si>
  <si>
    <t>Compra de equipos tecnológicos para la SED y adecuación del centro de computo</t>
  </si>
  <si>
    <t>Tienda Virtual del Estado Colombiano</t>
  </si>
  <si>
    <t>No. De Aulas de Instituciones Educativas Oficiales dotadas de herramientas tecnológicas para la mediación educativa.</t>
  </si>
  <si>
    <t xml:space="preserve">20 sedes educativas oficiales. dotadas </t>
  </si>
  <si>
    <t>50 aulas de instituciones educativas oficiales dotadas de herramientas tecnológicas</t>
  </si>
  <si>
    <t>Gestiónar la adquisición de herramientas tecnológicas para las Instituciones Educativas Oficiales</t>
  </si>
  <si>
    <t xml:space="preserve">I.E.O. que contrata  la  prestación del servicio de conectividad  </t>
  </si>
  <si>
    <t xml:space="preserve">Adquirir póliza de seguro para los equipos tecnológicos </t>
  </si>
  <si>
    <t>Licitacion</t>
  </si>
  <si>
    <t xml:space="preserve">Entrega de Informes de Seguimiento y control de los proyectos tecnológicos implementados en las IEO  y en la Secretaria de Educación Distrital.
</t>
  </si>
  <si>
    <t>Directa</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</si>
  <si>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</si>
  <si>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</si>
  <si>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</si>
  <si>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Realizar Convenio y/o alianzas para la Formación de Docentes en Uso y Apropiación de las Tic</t>
  </si>
  <si>
    <t>Contratar el Servicio de Acompañamiento, Administración Especializada y Soporte del Sistema de Información "Colombia Evaluadora", para las Instituciones Educativas del Distrito de Cartagena.</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</si>
  <si>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</si>
  <si>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</si>
  <si>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</si>
  <si>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Realizar las operaciones de mantenimiento, soporte y administración al sistema único de gestión académica disponible en las IEO.</t>
  </si>
  <si>
    <t>Realizar Talleres de apropiación y uso de la Plataforma de Gestión academia con la comunidad educativa</t>
  </si>
  <si>
    <t>% de Egresados oficiales beneficiados con becas para educación superior anualmente.</t>
  </si>
  <si>
    <t>8.8%
Fuente: Oficina Asesora de Educación Superior SED, 2019.</t>
  </si>
  <si>
    <t>Incrementar a 13% los Egresados oficiales beneficiados con becas para educación superior</t>
  </si>
  <si>
    <t>Programa: 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</si>
  <si>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</si>
  <si>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</si>
  <si>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</si>
  <si>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</si>
  <si>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</si>
  <si>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Otorgar Becas para Educacion Superior a egresados de Instituciones Oficiales del Distrito de Cartagena </t>
  </si>
  <si>
    <t>EDUCACION SUPERIOR</t>
  </si>
  <si>
    <t>ARTURO ZEA SOLANO</t>
  </si>
  <si>
    <t>FONDO EDUCATIVO - BICENTENARIO DE CARTAGENA - ICAT 3% - ICLD</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</si>
  <si>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</si>
  <si>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</si>
  <si>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</si>
  <si>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Otorgar Becas Inclusivas para Educacion Superior a egresados de  Instituciones Oficiales del Distrito de Cartagena </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</si>
  <si>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</si>
  <si>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</si>
  <si>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</si>
  <si>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</si>
  <si>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Otorgar Becas para Formación Tecnica laboral para egresados de Instituciones Oficiales del Distrito de Cartagena </t>
  </si>
  <si>
    <t>CONTRATO INTERADMINISTRATIVO</t>
  </si>
  <si>
    <t>Realizar un diagnóstico de las necesidades de formación para el trabajo</t>
  </si>
  <si>
    <t>Realizar un inventario de la oferta de las instituciones de FTDH.</t>
  </si>
  <si>
    <t>Elaborar y suscribir convenio con ICETEX para administrar los recursos</t>
  </si>
  <si>
    <t>Establecer Alianza con las IFTDH de la ciudad de Cartagena</t>
  </si>
  <si>
    <t>Contratación del Servicio.</t>
  </si>
  <si>
    <t>Estudiantes egresados de Educativas Oficiales en doble titulación</t>
  </si>
  <si>
    <t xml:space="preserve">Graduar 9000 jóvenes de Establecimientos Educativos Oficiales en doble titulación </t>
  </si>
  <si>
    <t xml:space="preserve">Mejoramiento de la Educaion Media Tecnica para desarrollar las potencialidades productivas en las Instituciones Educativas Oficiales de Cartagena de India </t>
  </si>
  <si>
    <t>Aumentar el nivel de calidad y articulación de la educación Media Técnica oficial en el Distrito de Cartagena</t>
  </si>
  <si>
    <t>Graduar estudiantes con doble titulacion</t>
  </si>
  <si>
    <t>CONTRATO DE PRESTACION DE SERVICIOS / CONTRATO INTERADMINISTRATIVO</t>
  </si>
  <si>
    <r>
      <t xml:space="preserve">% de programas curriculares de Media Técnica de  </t>
    </r>
    <r>
      <rPr>
        <sz val="24"/>
        <color theme="1"/>
        <rFont val="Arial"/>
        <family val="2"/>
      </rPr>
      <t>Instituciones Educativas Oficiales</t>
    </r>
    <r>
      <rPr>
        <sz val="24"/>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</si>
  <si>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4"/>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</si>
  <si>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80%
(22 PROGRAMAS)</t>
  </si>
  <si>
    <t>40%
(11 PROGRAMAS)</t>
  </si>
  <si>
    <t>9,09%
2 PROGRAMAS</t>
  </si>
  <si>
    <t>Articular los Curriculos de las especialidades de la Media Tecnica Oficial con las Instituciones de Educaion Superior del Distrito</t>
  </si>
  <si>
    <t>Índice de cumplimiento de los programas de la SED en el marco del Plan de desarrollo 2020 - 2023.</t>
  </si>
  <si>
    <t>Garantizar el índice de cumplimiento de los programas de la SED en el marco del Plan de desarrollo 2020 - 2023 en un 0.8</t>
  </si>
  <si>
    <t>Programa: 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</si>
  <si>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</si>
  <si>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</si>
  <si>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</si>
  <si>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4=Aceptable</t>
  </si>
  <si>
    <t>4
Aceptable</t>
  </si>
  <si>
    <t>Modernización y Fortalecimiento de la Gestión Educativa del Distrito de   Cartagena de Indias</t>
  </si>
  <si>
    <t>Optimizar la gestión integral de la SED, para mejorar e impactar en los resultados del sector educativo del Distrito de Cartagena</t>
  </si>
  <si>
    <t xml:space="preserve">EJECUTAR LOS PROCESOS ESTABLECIDOS EN EL PLAN DE INTERVENCIÓN PARA MEJORA DEL INDICADOR
</t>
  </si>
  <si>
    <t>GESTION ORGANIZACIONAL</t>
  </si>
  <si>
    <t>MARLENE 
SIERRA</t>
  </si>
  <si>
    <t>1.2.1.0.00-001 - ICLD</t>
  </si>
  <si>
    <t>MODERNIZACIÓN Y FORTALECIMIENTO DE LA GESTIÓN EDUCATIVA DEL DISTRITO DE   CARTAGENA DE INDIAS</t>
  </si>
  <si>
    <t xml:space="preserve">EJECUTAR LOS PROCESOS PARA ORGANIZAR EL SISTEMA DE  ARCHIVO DE LA SED DE ACUERDO A LOS PARAMETROS DE MIPG </t>
  </si>
  <si>
    <t>Nueva arquitectura organizacional de la SED, UNALDES y Establecimientos Educativos consolidada.</t>
  </si>
  <si>
    <t>Consolidar una nueva estructura organizacional para la Secretaría de Educación, UNALDES y Establecimientos Educativos.</t>
  </si>
  <si>
    <t xml:space="preserve">IMPLEMENTAR LOS PROCESOS PARA EJECUTAR LA SEGUNDA FASE  DEL DISEÑO DE LA NUEVA ARQUITECTURA ORGANIZACIONAL DE LA SED 
</t>
  </si>
  <si>
    <t>No. de sistemas de gestión de calidad de la  Secretaría de Educación Distrital e Instituciones Educativas Oficiales implementados y sostenidos.</t>
  </si>
  <si>
    <t>Aumentar a 42 los INDICADORES DEL sistemas de gestión de la calidad de la Secretaría de Educación Distrital e Instituciones Educativas Oficiales.</t>
  </si>
  <si>
    <t xml:space="preserve">Realizar la Formación y capacitación de los equipos de I.E.O en sistemas de gestión de calidad </t>
  </si>
  <si>
    <t xml:space="preserve">Asistencias tecnicas para acompañar los equipos de calidad de las IEO y de la SED para sostenimiento de SGC  </t>
  </si>
  <si>
    <t>Realizar auditorías externas</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</si>
  <si>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</si>
  <si>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</si>
  <si>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</si>
  <si>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</si>
  <si>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Deportivas, Recreativas , Culturales y Educativas</t>
  </si>
  <si>
    <t>TALENTO HUMANO</t>
  </si>
  <si>
    <t>CARLOS CARRASQUILLA
KATHERINE GONZALEZ</t>
  </si>
  <si>
    <t>MEJORAMIENTO DEL BIENESTAR Y PROTECCIÓN DE LOS FUNCIONARIOS DE LA SECRETARIA DE EDUCACIÓN DISTRITAL  PARA CONTRIBUIR A UNA MEJOR CALIDAD DE VIDA EN EL DISTRITO DE  CARTAGENA DE INDIAS</t>
  </si>
  <si>
    <t>2.3.2299.0700.2020130010165</t>
  </si>
  <si>
    <t>contrato de suministro - minima cuantia-  prestacion de servicios y resoluciones</t>
  </si>
  <si>
    <t>01 de febrero de 2021</t>
  </si>
  <si>
    <t>Entrega de Incentivos, Estimulos, Auxilios y/o Bonos a Funcionarios Administrativos y sus familias</t>
  </si>
  <si>
    <t xml:space="preserve">Capacitacion para mejoramiento de competencias  laborales y  comportamentales </t>
  </si>
  <si>
    <t>Desarrollar los procesos de la continua implementación del programa de SST en la entidad</t>
  </si>
  <si>
    <t>Diseñar la Política Pública Educativa para el Distrito de Cartagena.</t>
  </si>
  <si>
    <t>Numero de Personas</t>
  </si>
  <si>
    <t>Formular y presentar para adoptación por parte del Concejo Distrital, la  Política Pública Educativa diseñada.</t>
  </si>
  <si>
    <t>Fortalecer los estamentos que conforman la comunidad educativa (estudiantes, padres, docentes, directivos docentes, comunidad) para la toma de decisiones en la gestión educativa.</t>
  </si>
  <si>
    <t>FORMULACIÓN POLÍTICA PUBLICA DISTRITAL SECTOR EDUCATIVO EG+  CARTAGENA DE INDIAS</t>
  </si>
  <si>
    <t>2.3.2201.0700.2021130010039</t>
  </si>
  <si>
    <t>CONTRATO DE PRESTACION DE SERVICIOS
ORDEN DE COMPRA</t>
  </si>
  <si>
    <t>Fortalecer las capacidades institucionales para el Diseño e implementación de un plan de mejoramiento de la gestión educativa en la SED.</t>
  </si>
  <si>
    <t>realizado vigencia 2021</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</si>
  <si>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</si>
  <si>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Recoger la información correspondiente a la asignación presupuestal y ejecución financiera de educación en el Distrito.</t>
  </si>
  <si>
    <t>Analizar el comportamiento histórico de la asignación presupuestal y ejecución financiera de educación en el Distrito.</t>
  </si>
  <si>
    <t>ciudadanía general</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</si>
  <si>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</si>
  <si>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</si>
  <si>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</si>
  <si>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</si>
  <si>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</si>
  <si>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</si>
  <si>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</si>
  <si>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</si>
  <si>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Inclusión Educativa para el Desarrollo para Población Negra, Afrocolombiana, Raizal y Palenquera en el Distrito de Cartagena.</t>
  </si>
  <si>
    <t>Número de becas para programas de pregrado  para grupos étnicos</t>
  </si>
  <si>
    <t>Becar a  24 miembro de grupos (Afro, negros, raizales y palenqueros) egresados de Instituciones Educativas Oficiales  en programas de pregrado</t>
  </si>
  <si>
    <t>Otorgar Becas  a 8 miembro de grupos (Afro, negros, raizales y palenqueros) para Educacion Superior  egresados de Instituciones Oficiales del Distrito de Cartagena </t>
  </si>
  <si>
    <t>Educación con Enfoque Diferencial Indígena SISTEMA EDUCATIVO INDIGENA PROPIO - SEIP</t>
  </si>
  <si>
    <t>Indígenas con becas para Educación Superior</t>
  </si>
  <si>
    <t>Becar a  36 indígenas egresados de Instituciones Educativas Oficiales  en educación superior,  tecnóloga y técnica</t>
  </si>
  <si>
    <t>Otorgar Becas a 12 indígenas para Educacion Superior a egresados de Instituciones Oficiales del Distrito de Cartagena </t>
  </si>
  <si>
    <t>Sistema Educativo Propio creado e implementado</t>
  </si>
  <si>
    <t>Crear e Implementar  1 sistema educativo propio</t>
  </si>
  <si>
    <t>POR FORMULAR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</si>
</sst>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6" formatCode="&quot;$&quot;\ #,##0;[Red]\-&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00"/>
    <numFmt numFmtId="165" formatCode="&quot;$&quot;#,##0.00"/>
    <numFmt numFmtId="166" formatCode="_-&quot;$&quot;\ * #,##0_-;\-&quot;$&quot;\ * #,##0_-;_-&quot;$&quot;\ * &quot;-&quot;??_-;_-@_-"/>
    <numFmt numFmtId="167" formatCode="&quot;$&quot;#,##0.00;[Red]\-&quot;$&quot;#,##0.00"/>
    <numFmt numFmtId="168" formatCode="[$ $]#,##0"/>
    <numFmt numFmtId="169" formatCode="_-[$$-240A]\ * #,##0.00_-;\-[$$-240A]\ * #,##0.00_-;_-[$$-240A]\ * &quot;-&quot;??_-;_-@_-"/>
    <numFmt numFmtId="170" formatCode="&quot;$&quot;\ #,##0"/>
    <numFmt numFmtId="171" formatCode="_-&quot;$&quot;* #,##0.00_-;\-&quot;$&quot;* #,##0.00_-;_-&quot;$&quot;* &quot;-&quot;_-;_-@_-"/>
    <numFmt numFmtId="172" formatCode="_-[$$-240A]* #,##0.00_-;\-[$$-240A]* #,##0.00_-;_-[$$-240A]* &quot;-&quot;??_-;_-@_-"/>
    <numFmt numFmtId="173" formatCode="_-&quot;$&quot;* #,##0.00_-;\-&quot;$&quot;* #,##0.00_-;_-&quot;$&quot;* &quot;-&quot;??_-;_-@_-"/>
    <numFmt numFmtId="174" formatCode="_-&quot;$&quot;* #,##0_-;\-&quot;$&quot;* #,##0_-;_-&quot;$&quot;* &quot;-&quot;??_-;_-@_-"/>
    <numFmt numFmtId="175" formatCode="&quot;$&quot;#,##0;[Red]\-&quot;$&quot;#,##0"/>
    <numFmt numFmtId="176" formatCode="_-* #,##0_-;\-* #,##0_-;_-* &quot;-&quot;??_-;_-@_-"/>
  </numFmts>
  <fonts count="16" x14ac:knownFonts="1">
    <font>
      <sz val="11"/>
      <color theme="1"/>
      <name val="Calibri"/>
      <family val="2"/>
      <scheme val="minor"/>
    </font>
    <font>
      <sz val="11"/>
      <color theme="1"/>
      <name val="Calibri"/>
      <family val="2"/>
      <scheme val="minor"/>
    </font>
    <font>
      <sz val="24"/>
      <color theme="1"/>
      <name val="Arial"/>
      <family val="2"/>
    </font>
    <font>
      <b/>
      <sz val="24"/>
      <color theme="1"/>
      <name val="Arial"/>
      <family val="2"/>
    </font>
    <font>
      <b/>
      <sz val="24"/>
      <color rgb="FFFF0000"/>
      <name val="Arial"/>
      <family val="2"/>
    </font>
    <font>
      <b/>
      <sz val="24"/>
      <name val="Arial"/>
      <family val="2"/>
    </font>
    <font>
      <b/>
      <sz val="72"/>
      <name val="Arial"/>
      <family val="2"/>
    </font>
    <font>
      <sz val="24"/>
      <name val="Arial"/>
      <family val="2"/>
    </font>
    <font>
      <sz val="24"/>
      <color rgb="FFFF0000"/>
      <name val="Arial"/>
      <family val="2"/>
    </font>
    <font>
      <sz val="24"/>
      <color rgb="FF000000"/>
      <name val="Arial"/>
      <family val="2"/>
    </font>
    <font>
      <b/>
      <sz val="24"/>
      <color rgb="FF000000"/>
      <name val="Arial"/>
      <family val="2"/>
    </font>
    <font>
      <b/>
      <sz val="9"/>
      <color indexed="81"/>
      <name val="Tahoma"/>
      <family val="2"/>
    </font>
    <font>
      <sz val="9"/>
      <color indexed="81"/>
      <name val="Tahoma"/>
      <family val="2"/>
    </font>
    <font>
      <b/>
      <sz val="20"/>
      <color indexed="81"/>
      <name val="Tahoma"/>
      <family val="2"/>
    </font>
    <font>
      <sz val="20"/>
      <color indexed="81"/>
      <name val="Tahoma"/>
      <family val="2"/>
    </font>
    <font>
      <sz val="26"/>
      <color indexed="81"/>
      <name val="Tahoma"/>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right style="thin">
        <color indexed="64"/>
      </right>
      <top/>
      <bottom style="thin">
        <color rgb="FF000000"/>
      </bottom>
      <diagonal/>
    </border>
    <border>
      <left/>
      <right/>
      <top style="thin">
        <color indexed="64"/>
      </top>
      <bottom/>
      <diagonal/>
    </border>
    <border>
      <left style="thin">
        <color indexed="64"/>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bottom style="thin">
        <color indexed="64"/>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rgb="FF000000"/>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542">
    <xf numFmtId="0" fontId="0" fillId="0" borderId="0" xfId="0"/>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6" fillId="0" borderId="4" xfId="0" applyFont="1" applyBorder="1" applyAlignment="1">
      <alignment horizontal="center" vertical="center" textRotation="90" wrapText="1"/>
    </xf>
    <xf numFmtId="0" fontId="2" fillId="0" borderId="4" xfId="0" applyFont="1" applyBorder="1" applyAlignment="1">
      <alignment horizontal="center" vertical="center" wrapText="1"/>
    </xf>
    <xf numFmtId="0" fontId="5" fillId="0" borderId="4" xfId="0" applyFont="1" applyBorder="1" applyAlignment="1">
      <alignment horizontal="center" vertical="center" wrapText="1"/>
    </xf>
    <xf numFmtId="10" fontId="2" fillId="0" borderId="4" xfId="5" applyNumberFormat="1" applyFont="1" applyFill="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3" fontId="2" fillId="0" borderId="2"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9" fontId="2" fillId="0" borderId="2" xfId="5" applyFont="1" applyFill="1" applyBorder="1" applyAlignment="1">
      <alignment horizontal="center" vertical="center" wrapText="1"/>
    </xf>
    <xf numFmtId="164" fontId="2" fillId="0" borderId="2" xfId="0" applyNumberFormat="1" applyFont="1" applyBorder="1" applyAlignment="1">
      <alignment vertical="center"/>
    </xf>
    <xf numFmtId="0" fontId="2" fillId="0" borderId="2" xfId="0" applyFont="1" applyBorder="1" applyAlignment="1">
      <alignment horizontal="center" vertical="center" wrapText="1"/>
    </xf>
    <xf numFmtId="6" fontId="2"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44" fontId="7" fillId="0" borderId="3" xfId="3" applyFont="1" applyFill="1" applyBorder="1" applyAlignment="1">
      <alignment horizontal="center" vertical="center" wrapText="1"/>
    </xf>
    <xf numFmtId="44" fontId="2" fillId="0" borderId="2" xfId="3" applyFont="1" applyFill="1" applyBorder="1" applyAlignment="1">
      <alignment horizontal="center" vertical="center" wrapText="1"/>
    </xf>
    <xf numFmtId="44" fontId="8" fillId="0" borderId="3" xfId="3" applyFont="1" applyFill="1" applyBorder="1" applyAlignment="1">
      <alignment horizontal="center" vertical="center" wrapText="1"/>
    </xf>
    <xf numFmtId="10" fontId="4" fillId="0" borderId="2" xfId="5" applyNumberFormat="1" applyFont="1" applyFill="1" applyBorder="1" applyAlignment="1">
      <alignment horizontal="center" vertical="center" wrapText="1"/>
    </xf>
    <xf numFmtId="164" fontId="7" fillId="0" borderId="2" xfId="5" applyNumberFormat="1" applyFont="1" applyFill="1" applyBorder="1" applyAlignment="1">
      <alignment horizontal="right" vertical="center" wrapText="1"/>
    </xf>
    <xf numFmtId="0" fontId="6" fillId="0" borderId="6" xfId="0" applyFont="1" applyBorder="1" applyAlignment="1">
      <alignment horizontal="center" vertical="center" textRotation="90" wrapText="1"/>
    </xf>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10" fontId="2" fillId="0" borderId="6" xfId="5" applyNumberFormat="1" applyFont="1" applyFill="1" applyBorder="1" applyAlignment="1">
      <alignment horizontal="center" vertical="center" wrapText="1"/>
    </xf>
    <xf numFmtId="44" fontId="2" fillId="0" borderId="2" xfId="3" applyFont="1" applyFill="1" applyBorder="1" applyAlignment="1">
      <alignment vertical="center" wrapText="1"/>
    </xf>
    <xf numFmtId="44" fontId="2" fillId="0" borderId="4" xfId="3" applyFont="1" applyFill="1" applyBorder="1" applyAlignment="1">
      <alignment horizontal="center" vertical="center" wrapText="1"/>
    </xf>
    <xf numFmtId="44" fontId="8" fillId="0" borderId="4" xfId="3" applyFont="1" applyFill="1" applyBorder="1" applyAlignment="1">
      <alignment horizontal="center" vertical="center" wrapText="1"/>
    </xf>
    <xf numFmtId="44" fontId="8" fillId="0" borderId="7" xfId="3" applyFont="1" applyFill="1" applyBorder="1" applyAlignment="1">
      <alignment horizontal="center" vertical="center" wrapText="1"/>
    </xf>
    <xf numFmtId="164" fontId="7" fillId="0" borderId="2" xfId="5" applyNumberFormat="1" applyFont="1" applyFill="1" applyBorder="1" applyAlignment="1">
      <alignment vertical="center" wrapText="1"/>
    </xf>
    <xf numFmtId="9" fontId="2" fillId="0" borderId="5" xfId="5" applyFont="1" applyFill="1" applyBorder="1" applyAlignment="1">
      <alignment horizontal="center" vertical="center" wrapText="1"/>
    </xf>
    <xf numFmtId="44" fontId="2" fillId="0" borderId="6" xfId="3" applyFont="1" applyFill="1" applyBorder="1" applyAlignment="1">
      <alignment horizontal="center" vertical="center" wrapText="1"/>
    </xf>
    <xf numFmtId="44" fontId="8" fillId="0" borderId="6" xfId="3" applyFont="1" applyFill="1" applyBorder="1" applyAlignment="1">
      <alignment horizontal="center" vertical="center" wrapText="1"/>
    </xf>
    <xf numFmtId="44" fontId="8" fillId="0" borderId="8" xfId="3" applyFont="1" applyFill="1" applyBorder="1" applyAlignment="1">
      <alignment horizontal="center" vertical="center" wrapText="1"/>
    </xf>
    <xf numFmtId="0" fontId="2" fillId="0" borderId="5" xfId="0" applyFont="1" applyBorder="1" applyAlignment="1">
      <alignment horizontal="center" vertical="center" wrapText="1"/>
    </xf>
    <xf numFmtId="1" fontId="2"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8" fontId="2" fillId="0" borderId="2" xfId="0" applyNumberFormat="1" applyFont="1" applyBorder="1" applyAlignment="1">
      <alignment vertical="center" wrapText="1"/>
    </xf>
    <xf numFmtId="44" fontId="2" fillId="0" borderId="7" xfId="3" applyFont="1" applyFill="1" applyBorder="1" applyAlignment="1">
      <alignment horizontal="center" vertical="center" wrapText="1"/>
    </xf>
    <xf numFmtId="164" fontId="7" fillId="0" borderId="2" xfId="5" applyNumberFormat="1" applyFont="1" applyFill="1" applyBorder="1" applyAlignment="1">
      <alignment horizontal="center" vertical="center" wrapText="1"/>
    </xf>
    <xf numFmtId="1" fontId="2" fillId="0" borderId="6" xfId="0" applyNumberFormat="1" applyFont="1" applyBorder="1" applyAlignment="1">
      <alignment horizontal="center" vertical="center" wrapText="1"/>
    </xf>
    <xf numFmtId="0" fontId="2" fillId="0" borderId="6" xfId="0" applyFont="1" applyBorder="1" applyAlignment="1">
      <alignment horizontal="center" vertical="center"/>
    </xf>
    <xf numFmtId="44" fontId="2" fillId="0" borderId="8" xfId="3" applyFont="1" applyFill="1" applyBorder="1" applyAlignment="1">
      <alignment horizontal="center" vertical="center" wrapText="1"/>
    </xf>
    <xf numFmtId="1" fontId="2" fillId="0" borderId="5"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2" fillId="0" borderId="2" xfId="5" applyNumberFormat="1" applyFont="1" applyFill="1" applyBorder="1" applyAlignment="1">
      <alignment horizontal="center" vertical="center" wrapText="1"/>
    </xf>
    <xf numFmtId="14" fontId="2" fillId="0" borderId="2" xfId="5" applyNumberFormat="1" applyFont="1" applyFill="1" applyBorder="1" applyAlignment="1">
      <alignment horizontal="center" vertical="center" wrapText="1"/>
    </xf>
    <xf numFmtId="2" fontId="2" fillId="0" borderId="2" xfId="5" applyNumberFormat="1" applyFont="1" applyFill="1" applyBorder="1" applyAlignment="1">
      <alignment horizontal="center" vertical="center" wrapText="1"/>
    </xf>
    <xf numFmtId="2" fontId="2" fillId="0" borderId="4" xfId="5"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44" fontId="7" fillId="0" borderId="2" xfId="3" applyFont="1" applyFill="1" applyBorder="1" applyAlignment="1">
      <alignment horizontal="center" vertical="center" wrapText="1"/>
    </xf>
    <xf numFmtId="165" fontId="7" fillId="0" borderId="4" xfId="5" applyNumberFormat="1" applyFont="1" applyFill="1" applyBorder="1" applyAlignment="1">
      <alignment horizontal="center" vertical="center" wrapText="1"/>
    </xf>
    <xf numFmtId="0" fontId="7" fillId="0" borderId="6" xfId="0" applyFont="1" applyBorder="1" applyAlignment="1">
      <alignment horizontal="center" vertical="center" wrapText="1"/>
    </xf>
    <xf numFmtId="10" fontId="2" fillId="0" borderId="2" xfId="5" applyNumberFormat="1" applyFont="1" applyFill="1" applyBorder="1" applyAlignment="1">
      <alignment horizontal="center" vertical="center" wrapText="1"/>
    </xf>
    <xf numFmtId="2" fontId="2" fillId="0" borderId="5" xfId="5" applyNumberFormat="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44" fontId="2" fillId="0" borderId="5" xfId="3"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vertical="center" wrapText="1"/>
    </xf>
    <xf numFmtId="44" fontId="7" fillId="0" borderId="7" xfId="3" applyFont="1" applyFill="1" applyBorder="1" applyAlignment="1">
      <alignment vertical="center"/>
    </xf>
    <xf numFmtId="44" fontId="7" fillId="0" borderId="7" xfId="3" applyFont="1" applyFill="1" applyBorder="1" applyAlignment="1">
      <alignment horizontal="center" vertical="center"/>
    </xf>
    <xf numFmtId="44" fontId="7" fillId="0" borderId="4" xfId="3" applyFont="1" applyFill="1" applyBorder="1" applyAlignment="1">
      <alignment horizontal="center" vertical="center"/>
    </xf>
    <xf numFmtId="44" fontId="8" fillId="0" borderId="4" xfId="3" applyFont="1" applyFill="1" applyBorder="1" applyAlignment="1">
      <alignment vertical="center"/>
    </xf>
    <xf numFmtId="44" fontId="8" fillId="0" borderId="7" xfId="3" applyFont="1" applyFill="1" applyBorder="1" applyAlignment="1">
      <alignment vertical="center"/>
    </xf>
    <xf numFmtId="17" fontId="5" fillId="0" borderId="4" xfId="5" applyNumberFormat="1" applyFont="1" applyFill="1" applyBorder="1" applyAlignment="1">
      <alignment horizontal="center" vertical="center" wrapText="1"/>
    </xf>
    <xf numFmtId="10" fontId="4" fillId="0" borderId="4" xfId="5" applyNumberFormat="1" applyFont="1" applyFill="1" applyBorder="1" applyAlignment="1">
      <alignment horizontal="center" vertical="center" wrapText="1"/>
    </xf>
    <xf numFmtId="17" fontId="7" fillId="0" borderId="2" xfId="5" applyNumberFormat="1" applyFont="1" applyFill="1" applyBorder="1" applyAlignment="1">
      <alignment horizontal="center" vertical="center" wrapText="1"/>
    </xf>
    <xf numFmtId="165" fontId="7" fillId="0" borderId="9" xfId="5" applyNumberFormat="1" applyFont="1" applyFill="1" applyBorder="1" applyAlignment="1">
      <alignment horizontal="center" vertical="center" wrapText="1"/>
    </xf>
    <xf numFmtId="44" fontId="2" fillId="0" borderId="5" xfId="3"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44" fontId="7" fillId="0" borderId="10" xfId="3" applyFont="1" applyFill="1" applyBorder="1" applyAlignment="1">
      <alignment vertical="center"/>
    </xf>
    <xf numFmtId="44" fontId="7" fillId="0" borderId="10" xfId="3" applyFont="1" applyFill="1" applyBorder="1" applyAlignment="1">
      <alignment horizontal="center" vertical="center"/>
    </xf>
    <xf numFmtId="44" fontId="7" fillId="0" borderId="5" xfId="3" applyFont="1" applyFill="1" applyBorder="1" applyAlignment="1">
      <alignment horizontal="center" vertical="center"/>
    </xf>
    <xf numFmtId="44" fontId="8" fillId="0" borderId="5" xfId="3" applyFont="1" applyFill="1" applyBorder="1" applyAlignment="1">
      <alignment vertical="center"/>
    </xf>
    <xf numFmtId="44" fontId="8" fillId="0" borderId="10" xfId="3" applyFont="1" applyFill="1" applyBorder="1" applyAlignment="1">
      <alignment vertical="center"/>
    </xf>
    <xf numFmtId="0" fontId="7" fillId="0" borderId="2" xfId="5" applyNumberFormat="1" applyFont="1" applyFill="1" applyBorder="1" applyAlignment="1">
      <alignment horizontal="center" vertical="center" wrapText="1"/>
    </xf>
    <xf numFmtId="165" fontId="7" fillId="0" borderId="11" xfId="5" applyNumberFormat="1" applyFont="1" applyFill="1" applyBorder="1" applyAlignment="1">
      <alignment horizontal="center" vertical="center" wrapText="1"/>
    </xf>
    <xf numFmtId="0" fontId="7" fillId="0" borderId="6" xfId="0" applyFont="1" applyBorder="1" applyAlignment="1">
      <alignment horizontal="center" vertical="center" wrapText="1"/>
    </xf>
    <xf numFmtId="44" fontId="7" fillId="0" borderId="2" xfId="3" applyFont="1" applyFill="1" applyBorder="1" applyAlignment="1">
      <alignment horizontal="center" vertical="center"/>
    </xf>
    <xf numFmtId="0" fontId="7" fillId="0" borderId="4" xfId="0" applyFont="1" applyBorder="1" applyAlignment="1">
      <alignment horizontal="center" vertical="center"/>
    </xf>
    <xf numFmtId="166" fontId="8" fillId="0" borderId="2" xfId="3" applyNumberFormat="1" applyFont="1" applyFill="1" applyBorder="1" applyAlignment="1">
      <alignment horizontal="center" vertical="center"/>
    </xf>
    <xf numFmtId="166" fontId="8" fillId="0" borderId="3" xfId="3" applyNumberFormat="1" applyFont="1" applyFill="1" applyBorder="1" applyAlignment="1">
      <alignment horizontal="center" vertical="center"/>
    </xf>
    <xf numFmtId="165" fontId="7" fillId="0" borderId="2" xfId="5" applyNumberFormat="1" applyFont="1" applyFill="1" applyBorder="1" applyAlignment="1">
      <alignment horizontal="center" vertical="center" wrapText="1"/>
    </xf>
    <xf numFmtId="2" fontId="2" fillId="0" borderId="6" xfId="5" applyNumberFormat="1" applyFont="1" applyFill="1" applyBorder="1" applyAlignment="1">
      <alignment horizontal="center" vertical="center" wrapText="1"/>
    </xf>
    <xf numFmtId="165" fontId="2" fillId="0" borderId="6" xfId="0" applyNumberFormat="1" applyFont="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center" vertical="center"/>
    </xf>
    <xf numFmtId="44" fontId="7" fillId="0" borderId="2" xfId="3" applyFont="1" applyFill="1" applyBorder="1" applyAlignment="1">
      <alignment horizontal="center" vertical="center" wrapText="1"/>
    </xf>
    <xf numFmtId="44" fontId="8" fillId="0" borderId="2" xfId="3" applyFont="1" applyFill="1" applyBorder="1" applyAlignment="1">
      <alignment horizontal="center" vertical="center"/>
    </xf>
    <xf numFmtId="44" fontId="8" fillId="0" borderId="8" xfId="3" applyFont="1" applyFill="1" applyBorder="1" applyAlignment="1">
      <alignment horizontal="center" vertical="center"/>
    </xf>
    <xf numFmtId="10" fontId="5" fillId="0" borderId="12" xfId="5" applyNumberFormat="1" applyFont="1" applyFill="1" applyBorder="1" applyAlignment="1">
      <alignment horizontal="center" vertical="center" wrapText="1"/>
    </xf>
    <xf numFmtId="10" fontId="7" fillId="0" borderId="2" xfId="5" applyNumberFormat="1" applyFont="1" applyFill="1" applyBorder="1" applyAlignment="1">
      <alignment horizontal="center" vertical="center" wrapText="1"/>
    </xf>
    <xf numFmtId="44" fontId="8" fillId="0" borderId="8" xfId="3" applyFont="1" applyFill="1" applyBorder="1" applyAlignment="1">
      <alignment horizontal="center" vertical="center" wrapText="1"/>
    </xf>
    <xf numFmtId="44" fontId="7" fillId="0" borderId="7" xfId="3" applyFont="1" applyFill="1" applyBorder="1" applyAlignment="1">
      <alignment horizontal="center" vertical="center" wrapText="1"/>
    </xf>
    <xf numFmtId="0" fontId="7" fillId="0" borderId="2" xfId="0" applyFont="1" applyBorder="1" applyAlignment="1">
      <alignment horizontal="center" vertical="center"/>
    </xf>
    <xf numFmtId="44" fontId="7" fillId="0" borderId="3" xfId="3" applyFont="1" applyFill="1" applyBorder="1" applyAlignment="1">
      <alignment horizontal="center" vertical="center"/>
    </xf>
    <xf numFmtId="0" fontId="7" fillId="0" borderId="5" xfId="0" applyFont="1" applyBorder="1" applyAlignment="1">
      <alignment horizontal="center" vertical="center"/>
    </xf>
    <xf numFmtId="44" fontId="7" fillId="0" borderId="5" xfId="3" applyFont="1" applyFill="1" applyBorder="1" applyAlignment="1">
      <alignment horizontal="center" vertical="center" wrapText="1"/>
    </xf>
    <xf numFmtId="44" fontId="8" fillId="0" borderId="5" xfId="3" applyFont="1" applyFill="1" applyBorder="1" applyAlignment="1">
      <alignment horizontal="center" vertical="center"/>
    </xf>
    <xf numFmtId="44" fontId="8" fillId="0" borderId="10" xfId="3" applyFont="1" applyFill="1" applyBorder="1" applyAlignment="1">
      <alignment horizontal="center" vertical="center"/>
    </xf>
    <xf numFmtId="0" fontId="2" fillId="0" borderId="6" xfId="0" applyFont="1" applyBorder="1" applyAlignment="1">
      <alignment horizontal="center" vertical="center" wrapText="1"/>
    </xf>
    <xf numFmtId="10" fontId="2" fillId="0" borderId="6" xfId="5" applyNumberFormat="1" applyFont="1" applyFill="1" applyBorder="1" applyAlignment="1">
      <alignment vertical="center" wrapText="1"/>
    </xf>
    <xf numFmtId="1" fontId="2" fillId="0" borderId="6" xfId="0" applyNumberFormat="1" applyFont="1" applyBorder="1" applyAlignment="1">
      <alignment vertical="center" wrapText="1"/>
    </xf>
    <xf numFmtId="0" fontId="2" fillId="0" borderId="2" xfId="0" applyFont="1" applyBorder="1" applyAlignment="1">
      <alignment vertical="center" wrapText="1"/>
    </xf>
    <xf numFmtId="44" fontId="2" fillId="0" borderId="6" xfId="3" applyFont="1" applyFill="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horizontal="center" vertical="center"/>
    </xf>
    <xf numFmtId="44" fontId="2" fillId="0" borderId="10" xfId="3" applyFont="1" applyFill="1" applyBorder="1" applyAlignment="1">
      <alignment horizontal="center" vertical="center"/>
    </xf>
    <xf numFmtId="44" fontId="8" fillId="0" borderId="2" xfId="3" applyFont="1" applyFill="1" applyBorder="1" applyAlignment="1">
      <alignment horizontal="center" vertical="center"/>
    </xf>
    <xf numFmtId="44" fontId="8" fillId="0" borderId="2" xfId="3" applyFont="1" applyFill="1" applyBorder="1" applyAlignment="1">
      <alignment horizontal="center" vertical="center" wrapText="1"/>
    </xf>
    <xf numFmtId="44" fontId="8" fillId="0" borderId="3" xfId="3" applyFont="1" applyFill="1" applyBorder="1" applyAlignment="1">
      <alignment horizontal="center" vertical="center"/>
    </xf>
    <xf numFmtId="44" fontId="2" fillId="0" borderId="2" xfId="3" applyFont="1" applyFill="1" applyBorder="1" applyAlignment="1">
      <alignment horizontal="center" vertical="center"/>
    </xf>
    <xf numFmtId="44" fontId="8" fillId="0" borderId="10" xfId="3" applyFont="1" applyFill="1" applyBorder="1" applyAlignment="1">
      <alignment horizontal="center" vertical="center" wrapText="1"/>
    </xf>
    <xf numFmtId="166" fontId="8" fillId="0" borderId="10" xfId="3" applyNumberFormat="1" applyFont="1" applyFill="1" applyBorder="1" applyAlignment="1">
      <alignment horizontal="center" vertical="center"/>
    </xf>
    <xf numFmtId="166" fontId="2" fillId="0" borderId="10" xfId="3" applyNumberFormat="1" applyFont="1" applyFill="1" applyBorder="1" applyAlignment="1">
      <alignment horizontal="center" vertical="center"/>
    </xf>
    <xf numFmtId="44" fontId="7" fillId="0" borderId="2" xfId="3" applyFont="1" applyFill="1" applyBorder="1" applyAlignment="1">
      <alignment horizontal="right" vertical="center" wrapText="1"/>
    </xf>
    <xf numFmtId="0" fontId="2" fillId="0" borderId="5" xfId="0" applyFont="1" applyBorder="1" applyAlignment="1">
      <alignment horizontal="center" vertical="center" wrapText="1"/>
    </xf>
    <xf numFmtId="10" fontId="2" fillId="0" borderId="5" xfId="5" applyNumberFormat="1" applyFont="1" applyFill="1" applyBorder="1" applyAlignment="1">
      <alignment vertical="center" wrapText="1"/>
    </xf>
    <xf numFmtId="1" fontId="2" fillId="0" borderId="5" xfId="0" applyNumberFormat="1" applyFont="1" applyBorder="1" applyAlignment="1">
      <alignment vertical="center" wrapText="1"/>
    </xf>
    <xf numFmtId="44" fontId="2" fillId="0" borderId="5" xfId="3"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horizontal="center" vertical="center"/>
    </xf>
    <xf numFmtId="44" fontId="2" fillId="0" borderId="11" xfId="3" applyFont="1" applyFill="1" applyBorder="1" applyAlignment="1">
      <alignment horizontal="center" vertical="center"/>
    </xf>
    <xf numFmtId="0" fontId="2" fillId="2" borderId="4" xfId="0" applyFont="1" applyFill="1" applyBorder="1" applyAlignment="1">
      <alignment horizontal="center" vertical="center" wrapText="1"/>
    </xf>
    <xf numFmtId="1" fontId="2" fillId="0" borderId="2" xfId="0" applyNumberFormat="1" applyFont="1" applyBorder="1" applyAlignment="1">
      <alignment horizontal="center" vertical="center" wrapText="1"/>
    </xf>
    <xf numFmtId="14" fontId="2" fillId="0" borderId="2" xfId="5" applyNumberFormat="1" applyFont="1" applyFill="1" applyBorder="1" applyAlignment="1">
      <alignment vertical="center" wrapText="1"/>
    </xf>
    <xf numFmtId="0" fontId="2" fillId="0" borderId="2" xfId="5" applyNumberFormat="1" applyFont="1" applyFill="1" applyBorder="1" applyAlignment="1">
      <alignment horizontal="center" vertical="center" wrapText="1"/>
    </xf>
    <xf numFmtId="1" fontId="2" fillId="0" borderId="2" xfId="5" applyNumberFormat="1" applyFont="1" applyFill="1" applyBorder="1" applyAlignment="1">
      <alignment horizontal="center" vertical="center" wrapText="1"/>
    </xf>
    <xf numFmtId="0" fontId="2" fillId="0" borderId="7" xfId="0" applyFont="1" applyBorder="1" applyAlignment="1">
      <alignment horizontal="center" vertical="center" wrapText="1"/>
    </xf>
    <xf numFmtId="43" fontId="2" fillId="0" borderId="4" xfId="1" applyFont="1" applyFill="1" applyBorder="1" applyAlignment="1">
      <alignment horizontal="center" vertical="center" wrapText="1"/>
    </xf>
    <xf numFmtId="167" fontId="2" fillId="0" borderId="4" xfId="0" applyNumberFormat="1" applyFont="1" applyBorder="1" applyAlignment="1">
      <alignment horizontal="center" vertical="center" wrapText="1"/>
    </xf>
    <xf numFmtId="0" fontId="8" fillId="0" borderId="2" xfId="0" applyFont="1" applyBorder="1" applyAlignment="1">
      <alignment vertical="center" wrapText="1"/>
    </xf>
    <xf numFmtId="167" fontId="2" fillId="0" borderId="3" xfId="1" applyNumberFormat="1" applyFont="1" applyFill="1" applyBorder="1" applyAlignment="1">
      <alignment horizontal="center" vertical="center" wrapText="1"/>
    </xf>
    <xf numFmtId="167" fontId="7" fillId="0" borderId="3" xfId="1" applyNumberFormat="1" applyFont="1" applyFill="1" applyBorder="1" applyAlignment="1">
      <alignment horizontal="center" vertical="center" wrapText="1"/>
    </xf>
    <xf numFmtId="167" fontId="8" fillId="0" borderId="3" xfId="1" applyNumberFormat="1" applyFont="1" applyFill="1" applyBorder="1" applyAlignment="1">
      <alignment horizontal="center" vertical="center" wrapText="1"/>
    </xf>
    <xf numFmtId="165" fontId="7" fillId="0" borderId="4" xfId="5"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8" xfId="0" applyFont="1" applyBorder="1" applyAlignment="1">
      <alignment horizontal="center" vertical="center" wrapText="1"/>
    </xf>
    <xf numFmtId="43" fontId="2" fillId="0" borderId="6" xfId="1" applyFont="1" applyFill="1" applyBorder="1" applyAlignment="1">
      <alignment horizontal="center" vertical="center" wrapText="1"/>
    </xf>
    <xf numFmtId="167" fontId="2" fillId="0" borderId="6" xfId="0" applyNumberFormat="1" applyFont="1" applyBorder="1" applyAlignment="1">
      <alignment horizontal="center" vertical="center" wrapText="1"/>
    </xf>
    <xf numFmtId="0" fontId="2" fillId="0" borderId="3" xfId="0" applyFont="1" applyBorder="1" applyAlignment="1">
      <alignment horizontal="center" vertical="center" wrapText="1"/>
    </xf>
    <xf numFmtId="167" fontId="8" fillId="0" borderId="2" xfId="1" applyNumberFormat="1" applyFont="1" applyFill="1" applyBorder="1" applyAlignment="1">
      <alignment horizontal="center" vertical="center" wrapText="1"/>
    </xf>
    <xf numFmtId="10" fontId="7" fillId="0" borderId="2" xfId="5" applyNumberFormat="1" applyFont="1" applyFill="1" applyBorder="1" applyAlignment="1">
      <alignment horizontal="center" vertical="center" wrapText="1"/>
    </xf>
    <xf numFmtId="165" fontId="7" fillId="0" borderId="5" xfId="5" applyNumberFormat="1" applyFont="1" applyFill="1" applyBorder="1" applyAlignment="1">
      <alignment horizontal="center" vertical="center" wrapText="1"/>
    </xf>
    <xf numFmtId="10" fontId="2" fillId="0" borderId="5" xfId="5" applyNumberFormat="1" applyFont="1" applyFill="1" applyBorder="1" applyAlignment="1">
      <alignment horizontal="center" vertical="center" wrapText="1"/>
    </xf>
    <xf numFmtId="43" fontId="2" fillId="0" borderId="5" xfId="1" applyFont="1" applyFill="1" applyBorder="1" applyAlignment="1">
      <alignment horizontal="center" vertical="center" wrapText="1"/>
    </xf>
    <xf numFmtId="167" fontId="2" fillId="0" borderId="5" xfId="0" applyNumberFormat="1" applyFont="1" applyBorder="1" applyAlignment="1">
      <alignment horizontal="center" vertical="center" wrapText="1"/>
    </xf>
    <xf numFmtId="0" fontId="2" fillId="0" borderId="10" xfId="0" applyFont="1" applyBorder="1" applyAlignment="1">
      <alignment horizontal="center" vertical="center" wrapText="1"/>
    </xf>
    <xf numFmtId="167" fontId="8" fillId="0" borderId="5" xfId="1" applyNumberFormat="1" applyFont="1" applyFill="1" applyBorder="1" applyAlignment="1">
      <alignment horizontal="center" vertical="center" wrapText="1"/>
    </xf>
    <xf numFmtId="167" fontId="8" fillId="0" borderId="10" xfId="1" applyNumberFormat="1" applyFont="1" applyFill="1" applyBorder="1" applyAlignment="1">
      <alignment horizontal="center" vertical="center" wrapText="1"/>
    </xf>
    <xf numFmtId="43" fontId="7" fillId="0" borderId="2" xfId="1" applyFont="1" applyFill="1" applyBorder="1" applyAlignment="1">
      <alignment horizontal="center" vertical="center" wrapText="1"/>
    </xf>
    <xf numFmtId="1" fontId="7" fillId="0" borderId="2" xfId="5" applyNumberFormat="1" applyFont="1" applyFill="1" applyBorder="1" applyAlignment="1">
      <alignment horizontal="center" vertical="center" wrapText="1"/>
    </xf>
    <xf numFmtId="10" fontId="2" fillId="0" borderId="6" xfId="5"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14" fontId="2" fillId="2" borderId="2" xfId="5" applyNumberFormat="1" applyFont="1" applyFill="1" applyBorder="1" applyAlignment="1">
      <alignment horizontal="center" vertical="center" wrapText="1"/>
    </xf>
    <xf numFmtId="0" fontId="2" fillId="2" borderId="5" xfId="5"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43" fontId="2" fillId="0" borderId="5" xfId="1" applyFont="1" applyFill="1" applyBorder="1" applyAlignment="1">
      <alignment horizontal="center" vertical="center" wrapText="1"/>
    </xf>
    <xf numFmtId="167" fontId="2" fillId="0" borderId="5" xfId="0" applyNumberFormat="1" applyFont="1" applyBorder="1" applyAlignment="1">
      <alignment horizontal="center" vertical="center" wrapText="1"/>
    </xf>
    <xf numFmtId="0" fontId="2" fillId="0" borderId="8" xfId="0" applyFont="1" applyBorder="1" applyAlignment="1">
      <alignment horizontal="center" vertical="center" wrapText="1"/>
    </xf>
    <xf numFmtId="167" fontId="8" fillId="0" borderId="6" xfId="1" applyNumberFormat="1" applyFont="1" applyFill="1" applyBorder="1" applyAlignment="1">
      <alignment horizontal="center" vertical="center" wrapText="1"/>
    </xf>
    <xf numFmtId="167" fontId="8" fillId="0" borderId="8" xfId="1" applyNumberFormat="1" applyFont="1" applyFill="1" applyBorder="1" applyAlignment="1">
      <alignment horizontal="center" vertical="center" wrapText="1"/>
    </xf>
    <xf numFmtId="14" fontId="2" fillId="0" borderId="2" xfId="5" applyNumberFormat="1" applyFont="1" applyFill="1" applyBorder="1" applyAlignment="1">
      <alignment horizontal="center" vertical="center" wrapText="1"/>
    </xf>
    <xf numFmtId="0" fontId="2" fillId="0" borderId="5" xfId="5"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4" fontId="8" fillId="2" borderId="2" xfId="5" applyNumberFormat="1" applyFont="1" applyFill="1" applyBorder="1" applyAlignment="1">
      <alignment horizontal="center" vertical="center" wrapText="1"/>
    </xf>
    <xf numFmtId="0" fontId="8" fillId="2" borderId="5" xfId="5" applyNumberFormat="1" applyFont="1" applyFill="1" applyBorder="1" applyAlignment="1">
      <alignment horizontal="center" vertical="center" wrapText="1"/>
    </xf>
    <xf numFmtId="1" fontId="8" fillId="2" borderId="2" xfId="5" applyNumberFormat="1" applyFont="1" applyFill="1" applyBorder="1" applyAlignment="1">
      <alignment horizontal="center" vertical="center" wrapText="1"/>
    </xf>
    <xf numFmtId="0" fontId="2" fillId="0" borderId="10" xfId="0" applyFont="1" applyBorder="1" applyAlignment="1">
      <alignment horizontal="center" vertical="center" wrapText="1"/>
    </xf>
    <xf numFmtId="3" fontId="2" fillId="0" borderId="4" xfId="0" applyNumberFormat="1" applyFont="1" applyBorder="1" applyAlignment="1">
      <alignment horizontal="center" vertical="center" wrapText="1"/>
    </xf>
    <xf numFmtId="0" fontId="7" fillId="0" borderId="4" xfId="5"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7" fillId="0" borderId="6" xfId="5" applyNumberFormat="1" applyFont="1" applyFill="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3"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17" xfId="0" applyFont="1" applyBorder="1" applyAlignment="1">
      <alignment horizontal="center" vertical="center" wrapText="1"/>
    </xf>
    <xf numFmtId="7" fontId="2" fillId="0" borderId="2" xfId="3" applyNumberFormat="1" applyFont="1" applyFill="1" applyBorder="1" applyAlignment="1">
      <alignment horizontal="center" vertical="center" wrapText="1"/>
    </xf>
    <xf numFmtId="164" fontId="7" fillId="0" borderId="9" xfId="5" applyNumberFormat="1" applyFont="1" applyFill="1" applyBorder="1" applyAlignment="1">
      <alignment horizontal="center" vertical="center" wrapText="1"/>
    </xf>
    <xf numFmtId="44" fontId="8" fillId="0" borderId="5" xfId="3" applyFont="1" applyFill="1" applyBorder="1" applyAlignment="1">
      <alignment horizontal="center" vertical="center" wrapText="1"/>
    </xf>
    <xf numFmtId="44" fontId="8" fillId="0" borderId="10" xfId="3" applyFont="1" applyFill="1" applyBorder="1" applyAlignment="1">
      <alignment horizontal="center" vertical="center" wrapText="1"/>
    </xf>
    <xf numFmtId="44" fontId="8" fillId="0" borderId="5" xfId="3" applyFont="1" applyFill="1" applyBorder="1" applyAlignment="1">
      <alignment horizontal="center" vertical="center" wrapText="1"/>
    </xf>
    <xf numFmtId="0" fontId="7" fillId="0" borderId="5" xfId="5" applyNumberFormat="1" applyFont="1" applyFill="1" applyBorder="1" applyAlignment="1">
      <alignment horizontal="center" vertical="center" wrapText="1"/>
    </xf>
    <xf numFmtId="0" fontId="2" fillId="0" borderId="2" xfId="2" applyNumberFormat="1" applyFont="1" applyFill="1" applyBorder="1" applyAlignment="1">
      <alignment horizontal="center" vertical="center" wrapText="1"/>
    </xf>
    <xf numFmtId="6" fontId="2" fillId="0" borderId="4" xfId="0" applyNumberFormat="1" applyFont="1" applyBorder="1" applyAlignment="1">
      <alignment horizontal="center" vertical="center" wrapText="1"/>
    </xf>
    <xf numFmtId="44" fontId="8" fillId="0" borderId="2" xfId="3" applyFont="1" applyFill="1" applyBorder="1" applyAlignment="1">
      <alignment vertical="center" wrapText="1"/>
    </xf>
    <xf numFmtId="6" fontId="2" fillId="0" borderId="6" xfId="0" applyNumberFormat="1" applyFont="1" applyBorder="1" applyAlignment="1">
      <alignment horizontal="center" vertical="center" wrapText="1"/>
    </xf>
    <xf numFmtId="6" fontId="2" fillId="0" borderId="5" xfId="0" applyNumberFormat="1" applyFont="1" applyBorder="1" applyAlignment="1">
      <alignment horizontal="center" vertical="center" wrapText="1"/>
    </xf>
    <xf numFmtId="10" fontId="2" fillId="0" borderId="2" xfId="5" applyNumberFormat="1" applyFont="1" applyFill="1" applyBorder="1" applyAlignment="1">
      <alignment horizontal="center" vertical="center" wrapText="1"/>
    </xf>
    <xf numFmtId="3" fontId="2" fillId="0" borderId="2" xfId="5" applyNumberFormat="1" applyFont="1" applyFill="1" applyBorder="1" applyAlignment="1">
      <alignment horizontal="center" vertical="center" wrapText="1"/>
    </xf>
    <xf numFmtId="5" fontId="2" fillId="0" borderId="2" xfId="2" applyNumberFormat="1" applyFont="1" applyFill="1" applyBorder="1" applyAlignment="1">
      <alignment vertical="center" wrapText="1"/>
    </xf>
    <xf numFmtId="44" fontId="2" fillId="0" borderId="10" xfId="3" applyFont="1" applyFill="1" applyBorder="1" applyAlignment="1">
      <alignment horizontal="center" vertical="center" wrapText="1"/>
    </xf>
    <xf numFmtId="44" fontId="2" fillId="0" borderId="8" xfId="3" applyFont="1" applyFill="1" applyBorder="1" applyAlignment="1">
      <alignment horizontal="center" vertical="center" wrapText="1"/>
    </xf>
    <xf numFmtId="0" fontId="7" fillId="0" borderId="4" xfId="5"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14" fontId="2" fillId="0" borderId="2" xfId="0" applyNumberFormat="1" applyFont="1" applyBorder="1" applyAlignment="1">
      <alignment vertical="center"/>
    </xf>
    <xf numFmtId="0" fontId="2" fillId="0" borderId="2" xfId="5" applyNumberFormat="1" applyFont="1" applyFill="1" applyBorder="1" applyAlignment="1">
      <alignment horizontal="center" vertical="center"/>
    </xf>
    <xf numFmtId="9" fontId="2" fillId="0" borderId="2" xfId="5" applyFont="1" applyFill="1" applyBorder="1" applyAlignment="1">
      <alignment horizontal="center" vertical="center"/>
    </xf>
    <xf numFmtId="42" fontId="2" fillId="0" borderId="2" xfId="4" applyFont="1" applyFill="1" applyBorder="1" applyAlignment="1">
      <alignment horizontal="center" vertical="center" wrapText="1"/>
    </xf>
    <xf numFmtId="44" fontId="2" fillId="0" borderId="2" xfId="3" applyFont="1" applyFill="1" applyBorder="1" applyAlignment="1">
      <alignment horizontal="center" vertical="center" wrapText="1"/>
    </xf>
    <xf numFmtId="42" fontId="7" fillId="0" borderId="2" xfId="4" applyFont="1" applyFill="1" applyBorder="1" applyAlignment="1">
      <alignment horizontal="center" vertical="center" wrapText="1"/>
    </xf>
    <xf numFmtId="14" fontId="7" fillId="0" borderId="2" xfId="5" applyNumberFormat="1" applyFont="1" applyFill="1" applyBorder="1" applyAlignment="1">
      <alignment horizontal="center" vertical="center" wrapText="1"/>
    </xf>
    <xf numFmtId="165" fontId="7" fillId="0" borderId="18" xfId="5" applyNumberFormat="1" applyFont="1" applyFill="1" applyBorder="1" applyAlignment="1">
      <alignment horizontal="right" vertical="center" wrapText="1"/>
    </xf>
    <xf numFmtId="0" fontId="7" fillId="0" borderId="6" xfId="5" applyNumberFormat="1" applyFont="1" applyFill="1" applyBorder="1" applyAlignment="1">
      <alignment horizontal="center" vertical="center"/>
    </xf>
    <xf numFmtId="0" fontId="2" fillId="0" borderId="5" xfId="0" applyFont="1" applyBorder="1" applyAlignment="1">
      <alignment horizontal="center" vertical="center"/>
    </xf>
    <xf numFmtId="0" fontId="7" fillId="0" borderId="5" xfId="5" applyNumberFormat="1" applyFont="1" applyFill="1" applyBorder="1" applyAlignment="1">
      <alignment horizontal="center" vertical="center"/>
    </xf>
    <xf numFmtId="0" fontId="2" fillId="2" borderId="2" xfId="0" applyFont="1" applyFill="1" applyBorder="1" applyAlignment="1">
      <alignment horizontal="center" vertical="center" wrapText="1"/>
    </xf>
    <xf numFmtId="44" fontId="8" fillId="2" borderId="2" xfId="3" applyFont="1" applyFill="1" applyBorder="1" applyAlignment="1">
      <alignment vertical="center" wrapText="1"/>
    </xf>
    <xf numFmtId="0" fontId="9" fillId="0" borderId="4" xfId="0" applyFont="1" applyBorder="1" applyAlignment="1">
      <alignment horizontal="center" vertical="center" wrapText="1"/>
    </xf>
    <xf numFmtId="9" fontId="7" fillId="0" borderId="4" xfId="5" applyFont="1" applyFill="1" applyBorder="1" applyAlignment="1">
      <alignment horizontal="center" vertical="center"/>
    </xf>
    <xf numFmtId="14" fontId="7" fillId="0" borderId="18" xfId="5" applyNumberFormat="1" applyFont="1" applyFill="1" applyBorder="1" applyAlignment="1">
      <alignment horizontal="center" vertical="center" wrapText="1"/>
    </xf>
    <xf numFmtId="0" fontId="9" fillId="0" borderId="5" xfId="0" applyFont="1" applyBorder="1" applyAlignment="1">
      <alignment horizontal="center" vertical="center" wrapText="1"/>
    </xf>
    <xf numFmtId="9" fontId="7" fillId="0" borderId="5" xfId="5" applyFont="1" applyFill="1" applyBorder="1" applyAlignment="1">
      <alignment horizontal="center" vertical="center"/>
    </xf>
    <xf numFmtId="14" fontId="2" fillId="2" borderId="2" xfId="0" applyNumberFormat="1" applyFont="1" applyFill="1" applyBorder="1" applyAlignment="1">
      <alignment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9" fontId="2" fillId="2" borderId="2" xfId="5" applyFont="1" applyFill="1" applyBorder="1" applyAlignment="1">
      <alignment horizontal="center" vertical="center" wrapText="1"/>
    </xf>
    <xf numFmtId="0" fontId="7" fillId="2" borderId="2" xfId="0" applyFont="1" applyFill="1" applyBorder="1" applyAlignment="1">
      <alignment horizontal="center" vertical="center" wrapText="1"/>
    </xf>
    <xf numFmtId="44" fontId="8" fillId="2" borderId="10" xfId="3" applyFont="1" applyFill="1" applyBorder="1" applyAlignment="1">
      <alignment vertical="center" wrapText="1"/>
    </xf>
    <xf numFmtId="0" fontId="5" fillId="0" borderId="5" xfId="0" applyFont="1" applyBorder="1" applyAlignment="1">
      <alignment horizontal="center" vertical="center" wrapText="1"/>
    </xf>
    <xf numFmtId="0" fontId="4" fillId="2" borderId="4" xfId="0" applyFont="1" applyFill="1" applyBorder="1" applyAlignment="1">
      <alignment horizontal="center" vertical="center"/>
    </xf>
    <xf numFmtId="0" fontId="4" fillId="2" borderId="4" xfId="5" applyNumberFormat="1" applyFont="1" applyFill="1" applyBorder="1" applyAlignment="1">
      <alignment horizontal="center" vertical="center"/>
    </xf>
    <xf numFmtId="0" fontId="2" fillId="0" borderId="5" xfId="0" applyFont="1" applyBorder="1" applyAlignment="1">
      <alignment horizontal="center" vertical="center"/>
    </xf>
    <xf numFmtId="44" fontId="8" fillId="0" borderId="10" xfId="3" applyFont="1" applyFill="1" applyBorder="1" applyAlignment="1">
      <alignment vertical="center" wrapText="1"/>
    </xf>
    <xf numFmtId="10" fontId="4" fillId="0" borderId="2" xfId="5" applyNumberFormat="1" applyFont="1" applyFill="1" applyBorder="1" applyAlignment="1">
      <alignment horizontal="right" vertical="center" wrapText="1"/>
    </xf>
    <xf numFmtId="0" fontId="5" fillId="0" borderId="6"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6" xfId="5" applyNumberFormat="1" applyFont="1" applyFill="1" applyBorder="1" applyAlignment="1">
      <alignment horizontal="center" vertical="center"/>
    </xf>
    <xf numFmtId="14" fontId="2" fillId="0" borderId="2" xfId="0" applyNumberFormat="1" applyFont="1" applyBorder="1" applyAlignment="1">
      <alignment horizontal="center" vertical="center"/>
    </xf>
    <xf numFmtId="42" fontId="2" fillId="0" borderId="2" xfId="4" applyFont="1" applyFill="1" applyBorder="1" applyAlignment="1">
      <alignment horizontal="center" vertical="center" wrapText="1"/>
    </xf>
    <xf numFmtId="44" fontId="2" fillId="0" borderId="6" xfId="3" applyFont="1" applyFill="1" applyBorder="1" applyAlignment="1">
      <alignment horizontal="center" vertical="center" wrapText="1"/>
    </xf>
    <xf numFmtId="0" fontId="2" fillId="0" borderId="4" xfId="0" applyFont="1" applyBorder="1" applyAlignment="1">
      <alignment vertical="center" wrapText="1"/>
    </xf>
    <xf numFmtId="44" fontId="8" fillId="0" borderId="4" xfId="3" applyFont="1" applyFill="1" applyBorder="1" applyAlignment="1">
      <alignment vertical="center" wrapText="1"/>
    </xf>
    <xf numFmtId="10" fontId="4" fillId="0" borderId="2" xfId="5"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5" xfId="5" applyNumberFormat="1" applyFont="1" applyFill="1" applyBorder="1" applyAlignment="1">
      <alignment horizontal="center" vertical="center"/>
    </xf>
    <xf numFmtId="10" fontId="2" fillId="0" borderId="4" xfId="0" applyNumberFormat="1" applyFont="1" applyBorder="1" applyAlignment="1">
      <alignment horizontal="center" vertical="center" wrapText="1"/>
    </xf>
    <xf numFmtId="10" fontId="2" fillId="0" borderId="4" xfId="5" applyNumberFormat="1" applyFont="1" applyFill="1" applyBorder="1" applyAlignment="1">
      <alignment horizontal="center" vertical="center"/>
    </xf>
    <xf numFmtId="10" fontId="7" fillId="0" borderId="4" xfId="5" applyNumberFormat="1" applyFont="1" applyFill="1" applyBorder="1" applyAlignment="1">
      <alignment horizontal="center" vertical="center" wrapText="1"/>
    </xf>
    <xf numFmtId="3" fontId="2" fillId="0" borderId="2" xfId="0" applyNumberFormat="1" applyFont="1" applyBorder="1" applyAlignment="1">
      <alignment horizontal="center" vertical="center" wrapText="1"/>
    </xf>
    <xf numFmtId="44" fontId="2" fillId="0" borderId="4" xfId="3" applyFont="1" applyFill="1" applyBorder="1" applyAlignment="1">
      <alignment vertical="center"/>
    </xf>
    <xf numFmtId="44" fontId="2" fillId="0" borderId="8" xfId="3" applyFont="1" applyFill="1" applyBorder="1" applyAlignment="1">
      <alignment horizontal="center" vertical="center"/>
    </xf>
    <xf numFmtId="44" fontId="8" fillId="0" borderId="4" xfId="3" applyFont="1" applyFill="1" applyBorder="1" applyAlignment="1">
      <alignment horizontal="center" vertical="center"/>
    </xf>
    <xf numFmtId="10" fontId="4" fillId="0" borderId="2" xfId="5" applyNumberFormat="1" applyFont="1" applyFill="1" applyBorder="1" applyAlignment="1">
      <alignment horizontal="center" vertical="center"/>
    </xf>
    <xf numFmtId="164" fontId="7" fillId="0" borderId="2" xfId="5" applyNumberFormat="1" applyFont="1" applyFill="1" applyBorder="1" applyAlignment="1">
      <alignment vertical="center"/>
    </xf>
    <xf numFmtId="10" fontId="2" fillId="0" borderId="6" xfId="0" applyNumberFormat="1" applyFont="1" applyBorder="1" applyAlignment="1">
      <alignment horizontal="center" vertical="center" wrapText="1"/>
    </xf>
    <xf numFmtId="10" fontId="2" fillId="0" borderId="6" xfId="5" applyNumberFormat="1" applyFont="1" applyFill="1" applyBorder="1" applyAlignment="1">
      <alignment horizontal="center" vertical="center"/>
    </xf>
    <xf numFmtId="10" fontId="7" fillId="0" borderId="6" xfId="5" applyNumberFormat="1" applyFont="1" applyFill="1" applyBorder="1" applyAlignment="1">
      <alignment horizontal="center" vertical="center" wrapText="1"/>
    </xf>
    <xf numFmtId="44" fontId="2" fillId="0" borderId="6" xfId="3" applyFont="1" applyFill="1" applyBorder="1" applyAlignment="1">
      <alignment vertical="center"/>
    </xf>
    <xf numFmtId="44" fontId="8" fillId="0" borderId="6" xfId="3" applyFont="1" applyFill="1" applyBorder="1" applyAlignment="1">
      <alignment horizontal="center" vertical="center"/>
    </xf>
    <xf numFmtId="10" fontId="2" fillId="0" borderId="5" xfId="0" applyNumberFormat="1" applyFont="1" applyBorder="1" applyAlignment="1">
      <alignment horizontal="center" vertical="center" wrapText="1"/>
    </xf>
    <xf numFmtId="10" fontId="2" fillId="0" borderId="5" xfId="5" applyNumberFormat="1" applyFont="1" applyFill="1" applyBorder="1" applyAlignment="1">
      <alignment horizontal="center" vertical="center"/>
    </xf>
    <xf numFmtId="10" fontId="7" fillId="0" borderId="5" xfId="5" applyNumberFormat="1" applyFont="1" applyFill="1" applyBorder="1" applyAlignment="1">
      <alignment horizontal="center" vertical="center" wrapText="1"/>
    </xf>
    <xf numFmtId="44" fontId="2" fillId="0" borderId="5" xfId="3" applyFont="1" applyFill="1" applyBorder="1" applyAlignment="1">
      <alignment vertical="center"/>
    </xf>
    <xf numFmtId="44" fontId="8" fillId="0" borderId="5" xfId="3" applyFont="1" applyFill="1" applyBorder="1" applyAlignment="1">
      <alignment horizontal="center" vertical="center"/>
    </xf>
    <xf numFmtId="44" fontId="2" fillId="0" borderId="2" xfId="3" applyFont="1" applyFill="1" applyBorder="1" applyAlignment="1">
      <alignment vertical="center"/>
    </xf>
    <xf numFmtId="164" fontId="7" fillId="0" borderId="5" xfId="5" applyNumberFormat="1" applyFont="1" applyFill="1" applyBorder="1" applyAlignment="1">
      <alignment horizontal="center" vertical="center"/>
    </xf>
    <xf numFmtId="0" fontId="7" fillId="0" borderId="2" xfId="0"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4" xfId="5" applyFont="1" applyFill="1" applyBorder="1" applyAlignment="1">
      <alignment horizontal="center" vertical="center" wrapText="1"/>
    </xf>
    <xf numFmtId="0" fontId="2" fillId="0" borderId="6" xfId="0" applyFont="1" applyBorder="1" applyAlignment="1">
      <alignment vertical="center"/>
    </xf>
    <xf numFmtId="44" fontId="8" fillId="0" borderId="2" xfId="3" applyFont="1" applyFill="1" applyBorder="1" applyAlignment="1">
      <alignment vertical="center"/>
    </xf>
    <xf numFmtId="9" fontId="7" fillId="0" borderId="6" xfId="0" applyNumberFormat="1" applyFont="1" applyBorder="1" applyAlignment="1">
      <alignment horizontal="center" vertical="center" wrapText="1"/>
    </xf>
    <xf numFmtId="9" fontId="7" fillId="0" borderId="6" xfId="5" applyFont="1" applyFill="1" applyBorder="1" applyAlignment="1">
      <alignment horizontal="center" vertical="center" wrapText="1"/>
    </xf>
    <xf numFmtId="3" fontId="2" fillId="0" borderId="6"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9" fontId="7" fillId="0" borderId="5" xfId="5" applyFont="1" applyFill="1" applyBorder="1" applyAlignment="1">
      <alignment horizontal="center" vertical="center" wrapText="1"/>
    </xf>
    <xf numFmtId="17" fontId="2" fillId="0" borderId="2" xfId="0" applyNumberFormat="1"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44" fontId="2" fillId="0" borderId="18" xfId="3" applyFont="1" applyFill="1" applyBorder="1" applyAlignment="1">
      <alignment horizontal="center" vertical="center"/>
    </xf>
    <xf numFmtId="0" fontId="2" fillId="0" borderId="2" xfId="0" applyFont="1" applyBorder="1" applyAlignment="1">
      <alignment horizontal="center" wrapText="1"/>
    </xf>
    <xf numFmtId="44" fontId="8" fillId="0" borderId="2" xfId="3" applyFont="1" applyFill="1" applyBorder="1" applyAlignment="1">
      <alignment horizontal="center" vertical="center" wrapText="1"/>
    </xf>
    <xf numFmtId="10" fontId="4" fillId="0" borderId="5" xfId="5" applyNumberFormat="1" applyFont="1" applyFill="1" applyBorder="1" applyAlignment="1">
      <alignment horizontal="center" vertical="center" wrapText="1"/>
    </xf>
    <xf numFmtId="165" fontId="7" fillId="0" borderId="2" xfId="5" applyNumberFormat="1" applyFont="1" applyFill="1" applyBorder="1" applyAlignment="1">
      <alignment horizontal="center" vertical="center" wrapText="1"/>
    </xf>
    <xf numFmtId="0" fontId="2" fillId="0" borderId="4" xfId="0" applyFont="1" applyBorder="1" applyAlignment="1">
      <alignment horizontal="center"/>
    </xf>
    <xf numFmtId="44" fontId="8" fillId="0" borderId="3" xfId="3"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wrapText="1"/>
    </xf>
    <xf numFmtId="44" fontId="7" fillId="0" borderId="4" xfId="3"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44" fontId="7" fillId="0" borderId="6" xfId="3" applyFont="1" applyFill="1" applyBorder="1" applyAlignment="1">
      <alignment horizontal="center" vertical="center" wrapText="1"/>
    </xf>
    <xf numFmtId="0" fontId="8" fillId="2" borderId="3" xfId="0" applyFont="1" applyFill="1" applyBorder="1" applyAlignment="1">
      <alignment horizontal="center" vertical="center" wrapText="1"/>
    </xf>
    <xf numFmtId="44" fontId="7" fillId="0" borderId="5" xfId="3" applyFont="1" applyFill="1" applyBorder="1" applyAlignment="1">
      <alignment horizontal="center" vertical="center" wrapText="1"/>
    </xf>
    <xf numFmtId="1" fontId="7" fillId="0" borderId="4" xfId="0" applyNumberFormat="1" applyFont="1" applyBorder="1" applyAlignment="1">
      <alignment horizontal="center" vertical="center"/>
    </xf>
    <xf numFmtId="17" fontId="7" fillId="0" borderId="2" xfId="0" applyNumberFormat="1" applyFont="1" applyBorder="1" applyAlignment="1">
      <alignmen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44" fontId="7" fillId="0" borderId="2" xfId="3" applyFont="1" applyFill="1" applyBorder="1" applyAlignment="1">
      <alignment horizontal="center" vertical="center"/>
    </xf>
    <xf numFmtId="6" fontId="2" fillId="0" borderId="22" xfId="0" applyNumberFormat="1" applyFont="1" applyBorder="1" applyAlignment="1">
      <alignment horizontal="center" vertical="center" wrapText="1"/>
    </xf>
    <xf numFmtId="0" fontId="7" fillId="0" borderId="2" xfId="0" applyFont="1" applyBorder="1" applyAlignment="1">
      <alignment horizontal="center" vertical="center"/>
    </xf>
    <xf numFmtId="44" fontId="7" fillId="0" borderId="4" xfId="3" applyFont="1" applyFill="1" applyBorder="1" applyAlignment="1">
      <alignment horizontal="center" vertical="center"/>
    </xf>
    <xf numFmtId="6" fontId="2" fillId="0" borderId="2" xfId="0" applyNumberFormat="1" applyFont="1" applyBorder="1" applyAlignment="1">
      <alignment horizontal="center" vertical="center"/>
    </xf>
    <xf numFmtId="44" fontId="8" fillId="0" borderId="3" xfId="3" applyFont="1" applyFill="1" applyBorder="1" applyAlignment="1">
      <alignment horizontal="center" vertical="center"/>
    </xf>
    <xf numFmtId="17" fontId="7" fillId="0" borderId="4" xfId="5" applyNumberFormat="1" applyFont="1" applyFill="1" applyBorder="1" applyAlignment="1">
      <alignment horizontal="center" vertical="center" wrapText="1"/>
    </xf>
    <xf numFmtId="168" fontId="2" fillId="0" borderId="22" xfId="0" applyNumberFormat="1" applyFont="1" applyBorder="1" applyAlignment="1">
      <alignment horizontal="center" vertical="center"/>
    </xf>
    <xf numFmtId="1" fontId="7" fillId="0" borderId="6" xfId="0" applyNumberFormat="1" applyFont="1" applyBorder="1" applyAlignment="1">
      <alignment horizontal="center" vertical="center"/>
    </xf>
    <xf numFmtId="14" fontId="7" fillId="0" borderId="2" xfId="0" applyNumberFormat="1" applyFont="1" applyBorder="1" applyAlignment="1">
      <alignment vertical="center" wrapText="1"/>
    </xf>
    <xf numFmtId="0" fontId="7" fillId="0" borderId="22" xfId="0" applyFont="1" applyBorder="1" applyAlignment="1">
      <alignment wrapText="1"/>
    </xf>
    <xf numFmtId="44" fontId="7" fillId="0" borderId="6" xfId="3" applyFont="1" applyFill="1" applyBorder="1" applyAlignment="1">
      <alignment horizontal="center" vertical="center"/>
    </xf>
    <xf numFmtId="0" fontId="7" fillId="0" borderId="2" xfId="0" applyFont="1" applyBorder="1"/>
    <xf numFmtId="0" fontId="7" fillId="0" borderId="22" xfId="0" applyFont="1" applyBorder="1"/>
    <xf numFmtId="14" fontId="9" fillId="0" borderId="2" xfId="0" applyNumberFormat="1" applyFont="1" applyBorder="1" applyAlignment="1">
      <alignment vertical="center"/>
    </xf>
    <xf numFmtId="10" fontId="9" fillId="0" borderId="2" xfId="0" applyNumberFormat="1"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1" fontId="7" fillId="0" borderId="5" xfId="0" applyNumberFormat="1" applyFont="1" applyBorder="1" applyAlignment="1">
      <alignment horizontal="center" vertical="center"/>
    </xf>
    <xf numFmtId="0" fontId="9" fillId="0" borderId="24" xfId="0" applyFont="1" applyBorder="1" applyAlignment="1">
      <alignment horizontal="center" vertical="center"/>
    </xf>
    <xf numFmtId="0" fontId="7" fillId="0" borderId="25" xfId="0" applyFont="1" applyBorder="1" applyAlignment="1">
      <alignment wrapText="1"/>
    </xf>
    <xf numFmtId="44" fontId="8" fillId="0" borderId="7" xfId="3" applyFont="1" applyFill="1" applyBorder="1" applyAlignment="1">
      <alignment horizontal="center" vertical="center"/>
    </xf>
    <xf numFmtId="0" fontId="7" fillId="0" borderId="25" xfId="0" applyFont="1" applyBorder="1"/>
    <xf numFmtId="0" fontId="2" fillId="0" borderId="4" xfId="0" applyFont="1" applyBorder="1" applyAlignment="1">
      <alignment horizontal="center" vertical="center" wrapText="1"/>
    </xf>
    <xf numFmtId="0" fontId="7" fillId="0" borderId="2" xfId="5" applyNumberFormat="1" applyFont="1" applyFill="1" applyBorder="1" applyAlignment="1">
      <alignment horizontal="center" vertical="center" wrapText="1"/>
    </xf>
    <xf numFmtId="1" fontId="7"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44" fontId="9" fillId="0" borderId="4" xfId="3" applyFont="1" applyFill="1" applyBorder="1" applyAlignment="1">
      <alignment horizontal="center" vertical="center"/>
    </xf>
    <xf numFmtId="6" fontId="9" fillId="0" borderId="26" xfId="0" applyNumberFormat="1" applyFont="1" applyBorder="1" applyAlignment="1">
      <alignment horizontal="center" vertical="center" wrapText="1"/>
    </xf>
    <xf numFmtId="0" fontId="9" fillId="0" borderId="2" xfId="0" applyFont="1" applyBorder="1" applyAlignment="1">
      <alignment vertical="center" wrapText="1"/>
    </xf>
    <xf numFmtId="44" fontId="9" fillId="0" borderId="2" xfId="3" applyFont="1" applyFill="1" applyBorder="1" applyAlignment="1">
      <alignment vertical="center" wrapText="1"/>
    </xf>
    <xf numFmtId="6" fontId="9" fillId="0" borderId="2" xfId="0" applyNumberFormat="1" applyFont="1" applyBorder="1" applyAlignment="1">
      <alignment horizontal="center" vertical="center" wrapText="1"/>
    </xf>
    <xf numFmtId="10" fontId="4" fillId="0" borderId="4" xfId="5" applyNumberFormat="1" applyFont="1" applyFill="1" applyBorder="1" applyAlignment="1">
      <alignment horizontal="center" vertical="center" wrapText="1"/>
    </xf>
    <xf numFmtId="168" fontId="2" fillId="0" borderId="2" xfId="0" applyNumberFormat="1"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9" fillId="0" borderId="2" xfId="0" applyFont="1" applyBorder="1" applyAlignment="1">
      <alignment horizontal="center" vertical="center"/>
    </xf>
    <xf numFmtId="44" fontId="9" fillId="0" borderId="6" xfId="3" applyFont="1" applyFill="1" applyBorder="1" applyAlignment="1">
      <alignment horizontal="center" vertical="center"/>
    </xf>
    <xf numFmtId="6" fontId="9" fillId="0" borderId="6" xfId="0" applyNumberFormat="1" applyFont="1" applyBorder="1" applyAlignment="1">
      <alignment horizontal="center" vertical="center" wrapText="1"/>
    </xf>
    <xf numFmtId="0" fontId="7" fillId="0" borderId="2" xfId="0" applyFont="1" applyBorder="1"/>
    <xf numFmtId="44" fontId="8" fillId="0" borderId="3" xfId="3" applyFont="1" applyFill="1" applyBorder="1" applyAlignment="1">
      <alignment vertical="center" wrapText="1"/>
    </xf>
    <xf numFmtId="10" fontId="4" fillId="0" borderId="6" xfId="5" applyNumberFormat="1" applyFont="1" applyFill="1" applyBorder="1" applyAlignment="1">
      <alignment horizontal="center" vertical="center" wrapText="1"/>
    </xf>
    <xf numFmtId="10" fontId="7" fillId="0" borderId="2"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5" applyNumberFormat="1" applyFont="1" applyFill="1" applyBorder="1" applyAlignment="1">
      <alignment horizontal="center" vertical="center" wrapText="1"/>
    </xf>
    <xf numFmtId="44" fontId="9" fillId="0" borderId="5" xfId="3" applyFont="1" applyFill="1" applyBorder="1" applyAlignment="1">
      <alignment horizontal="center" vertical="center"/>
    </xf>
    <xf numFmtId="6" fontId="9" fillId="0" borderId="5" xfId="0" applyNumberFormat="1" applyFont="1" applyBorder="1" applyAlignment="1">
      <alignment horizontal="center" vertical="center" wrapText="1"/>
    </xf>
    <xf numFmtId="0" fontId="2" fillId="0" borderId="2" xfId="0" applyFont="1" applyBorder="1" applyAlignment="1">
      <alignment horizontal="left"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center" vertical="center"/>
    </xf>
    <xf numFmtId="44" fontId="9" fillId="0" borderId="5" xfId="3" applyFont="1" applyFill="1" applyBorder="1" applyAlignment="1">
      <alignment horizontal="center" vertical="center"/>
    </xf>
    <xf numFmtId="6" fontId="9" fillId="0" borderId="6"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7" fillId="0" borderId="4" xfId="0" applyFont="1" applyBorder="1"/>
    <xf numFmtId="14" fontId="7" fillId="0" borderId="4" xfId="5" applyNumberFormat="1" applyFont="1" applyFill="1" applyBorder="1" applyAlignment="1">
      <alignment horizontal="center" vertical="center" wrapText="1"/>
    </xf>
    <xf numFmtId="0" fontId="7" fillId="0" borderId="2" xfId="5" applyNumberFormat="1" applyFont="1" applyFill="1" applyBorder="1" applyAlignment="1">
      <alignment horizontal="center" vertical="center"/>
    </xf>
    <xf numFmtId="0" fontId="9" fillId="0" borderId="9" xfId="0" applyFont="1" applyBorder="1" applyAlignment="1">
      <alignment horizontal="center" vertical="center" wrapText="1"/>
    </xf>
    <xf numFmtId="1" fontId="2" fillId="0" borderId="4" xfId="0" applyNumberFormat="1" applyFont="1" applyBorder="1" applyAlignment="1">
      <alignment horizontal="center" vertical="center"/>
    </xf>
    <xf numFmtId="164" fontId="9" fillId="0" borderId="4" xfId="0" applyNumberFormat="1" applyFont="1" applyBorder="1" applyAlignment="1">
      <alignment horizontal="center" vertical="center" wrapText="1"/>
    </xf>
    <xf numFmtId="6" fontId="9" fillId="0" borderId="4" xfId="0" applyNumberFormat="1" applyFont="1" applyBorder="1" applyAlignment="1">
      <alignment horizontal="center" vertical="center" wrapText="1"/>
    </xf>
    <xf numFmtId="14" fontId="7" fillId="0" borderId="4" xfId="5" applyNumberFormat="1" applyFont="1" applyFill="1" applyBorder="1" applyAlignment="1">
      <alignment horizontal="center" vertical="center" wrapText="1"/>
    </xf>
    <xf numFmtId="0" fontId="9" fillId="0" borderId="12" xfId="0" applyFont="1" applyBorder="1" applyAlignment="1">
      <alignment horizontal="center" vertical="center" wrapText="1"/>
    </xf>
    <xf numFmtId="1" fontId="2" fillId="0" borderId="6" xfId="0" applyNumberFormat="1" applyFont="1" applyBorder="1" applyAlignment="1">
      <alignment horizontal="center" vertical="center"/>
    </xf>
    <xf numFmtId="164" fontId="9"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14" fontId="7" fillId="0" borderId="6" xfId="5" applyNumberFormat="1" applyFont="1" applyFill="1" applyBorder="1" applyAlignment="1">
      <alignment horizontal="center" vertical="center" wrapText="1"/>
    </xf>
    <xf numFmtId="44" fontId="8" fillId="0" borderId="7" xfId="3" applyFont="1" applyFill="1" applyBorder="1" applyAlignment="1">
      <alignment vertical="center" wrapText="1"/>
    </xf>
    <xf numFmtId="0" fontId="9" fillId="0" borderId="27" xfId="0" applyFont="1" applyBorder="1" applyAlignment="1">
      <alignment horizontal="center" vertical="center" wrapText="1"/>
    </xf>
    <xf numFmtId="1" fontId="2" fillId="0" borderId="5" xfId="0" applyNumberFormat="1" applyFont="1" applyBorder="1" applyAlignment="1">
      <alignment horizontal="center" vertical="center"/>
    </xf>
    <xf numFmtId="164" fontId="9" fillId="0" borderId="5" xfId="0" applyNumberFormat="1" applyFont="1" applyBorder="1" applyAlignment="1">
      <alignment horizontal="center" vertical="center" wrapText="1"/>
    </xf>
    <xf numFmtId="44" fontId="8" fillId="0" borderId="8" xfId="3" applyFont="1" applyFill="1" applyBorder="1" applyAlignment="1">
      <alignment vertical="center" wrapText="1"/>
    </xf>
    <xf numFmtId="14" fontId="7" fillId="0" borderId="5" xfId="5" applyNumberFormat="1" applyFont="1" applyFill="1" applyBorder="1" applyAlignment="1">
      <alignment horizontal="center" vertical="center" wrapText="1"/>
    </xf>
    <xf numFmtId="0" fontId="7" fillId="0" borderId="28" xfId="0" applyFont="1" applyBorder="1" applyAlignment="1">
      <alignment horizontal="center" vertical="center"/>
    </xf>
    <xf numFmtId="0" fontId="2" fillId="0" borderId="26" xfId="0" applyFont="1" applyBorder="1" applyAlignment="1">
      <alignment horizontal="center" vertical="center" wrapText="1"/>
    </xf>
    <xf numFmtId="17" fontId="7" fillId="0" borderId="4" xfId="0" applyNumberFormat="1" applyFont="1" applyBorder="1" applyAlignment="1">
      <alignment vertical="center" wrapText="1"/>
    </xf>
    <xf numFmtId="0" fontId="2" fillId="0" borderId="22" xfId="0" applyFont="1" applyBorder="1" applyAlignment="1">
      <alignment horizontal="center" vertical="center" wrapText="1"/>
    </xf>
    <xf numFmtId="169" fontId="2" fillId="0" borderId="4" xfId="3" applyNumberFormat="1" applyFont="1" applyFill="1" applyBorder="1" applyAlignment="1">
      <alignment horizontal="center" vertical="center" wrapText="1"/>
    </xf>
    <xf numFmtId="44" fontId="7" fillId="0" borderId="9" xfId="3" applyFont="1" applyFill="1" applyBorder="1" applyAlignment="1">
      <alignment horizontal="center" vertical="center" wrapText="1"/>
    </xf>
    <xf numFmtId="17" fontId="7" fillId="0" borderId="4" xfId="0" applyNumberFormat="1" applyFont="1" applyBorder="1" applyAlignment="1">
      <alignment horizontal="center" vertical="center" wrapText="1"/>
    </xf>
    <xf numFmtId="168" fontId="2" fillId="0" borderId="2" xfId="0" applyNumberFormat="1" applyFont="1" applyBorder="1" applyAlignment="1">
      <alignment vertical="center" wrapText="1"/>
    </xf>
    <xf numFmtId="0" fontId="7" fillId="0" borderId="0" xfId="0" applyFont="1" applyAlignment="1">
      <alignment horizontal="center" vertical="center"/>
    </xf>
    <xf numFmtId="169" fontId="2" fillId="0" borderId="6" xfId="3" applyNumberFormat="1" applyFont="1" applyFill="1" applyBorder="1" applyAlignment="1">
      <alignment horizontal="center" vertical="center" wrapText="1"/>
    </xf>
    <xf numFmtId="0" fontId="7" fillId="0" borderId="6" xfId="0" applyFont="1" applyBorder="1"/>
    <xf numFmtId="44" fontId="8" fillId="0" borderId="12" xfId="3" applyFont="1" applyFill="1" applyBorder="1" applyAlignment="1">
      <alignment horizontal="center" vertical="center" wrapText="1"/>
    </xf>
    <xf numFmtId="44" fontId="8" fillId="0" borderId="11" xfId="3" applyFont="1" applyFill="1" applyBorder="1" applyAlignment="1">
      <alignment horizontal="center" vertical="center" wrapText="1"/>
    </xf>
    <xf numFmtId="0" fontId="2" fillId="0" borderId="29" xfId="0" applyFont="1" applyBorder="1" applyAlignment="1">
      <alignment horizontal="center" vertical="center" wrapText="1"/>
    </xf>
    <xf numFmtId="10" fontId="7" fillId="0" borderId="4"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30" xfId="0" applyFont="1" applyBorder="1" applyAlignment="1">
      <alignment horizontal="center" vertical="center" wrapText="1"/>
    </xf>
    <xf numFmtId="44" fontId="7" fillId="0" borderId="9" xfId="3" applyFont="1" applyFill="1" applyBorder="1" applyAlignment="1">
      <alignment horizontal="center" vertical="center" wrapText="1"/>
    </xf>
    <xf numFmtId="17" fontId="7" fillId="0" borderId="4" xfId="5" applyNumberFormat="1" applyFont="1" applyFill="1" applyBorder="1" applyAlignment="1">
      <alignment horizontal="center" vertical="center" wrapText="1"/>
    </xf>
    <xf numFmtId="0" fontId="7" fillId="0" borderId="4" xfId="0" applyFont="1" applyBorder="1" applyAlignment="1">
      <alignment horizontal="center"/>
    </xf>
    <xf numFmtId="0" fontId="9" fillId="0" borderId="30" xfId="0" applyFont="1" applyBorder="1" applyAlignment="1">
      <alignment horizontal="center" vertical="center"/>
    </xf>
    <xf numFmtId="17" fontId="7" fillId="0" borderId="2" xfId="0" applyNumberFormat="1" applyFont="1" applyBorder="1" applyAlignment="1">
      <alignment horizontal="center" vertical="center" wrapText="1"/>
    </xf>
    <xf numFmtId="44" fontId="7" fillId="0" borderId="18" xfId="3" applyFont="1" applyFill="1" applyBorder="1" applyAlignment="1">
      <alignment vertical="center" wrapText="1"/>
    </xf>
    <xf numFmtId="0" fontId="2" fillId="0" borderId="31" xfId="0" applyFont="1" applyBorder="1" applyAlignment="1">
      <alignment horizontal="center" vertical="center" wrapText="1"/>
    </xf>
    <xf numFmtId="0" fontId="7" fillId="0" borderId="25" xfId="0" applyFont="1" applyBorder="1" applyAlignment="1">
      <alignment horizontal="center"/>
    </xf>
    <xf numFmtId="0" fontId="7" fillId="0" borderId="30" xfId="0" applyFont="1" applyBorder="1" applyAlignment="1">
      <alignment horizontal="center" vertical="center"/>
    </xf>
    <xf numFmtId="0" fontId="7" fillId="0" borderId="25" xfId="0" applyFont="1" applyBorder="1" applyAlignment="1">
      <alignment horizontal="center" vertical="center"/>
    </xf>
    <xf numFmtId="0" fontId="2" fillId="0" borderId="32" xfId="0" applyFont="1" applyBorder="1" applyAlignment="1">
      <alignment horizontal="center" vertical="center" wrapText="1"/>
    </xf>
    <xf numFmtId="169" fontId="2" fillId="0" borderId="5" xfId="3" applyNumberFormat="1" applyFont="1" applyFill="1" applyBorder="1" applyAlignment="1">
      <alignment horizontal="center" vertical="center" wrapText="1"/>
    </xf>
    <xf numFmtId="44" fontId="2" fillId="0" borderId="33" xfId="3" applyFont="1" applyFill="1" applyBorder="1" applyAlignment="1">
      <alignment horizontal="center" vertical="center" wrapText="1"/>
    </xf>
    <xf numFmtId="6" fontId="2" fillId="0" borderId="33" xfId="0" applyNumberFormat="1" applyFont="1" applyBorder="1" applyAlignment="1">
      <alignment horizontal="center" vertical="center" wrapText="1"/>
    </xf>
    <xf numFmtId="0" fontId="7" fillId="0" borderId="5" xfId="0" applyFont="1" applyBorder="1"/>
    <xf numFmtId="44" fontId="7" fillId="0" borderId="11" xfId="3" applyFont="1" applyFill="1" applyBorder="1" applyAlignment="1">
      <alignment horizontal="center" vertical="center" wrapText="1"/>
    </xf>
    <xf numFmtId="0" fontId="9" fillId="0" borderId="32" xfId="0" applyFont="1" applyBorder="1" applyAlignment="1">
      <alignment horizontal="center" vertical="center"/>
    </xf>
    <xf numFmtId="0" fontId="9" fillId="0" borderId="21" xfId="0" applyFont="1" applyBorder="1" applyAlignment="1">
      <alignment horizontal="center" vertical="top" wrapText="1"/>
    </xf>
    <xf numFmtId="17" fontId="2" fillId="0" borderId="2"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9" fillId="0" borderId="2" xfId="0" applyFont="1" applyBorder="1" applyAlignment="1">
      <alignment horizontal="center" vertical="center"/>
    </xf>
    <xf numFmtId="44" fontId="9" fillId="0" borderId="29" xfId="3" applyFont="1" applyFill="1" applyBorder="1" applyAlignment="1">
      <alignment horizontal="center" vertical="center"/>
    </xf>
    <xf numFmtId="6" fontId="9" fillId="0" borderId="34" xfId="0" applyNumberFormat="1" applyFont="1" applyBorder="1" applyAlignment="1">
      <alignment horizontal="center" vertical="center" wrapText="1"/>
    </xf>
    <xf numFmtId="0" fontId="9" fillId="0" borderId="35" xfId="0" applyFont="1" applyBorder="1" applyAlignment="1">
      <alignment horizontal="center" vertical="center"/>
    </xf>
    <xf numFmtId="0" fontId="7" fillId="0" borderId="36" xfId="0" applyFont="1" applyBorder="1" applyAlignment="1">
      <alignment horizontal="center" vertical="center" wrapText="1"/>
    </xf>
    <xf numFmtId="44" fontId="9" fillId="0" borderId="8" xfId="3" applyFont="1" applyFill="1" applyBorder="1" applyAlignment="1">
      <alignment horizontal="center" vertical="center"/>
    </xf>
    <xf numFmtId="0" fontId="7" fillId="0" borderId="37" xfId="0" applyFont="1" applyBorder="1" applyAlignment="1">
      <alignment wrapText="1"/>
    </xf>
    <xf numFmtId="165" fontId="7" fillId="0" borderId="2" xfId="5" applyNumberFormat="1" applyFont="1" applyFill="1" applyBorder="1" applyAlignment="1">
      <alignment vertical="center" wrapText="1"/>
    </xf>
    <xf numFmtId="0" fontId="9" fillId="0" borderId="38" xfId="0" applyFont="1" applyBorder="1" applyAlignment="1">
      <alignment horizontal="center" vertical="center"/>
    </xf>
    <xf numFmtId="0" fontId="9" fillId="0" borderId="21" xfId="0" applyFont="1" applyBorder="1" applyAlignment="1">
      <alignment horizontal="center" vertical="center" wrapText="1"/>
    </xf>
    <xf numFmtId="0" fontId="9" fillId="0" borderId="3" xfId="0" applyFont="1" applyBorder="1" applyAlignment="1">
      <alignment horizontal="center" vertical="center" wrapText="1"/>
    </xf>
    <xf numFmtId="10" fontId="2" fillId="0" borderId="18"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9" fillId="0" borderId="4" xfId="0" applyFont="1" applyBorder="1" applyAlignment="1">
      <alignment horizontal="center" vertical="center"/>
    </xf>
    <xf numFmtId="0" fontId="7" fillId="0" borderId="39" xfId="0" applyFont="1" applyBorder="1" applyAlignment="1">
      <alignment wrapText="1"/>
    </xf>
    <xf numFmtId="0" fontId="5" fillId="0" borderId="7" xfId="0" applyFont="1" applyBorder="1" applyAlignment="1">
      <alignment horizontal="center" vertical="center" wrapText="1"/>
    </xf>
    <xf numFmtId="14" fontId="2" fillId="0" borderId="2" xfId="0" applyNumberFormat="1" applyFont="1" applyBorder="1" applyAlignment="1">
      <alignment vertical="center" wrapText="1"/>
    </xf>
    <xf numFmtId="9" fontId="2" fillId="0" borderId="2" xfId="0" applyNumberFormat="1" applyFont="1" applyBorder="1" applyAlignment="1">
      <alignment horizontal="center" vertical="center" wrapText="1"/>
    </xf>
    <xf numFmtId="0" fontId="2" fillId="0" borderId="12" xfId="0" applyFont="1" applyBorder="1" applyAlignment="1">
      <alignment horizontal="center" vertical="center" wrapText="1"/>
    </xf>
    <xf numFmtId="170" fontId="2" fillId="0" borderId="6" xfId="0" applyNumberFormat="1" applyFont="1" applyBorder="1" applyAlignment="1">
      <alignment horizontal="center" vertical="center" wrapText="1"/>
    </xf>
    <xf numFmtId="171" fontId="2" fillId="0" borderId="6" xfId="4" applyNumberFormat="1" applyFont="1" applyFill="1" applyBorder="1" applyAlignment="1">
      <alignment horizontal="center" vertical="center"/>
    </xf>
    <xf numFmtId="172" fontId="2" fillId="0" borderId="4" xfId="3" applyNumberFormat="1" applyFont="1" applyFill="1" applyBorder="1" applyAlignment="1">
      <alignment horizontal="center" vertical="center" wrapText="1"/>
    </xf>
    <xf numFmtId="42" fontId="2" fillId="0" borderId="6" xfId="4" applyFont="1" applyFill="1" applyBorder="1" applyAlignment="1">
      <alignment horizontal="center" vertical="center" wrapText="1"/>
    </xf>
    <xf numFmtId="10" fontId="3" fillId="0" borderId="2" xfId="5" applyNumberFormat="1" applyFont="1" applyFill="1" applyBorder="1" applyAlignment="1">
      <alignment horizontal="center" vertical="center" wrapText="1"/>
    </xf>
    <xf numFmtId="0" fontId="5" fillId="0" borderId="8" xfId="0" applyFont="1" applyBorder="1" applyAlignment="1">
      <alignment horizontal="center" vertical="center" wrapText="1"/>
    </xf>
    <xf numFmtId="172" fontId="2" fillId="0" borderId="6" xfId="3" applyNumberFormat="1" applyFont="1" applyFill="1" applyBorder="1" applyAlignment="1">
      <alignment horizontal="center" vertical="center"/>
    </xf>
    <xf numFmtId="9" fontId="2" fillId="0" borderId="2" xfId="0" applyNumberFormat="1" applyFont="1" applyBorder="1" applyAlignment="1">
      <alignment horizontal="center" vertical="center"/>
    </xf>
    <xf numFmtId="1" fontId="2" fillId="0" borderId="4" xfId="5" applyNumberFormat="1" applyFont="1" applyFill="1" applyBorder="1" applyAlignment="1">
      <alignment horizontal="center" vertical="center" wrapText="1"/>
    </xf>
    <xf numFmtId="1" fontId="2" fillId="0" borderId="5" xfId="5"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2" fillId="0" borderId="11" xfId="0" applyFont="1" applyBorder="1" applyAlignment="1">
      <alignment horizontal="center" vertical="center" wrapText="1"/>
    </xf>
    <xf numFmtId="170" fontId="2" fillId="0" borderId="5" xfId="0" applyNumberFormat="1" applyFont="1" applyBorder="1" applyAlignment="1">
      <alignment horizontal="center" vertical="center" wrapText="1"/>
    </xf>
    <xf numFmtId="171" fontId="2" fillId="0" borderId="5" xfId="4" applyNumberFormat="1" applyFont="1" applyFill="1" applyBorder="1" applyAlignment="1">
      <alignment horizontal="center" vertical="center"/>
    </xf>
    <xf numFmtId="172" fontId="2" fillId="0" borderId="5" xfId="3" applyNumberFormat="1" applyFont="1" applyFill="1" applyBorder="1" applyAlignment="1">
      <alignment horizontal="center" vertical="center"/>
    </xf>
    <xf numFmtId="42" fontId="2" fillId="0" borderId="5" xfId="4" applyFont="1" applyFill="1" applyBorder="1" applyAlignment="1">
      <alignment horizontal="center" vertical="center" wrapText="1"/>
    </xf>
    <xf numFmtId="0" fontId="9" fillId="0" borderId="5" xfId="0" applyFont="1" applyBorder="1" applyAlignment="1">
      <alignment horizontal="center" vertical="center" wrapText="1"/>
    </xf>
    <xf numFmtId="0" fontId="7" fillId="0" borderId="4" xfId="5" applyNumberFormat="1" applyFont="1" applyFill="1" applyBorder="1" applyAlignment="1">
      <alignment horizontal="center" vertical="center"/>
    </xf>
    <xf numFmtId="10" fontId="2" fillId="0" borderId="2" xfId="0" applyNumberFormat="1" applyFont="1" applyBorder="1" applyAlignment="1">
      <alignment vertical="center" wrapText="1"/>
    </xf>
    <xf numFmtId="9" fontId="2" fillId="0" borderId="5" xfId="0" applyNumberFormat="1" applyFont="1" applyBorder="1" applyAlignment="1">
      <alignment horizontal="center" vertical="center" wrapText="1"/>
    </xf>
    <xf numFmtId="173" fontId="2" fillId="0" borderId="4" xfId="3" applyNumberFormat="1" applyFont="1" applyFill="1" applyBorder="1" applyAlignment="1">
      <alignment horizontal="center" vertical="center" wrapText="1"/>
    </xf>
    <xf numFmtId="173" fontId="2" fillId="0" borderId="4" xfId="3" applyNumberFormat="1" applyFont="1" applyFill="1" applyBorder="1" applyAlignment="1">
      <alignment horizontal="center" vertical="center"/>
    </xf>
    <xf numFmtId="173" fontId="2" fillId="0" borderId="5" xfId="3" applyNumberFormat="1" applyFont="1" applyFill="1" applyBorder="1" applyAlignment="1">
      <alignment horizontal="center" vertical="center" wrapText="1"/>
    </xf>
    <xf numFmtId="173" fontId="2" fillId="0" borderId="5" xfId="3" applyNumberFormat="1" applyFont="1" applyFill="1" applyBorder="1" applyAlignment="1">
      <alignment horizontal="center" vertical="center"/>
    </xf>
    <xf numFmtId="44" fontId="7" fillId="0" borderId="2" xfId="3" applyFont="1" applyFill="1" applyBorder="1" applyAlignment="1">
      <alignment vertical="center" wrapText="1"/>
    </xf>
    <xf numFmtId="0" fontId="9"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14" fontId="2" fillId="0" borderId="4"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44" fontId="2" fillId="0" borderId="4" xfId="3" applyFont="1" applyBorder="1" applyAlignment="1">
      <alignment horizontal="center" vertical="center" wrapText="1"/>
    </xf>
    <xf numFmtId="174" fontId="2" fillId="0" borderId="4" xfId="3" applyNumberFormat="1" applyFont="1" applyFill="1" applyBorder="1" applyAlignment="1">
      <alignment horizontal="center" vertical="center"/>
    </xf>
    <xf numFmtId="174" fontId="2" fillId="0" borderId="4" xfId="3"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44" fontId="2" fillId="0" borderId="6" xfId="3" applyFont="1" applyBorder="1" applyAlignment="1">
      <alignment horizontal="center" vertical="center" wrapText="1"/>
    </xf>
    <xf numFmtId="174" fontId="2" fillId="0" borderId="6" xfId="3" applyNumberFormat="1" applyFont="1" applyFill="1" applyBorder="1" applyAlignment="1">
      <alignment horizontal="center" vertical="center"/>
    </xf>
    <xf numFmtId="174" fontId="2" fillId="0" borderId="6" xfId="3"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44" fontId="2" fillId="0" borderId="5" xfId="3" applyFont="1" applyBorder="1" applyAlignment="1">
      <alignment horizontal="center" vertical="center" wrapText="1"/>
    </xf>
    <xf numFmtId="174" fontId="2" fillId="0" borderId="5" xfId="3" applyNumberFormat="1" applyFont="1" applyFill="1" applyBorder="1" applyAlignment="1">
      <alignment horizontal="center" vertical="center"/>
    </xf>
    <xf numFmtId="174" fontId="2" fillId="0" borderId="5" xfId="3" applyNumberFormat="1" applyFont="1" applyFill="1" applyBorder="1" applyAlignment="1">
      <alignment horizontal="center" vertical="center" wrapText="1"/>
    </xf>
    <xf numFmtId="173" fontId="2" fillId="0" borderId="2" xfId="3" applyNumberFormat="1" applyFont="1" applyFill="1" applyBorder="1" applyAlignment="1">
      <alignment horizontal="center" vertical="center"/>
    </xf>
    <xf numFmtId="0" fontId="7" fillId="0" borderId="2" xfId="0" applyFont="1" applyBorder="1" applyAlignment="1">
      <alignment vertical="center"/>
    </xf>
    <xf numFmtId="9" fontId="9"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173" fontId="2" fillId="0" borderId="5" xfId="3" applyNumberFormat="1" applyFont="1" applyFill="1" applyBorder="1" applyAlignment="1">
      <alignment vertical="center"/>
    </xf>
    <xf numFmtId="44" fontId="2" fillId="0" borderId="4" xfId="3" applyFont="1" applyFill="1" applyBorder="1" applyAlignment="1">
      <alignment horizontal="center" vertical="center" wrapText="1"/>
    </xf>
    <xf numFmtId="0" fontId="8" fillId="0" borderId="2" xfId="0" applyFont="1" applyBorder="1" applyAlignment="1">
      <alignment horizontal="center" vertical="center" wrapText="1"/>
    </xf>
    <xf numFmtId="42" fontId="4" fillId="0" borderId="2" xfId="4" applyFont="1" applyFill="1" applyBorder="1" applyAlignment="1">
      <alignment horizontal="center" vertical="center" wrapText="1"/>
    </xf>
    <xf numFmtId="170" fontId="2" fillId="0" borderId="4" xfId="0" applyNumberFormat="1" applyFont="1" applyBorder="1" applyAlignment="1">
      <alignment horizontal="center" vertical="center" wrapText="1"/>
    </xf>
    <xf numFmtId="44" fontId="2" fillId="0" borderId="4" xfId="3" applyFont="1" applyFill="1" applyBorder="1" applyAlignment="1">
      <alignment horizontal="center" vertical="center"/>
    </xf>
    <xf numFmtId="175" fontId="2" fillId="0" borderId="4" xfId="0" applyNumberFormat="1" applyFont="1" applyBorder="1" applyAlignment="1">
      <alignment horizontal="center" vertical="center"/>
    </xf>
    <xf numFmtId="44" fontId="2" fillId="0" borderId="6" xfId="3" applyFont="1" applyFill="1" applyBorder="1" applyAlignment="1">
      <alignment horizontal="center" vertical="center"/>
    </xf>
    <xf numFmtId="175" fontId="2" fillId="0" borderId="6" xfId="0" applyNumberFormat="1" applyFont="1" applyBorder="1" applyAlignment="1">
      <alignment horizontal="center" vertical="center"/>
    </xf>
    <xf numFmtId="165" fontId="7" fillId="0" borderId="6" xfId="5" applyNumberFormat="1" applyFont="1" applyFill="1" applyBorder="1" applyAlignment="1">
      <alignment horizontal="center" vertical="center" wrapText="1"/>
    </xf>
    <xf numFmtId="165" fontId="7" fillId="0" borderId="12" xfId="5"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44" fontId="2" fillId="0" borderId="5" xfId="3" applyFont="1" applyFill="1" applyBorder="1" applyAlignment="1">
      <alignment horizontal="center" vertical="center"/>
    </xf>
    <xf numFmtId="175" fontId="2" fillId="0" borderId="5" xfId="0" applyNumberFormat="1" applyFont="1" applyBorder="1" applyAlignment="1">
      <alignment horizontal="center" vertical="center"/>
    </xf>
    <xf numFmtId="9" fontId="2" fillId="0" borderId="4" xfId="0" applyNumberFormat="1" applyFont="1" applyBorder="1" applyAlignment="1">
      <alignment horizontal="center" vertical="center" wrapText="1"/>
    </xf>
    <xf numFmtId="1" fontId="7" fillId="0" borderId="2" xfId="0" applyNumberFormat="1" applyFont="1" applyBorder="1" applyAlignment="1">
      <alignment horizontal="center" vertical="center" wrapText="1"/>
    </xf>
    <xf numFmtId="176" fontId="7" fillId="0" borderId="2" xfId="1" applyNumberFormat="1" applyFont="1" applyFill="1" applyBorder="1" applyAlignment="1">
      <alignment horizontal="center" vertical="center" wrapText="1"/>
    </xf>
    <xf numFmtId="175" fontId="2" fillId="0" borderId="4" xfId="0" applyNumberFormat="1" applyFont="1" applyBorder="1" applyAlignment="1">
      <alignment horizontal="center" vertical="center" wrapText="1"/>
    </xf>
    <xf numFmtId="165" fontId="2" fillId="0" borderId="4" xfId="5" applyNumberFormat="1" applyFont="1" applyFill="1" applyBorder="1" applyAlignment="1">
      <alignment horizontal="center" vertical="center" wrapText="1"/>
    </xf>
    <xf numFmtId="165" fontId="2" fillId="0" borderId="9" xfId="5" applyNumberFormat="1" applyFont="1" applyFill="1" applyBorder="1" applyAlignment="1">
      <alignment horizontal="center" vertical="center" wrapText="1"/>
    </xf>
    <xf numFmtId="9" fontId="2" fillId="0" borderId="6" xfId="0" applyNumberFormat="1" applyFont="1" applyBorder="1" applyAlignment="1">
      <alignment horizontal="center" vertical="center" wrapText="1"/>
    </xf>
    <xf numFmtId="175" fontId="2" fillId="0" borderId="6" xfId="0" applyNumberFormat="1" applyFont="1" applyBorder="1" applyAlignment="1">
      <alignment horizontal="center" vertical="center" wrapText="1"/>
    </xf>
    <xf numFmtId="165" fontId="2" fillId="0" borderId="6" xfId="5" applyNumberFormat="1" applyFont="1" applyFill="1" applyBorder="1" applyAlignment="1">
      <alignment horizontal="center" vertical="center" wrapText="1"/>
    </xf>
    <xf numFmtId="165" fontId="2" fillId="0" borderId="12" xfId="5"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xf>
    <xf numFmtId="9" fontId="2" fillId="0" borderId="2" xfId="0" applyNumberFormat="1" applyFont="1" applyBorder="1" applyAlignment="1">
      <alignment horizontal="center" vertical="center" wrapText="1"/>
    </xf>
    <xf numFmtId="9" fontId="7" fillId="0" borderId="2" xfId="5" applyFont="1" applyFill="1" applyBorder="1" applyAlignment="1">
      <alignment horizontal="center" vertical="center"/>
    </xf>
    <xf numFmtId="1" fontId="7" fillId="0" borderId="4" xfId="0" applyNumberFormat="1" applyFont="1" applyBorder="1" applyAlignment="1">
      <alignment horizontal="center" vertical="center" wrapText="1"/>
    </xf>
    <xf numFmtId="14" fontId="2" fillId="0" borderId="4" xfId="5" applyNumberFormat="1" applyFont="1" applyFill="1" applyBorder="1" applyAlignment="1">
      <alignment horizontal="center" vertical="center" wrapText="1"/>
    </xf>
    <xf numFmtId="1" fontId="7" fillId="0" borderId="6" xfId="0" applyNumberFormat="1" applyFont="1" applyBorder="1" applyAlignment="1">
      <alignment horizontal="center" vertical="center" wrapText="1"/>
    </xf>
    <xf numFmtId="14" fontId="2" fillId="0" borderId="6" xfId="5" applyNumberFormat="1" applyFont="1" applyFill="1" applyBorder="1" applyAlignment="1">
      <alignment horizontal="center" vertical="center" wrapText="1"/>
    </xf>
    <xf numFmtId="0" fontId="6" fillId="0" borderId="5" xfId="0" applyFont="1" applyBorder="1" applyAlignment="1">
      <alignment horizontal="center" vertical="center" textRotation="90" wrapText="1"/>
    </xf>
    <xf numFmtId="1" fontId="7" fillId="0" borderId="5" xfId="0" applyNumberFormat="1" applyFont="1" applyBorder="1" applyAlignment="1">
      <alignment horizontal="center" vertical="center" wrapText="1"/>
    </xf>
    <xf numFmtId="14" fontId="2" fillId="0" borderId="5" xfId="5" applyNumberFormat="1" applyFont="1" applyFill="1" applyBorder="1" applyAlignment="1">
      <alignment horizontal="center" vertical="center" wrapText="1"/>
    </xf>
    <xf numFmtId="165" fontId="2" fillId="0" borderId="5" xfId="5" applyNumberFormat="1" applyFont="1" applyFill="1" applyBorder="1" applyAlignment="1">
      <alignment horizontal="center" vertical="center" wrapText="1"/>
    </xf>
    <xf numFmtId="0" fontId="2" fillId="0" borderId="0" xfId="0" applyFont="1" applyAlignment="1">
      <alignment horizontal="center" vertical="center"/>
    </xf>
    <xf numFmtId="10" fontId="2" fillId="0" borderId="2" xfId="0" applyNumberFormat="1" applyFont="1" applyBorder="1" applyAlignment="1">
      <alignment horizontal="center" vertical="center"/>
    </xf>
    <xf numFmtId="10" fontId="2" fillId="0" borderId="2" xfId="0" applyNumberFormat="1" applyFont="1" applyBorder="1" applyAlignment="1">
      <alignment vertical="center"/>
    </xf>
    <xf numFmtId="0" fontId="2" fillId="0" borderId="2" xfId="0" applyFont="1" applyBorder="1" applyAlignment="1">
      <alignment horizontal="center"/>
    </xf>
    <xf numFmtId="0" fontId="2" fillId="0" borderId="3" xfId="0" applyFont="1" applyBorder="1" applyAlignment="1">
      <alignment horizontal="center"/>
    </xf>
    <xf numFmtId="44" fontId="2" fillId="0" borderId="3" xfId="3" applyFont="1" applyFill="1" applyBorder="1" applyAlignment="1">
      <alignment horizontal="center" vertical="center" wrapText="1"/>
    </xf>
    <xf numFmtId="10" fontId="4" fillId="0" borderId="18" xfId="5" applyNumberFormat="1" applyFont="1" applyFill="1" applyBorder="1" applyAlignment="1">
      <alignment horizontal="center" vertical="center" wrapText="1"/>
    </xf>
    <xf numFmtId="0" fontId="2" fillId="0" borderId="18" xfId="0" applyFont="1" applyBorder="1" applyAlignment="1">
      <alignment horizontal="center"/>
    </xf>
    <xf numFmtId="44" fontId="2" fillId="0" borderId="3" xfId="3" applyFont="1" applyFill="1" applyBorder="1" applyAlignment="1">
      <alignment horizontal="center" vertical="center"/>
    </xf>
    <xf numFmtId="10" fontId="7"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44" fontId="8" fillId="0" borderId="2" xfId="3" applyFont="1" applyFill="1" applyBorder="1" applyAlignment="1">
      <alignment horizontal="center"/>
    </xf>
    <xf numFmtId="44" fontId="8" fillId="0" borderId="3" xfId="3" applyFont="1" applyFill="1" applyBorder="1" applyAlignment="1">
      <alignment horizontal="center"/>
    </xf>
    <xf numFmtId="0" fontId="2" fillId="0" borderId="18" xfId="0" applyFont="1" applyBorder="1" applyAlignment="1">
      <alignment horizontal="center" vertical="center"/>
    </xf>
    <xf numFmtId="0" fontId="10" fillId="0" borderId="6" xfId="0" applyFont="1" applyBorder="1" applyAlignment="1">
      <alignment vertical="center" textRotation="90" wrapText="1"/>
    </xf>
    <xf numFmtId="0" fontId="7" fillId="0" borderId="0" xfId="0" applyFont="1" applyAlignment="1">
      <alignment horizontal="center"/>
    </xf>
    <xf numFmtId="0" fontId="8" fillId="0" borderId="0" xfId="0" applyFont="1" applyAlignment="1">
      <alignment horizontal="center"/>
    </xf>
    <xf numFmtId="0" fontId="10" fillId="0" borderId="5" xfId="0" applyFont="1" applyBorder="1" applyAlignment="1">
      <alignment vertical="center" textRotation="90" wrapText="1"/>
    </xf>
  </cellXfs>
  <cellStyles count="6">
    <cellStyle name="Millares" xfId="1" builtinId="3"/>
    <cellStyle name="Millares [0]" xfId="2" builtinId="6"/>
    <cellStyle name="Moneda" xfId="3" builtinId="4"/>
    <cellStyle name="Moneda [0]" xfId="4"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36EDC-8431-497E-8BC8-99E94978B4D8}">
  <dimension ref="A1:AM298"/>
  <sheetViews>
    <sheetView tabSelected="1" topLeftCell="H2" zoomScale="20" zoomScaleNormal="20" workbookViewId="0">
      <pane ySplit="1" topLeftCell="A59" activePane="bottomLeft" state="frozen"/>
      <selection activeCell="O2" sqref="O2"/>
      <selection pane="bottomLeft" activeCell="N67" sqref="N67:N78"/>
    </sheetView>
  </sheetViews>
  <sheetFormatPr baseColWidth="10" defaultColWidth="36.7109375" defaultRowHeight="30" x14ac:dyDescent="0.4"/>
  <cols>
    <col min="1" max="3" width="36.7109375" style="1"/>
    <col min="4" max="4" width="36.85546875" style="1" bestFit="1" customWidth="1"/>
    <col min="5" max="8" width="36.7109375" style="1"/>
    <col min="9" max="9" width="36.85546875" style="1" bestFit="1" customWidth="1"/>
    <col min="10" max="10" width="36.7109375" style="1"/>
    <col min="11" max="11" width="36.85546875" style="1" bestFit="1" customWidth="1"/>
    <col min="12" max="12" width="36.85546875" style="539" bestFit="1" customWidth="1"/>
    <col min="13" max="13" width="36.85546875" style="1" bestFit="1" customWidth="1"/>
    <col min="14" max="15" width="39.140625" style="1" bestFit="1" customWidth="1"/>
    <col min="16" max="16" width="36.7109375" style="1"/>
    <col min="17" max="17" width="84.85546875" style="1" customWidth="1"/>
    <col min="18" max="20" width="36.85546875" style="1" bestFit="1" customWidth="1"/>
    <col min="21" max="21" width="39.7109375" style="1" customWidth="1"/>
    <col min="22" max="24" width="36.85546875" style="1" bestFit="1" customWidth="1"/>
    <col min="25" max="26" width="36.7109375" style="1"/>
    <col min="27" max="27" width="51.5703125" style="1" bestFit="1" customWidth="1"/>
    <col min="28" max="28" width="38.7109375" style="1" bestFit="1" customWidth="1"/>
    <col min="29" max="30" width="36.7109375" style="1"/>
    <col min="31" max="31" width="36.85546875" style="1" bestFit="1" customWidth="1"/>
    <col min="32" max="32" width="36.7109375" style="1"/>
    <col min="33" max="34" width="36.7109375" style="540"/>
    <col min="35" max="35" width="36.85546875" style="540" bestFit="1" customWidth="1"/>
    <col min="36" max="36" width="45.85546875" style="540" bestFit="1" customWidth="1"/>
    <col min="37" max="38" width="36.85546875" style="540" bestFit="1" customWidth="1"/>
    <col min="39" max="16384" width="36.7109375" style="1"/>
  </cols>
  <sheetData>
    <row r="1" spans="1:39" ht="117" hidden="1" customHeight="1" x14ac:dyDescent="0.4">
      <c r="D1" s="2" t="s">
        <v>0</v>
      </c>
      <c r="E1" s="2"/>
      <c r="F1" s="2"/>
      <c r="G1" s="2"/>
      <c r="H1" s="2"/>
      <c r="I1" s="2"/>
      <c r="J1" s="2"/>
      <c r="K1" s="2"/>
      <c r="L1" s="2"/>
      <c r="M1" s="2"/>
      <c r="N1" s="2"/>
      <c r="O1" s="2"/>
      <c r="P1" s="2"/>
      <c r="Q1" s="2"/>
      <c r="R1" s="2"/>
      <c r="S1" s="2"/>
      <c r="T1" s="2"/>
      <c r="U1" s="2"/>
      <c r="V1" s="2"/>
      <c r="W1" s="2"/>
      <c r="X1" s="2"/>
      <c r="Y1" s="2"/>
      <c r="Z1" s="3"/>
      <c r="AA1" s="3"/>
      <c r="AB1" s="3"/>
      <c r="AC1" s="3"/>
      <c r="AD1" s="3"/>
      <c r="AE1" s="4"/>
      <c r="AF1" s="4"/>
      <c r="AG1" s="5"/>
      <c r="AH1" s="5"/>
      <c r="AI1" s="5"/>
      <c r="AJ1" s="5"/>
      <c r="AK1" s="5"/>
      <c r="AL1" s="5"/>
    </row>
    <row r="2" spans="1:39" ht="166.5" customHeight="1" x14ac:dyDescent="0.4">
      <c r="A2" s="6" t="s">
        <v>1</v>
      </c>
      <c r="B2" s="6" t="s">
        <v>2</v>
      </c>
      <c r="C2" s="6" t="s">
        <v>3</v>
      </c>
      <c r="D2" s="6" t="s">
        <v>4</v>
      </c>
      <c r="E2" s="6" t="s">
        <v>5</v>
      </c>
      <c r="F2" s="6" t="s">
        <v>6</v>
      </c>
      <c r="G2" s="6" t="s">
        <v>7</v>
      </c>
      <c r="H2" s="6" t="s">
        <v>8</v>
      </c>
      <c r="I2" s="6" t="s">
        <v>9</v>
      </c>
      <c r="J2" s="7" t="s">
        <v>10</v>
      </c>
      <c r="K2" s="6" t="s">
        <v>11</v>
      </c>
      <c r="L2" s="8" t="s">
        <v>12</v>
      </c>
      <c r="M2" s="6" t="s">
        <v>13</v>
      </c>
      <c r="N2" s="6" t="s">
        <v>14</v>
      </c>
      <c r="O2" s="6" t="s">
        <v>15</v>
      </c>
      <c r="P2" s="6" t="s">
        <v>16</v>
      </c>
      <c r="Q2" s="6" t="s">
        <v>17</v>
      </c>
      <c r="R2" s="6" t="s">
        <v>18</v>
      </c>
      <c r="S2" s="8" t="s">
        <v>19</v>
      </c>
      <c r="T2" s="8" t="s">
        <v>20</v>
      </c>
      <c r="U2" s="8" t="s">
        <v>21</v>
      </c>
      <c r="V2" s="8" t="s">
        <v>22</v>
      </c>
      <c r="W2" s="8" t="s">
        <v>23</v>
      </c>
      <c r="X2" s="6" t="s">
        <v>24</v>
      </c>
      <c r="Y2" s="6" t="s">
        <v>25</v>
      </c>
      <c r="Z2" s="6" t="s">
        <v>26</v>
      </c>
      <c r="AA2" s="6" t="s">
        <v>27</v>
      </c>
      <c r="AB2" s="6" t="s">
        <v>28</v>
      </c>
      <c r="AC2" s="6" t="s">
        <v>29</v>
      </c>
      <c r="AD2" s="6" t="s">
        <v>30</v>
      </c>
      <c r="AE2" s="6" t="s">
        <v>31</v>
      </c>
      <c r="AF2" s="6" t="s">
        <v>32</v>
      </c>
      <c r="AG2" s="6" t="s">
        <v>33</v>
      </c>
      <c r="AH2" s="6" t="s">
        <v>34</v>
      </c>
      <c r="AI2" s="6" t="s">
        <v>35</v>
      </c>
      <c r="AJ2" s="9"/>
      <c r="AK2" s="6"/>
      <c r="AL2" s="6" t="s">
        <v>35</v>
      </c>
      <c r="AM2" s="6" t="s">
        <v>36</v>
      </c>
    </row>
    <row r="3" spans="1:39" ht="111.75" customHeight="1" x14ac:dyDescent="0.4">
      <c r="A3" s="10" t="s">
        <v>37</v>
      </c>
      <c r="B3" s="10" t="s">
        <v>38</v>
      </c>
      <c r="C3" s="11" t="s">
        <v>39</v>
      </c>
      <c r="D3" s="11" t="s">
        <v>40</v>
      </c>
      <c r="E3" s="11" t="s">
        <v>41</v>
      </c>
      <c r="F3" s="12" t="s">
        <v>42</v>
      </c>
      <c r="G3" s="11" t="s">
        <v>43</v>
      </c>
      <c r="H3" s="11" t="s">
        <v>44</v>
      </c>
      <c r="I3" s="11" t="s">
        <v>45</v>
      </c>
      <c r="J3" s="11" t="s">
        <v>46</v>
      </c>
      <c r="K3" s="13">
        <v>3.0200000000000001E-2</v>
      </c>
      <c r="L3" s="13">
        <v>3.3500000000000002E-2</v>
      </c>
      <c r="M3" s="13">
        <v>3.3799999999999997E-2</v>
      </c>
      <c r="N3" s="14" t="s">
        <v>47</v>
      </c>
      <c r="O3" s="15">
        <v>2020130010065</v>
      </c>
      <c r="P3" s="11" t="s">
        <v>48</v>
      </c>
      <c r="Q3" s="16" t="s">
        <v>49</v>
      </c>
      <c r="R3" s="17">
        <v>184000</v>
      </c>
      <c r="S3" s="18" t="s">
        <v>50</v>
      </c>
      <c r="T3" s="17">
        <v>180</v>
      </c>
      <c r="U3" s="17">
        <v>184000</v>
      </c>
      <c r="V3" s="19">
        <v>0</v>
      </c>
      <c r="W3" s="20">
        <f>+V3/U3</f>
        <v>0</v>
      </c>
      <c r="X3" s="11" t="s">
        <v>51</v>
      </c>
      <c r="Y3" s="11" t="s">
        <v>52</v>
      </c>
      <c r="Z3" s="11" t="s">
        <v>53</v>
      </c>
      <c r="AA3" s="21">
        <v>23703768</v>
      </c>
      <c r="AB3" s="22" t="s">
        <v>54</v>
      </c>
      <c r="AC3" s="23"/>
      <c r="AD3" s="22" t="s">
        <v>55</v>
      </c>
      <c r="AE3" s="24"/>
      <c r="AF3" s="25"/>
      <c r="AG3" s="25" t="s">
        <v>56</v>
      </c>
      <c r="AH3" s="26" t="s">
        <v>57</v>
      </c>
      <c r="AI3" s="27"/>
      <c r="AJ3" s="27"/>
      <c r="AK3" s="28"/>
      <c r="AL3" s="18" t="s">
        <v>50</v>
      </c>
      <c r="AM3" s="29"/>
    </row>
    <row r="4" spans="1:39" ht="176.25" customHeight="1" x14ac:dyDescent="0.4">
      <c r="A4" s="30"/>
      <c r="B4" s="30"/>
      <c r="C4" s="31"/>
      <c r="D4" s="31"/>
      <c r="E4" s="31"/>
      <c r="F4" s="32"/>
      <c r="G4" s="31"/>
      <c r="H4" s="31"/>
      <c r="I4" s="31"/>
      <c r="J4" s="31"/>
      <c r="K4" s="33"/>
      <c r="L4" s="33"/>
      <c r="M4" s="33"/>
      <c r="N4" s="14"/>
      <c r="O4" s="15"/>
      <c r="P4" s="31"/>
      <c r="Q4" s="16" t="s">
        <v>58</v>
      </c>
      <c r="R4" s="17">
        <v>139625</v>
      </c>
      <c r="S4" s="18" t="s">
        <v>50</v>
      </c>
      <c r="T4" s="17">
        <f>20*10</f>
        <v>200</v>
      </c>
      <c r="U4" s="17">
        <v>139625</v>
      </c>
      <c r="V4" s="19">
        <v>0</v>
      </c>
      <c r="W4" s="20">
        <f>+V4/U4</f>
        <v>0</v>
      </c>
      <c r="X4" s="31"/>
      <c r="Y4" s="31"/>
      <c r="Z4" s="31"/>
      <c r="AA4" s="21">
        <v>47407536</v>
      </c>
      <c r="AB4" s="22" t="s">
        <v>54</v>
      </c>
      <c r="AC4" s="34"/>
      <c r="AD4" s="22" t="s">
        <v>55</v>
      </c>
      <c r="AE4" s="11"/>
      <c r="AF4" s="35"/>
      <c r="AG4" s="26" t="s">
        <v>56</v>
      </c>
      <c r="AH4" s="26" t="s">
        <v>57</v>
      </c>
      <c r="AI4" s="36"/>
      <c r="AJ4" s="37"/>
      <c r="AK4" s="28"/>
      <c r="AL4" s="18" t="s">
        <v>50</v>
      </c>
      <c r="AM4" s="38"/>
    </row>
    <row r="5" spans="1:39" ht="96" customHeight="1" x14ac:dyDescent="0.4">
      <c r="A5" s="30"/>
      <c r="B5" s="30"/>
      <c r="C5" s="31"/>
      <c r="D5" s="31"/>
      <c r="E5" s="31"/>
      <c r="F5" s="32"/>
      <c r="G5" s="31"/>
      <c r="H5" s="31"/>
      <c r="I5" s="31"/>
      <c r="J5" s="31"/>
      <c r="K5" s="33"/>
      <c r="L5" s="33"/>
      <c r="M5" s="33"/>
      <c r="N5" s="14"/>
      <c r="O5" s="15"/>
      <c r="P5" s="31"/>
      <c r="Q5" s="16" t="s">
        <v>59</v>
      </c>
      <c r="R5" s="17">
        <v>6</v>
      </c>
      <c r="S5" s="18" t="s">
        <v>60</v>
      </c>
      <c r="T5" s="17">
        <f>20*10</f>
        <v>200</v>
      </c>
      <c r="U5" s="17" t="s">
        <v>61</v>
      </c>
      <c r="V5" s="19" t="s">
        <v>61</v>
      </c>
      <c r="W5" s="39" t="s">
        <v>61</v>
      </c>
      <c r="X5" s="31"/>
      <c r="Y5" s="31"/>
      <c r="Z5" s="31"/>
      <c r="AA5" s="21">
        <v>23703768</v>
      </c>
      <c r="AB5" s="22" t="s">
        <v>54</v>
      </c>
      <c r="AC5" s="34"/>
      <c r="AD5" s="22" t="s">
        <v>55</v>
      </c>
      <c r="AE5" s="31"/>
      <c r="AF5" s="40"/>
      <c r="AG5" s="26" t="s">
        <v>56</v>
      </c>
      <c r="AH5" s="26" t="s">
        <v>57</v>
      </c>
      <c r="AI5" s="41"/>
      <c r="AJ5" s="42"/>
      <c r="AK5" s="28"/>
      <c r="AL5" s="18" t="s">
        <v>50</v>
      </c>
      <c r="AM5" s="38"/>
    </row>
    <row r="6" spans="1:39" ht="96" customHeight="1" x14ac:dyDescent="0.4">
      <c r="A6" s="30"/>
      <c r="B6" s="30"/>
      <c r="C6" s="31"/>
      <c r="D6" s="31"/>
      <c r="E6" s="31"/>
      <c r="F6" s="32"/>
      <c r="G6" s="31"/>
      <c r="H6" s="31"/>
      <c r="I6" s="31"/>
      <c r="J6" s="31"/>
      <c r="K6" s="33"/>
      <c r="L6" s="33"/>
      <c r="M6" s="33"/>
      <c r="N6" s="14"/>
      <c r="O6" s="15"/>
      <c r="P6" s="31"/>
      <c r="Q6" s="16" t="s">
        <v>62</v>
      </c>
      <c r="R6" s="17">
        <v>1</v>
      </c>
      <c r="S6" s="18" t="s">
        <v>63</v>
      </c>
      <c r="T6" s="17">
        <f>20*6</f>
        <v>120</v>
      </c>
      <c r="U6" s="17" t="s">
        <v>61</v>
      </c>
      <c r="V6" s="19" t="s">
        <v>61</v>
      </c>
      <c r="W6" s="39" t="s">
        <v>61</v>
      </c>
      <c r="X6" s="31"/>
      <c r="Y6" s="31"/>
      <c r="Z6" s="31"/>
      <c r="AA6" s="21">
        <v>72626478309</v>
      </c>
      <c r="AB6" s="22" t="s">
        <v>64</v>
      </c>
      <c r="AC6" s="34"/>
      <c r="AD6" s="22" t="s">
        <v>55</v>
      </c>
      <c r="AE6" s="31"/>
      <c r="AF6" s="40"/>
      <c r="AG6" s="26" t="s">
        <v>56</v>
      </c>
      <c r="AH6" s="26" t="s">
        <v>65</v>
      </c>
      <c r="AI6" s="41"/>
      <c r="AJ6" s="42"/>
      <c r="AK6" s="28"/>
      <c r="AL6" s="18" t="s">
        <v>50</v>
      </c>
      <c r="AM6" s="38"/>
    </row>
    <row r="7" spans="1:39" ht="96" customHeight="1" x14ac:dyDescent="0.4">
      <c r="A7" s="30"/>
      <c r="B7" s="30"/>
      <c r="C7" s="31"/>
      <c r="D7" s="31"/>
      <c r="E7" s="31"/>
      <c r="F7" s="32"/>
      <c r="G7" s="31"/>
      <c r="H7" s="31"/>
      <c r="I7" s="31"/>
      <c r="J7" s="31"/>
      <c r="K7" s="33"/>
      <c r="L7" s="33"/>
      <c r="M7" s="33"/>
      <c r="N7" s="14"/>
      <c r="O7" s="15"/>
      <c r="P7" s="31"/>
      <c r="Q7" s="16" t="s">
        <v>66</v>
      </c>
      <c r="R7" s="17">
        <v>1</v>
      </c>
      <c r="S7" s="18" t="s">
        <v>60</v>
      </c>
      <c r="T7" s="17">
        <v>20</v>
      </c>
      <c r="U7" s="17" t="s">
        <v>61</v>
      </c>
      <c r="V7" s="19" t="s">
        <v>61</v>
      </c>
      <c r="W7" s="39" t="s">
        <v>61</v>
      </c>
      <c r="X7" s="31"/>
      <c r="Y7" s="31"/>
      <c r="Z7" s="31"/>
      <c r="AA7" s="21">
        <v>84098359.500000358</v>
      </c>
      <c r="AB7" s="22" t="s">
        <v>54</v>
      </c>
      <c r="AC7" s="34"/>
      <c r="AD7" s="22" t="s">
        <v>55</v>
      </c>
      <c r="AE7" s="31"/>
      <c r="AF7" s="40"/>
      <c r="AG7" s="26" t="s">
        <v>56</v>
      </c>
      <c r="AH7" s="26" t="s">
        <v>67</v>
      </c>
      <c r="AI7" s="41"/>
      <c r="AJ7" s="42"/>
      <c r="AK7" s="28"/>
      <c r="AL7" s="18" t="s">
        <v>50</v>
      </c>
      <c r="AM7" s="38"/>
    </row>
    <row r="8" spans="1:39" ht="96" customHeight="1" x14ac:dyDescent="0.4">
      <c r="A8" s="30"/>
      <c r="B8" s="30"/>
      <c r="C8" s="31"/>
      <c r="D8" s="31"/>
      <c r="E8" s="31"/>
      <c r="F8" s="32"/>
      <c r="G8" s="31"/>
      <c r="H8" s="31"/>
      <c r="I8" s="31"/>
      <c r="J8" s="31"/>
      <c r="K8" s="33"/>
      <c r="L8" s="33"/>
      <c r="M8" s="33"/>
      <c r="N8" s="14"/>
      <c r="O8" s="15"/>
      <c r="P8" s="31"/>
      <c r="Q8" s="16" t="s">
        <v>68</v>
      </c>
      <c r="R8" s="17">
        <v>6</v>
      </c>
      <c r="S8" s="18" t="s">
        <v>69</v>
      </c>
      <c r="T8" s="17">
        <f>20*6</f>
        <v>120</v>
      </c>
      <c r="U8" s="17" t="s">
        <v>61</v>
      </c>
      <c r="V8" s="19" t="s">
        <v>61</v>
      </c>
      <c r="W8" s="39" t="s">
        <v>61</v>
      </c>
      <c r="X8" s="31"/>
      <c r="Y8" s="31"/>
      <c r="Z8" s="31"/>
      <c r="AA8" s="21">
        <v>185687820</v>
      </c>
      <c r="AB8" s="22" t="s">
        <v>54</v>
      </c>
      <c r="AC8" s="34"/>
      <c r="AD8" s="22" t="s">
        <v>55</v>
      </c>
      <c r="AE8" s="31"/>
      <c r="AF8" s="40"/>
      <c r="AG8" s="26" t="s">
        <v>56</v>
      </c>
      <c r="AH8" s="26" t="s">
        <v>70</v>
      </c>
      <c r="AI8" s="41"/>
      <c r="AJ8" s="42"/>
      <c r="AK8" s="28"/>
      <c r="AL8" s="18" t="s">
        <v>50</v>
      </c>
      <c r="AM8" s="38"/>
    </row>
    <row r="9" spans="1:39" ht="96" customHeight="1" x14ac:dyDescent="0.4">
      <c r="A9" s="30"/>
      <c r="B9" s="30"/>
      <c r="C9" s="31"/>
      <c r="D9" s="31"/>
      <c r="E9" s="31"/>
      <c r="F9" s="32"/>
      <c r="G9" s="31"/>
      <c r="H9" s="31"/>
      <c r="I9" s="31"/>
      <c r="J9" s="31"/>
      <c r="K9" s="33"/>
      <c r="L9" s="33"/>
      <c r="M9" s="33"/>
      <c r="N9" s="14"/>
      <c r="O9" s="15"/>
      <c r="P9" s="31"/>
      <c r="Q9" s="16" t="s">
        <v>71</v>
      </c>
      <c r="R9" s="17">
        <v>1</v>
      </c>
      <c r="S9" s="18" t="s">
        <v>60</v>
      </c>
      <c r="T9" s="17">
        <v>20</v>
      </c>
      <c r="U9" s="17" t="s">
        <v>61</v>
      </c>
      <c r="V9" s="19" t="s">
        <v>61</v>
      </c>
      <c r="W9" s="39" t="s">
        <v>61</v>
      </c>
      <c r="X9" s="31"/>
      <c r="Y9" s="31"/>
      <c r="Z9" s="31"/>
      <c r="AA9" s="21">
        <v>533175706.5</v>
      </c>
      <c r="AB9" s="22" t="s">
        <v>54</v>
      </c>
      <c r="AC9" s="34"/>
      <c r="AD9" s="22" t="s">
        <v>55</v>
      </c>
      <c r="AE9" s="31"/>
      <c r="AF9" s="40"/>
      <c r="AG9" s="26" t="s">
        <v>56</v>
      </c>
      <c r="AH9" s="26" t="s">
        <v>57</v>
      </c>
      <c r="AI9" s="41"/>
      <c r="AJ9" s="42"/>
      <c r="AK9" s="28"/>
      <c r="AL9" s="18" t="s">
        <v>50</v>
      </c>
      <c r="AM9" s="38"/>
    </row>
    <row r="10" spans="1:39" ht="96" customHeight="1" x14ac:dyDescent="0.4">
      <c r="A10" s="30"/>
      <c r="B10" s="30"/>
      <c r="C10" s="31"/>
      <c r="D10" s="31"/>
      <c r="E10" s="31"/>
      <c r="F10" s="32"/>
      <c r="G10" s="31"/>
      <c r="H10" s="31"/>
      <c r="I10" s="31"/>
      <c r="J10" s="31"/>
      <c r="K10" s="33"/>
      <c r="L10" s="33"/>
      <c r="M10" s="33"/>
      <c r="N10" s="14"/>
      <c r="O10" s="15"/>
      <c r="P10" s="31"/>
      <c r="Q10" s="16" t="s">
        <v>72</v>
      </c>
      <c r="R10" s="17">
        <v>1</v>
      </c>
      <c r="S10" s="18" t="s">
        <v>63</v>
      </c>
      <c r="T10" s="17">
        <f>20</f>
        <v>20</v>
      </c>
      <c r="U10" s="17" t="s">
        <v>61</v>
      </c>
      <c r="V10" s="19" t="s">
        <v>61</v>
      </c>
      <c r="W10" s="39" t="s">
        <v>61</v>
      </c>
      <c r="X10" s="31"/>
      <c r="Y10" s="31"/>
      <c r="Z10" s="31"/>
      <c r="AA10" s="21">
        <v>23703768</v>
      </c>
      <c r="AB10" s="22" t="s">
        <v>54</v>
      </c>
      <c r="AC10" s="34"/>
      <c r="AD10" s="22" t="s">
        <v>55</v>
      </c>
      <c r="AE10" s="31"/>
      <c r="AF10" s="40"/>
      <c r="AG10" s="26" t="s">
        <v>56</v>
      </c>
      <c r="AH10" s="26" t="s">
        <v>57</v>
      </c>
      <c r="AI10" s="41"/>
      <c r="AJ10" s="42"/>
      <c r="AK10" s="28"/>
      <c r="AL10" s="18" t="s">
        <v>50</v>
      </c>
      <c r="AM10" s="38"/>
    </row>
    <row r="11" spans="1:39" ht="96" customHeight="1" x14ac:dyDescent="0.4">
      <c r="A11" s="30"/>
      <c r="B11" s="30"/>
      <c r="C11" s="31"/>
      <c r="D11" s="31"/>
      <c r="E11" s="31"/>
      <c r="F11" s="32"/>
      <c r="G11" s="31"/>
      <c r="H11" s="31"/>
      <c r="I11" s="31"/>
      <c r="J11" s="31"/>
      <c r="K11" s="33"/>
      <c r="L11" s="33"/>
      <c r="M11" s="33"/>
      <c r="N11" s="14"/>
      <c r="O11" s="15"/>
      <c r="P11" s="31"/>
      <c r="Q11" s="16" t="s">
        <v>73</v>
      </c>
      <c r="R11" s="17">
        <v>3</v>
      </c>
      <c r="S11" s="18" t="s">
        <v>74</v>
      </c>
      <c r="T11" s="17">
        <f>20*4</f>
        <v>80</v>
      </c>
      <c r="U11" s="17" t="s">
        <v>61</v>
      </c>
      <c r="V11" s="19" t="s">
        <v>61</v>
      </c>
      <c r="W11" s="39" t="s">
        <v>61</v>
      </c>
      <c r="X11" s="31"/>
      <c r="Y11" s="31"/>
      <c r="Z11" s="31"/>
      <c r="AA11" s="21">
        <v>23703768</v>
      </c>
      <c r="AB11" s="22" t="s">
        <v>54</v>
      </c>
      <c r="AC11" s="34"/>
      <c r="AD11" s="22" t="s">
        <v>55</v>
      </c>
      <c r="AE11" s="31"/>
      <c r="AF11" s="40"/>
      <c r="AG11" s="26" t="s">
        <v>56</v>
      </c>
      <c r="AH11" s="26" t="s">
        <v>57</v>
      </c>
      <c r="AI11" s="41"/>
      <c r="AJ11" s="42"/>
      <c r="AK11" s="28"/>
      <c r="AL11" s="18" t="s">
        <v>50</v>
      </c>
      <c r="AM11" s="38"/>
    </row>
    <row r="12" spans="1:39" ht="96" customHeight="1" x14ac:dyDescent="0.4">
      <c r="A12" s="30"/>
      <c r="B12" s="30"/>
      <c r="C12" s="31"/>
      <c r="D12" s="31"/>
      <c r="E12" s="31"/>
      <c r="F12" s="32"/>
      <c r="G12" s="31"/>
      <c r="H12" s="31"/>
      <c r="I12" s="31"/>
      <c r="J12" s="31"/>
      <c r="K12" s="33"/>
      <c r="L12" s="33"/>
      <c r="M12" s="33"/>
      <c r="N12" s="14"/>
      <c r="O12" s="15"/>
      <c r="P12" s="31"/>
      <c r="Q12" s="16" t="s">
        <v>75</v>
      </c>
      <c r="R12" s="17">
        <v>1</v>
      </c>
      <c r="S12" s="18" t="s">
        <v>74</v>
      </c>
      <c r="T12" s="17">
        <f>20*5</f>
        <v>100</v>
      </c>
      <c r="U12" s="17" t="s">
        <v>61</v>
      </c>
      <c r="V12" s="19" t="s">
        <v>61</v>
      </c>
      <c r="W12" s="39" t="s">
        <v>61</v>
      </c>
      <c r="X12" s="31"/>
      <c r="Y12" s="31"/>
      <c r="Z12" s="31"/>
      <c r="AA12" s="21">
        <v>207407970</v>
      </c>
      <c r="AB12" s="22" t="s">
        <v>54</v>
      </c>
      <c r="AC12" s="34"/>
      <c r="AD12" s="22" t="s">
        <v>55</v>
      </c>
      <c r="AE12" s="31"/>
      <c r="AF12" s="40"/>
      <c r="AG12" s="26" t="s">
        <v>56</v>
      </c>
      <c r="AH12" s="26" t="s">
        <v>57</v>
      </c>
      <c r="AI12" s="41"/>
      <c r="AJ12" s="42"/>
      <c r="AK12" s="28"/>
      <c r="AL12" s="18" t="s">
        <v>50</v>
      </c>
      <c r="AM12" s="38"/>
    </row>
    <row r="13" spans="1:39" ht="96" customHeight="1" x14ac:dyDescent="0.4">
      <c r="A13" s="30"/>
      <c r="B13" s="30"/>
      <c r="C13" s="31"/>
      <c r="D13" s="31"/>
      <c r="E13" s="31"/>
      <c r="F13" s="32"/>
      <c r="G13" s="31"/>
      <c r="H13" s="31"/>
      <c r="I13" s="31"/>
      <c r="J13" s="31"/>
      <c r="K13" s="33"/>
      <c r="L13" s="33"/>
      <c r="M13" s="33"/>
      <c r="N13" s="14"/>
      <c r="O13" s="15"/>
      <c r="P13" s="31"/>
      <c r="Q13" s="16" t="s">
        <v>76</v>
      </c>
      <c r="R13" s="17">
        <v>1</v>
      </c>
      <c r="S13" s="18" t="s">
        <v>74</v>
      </c>
      <c r="T13" s="17">
        <f>20*5</f>
        <v>100</v>
      </c>
      <c r="U13" s="17" t="s">
        <v>61</v>
      </c>
      <c r="V13" s="19" t="s">
        <v>61</v>
      </c>
      <c r="W13" s="39" t="s">
        <v>61</v>
      </c>
      <c r="X13" s="31"/>
      <c r="Y13" s="31"/>
      <c r="Z13" s="31"/>
      <c r="AA13" s="21">
        <v>11851884</v>
      </c>
      <c r="AB13" s="22" t="s">
        <v>54</v>
      </c>
      <c r="AC13" s="34"/>
      <c r="AD13" s="22" t="s">
        <v>55</v>
      </c>
      <c r="AE13" s="31"/>
      <c r="AF13" s="40"/>
      <c r="AG13" s="26" t="s">
        <v>56</v>
      </c>
      <c r="AH13" s="26" t="s">
        <v>57</v>
      </c>
      <c r="AI13" s="41"/>
      <c r="AJ13" s="42"/>
      <c r="AK13" s="28"/>
      <c r="AL13" s="18" t="s">
        <v>50</v>
      </c>
      <c r="AM13" s="38"/>
    </row>
    <row r="14" spans="1:39" ht="96" customHeight="1" x14ac:dyDescent="0.4">
      <c r="A14" s="30"/>
      <c r="B14" s="30"/>
      <c r="C14" s="31"/>
      <c r="D14" s="31"/>
      <c r="E14" s="31"/>
      <c r="F14" s="32"/>
      <c r="G14" s="31"/>
      <c r="H14" s="31"/>
      <c r="I14" s="31"/>
      <c r="J14" s="31"/>
      <c r="K14" s="33"/>
      <c r="L14" s="33"/>
      <c r="M14" s="33"/>
      <c r="N14" s="14"/>
      <c r="O14" s="15"/>
      <c r="P14" s="31"/>
      <c r="Q14" s="16" t="s">
        <v>77</v>
      </c>
      <c r="R14" s="17">
        <v>35</v>
      </c>
      <c r="S14" s="18" t="s">
        <v>69</v>
      </c>
      <c r="T14" s="17">
        <f>20*4</f>
        <v>80</v>
      </c>
      <c r="U14" s="17" t="s">
        <v>61</v>
      </c>
      <c r="V14" s="19" t="s">
        <v>61</v>
      </c>
      <c r="W14" s="39" t="s">
        <v>61</v>
      </c>
      <c r="X14" s="31"/>
      <c r="Y14" s="31"/>
      <c r="Z14" s="31"/>
      <c r="AA14" s="21">
        <v>11851884</v>
      </c>
      <c r="AB14" s="22" t="s">
        <v>54</v>
      </c>
      <c r="AC14" s="34"/>
      <c r="AD14" s="22" t="s">
        <v>55</v>
      </c>
      <c r="AE14" s="31"/>
      <c r="AF14" s="40"/>
      <c r="AG14" s="26" t="s">
        <v>56</v>
      </c>
      <c r="AH14" s="26" t="s">
        <v>57</v>
      </c>
      <c r="AI14" s="41"/>
      <c r="AJ14" s="42"/>
      <c r="AK14" s="28"/>
      <c r="AL14" s="18" t="s">
        <v>50</v>
      </c>
      <c r="AM14" s="38"/>
    </row>
    <row r="15" spans="1:39" ht="88.5" customHeight="1" x14ac:dyDescent="0.4">
      <c r="A15" s="30"/>
      <c r="B15" s="30"/>
      <c r="C15" s="31"/>
      <c r="D15" s="31"/>
      <c r="E15" s="31"/>
      <c r="F15" s="32"/>
      <c r="G15" s="31"/>
      <c r="H15" s="31"/>
      <c r="I15" s="31"/>
      <c r="J15" s="31"/>
      <c r="K15" s="33"/>
      <c r="L15" s="33"/>
      <c r="M15" s="33"/>
      <c r="N15" s="14"/>
      <c r="O15" s="15"/>
      <c r="P15" s="31"/>
      <c r="Q15" s="16" t="s">
        <v>78</v>
      </c>
      <c r="R15" s="17">
        <f>35*30</f>
        <v>1050</v>
      </c>
      <c r="S15" s="18" t="s">
        <v>60</v>
      </c>
      <c r="T15" s="17">
        <v>180</v>
      </c>
      <c r="U15" s="17">
        <v>6532</v>
      </c>
      <c r="V15" s="17">
        <v>0</v>
      </c>
      <c r="W15" s="20">
        <f>+V15/U15</f>
        <v>0</v>
      </c>
      <c r="X15" s="31"/>
      <c r="Y15" s="31"/>
      <c r="Z15" s="43"/>
      <c r="AA15" s="21">
        <v>23703768</v>
      </c>
      <c r="AB15" s="22" t="s">
        <v>54</v>
      </c>
      <c r="AC15" s="34"/>
      <c r="AD15" s="22" t="s">
        <v>55</v>
      </c>
      <c r="AE15" s="31"/>
      <c r="AF15" s="40"/>
      <c r="AG15" s="26" t="s">
        <v>56</v>
      </c>
      <c r="AH15" s="26" t="s">
        <v>57</v>
      </c>
      <c r="AI15" s="41"/>
      <c r="AJ15" s="42"/>
      <c r="AK15" s="28"/>
      <c r="AL15" s="18" t="s">
        <v>50</v>
      </c>
      <c r="AM15" s="38"/>
    </row>
    <row r="16" spans="1:39" ht="105" customHeight="1" x14ac:dyDescent="0.4">
      <c r="A16" s="30"/>
      <c r="B16" s="30"/>
      <c r="C16" s="31"/>
      <c r="D16" s="31"/>
      <c r="E16" s="31"/>
      <c r="F16" s="32"/>
      <c r="G16" s="31"/>
      <c r="H16" s="31"/>
      <c r="I16" s="31"/>
      <c r="J16" s="31"/>
      <c r="K16" s="33"/>
      <c r="L16" s="33"/>
      <c r="M16" s="33"/>
      <c r="N16" s="11" t="s">
        <v>79</v>
      </c>
      <c r="O16" s="44">
        <v>2020130010085</v>
      </c>
      <c r="P16" s="11" t="s">
        <v>80</v>
      </c>
      <c r="Q16" s="16" t="s">
        <v>81</v>
      </c>
      <c r="R16" s="17">
        <v>4</v>
      </c>
      <c r="S16" s="18" t="s">
        <v>69</v>
      </c>
      <c r="T16" s="17">
        <f>20*4</f>
        <v>80</v>
      </c>
      <c r="U16" s="17" t="s">
        <v>61</v>
      </c>
      <c r="V16" s="19" t="s">
        <v>61</v>
      </c>
      <c r="W16" s="39" t="s">
        <v>61</v>
      </c>
      <c r="X16" s="22"/>
      <c r="Y16" s="45" t="s">
        <v>82</v>
      </c>
      <c r="Z16" s="11" t="s">
        <v>83</v>
      </c>
      <c r="AA16" s="21">
        <v>17777826</v>
      </c>
      <c r="AB16" s="22" t="s">
        <v>54</v>
      </c>
      <c r="AC16" s="46"/>
      <c r="AD16" s="22" t="s">
        <v>84</v>
      </c>
      <c r="AE16" s="11"/>
      <c r="AF16" s="47"/>
      <c r="AG16" s="26" t="s">
        <v>56</v>
      </c>
      <c r="AH16" s="26" t="s">
        <v>57</v>
      </c>
      <c r="AI16" s="36"/>
      <c r="AJ16" s="37"/>
      <c r="AK16" s="28"/>
      <c r="AL16" s="48" t="s">
        <v>50</v>
      </c>
      <c r="AM16" s="38"/>
    </row>
    <row r="17" spans="1:39" ht="147.75" customHeight="1" x14ac:dyDescent="0.4">
      <c r="A17" s="30"/>
      <c r="B17" s="30"/>
      <c r="C17" s="31"/>
      <c r="D17" s="31"/>
      <c r="E17" s="31"/>
      <c r="F17" s="32"/>
      <c r="G17" s="31"/>
      <c r="H17" s="31"/>
      <c r="I17" s="31"/>
      <c r="J17" s="31"/>
      <c r="K17" s="33"/>
      <c r="L17" s="33"/>
      <c r="M17" s="33"/>
      <c r="N17" s="31"/>
      <c r="O17" s="49"/>
      <c r="P17" s="31"/>
      <c r="Q17" s="16" t="s">
        <v>85</v>
      </c>
      <c r="R17" s="17">
        <v>1</v>
      </c>
      <c r="S17" s="18" t="s">
        <v>74</v>
      </c>
      <c r="T17" s="17">
        <f>2*50</f>
        <v>100</v>
      </c>
      <c r="U17" s="17" t="s">
        <v>61</v>
      </c>
      <c r="V17" s="19" t="s">
        <v>61</v>
      </c>
      <c r="W17" s="39" t="s">
        <v>61</v>
      </c>
      <c r="X17" s="22"/>
      <c r="Y17" s="50"/>
      <c r="Z17" s="31"/>
      <c r="AA17" s="21">
        <v>17777826</v>
      </c>
      <c r="AB17" s="22" t="s">
        <v>54</v>
      </c>
      <c r="AC17" s="46"/>
      <c r="AD17" s="22" t="s">
        <v>84</v>
      </c>
      <c r="AE17" s="31"/>
      <c r="AF17" s="51"/>
      <c r="AG17" s="26" t="s">
        <v>56</v>
      </c>
      <c r="AH17" s="26" t="s">
        <v>57</v>
      </c>
      <c r="AI17" s="41"/>
      <c r="AJ17" s="42"/>
      <c r="AK17" s="28"/>
      <c r="AL17" s="48" t="s">
        <v>50</v>
      </c>
      <c r="AM17" s="38"/>
    </row>
    <row r="18" spans="1:39" ht="147.75" customHeight="1" x14ac:dyDescent="0.4">
      <c r="A18" s="30"/>
      <c r="B18" s="30"/>
      <c r="C18" s="31"/>
      <c r="D18" s="31"/>
      <c r="E18" s="31"/>
      <c r="F18" s="32"/>
      <c r="G18" s="31"/>
      <c r="H18" s="31"/>
      <c r="I18" s="31"/>
      <c r="J18" s="31"/>
      <c r="K18" s="33"/>
      <c r="L18" s="33"/>
      <c r="M18" s="33"/>
      <c r="N18" s="31"/>
      <c r="O18" s="49"/>
      <c r="P18" s="31"/>
      <c r="Q18" s="16" t="s">
        <v>86</v>
      </c>
      <c r="R18" s="17">
        <v>35</v>
      </c>
      <c r="S18" s="18" t="s">
        <v>63</v>
      </c>
      <c r="T18" s="17">
        <f>4*20</f>
        <v>80</v>
      </c>
      <c r="U18" s="17" t="s">
        <v>61</v>
      </c>
      <c r="V18" s="19" t="s">
        <v>61</v>
      </c>
      <c r="W18" s="39" t="s">
        <v>61</v>
      </c>
      <c r="X18" s="22"/>
      <c r="Y18" s="50"/>
      <c r="Z18" s="31"/>
      <c r="AA18" s="21">
        <v>59145436</v>
      </c>
      <c r="AB18" s="22" t="s">
        <v>54</v>
      </c>
      <c r="AC18" s="46"/>
      <c r="AD18" s="22" t="s">
        <v>84</v>
      </c>
      <c r="AE18" s="31"/>
      <c r="AF18" s="51"/>
      <c r="AG18" s="26" t="s">
        <v>56</v>
      </c>
      <c r="AH18" s="26" t="s">
        <v>65</v>
      </c>
      <c r="AI18" s="41"/>
      <c r="AJ18" s="42"/>
      <c r="AK18" s="28"/>
      <c r="AL18" s="48" t="s">
        <v>60</v>
      </c>
      <c r="AM18" s="38"/>
    </row>
    <row r="19" spans="1:39" ht="147.75" customHeight="1" x14ac:dyDescent="0.4">
      <c r="A19" s="30"/>
      <c r="B19" s="30"/>
      <c r="C19" s="31"/>
      <c r="D19" s="31"/>
      <c r="E19" s="31"/>
      <c r="F19" s="32"/>
      <c r="G19" s="31"/>
      <c r="H19" s="31"/>
      <c r="I19" s="31"/>
      <c r="J19" s="31"/>
      <c r="K19" s="33"/>
      <c r="L19" s="33"/>
      <c r="M19" s="33"/>
      <c r="N19" s="31"/>
      <c r="O19" s="49"/>
      <c r="P19" s="31"/>
      <c r="Q19" s="16" t="s">
        <v>87</v>
      </c>
      <c r="R19" s="17">
        <v>1050</v>
      </c>
      <c r="S19" s="18" t="s">
        <v>74</v>
      </c>
      <c r="T19" s="17">
        <f>5*20</f>
        <v>100</v>
      </c>
      <c r="U19" s="17" t="s">
        <v>61</v>
      </c>
      <c r="V19" s="19" t="s">
        <v>61</v>
      </c>
      <c r="W19" s="39" t="s">
        <v>61</v>
      </c>
      <c r="X19" s="22"/>
      <c r="Y19" s="50"/>
      <c r="Z19" s="31"/>
      <c r="AA19" s="21">
        <v>1334628117</v>
      </c>
      <c r="AB19" s="22" t="s">
        <v>54</v>
      </c>
      <c r="AC19" s="46"/>
      <c r="AD19" s="22" t="s">
        <v>84</v>
      </c>
      <c r="AE19" s="31"/>
      <c r="AF19" s="51"/>
      <c r="AG19" s="26" t="s">
        <v>56</v>
      </c>
      <c r="AH19" s="26" t="s">
        <v>65</v>
      </c>
      <c r="AI19" s="41"/>
      <c r="AJ19" s="42"/>
      <c r="AK19" s="28"/>
      <c r="AL19" s="48" t="s">
        <v>50</v>
      </c>
      <c r="AM19" s="38"/>
    </row>
    <row r="20" spans="1:39" ht="147.75" customHeight="1" x14ac:dyDescent="0.4">
      <c r="A20" s="30"/>
      <c r="B20" s="30"/>
      <c r="C20" s="31"/>
      <c r="D20" s="31"/>
      <c r="E20" s="31"/>
      <c r="F20" s="32"/>
      <c r="G20" s="31"/>
      <c r="H20" s="31"/>
      <c r="I20" s="31"/>
      <c r="J20" s="31"/>
      <c r="K20" s="33"/>
      <c r="L20" s="33"/>
      <c r="M20" s="33"/>
      <c r="N20" s="31"/>
      <c r="O20" s="49"/>
      <c r="P20" s="31"/>
      <c r="Q20" s="16" t="s">
        <v>88</v>
      </c>
      <c r="R20" s="17">
        <v>4</v>
      </c>
      <c r="S20" s="18" t="s">
        <v>74</v>
      </c>
      <c r="T20" s="17">
        <f>4*20</f>
        <v>80</v>
      </c>
      <c r="U20" s="17" t="s">
        <v>61</v>
      </c>
      <c r="V20" s="19" t="s">
        <v>61</v>
      </c>
      <c r="W20" s="39" t="s">
        <v>61</v>
      </c>
      <c r="X20" s="22"/>
      <c r="Y20" s="50"/>
      <c r="Z20" s="31"/>
      <c r="AA20" s="21">
        <v>27162631.733333327</v>
      </c>
      <c r="AB20" s="22" t="s">
        <v>54</v>
      </c>
      <c r="AC20" s="46"/>
      <c r="AD20" s="22" t="s">
        <v>84</v>
      </c>
      <c r="AE20" s="31"/>
      <c r="AF20" s="51"/>
      <c r="AG20" s="26" t="s">
        <v>56</v>
      </c>
      <c r="AH20" s="26" t="s">
        <v>57</v>
      </c>
      <c r="AI20" s="41"/>
      <c r="AJ20" s="42"/>
      <c r="AK20" s="28"/>
      <c r="AL20" s="48" t="s">
        <v>50</v>
      </c>
      <c r="AM20" s="38"/>
    </row>
    <row r="21" spans="1:39" ht="147.75" customHeight="1" x14ac:dyDescent="0.4">
      <c r="A21" s="30"/>
      <c r="B21" s="30"/>
      <c r="C21" s="31"/>
      <c r="D21" s="31"/>
      <c r="E21" s="31"/>
      <c r="F21" s="32"/>
      <c r="G21" s="31"/>
      <c r="H21" s="31"/>
      <c r="I21" s="31"/>
      <c r="J21" s="31"/>
      <c r="K21" s="33"/>
      <c r="L21" s="33"/>
      <c r="M21" s="33"/>
      <c r="N21" s="31"/>
      <c r="O21" s="49"/>
      <c r="P21" s="31"/>
      <c r="Q21" s="16" t="s">
        <v>89</v>
      </c>
      <c r="R21" s="17">
        <v>1</v>
      </c>
      <c r="S21" s="18" t="s">
        <v>63</v>
      </c>
      <c r="T21" s="17">
        <f>20*4</f>
        <v>80</v>
      </c>
      <c r="U21" s="17" t="s">
        <v>61</v>
      </c>
      <c r="V21" s="19" t="s">
        <v>61</v>
      </c>
      <c r="W21" s="39" t="s">
        <v>61</v>
      </c>
      <c r="X21" s="22"/>
      <c r="Y21" s="50"/>
      <c r="Z21" s="31"/>
      <c r="AA21" s="21">
        <v>63136972.799999997</v>
      </c>
      <c r="AB21" s="22" t="s">
        <v>54</v>
      </c>
      <c r="AC21" s="46"/>
      <c r="AD21" s="22" t="s">
        <v>84</v>
      </c>
      <c r="AE21" s="31"/>
      <c r="AF21" s="51"/>
      <c r="AG21" s="26" t="s">
        <v>56</v>
      </c>
      <c r="AH21" s="26" t="s">
        <v>57</v>
      </c>
      <c r="AI21" s="41"/>
      <c r="AJ21" s="42"/>
      <c r="AK21" s="28"/>
      <c r="AL21" s="48" t="s">
        <v>50</v>
      </c>
      <c r="AM21" s="38"/>
    </row>
    <row r="22" spans="1:39" ht="147.75" customHeight="1" x14ac:dyDescent="0.4">
      <c r="A22" s="30"/>
      <c r="B22" s="30"/>
      <c r="C22" s="31"/>
      <c r="D22" s="31"/>
      <c r="E22" s="31"/>
      <c r="F22" s="32"/>
      <c r="G22" s="31"/>
      <c r="H22" s="31"/>
      <c r="I22" s="31"/>
      <c r="J22" s="31"/>
      <c r="K22" s="33"/>
      <c r="L22" s="33"/>
      <c r="M22" s="33"/>
      <c r="N22" s="31"/>
      <c r="O22" s="49"/>
      <c r="P22" s="31"/>
      <c r="Q22" s="16" t="s">
        <v>90</v>
      </c>
      <c r="R22" s="22">
        <v>4</v>
      </c>
      <c r="S22" s="18" t="s">
        <v>63</v>
      </c>
      <c r="T22" s="17">
        <f>4*20</f>
        <v>80</v>
      </c>
      <c r="U22" s="17" t="s">
        <v>61</v>
      </c>
      <c r="V22" s="19" t="s">
        <v>61</v>
      </c>
      <c r="W22" s="39" t="s">
        <v>61</v>
      </c>
      <c r="X22" s="22"/>
      <c r="Y22" s="50"/>
      <c r="Z22" s="31"/>
      <c r="AA22" s="21">
        <v>77111814.533333331</v>
      </c>
      <c r="AB22" s="22" t="s">
        <v>54</v>
      </c>
      <c r="AC22" s="46"/>
      <c r="AD22" s="22" t="s">
        <v>84</v>
      </c>
      <c r="AE22" s="31"/>
      <c r="AF22" s="51"/>
      <c r="AG22" s="26" t="s">
        <v>56</v>
      </c>
      <c r="AH22" s="26" t="s">
        <v>57</v>
      </c>
      <c r="AI22" s="41"/>
      <c r="AJ22" s="42"/>
      <c r="AK22" s="28"/>
      <c r="AL22" s="48" t="s">
        <v>50</v>
      </c>
      <c r="AM22" s="38"/>
    </row>
    <row r="23" spans="1:39" ht="147.75" customHeight="1" x14ac:dyDescent="0.4">
      <c r="A23" s="30"/>
      <c r="B23" s="30"/>
      <c r="C23" s="31"/>
      <c r="D23" s="31"/>
      <c r="E23" s="31"/>
      <c r="F23" s="32"/>
      <c r="G23" s="31"/>
      <c r="H23" s="31"/>
      <c r="I23" s="31"/>
      <c r="J23" s="31"/>
      <c r="K23" s="33"/>
      <c r="L23" s="33"/>
      <c r="M23" s="33"/>
      <c r="N23" s="31"/>
      <c r="O23" s="49"/>
      <c r="P23" s="31"/>
      <c r="Q23" s="16" t="s">
        <v>91</v>
      </c>
      <c r="R23" s="22">
        <v>1</v>
      </c>
      <c r="S23" s="18" t="s">
        <v>74</v>
      </c>
      <c r="T23" s="17">
        <f>5*20</f>
        <v>100</v>
      </c>
      <c r="U23" s="17" t="s">
        <v>61</v>
      </c>
      <c r="V23" s="19" t="s">
        <v>61</v>
      </c>
      <c r="W23" s="39" t="s">
        <v>61</v>
      </c>
      <c r="X23" s="22"/>
      <c r="Y23" s="50"/>
      <c r="Z23" s="31"/>
      <c r="AA23" s="21">
        <v>10522828.800000001</v>
      </c>
      <c r="AB23" s="22" t="s">
        <v>54</v>
      </c>
      <c r="AC23" s="46"/>
      <c r="AD23" s="22" t="s">
        <v>84</v>
      </c>
      <c r="AE23" s="31"/>
      <c r="AF23" s="51"/>
      <c r="AG23" s="26" t="s">
        <v>56</v>
      </c>
      <c r="AH23" s="26" t="s">
        <v>57</v>
      </c>
      <c r="AI23" s="41"/>
      <c r="AJ23" s="42"/>
      <c r="AK23" s="28"/>
      <c r="AL23" s="48" t="s">
        <v>50</v>
      </c>
      <c r="AM23" s="38"/>
    </row>
    <row r="24" spans="1:39" ht="147.75" customHeight="1" x14ac:dyDescent="0.4">
      <c r="A24" s="30"/>
      <c r="B24" s="30"/>
      <c r="C24" s="31"/>
      <c r="D24" s="31"/>
      <c r="E24" s="31"/>
      <c r="F24" s="32"/>
      <c r="G24" s="31"/>
      <c r="H24" s="31"/>
      <c r="I24" s="31"/>
      <c r="J24" s="31"/>
      <c r="K24" s="33"/>
      <c r="L24" s="33"/>
      <c r="M24" s="33"/>
      <c r="N24" s="31"/>
      <c r="O24" s="49"/>
      <c r="P24" s="31"/>
      <c r="Q24" s="16" t="s">
        <v>92</v>
      </c>
      <c r="R24" s="22">
        <v>1</v>
      </c>
      <c r="S24" s="18" t="s">
        <v>74</v>
      </c>
      <c r="T24" s="17">
        <f>4*20</f>
        <v>80</v>
      </c>
      <c r="U24" s="17" t="s">
        <v>61</v>
      </c>
      <c r="V24" s="19" t="s">
        <v>61</v>
      </c>
      <c r="W24" s="39" t="s">
        <v>61</v>
      </c>
      <c r="X24" s="22"/>
      <c r="Y24" s="50"/>
      <c r="Z24" s="31"/>
      <c r="AA24" s="21">
        <v>20222771.333333328</v>
      </c>
      <c r="AB24" s="22" t="s">
        <v>54</v>
      </c>
      <c r="AC24" s="46"/>
      <c r="AD24" s="22" t="s">
        <v>84</v>
      </c>
      <c r="AE24" s="31"/>
      <c r="AF24" s="51"/>
      <c r="AG24" s="26" t="s">
        <v>56</v>
      </c>
      <c r="AH24" s="26" t="s">
        <v>57</v>
      </c>
      <c r="AI24" s="41"/>
      <c r="AJ24" s="42"/>
      <c r="AK24" s="28"/>
      <c r="AL24" s="48" t="s">
        <v>50</v>
      </c>
      <c r="AM24" s="38"/>
    </row>
    <row r="25" spans="1:39" ht="147.75" customHeight="1" x14ac:dyDescent="0.4">
      <c r="A25" s="30"/>
      <c r="B25" s="30"/>
      <c r="C25" s="31"/>
      <c r="D25" s="31"/>
      <c r="E25" s="31"/>
      <c r="F25" s="32"/>
      <c r="G25" s="31"/>
      <c r="H25" s="31"/>
      <c r="I25" s="31"/>
      <c r="J25" s="31"/>
      <c r="K25" s="33"/>
      <c r="L25" s="33"/>
      <c r="M25" s="33"/>
      <c r="N25" s="43"/>
      <c r="O25" s="52"/>
      <c r="P25" s="43"/>
      <c r="Q25" s="16" t="s">
        <v>93</v>
      </c>
      <c r="R25" s="22">
        <v>1</v>
      </c>
      <c r="S25" s="18" t="s">
        <v>63</v>
      </c>
      <c r="T25" s="17">
        <f>20*4</f>
        <v>80</v>
      </c>
      <c r="U25" s="17" t="s">
        <v>61</v>
      </c>
      <c r="V25" s="19" t="s">
        <v>61</v>
      </c>
      <c r="W25" s="39" t="s">
        <v>61</v>
      </c>
      <c r="X25" s="22"/>
      <c r="Y25" s="50"/>
      <c r="Z25" s="31"/>
      <c r="AA25" s="21">
        <v>10522828.800000001</v>
      </c>
      <c r="AB25" s="22" t="s">
        <v>54</v>
      </c>
      <c r="AC25" s="46"/>
      <c r="AD25" s="22" t="s">
        <v>84</v>
      </c>
      <c r="AE25" s="31"/>
      <c r="AF25" s="51"/>
      <c r="AG25" s="26" t="s">
        <v>56</v>
      </c>
      <c r="AH25" s="26" t="s">
        <v>57</v>
      </c>
      <c r="AI25" s="41"/>
      <c r="AJ25" s="42"/>
      <c r="AK25" s="28"/>
      <c r="AL25" s="48" t="s">
        <v>50</v>
      </c>
      <c r="AM25" s="38"/>
    </row>
    <row r="26" spans="1:39" ht="194.25" customHeight="1" x14ac:dyDescent="0.4">
      <c r="A26" s="30"/>
      <c r="B26" s="30"/>
      <c r="C26" s="31"/>
      <c r="D26" s="31"/>
      <c r="E26" s="31"/>
      <c r="F26" s="32"/>
      <c r="G26" s="31"/>
      <c r="H26" s="31"/>
      <c r="I26" s="31"/>
      <c r="J26" s="31"/>
      <c r="K26" s="33"/>
      <c r="L26" s="33"/>
      <c r="M26" s="33"/>
      <c r="N26" s="53" t="s">
        <v>94</v>
      </c>
      <c r="O26" s="44">
        <v>2020130010057</v>
      </c>
      <c r="P26" s="11" t="s">
        <v>95</v>
      </c>
      <c r="Q26" s="11" t="s">
        <v>96</v>
      </c>
      <c r="R26" s="54">
        <v>81</v>
      </c>
      <c r="S26" s="55">
        <v>44562</v>
      </c>
      <c r="T26" s="56">
        <v>90</v>
      </c>
      <c r="U26" s="57">
        <v>101</v>
      </c>
      <c r="V26" s="58"/>
      <c r="W26" s="59">
        <v>0.2</v>
      </c>
      <c r="X26" s="44">
        <v>0</v>
      </c>
      <c r="Y26" s="11" t="s">
        <v>97</v>
      </c>
      <c r="Z26" s="11" t="s">
        <v>98</v>
      </c>
      <c r="AA26" s="60">
        <v>11094463362</v>
      </c>
      <c r="AB26" s="40" t="s">
        <v>99</v>
      </c>
      <c r="AC26" s="26" t="s">
        <v>100</v>
      </c>
      <c r="AD26" s="24" t="s">
        <v>101</v>
      </c>
      <c r="AE26" s="24"/>
      <c r="AF26" s="25"/>
      <c r="AG26" s="25" t="s">
        <v>61</v>
      </c>
      <c r="AH26" s="61" t="s">
        <v>61</v>
      </c>
      <c r="AI26" s="27"/>
      <c r="AJ26" s="27"/>
      <c r="AK26" s="28"/>
      <c r="AL26" s="62" t="s">
        <v>61</v>
      </c>
      <c r="AM26" s="62"/>
    </row>
    <row r="27" spans="1:39" ht="208.5" customHeight="1" x14ac:dyDescent="0.4">
      <c r="A27" s="30"/>
      <c r="B27" s="30"/>
      <c r="C27" s="31"/>
      <c r="D27" s="31"/>
      <c r="E27" s="31"/>
      <c r="F27" s="32"/>
      <c r="G27" s="31"/>
      <c r="H27" s="31"/>
      <c r="I27" s="31"/>
      <c r="J27" s="31"/>
      <c r="K27" s="33"/>
      <c r="L27" s="33"/>
      <c r="M27" s="33"/>
      <c r="N27" s="63"/>
      <c r="O27" s="49"/>
      <c r="P27" s="31"/>
      <c r="Q27" s="43"/>
      <c r="R27" s="54"/>
      <c r="S27" s="64"/>
      <c r="T27" s="56"/>
      <c r="U27" s="65"/>
      <c r="V27" s="58"/>
      <c r="W27" s="59"/>
      <c r="X27" s="49"/>
      <c r="Y27" s="31"/>
      <c r="Z27" s="31"/>
      <c r="AA27" s="66"/>
      <c r="AB27" s="40"/>
      <c r="AC27" s="67" t="s">
        <v>102</v>
      </c>
      <c r="AD27" s="68" t="s">
        <v>103</v>
      </c>
      <c r="AE27" s="69"/>
      <c r="AF27" s="70"/>
      <c r="AG27" s="71" t="s">
        <v>104</v>
      </c>
      <c r="AH27" s="72" t="s">
        <v>61</v>
      </c>
      <c r="AI27" s="73"/>
      <c r="AJ27" s="74"/>
      <c r="AK27" s="28"/>
      <c r="AL27" s="75">
        <v>36892</v>
      </c>
      <c r="AM27" s="76"/>
    </row>
    <row r="28" spans="1:39" ht="118.5" customHeight="1" x14ac:dyDescent="0.4">
      <c r="A28" s="30"/>
      <c r="B28" s="30"/>
      <c r="C28" s="31"/>
      <c r="D28" s="31"/>
      <c r="E28" s="31"/>
      <c r="F28" s="32"/>
      <c r="G28" s="31"/>
      <c r="H28" s="31"/>
      <c r="I28" s="31"/>
      <c r="J28" s="31"/>
      <c r="K28" s="33"/>
      <c r="L28" s="33"/>
      <c r="M28" s="33"/>
      <c r="N28" s="63"/>
      <c r="O28" s="49"/>
      <c r="P28" s="31"/>
      <c r="Q28" s="11" t="s">
        <v>105</v>
      </c>
      <c r="R28" s="14">
        <v>173</v>
      </c>
      <c r="S28" s="55">
        <v>44562</v>
      </c>
      <c r="T28" s="56">
        <v>90</v>
      </c>
      <c r="U28" s="57">
        <v>173</v>
      </c>
      <c r="V28" s="58"/>
      <c r="W28" s="59">
        <v>0.18</v>
      </c>
      <c r="X28" s="49"/>
      <c r="Y28" s="31"/>
      <c r="Z28" s="31"/>
      <c r="AA28" s="60">
        <v>9908712708</v>
      </c>
      <c r="AB28" s="40"/>
      <c r="AC28" s="35" t="s">
        <v>106</v>
      </c>
      <c r="AD28" s="53" t="s">
        <v>107</v>
      </c>
      <c r="AE28" s="69"/>
      <c r="AF28" s="70"/>
      <c r="AG28" s="71" t="s">
        <v>104</v>
      </c>
      <c r="AH28" s="72" t="s">
        <v>61</v>
      </c>
      <c r="AI28" s="73"/>
      <c r="AJ28" s="74"/>
      <c r="AK28" s="28"/>
      <c r="AL28" s="77">
        <v>36892</v>
      </c>
      <c r="AM28" s="78"/>
    </row>
    <row r="29" spans="1:39" ht="116.25" customHeight="1" x14ac:dyDescent="0.4">
      <c r="A29" s="30"/>
      <c r="B29" s="30"/>
      <c r="C29" s="31"/>
      <c r="D29" s="31"/>
      <c r="E29" s="31"/>
      <c r="F29" s="32"/>
      <c r="G29" s="31"/>
      <c r="H29" s="31"/>
      <c r="I29" s="31"/>
      <c r="J29" s="31"/>
      <c r="K29" s="33"/>
      <c r="L29" s="33"/>
      <c r="M29" s="33"/>
      <c r="N29" s="63"/>
      <c r="O29" s="49"/>
      <c r="P29" s="31"/>
      <c r="Q29" s="43"/>
      <c r="R29" s="14"/>
      <c r="S29" s="55"/>
      <c r="T29" s="56"/>
      <c r="U29" s="65"/>
      <c r="V29" s="58"/>
      <c r="W29" s="59"/>
      <c r="X29" s="49"/>
      <c r="Y29" s="31"/>
      <c r="Z29" s="31"/>
      <c r="AA29" s="66"/>
      <c r="AB29" s="40"/>
      <c r="AC29" s="79"/>
      <c r="AD29" s="80"/>
      <c r="AE29" s="81"/>
      <c r="AF29" s="82"/>
      <c r="AG29" s="83"/>
      <c r="AH29" s="84"/>
      <c r="AI29" s="85"/>
      <c r="AJ29" s="86"/>
      <c r="AK29" s="28"/>
      <c r="AL29" s="87"/>
      <c r="AM29" s="88"/>
    </row>
    <row r="30" spans="1:39" ht="154.5" customHeight="1" x14ac:dyDescent="0.4">
      <c r="A30" s="30"/>
      <c r="B30" s="30"/>
      <c r="C30" s="31"/>
      <c r="D30" s="31"/>
      <c r="E30" s="31"/>
      <c r="F30" s="32"/>
      <c r="G30" s="31"/>
      <c r="H30" s="31"/>
      <c r="I30" s="31"/>
      <c r="J30" s="31"/>
      <c r="K30" s="33"/>
      <c r="L30" s="33"/>
      <c r="M30" s="33"/>
      <c r="N30" s="63"/>
      <c r="O30" s="49"/>
      <c r="P30" s="31"/>
      <c r="Q30" s="11" t="s">
        <v>108</v>
      </c>
      <c r="R30" s="14">
        <v>105</v>
      </c>
      <c r="S30" s="55">
        <v>44562</v>
      </c>
      <c r="T30" s="57">
        <v>90</v>
      </c>
      <c r="U30" s="57">
        <v>173</v>
      </c>
      <c r="V30" s="58"/>
      <c r="W30" s="59">
        <v>0.57389999999999997</v>
      </c>
      <c r="X30" s="49"/>
      <c r="Y30" s="31"/>
      <c r="Z30" s="31"/>
      <c r="AA30" s="60">
        <v>31561695612</v>
      </c>
      <c r="AB30" s="40"/>
      <c r="AC30" s="35" t="s">
        <v>109</v>
      </c>
      <c r="AD30" s="89"/>
      <c r="AE30" s="24"/>
      <c r="AF30" s="90"/>
      <c r="AG30" s="91" t="s">
        <v>56</v>
      </c>
      <c r="AH30" s="61" t="s">
        <v>110</v>
      </c>
      <c r="AI30" s="92"/>
      <c r="AJ30" s="93"/>
      <c r="AK30" s="28"/>
      <c r="AL30" s="94" t="s">
        <v>111</v>
      </c>
      <c r="AM30" s="61" t="s">
        <v>112</v>
      </c>
    </row>
    <row r="31" spans="1:39" ht="138.75" customHeight="1" x14ac:dyDescent="0.4">
      <c r="A31" s="30"/>
      <c r="B31" s="30"/>
      <c r="C31" s="31"/>
      <c r="D31" s="31"/>
      <c r="E31" s="31"/>
      <c r="F31" s="32"/>
      <c r="G31" s="31"/>
      <c r="H31" s="31"/>
      <c r="I31" s="31"/>
      <c r="J31" s="31"/>
      <c r="K31" s="33"/>
      <c r="L31" s="33"/>
      <c r="M31" s="33"/>
      <c r="N31" s="63"/>
      <c r="O31" s="49"/>
      <c r="P31" s="31"/>
      <c r="Q31" s="31"/>
      <c r="R31" s="14"/>
      <c r="S31" s="64"/>
      <c r="T31" s="95"/>
      <c r="U31" s="95"/>
      <c r="V31" s="58"/>
      <c r="W31" s="59"/>
      <c r="X31" s="49"/>
      <c r="Y31" s="31"/>
      <c r="Z31" s="31"/>
      <c r="AA31" s="96"/>
      <c r="AB31" s="40"/>
      <c r="AC31" s="40"/>
      <c r="AD31" s="89" t="s">
        <v>113</v>
      </c>
      <c r="AE31" s="97"/>
      <c r="AF31" s="83"/>
      <c r="AG31" s="98"/>
      <c r="AH31" s="99" t="s">
        <v>114</v>
      </c>
      <c r="AI31" s="100"/>
      <c r="AJ31" s="101"/>
      <c r="AK31" s="28"/>
      <c r="AL31" s="102" t="s">
        <v>111</v>
      </c>
      <c r="AM31" s="103" t="s">
        <v>115</v>
      </c>
    </row>
    <row r="32" spans="1:39" ht="93" customHeight="1" x14ac:dyDescent="0.4">
      <c r="A32" s="30"/>
      <c r="B32" s="30"/>
      <c r="C32" s="31"/>
      <c r="D32" s="31"/>
      <c r="E32" s="31"/>
      <c r="F32" s="32"/>
      <c r="G32" s="31"/>
      <c r="H32" s="31"/>
      <c r="I32" s="31"/>
      <c r="J32" s="31"/>
      <c r="K32" s="33"/>
      <c r="L32" s="33"/>
      <c r="M32" s="33"/>
      <c r="N32" s="63"/>
      <c r="O32" s="49"/>
      <c r="P32" s="31"/>
      <c r="Q32" s="31"/>
      <c r="R32" s="14"/>
      <c r="S32" s="64"/>
      <c r="T32" s="95"/>
      <c r="U32" s="95"/>
      <c r="V32" s="58"/>
      <c r="W32" s="59"/>
      <c r="X32" s="49"/>
      <c r="Y32" s="31"/>
      <c r="Z32" s="31"/>
      <c r="AA32" s="96"/>
      <c r="AB32" s="40"/>
      <c r="AC32" s="40"/>
      <c r="AD32" s="89"/>
      <c r="AE32" s="97"/>
      <c r="AF32" s="25"/>
      <c r="AG32" s="98"/>
      <c r="AH32" s="99"/>
      <c r="AI32" s="100"/>
      <c r="AJ32" s="104"/>
      <c r="AK32" s="28"/>
      <c r="AL32" s="102"/>
      <c r="AM32" s="103"/>
    </row>
    <row r="33" spans="1:39" ht="31.5" customHeight="1" x14ac:dyDescent="0.4">
      <c r="A33" s="30"/>
      <c r="B33" s="30"/>
      <c r="C33" s="31"/>
      <c r="D33" s="31"/>
      <c r="E33" s="31"/>
      <c r="F33" s="32"/>
      <c r="G33" s="31"/>
      <c r="H33" s="31"/>
      <c r="I33" s="31"/>
      <c r="J33" s="31"/>
      <c r="K33" s="33"/>
      <c r="L33" s="33"/>
      <c r="M33" s="33"/>
      <c r="N33" s="63"/>
      <c r="O33" s="49"/>
      <c r="P33" s="31"/>
      <c r="Q33" s="31"/>
      <c r="R33" s="14"/>
      <c r="S33" s="64"/>
      <c r="T33" s="95"/>
      <c r="U33" s="95"/>
      <c r="V33" s="58"/>
      <c r="W33" s="59"/>
      <c r="X33" s="49"/>
      <c r="Y33" s="31"/>
      <c r="Z33" s="31"/>
      <c r="AA33" s="96"/>
      <c r="AB33" s="40"/>
      <c r="AC33" s="40"/>
      <c r="AD33" s="89"/>
      <c r="AE33" s="97"/>
      <c r="AF33" s="105"/>
      <c r="AG33" s="98"/>
      <c r="AH33" s="99"/>
      <c r="AI33" s="100"/>
      <c r="AJ33" s="104"/>
      <c r="AK33" s="28"/>
      <c r="AL33" s="102"/>
      <c r="AM33" s="103"/>
    </row>
    <row r="34" spans="1:39" ht="114.75" customHeight="1" x14ac:dyDescent="0.4">
      <c r="A34" s="30"/>
      <c r="B34" s="30"/>
      <c r="C34" s="31"/>
      <c r="D34" s="31"/>
      <c r="E34" s="31"/>
      <c r="F34" s="32"/>
      <c r="G34" s="31"/>
      <c r="H34" s="31"/>
      <c r="I34" s="31"/>
      <c r="J34" s="31"/>
      <c r="K34" s="33"/>
      <c r="L34" s="33"/>
      <c r="M34" s="33"/>
      <c r="N34" s="63"/>
      <c r="O34" s="49"/>
      <c r="P34" s="31"/>
      <c r="Q34" s="31"/>
      <c r="R34" s="14"/>
      <c r="S34" s="64"/>
      <c r="T34" s="95"/>
      <c r="U34" s="95"/>
      <c r="V34" s="58"/>
      <c r="W34" s="59"/>
      <c r="X34" s="49"/>
      <c r="Y34" s="31"/>
      <c r="Z34" s="31"/>
      <c r="AA34" s="66"/>
      <c r="AB34" s="40"/>
      <c r="AC34" s="40"/>
      <c r="AD34" s="89"/>
      <c r="AE34" s="106"/>
      <c r="AF34" s="107"/>
      <c r="AG34" s="108"/>
      <c r="AH34" s="109" t="s">
        <v>116</v>
      </c>
      <c r="AI34" s="110"/>
      <c r="AJ34" s="111"/>
      <c r="AK34" s="28"/>
      <c r="AL34" s="94" t="s">
        <v>111</v>
      </c>
      <c r="AM34" s="90" t="s">
        <v>117</v>
      </c>
    </row>
    <row r="35" spans="1:39" ht="102.75" hidden="1" customHeight="1" x14ac:dyDescent="0.4">
      <c r="A35" s="30"/>
      <c r="B35" s="30"/>
      <c r="C35" s="31"/>
      <c r="D35" s="31"/>
      <c r="E35" s="31"/>
      <c r="F35" s="32"/>
      <c r="G35" s="31"/>
      <c r="H35" s="31"/>
      <c r="I35" s="31"/>
      <c r="J35" s="31"/>
      <c r="K35" s="33"/>
      <c r="L35" s="33"/>
      <c r="M35" s="33"/>
      <c r="N35" s="63"/>
      <c r="O35" s="49"/>
      <c r="P35" s="31"/>
      <c r="Q35" s="31"/>
      <c r="R35" s="112"/>
      <c r="S35" s="113"/>
      <c r="T35" s="95"/>
      <c r="U35" s="95"/>
      <c r="V35" s="58"/>
      <c r="W35" s="59"/>
      <c r="X35" s="114"/>
      <c r="Y35" s="31"/>
      <c r="Z35" s="31"/>
      <c r="AA35" s="115"/>
      <c r="AB35" s="40"/>
      <c r="AC35" s="116"/>
      <c r="AD35" s="117"/>
      <c r="AE35" s="118"/>
      <c r="AF35" s="119"/>
      <c r="AG35" s="119"/>
      <c r="AH35" s="110"/>
      <c r="AI35" s="120"/>
      <c r="AJ35" s="111"/>
      <c r="AK35" s="28"/>
      <c r="AL35" s="119"/>
      <c r="AM35" s="119"/>
    </row>
    <row r="36" spans="1:39" ht="124.5" hidden="1" customHeight="1" x14ac:dyDescent="0.4">
      <c r="A36" s="30"/>
      <c r="B36" s="30"/>
      <c r="C36" s="31"/>
      <c r="D36" s="31"/>
      <c r="E36" s="31"/>
      <c r="F36" s="32"/>
      <c r="G36" s="31"/>
      <c r="H36" s="31"/>
      <c r="I36" s="31"/>
      <c r="J36" s="31"/>
      <c r="K36" s="33"/>
      <c r="L36" s="33"/>
      <c r="M36" s="33"/>
      <c r="N36" s="63"/>
      <c r="O36" s="49"/>
      <c r="P36" s="31"/>
      <c r="Q36" s="31"/>
      <c r="R36" s="112"/>
      <c r="S36" s="113"/>
      <c r="T36" s="95"/>
      <c r="U36" s="95"/>
      <c r="V36" s="58"/>
      <c r="W36" s="59"/>
      <c r="X36" s="114"/>
      <c r="Y36" s="31"/>
      <c r="Z36" s="31"/>
      <c r="AA36" s="115"/>
      <c r="AB36" s="40"/>
      <c r="AC36" s="116"/>
      <c r="AD36" s="117"/>
      <c r="AE36" s="118"/>
      <c r="AF36" s="119"/>
      <c r="AG36" s="119"/>
      <c r="AH36" s="121"/>
      <c r="AI36" s="122"/>
      <c r="AJ36" s="122"/>
      <c r="AK36" s="28"/>
      <c r="AL36" s="119"/>
      <c r="AM36" s="119"/>
    </row>
    <row r="37" spans="1:39" ht="71.25" hidden="1" customHeight="1" x14ac:dyDescent="0.4">
      <c r="A37" s="30"/>
      <c r="B37" s="30"/>
      <c r="C37" s="31"/>
      <c r="D37" s="31"/>
      <c r="E37" s="31"/>
      <c r="F37" s="32"/>
      <c r="G37" s="31"/>
      <c r="H37" s="31"/>
      <c r="I37" s="31"/>
      <c r="J37" s="31"/>
      <c r="K37" s="33"/>
      <c r="L37" s="33"/>
      <c r="M37" s="33"/>
      <c r="N37" s="63"/>
      <c r="O37" s="49"/>
      <c r="P37" s="31"/>
      <c r="Q37" s="31"/>
      <c r="R37" s="112"/>
      <c r="S37" s="113"/>
      <c r="T37" s="95"/>
      <c r="U37" s="95"/>
      <c r="V37" s="58"/>
      <c r="W37" s="59"/>
      <c r="X37" s="114"/>
      <c r="Y37" s="31"/>
      <c r="Z37" s="31"/>
      <c r="AA37" s="115"/>
      <c r="AB37" s="40"/>
      <c r="AC37" s="116"/>
      <c r="AD37" s="117"/>
      <c r="AE37" s="118"/>
      <c r="AF37" s="111"/>
      <c r="AG37" s="123"/>
      <c r="AH37" s="124"/>
      <c r="AI37" s="125"/>
      <c r="AJ37" s="120"/>
      <c r="AK37" s="28"/>
      <c r="AL37" s="119"/>
      <c r="AM37" s="123"/>
    </row>
    <row r="38" spans="1:39" ht="69.75" hidden="1" customHeight="1" x14ac:dyDescent="0.4">
      <c r="A38" s="30"/>
      <c r="B38" s="30"/>
      <c r="C38" s="31"/>
      <c r="D38" s="31"/>
      <c r="E38" s="31"/>
      <c r="F38" s="32"/>
      <c r="G38" s="31"/>
      <c r="H38" s="31"/>
      <c r="I38" s="31"/>
      <c r="J38" s="31"/>
      <c r="K38" s="33"/>
      <c r="L38" s="33"/>
      <c r="M38" s="33"/>
      <c r="N38" s="63"/>
      <c r="O38" s="49"/>
      <c r="P38" s="31"/>
      <c r="Q38" s="31"/>
      <c r="R38" s="112"/>
      <c r="S38" s="113"/>
      <c r="T38" s="95"/>
      <c r="U38" s="95"/>
      <c r="V38" s="58"/>
      <c r="W38" s="59"/>
      <c r="X38" s="114"/>
      <c r="Y38" s="31"/>
      <c r="Z38" s="31"/>
      <c r="AA38" s="115"/>
      <c r="AB38" s="40"/>
      <c r="AC38" s="116"/>
      <c r="AD38" s="117"/>
      <c r="AE38" s="118"/>
      <c r="AF38" s="126"/>
      <c r="AG38" s="119"/>
      <c r="AH38" s="124"/>
      <c r="AI38" s="111"/>
      <c r="AJ38" s="110"/>
      <c r="AK38" s="28"/>
      <c r="AL38" s="127"/>
      <c r="AM38" s="123"/>
    </row>
    <row r="39" spans="1:39" ht="132" hidden="1" customHeight="1" x14ac:dyDescent="0.4">
      <c r="A39" s="30"/>
      <c r="B39" s="30"/>
      <c r="C39" s="31"/>
      <c r="D39" s="31"/>
      <c r="E39" s="31"/>
      <c r="F39" s="32"/>
      <c r="G39" s="31"/>
      <c r="H39" s="31"/>
      <c r="I39" s="31"/>
      <c r="J39" s="31"/>
      <c r="K39" s="33"/>
      <c r="L39" s="33"/>
      <c r="M39" s="33"/>
      <c r="N39" s="63"/>
      <c r="O39" s="49"/>
      <c r="P39" s="31"/>
      <c r="Q39" s="31"/>
      <c r="R39" s="112"/>
      <c r="S39" s="113"/>
      <c r="T39" s="95"/>
      <c r="U39" s="95"/>
      <c r="V39" s="58"/>
      <c r="W39" s="59"/>
      <c r="X39" s="114"/>
      <c r="Y39" s="31"/>
      <c r="Z39" s="31"/>
      <c r="AA39" s="115"/>
      <c r="AB39" s="40"/>
      <c r="AC39" s="116"/>
      <c r="AD39" s="117"/>
      <c r="AE39" s="118"/>
      <c r="AF39" s="126"/>
      <c r="AG39" s="119"/>
      <c r="AH39" s="124"/>
      <c r="AI39" s="122"/>
      <c r="AJ39" s="120"/>
      <c r="AK39" s="28"/>
      <c r="AL39" s="61"/>
      <c r="AM39" s="123"/>
    </row>
    <row r="40" spans="1:39" ht="132" hidden="1" customHeight="1" x14ac:dyDescent="0.4">
      <c r="A40" s="30"/>
      <c r="B40" s="30"/>
      <c r="C40" s="31"/>
      <c r="D40" s="31"/>
      <c r="E40" s="31"/>
      <c r="F40" s="32"/>
      <c r="G40" s="31"/>
      <c r="H40" s="31"/>
      <c r="I40" s="31"/>
      <c r="J40" s="31"/>
      <c r="K40" s="33"/>
      <c r="L40" s="33"/>
      <c r="M40" s="33"/>
      <c r="N40" s="63"/>
      <c r="O40" s="49"/>
      <c r="P40" s="31"/>
      <c r="Q40" s="31"/>
      <c r="R40" s="112"/>
      <c r="S40" s="113"/>
      <c r="T40" s="95"/>
      <c r="U40" s="95"/>
      <c r="V40" s="58"/>
      <c r="W40" s="59"/>
      <c r="X40" s="114"/>
      <c r="Y40" s="31"/>
      <c r="Z40" s="31"/>
      <c r="AA40" s="115"/>
      <c r="AB40" s="40"/>
      <c r="AC40" s="116"/>
      <c r="AD40" s="117"/>
      <c r="AE40" s="118"/>
      <c r="AF40" s="126"/>
      <c r="AG40" s="119"/>
      <c r="AH40" s="124"/>
      <c r="AI40" s="111"/>
      <c r="AJ40" s="111"/>
      <c r="AK40" s="28"/>
      <c r="AL40" s="61"/>
      <c r="AM40" s="61"/>
    </row>
    <row r="41" spans="1:39" ht="82.5" hidden="1" customHeight="1" x14ac:dyDescent="0.4">
      <c r="A41" s="30"/>
      <c r="B41" s="30"/>
      <c r="C41" s="31"/>
      <c r="D41" s="31"/>
      <c r="E41" s="31"/>
      <c r="F41" s="32"/>
      <c r="G41" s="31"/>
      <c r="H41" s="31"/>
      <c r="I41" s="31"/>
      <c r="J41" s="31"/>
      <c r="K41" s="33"/>
      <c r="L41" s="33"/>
      <c r="M41" s="33"/>
      <c r="N41" s="63"/>
      <c r="O41" s="49"/>
      <c r="P41" s="31"/>
      <c r="Q41" s="31"/>
      <c r="R41" s="112"/>
      <c r="S41" s="113"/>
      <c r="T41" s="95"/>
      <c r="U41" s="95"/>
      <c r="V41" s="58"/>
      <c r="W41" s="59"/>
      <c r="X41" s="114"/>
      <c r="Y41" s="31"/>
      <c r="Z41" s="31"/>
      <c r="AA41" s="115"/>
      <c r="AB41" s="40"/>
      <c r="AC41" s="116"/>
      <c r="AD41" s="117"/>
      <c r="AE41" s="118"/>
      <c r="AF41" s="126"/>
      <c r="AG41" s="119"/>
      <c r="AH41" s="124"/>
      <c r="AI41" s="111"/>
      <c r="AJ41" s="111"/>
      <c r="AK41" s="28"/>
      <c r="AL41" s="119"/>
      <c r="AM41" s="119"/>
    </row>
    <row r="42" spans="1:39" ht="164.25" hidden="1" customHeight="1" x14ac:dyDescent="0.4">
      <c r="A42" s="30"/>
      <c r="B42" s="30"/>
      <c r="C42" s="31"/>
      <c r="D42" s="31"/>
      <c r="E42" s="31"/>
      <c r="F42" s="32"/>
      <c r="G42" s="31"/>
      <c r="H42" s="31"/>
      <c r="I42" s="31"/>
      <c r="J42" s="31"/>
      <c r="K42" s="33"/>
      <c r="L42" s="33"/>
      <c r="M42" s="33"/>
      <c r="N42" s="80"/>
      <c r="O42" s="52"/>
      <c r="P42" s="43"/>
      <c r="Q42" s="43"/>
      <c r="R42" s="128"/>
      <c r="S42" s="129"/>
      <c r="T42" s="65"/>
      <c r="U42" s="65"/>
      <c r="V42" s="58"/>
      <c r="W42" s="59"/>
      <c r="X42" s="130"/>
      <c r="Y42" s="43"/>
      <c r="Z42" s="43"/>
      <c r="AA42" s="115"/>
      <c r="AB42" s="79"/>
      <c r="AC42" s="131"/>
      <c r="AD42" s="132"/>
      <c r="AE42" s="133"/>
      <c r="AF42" s="119"/>
      <c r="AG42" s="119"/>
      <c r="AH42" s="124"/>
      <c r="AI42" s="120"/>
      <c r="AJ42" s="111"/>
      <c r="AK42" s="28"/>
      <c r="AL42" s="123"/>
      <c r="AM42" s="134"/>
    </row>
    <row r="43" spans="1:39" ht="218.25" customHeight="1" x14ac:dyDescent="0.4">
      <c r="A43" s="30"/>
      <c r="B43" s="30"/>
      <c r="C43" s="31"/>
      <c r="D43" s="31"/>
      <c r="E43" s="31"/>
      <c r="F43" s="32"/>
      <c r="G43" s="31"/>
      <c r="H43" s="31"/>
      <c r="I43" s="31"/>
      <c r="J43" s="31" t="s">
        <v>46</v>
      </c>
      <c r="K43" s="33">
        <v>0.04</v>
      </c>
      <c r="L43" s="33">
        <v>3.6900000000000002E-2</v>
      </c>
      <c r="M43" s="33"/>
      <c r="N43" s="135" t="s">
        <v>118</v>
      </c>
      <c r="O43" s="44">
        <v>2020130010052</v>
      </c>
      <c r="P43" s="11" t="s">
        <v>119</v>
      </c>
      <c r="Q43" s="22" t="s">
        <v>120</v>
      </c>
      <c r="R43" s="136">
        <v>5700</v>
      </c>
      <c r="S43" s="137">
        <v>44562</v>
      </c>
      <c r="T43" s="138">
        <v>360</v>
      </c>
      <c r="U43" s="139">
        <v>5845</v>
      </c>
      <c r="V43" s="136">
        <v>5845</v>
      </c>
      <c r="W43" s="136">
        <v>99</v>
      </c>
      <c r="X43" s="11" t="s">
        <v>121</v>
      </c>
      <c r="Y43" s="140" t="s">
        <v>122</v>
      </c>
      <c r="Z43" s="11" t="s">
        <v>123</v>
      </c>
      <c r="AA43" s="141">
        <v>410194887080</v>
      </c>
      <c r="AB43" s="11" t="s">
        <v>124</v>
      </c>
      <c r="AC43" s="142" t="s">
        <v>125</v>
      </c>
      <c r="AD43" s="11" t="s">
        <v>126</v>
      </c>
      <c r="AE43" s="143"/>
      <c r="AF43" s="144"/>
      <c r="AG43" s="144" t="s">
        <v>127</v>
      </c>
      <c r="AH43" s="145" t="s">
        <v>127</v>
      </c>
      <c r="AI43" s="146"/>
      <c r="AJ43" s="146"/>
      <c r="AK43" s="28"/>
      <c r="AL43" s="94" t="s">
        <v>127</v>
      </c>
      <c r="AM43" s="147" t="s">
        <v>128</v>
      </c>
    </row>
    <row r="44" spans="1:39" ht="151.5" customHeight="1" x14ac:dyDescent="0.4">
      <c r="A44" s="30"/>
      <c r="B44" s="30"/>
      <c r="C44" s="31"/>
      <c r="D44" s="31"/>
      <c r="E44" s="31"/>
      <c r="F44" s="32"/>
      <c r="G44" s="31"/>
      <c r="H44" s="31"/>
      <c r="I44" s="31"/>
      <c r="J44" s="31"/>
      <c r="K44" s="33"/>
      <c r="L44" s="33"/>
      <c r="M44" s="33"/>
      <c r="N44" s="148"/>
      <c r="O44" s="49"/>
      <c r="P44" s="31"/>
      <c r="Q44" s="22" t="s">
        <v>129</v>
      </c>
      <c r="R44" s="136">
        <v>750</v>
      </c>
      <c r="S44" s="137">
        <v>44562</v>
      </c>
      <c r="T44" s="138">
        <v>360</v>
      </c>
      <c r="U44" s="139">
        <v>5908</v>
      </c>
      <c r="V44" s="136">
        <v>5908</v>
      </c>
      <c r="W44" s="136">
        <v>99</v>
      </c>
      <c r="X44" s="31"/>
      <c r="Y44" s="149"/>
      <c r="Z44" s="31"/>
      <c r="AA44" s="150"/>
      <c r="AB44" s="31"/>
      <c r="AC44" s="151"/>
      <c r="AD44" s="31"/>
      <c r="AE44" s="143"/>
      <c r="AF44" s="152"/>
      <c r="AG44" s="152" t="s">
        <v>127</v>
      </c>
      <c r="AH44" s="24" t="s">
        <v>127</v>
      </c>
      <c r="AI44" s="153"/>
      <c r="AJ44" s="153"/>
      <c r="AK44" s="28"/>
      <c r="AL44" s="154" t="s">
        <v>127</v>
      </c>
      <c r="AM44" s="155"/>
    </row>
    <row r="45" spans="1:39" ht="162.75" customHeight="1" x14ac:dyDescent="0.4">
      <c r="A45" s="30"/>
      <c r="B45" s="30"/>
      <c r="C45" s="31"/>
      <c r="D45" s="31"/>
      <c r="E45" s="31"/>
      <c r="F45" s="32"/>
      <c r="G45" s="43"/>
      <c r="H45" s="43"/>
      <c r="I45" s="43"/>
      <c r="J45" s="43"/>
      <c r="K45" s="156"/>
      <c r="L45" s="156"/>
      <c r="M45" s="156"/>
      <c r="N45" s="148"/>
      <c r="O45" s="49"/>
      <c r="P45" s="31"/>
      <c r="Q45" s="22" t="s">
        <v>130</v>
      </c>
      <c r="R45" s="136">
        <v>430</v>
      </c>
      <c r="S45" s="137">
        <v>44562</v>
      </c>
      <c r="T45" s="138">
        <v>360</v>
      </c>
      <c r="U45" s="139">
        <v>317</v>
      </c>
      <c r="V45" s="139">
        <v>317</v>
      </c>
      <c r="W45" s="136">
        <v>1</v>
      </c>
      <c r="X45" s="31"/>
      <c r="Y45" s="149"/>
      <c r="Z45" s="43"/>
      <c r="AA45" s="157"/>
      <c r="AB45" s="43"/>
      <c r="AC45" s="158"/>
      <c r="AD45" s="43"/>
      <c r="AE45" s="143"/>
      <c r="AF45" s="159"/>
      <c r="AG45" s="159" t="s">
        <v>56</v>
      </c>
      <c r="AH45" s="68" t="s">
        <v>131</v>
      </c>
      <c r="AI45" s="160"/>
      <c r="AJ45" s="161"/>
      <c r="AK45" s="28"/>
      <c r="AL45" s="162" t="s">
        <v>132</v>
      </c>
      <c r="AM45" s="163"/>
    </row>
    <row r="46" spans="1:39" ht="162.75" customHeight="1" x14ac:dyDescent="0.4">
      <c r="A46" s="30"/>
      <c r="B46" s="30"/>
      <c r="C46" s="31"/>
      <c r="D46" s="31"/>
      <c r="E46" s="31"/>
      <c r="F46" s="32"/>
      <c r="G46" s="112"/>
      <c r="H46" s="112"/>
      <c r="I46" s="112"/>
      <c r="J46" s="112"/>
      <c r="K46" s="164"/>
      <c r="L46" s="164"/>
      <c r="M46" s="164"/>
      <c r="N46" s="148"/>
      <c r="O46" s="49"/>
      <c r="P46" s="31"/>
      <c r="Q46" s="165" t="s">
        <v>133</v>
      </c>
      <c r="R46" s="166">
        <v>2</v>
      </c>
      <c r="S46" s="167">
        <v>44805</v>
      </c>
      <c r="T46" s="168">
        <v>90</v>
      </c>
      <c r="U46" s="139">
        <v>747</v>
      </c>
      <c r="V46" s="139">
        <v>747</v>
      </c>
      <c r="W46" s="169"/>
      <c r="X46" s="31"/>
      <c r="Y46" s="149"/>
      <c r="Z46" s="14" t="s">
        <v>64</v>
      </c>
      <c r="AA46" s="170"/>
      <c r="AB46" s="128"/>
      <c r="AC46" s="171"/>
      <c r="AD46" s="128"/>
      <c r="AE46" s="143"/>
      <c r="AF46" s="172"/>
      <c r="AG46" s="159"/>
      <c r="AH46" s="68"/>
      <c r="AI46" s="173"/>
      <c r="AJ46" s="174"/>
      <c r="AK46" s="28"/>
      <c r="AL46" s="162"/>
      <c r="AM46" s="163"/>
    </row>
    <row r="47" spans="1:39" ht="162.75" customHeight="1" x14ac:dyDescent="0.4">
      <c r="A47" s="30"/>
      <c r="B47" s="30"/>
      <c r="C47" s="31"/>
      <c r="D47" s="31"/>
      <c r="E47" s="31"/>
      <c r="F47" s="32"/>
      <c r="G47" s="112"/>
      <c r="H47" s="112"/>
      <c r="I47" s="112"/>
      <c r="J47" s="112"/>
      <c r="K47" s="164"/>
      <c r="L47" s="164"/>
      <c r="M47" s="164"/>
      <c r="N47" s="148"/>
      <c r="O47" s="49"/>
      <c r="P47" s="31"/>
      <c r="Q47" s="165" t="s">
        <v>134</v>
      </c>
      <c r="R47" s="136">
        <v>747</v>
      </c>
      <c r="S47" s="175">
        <v>44805</v>
      </c>
      <c r="T47" s="176">
        <v>90</v>
      </c>
      <c r="U47" s="139">
        <v>747</v>
      </c>
      <c r="V47" s="139">
        <v>747</v>
      </c>
      <c r="W47" s="136"/>
      <c r="X47" s="31"/>
      <c r="Y47" s="149"/>
      <c r="Z47" s="14"/>
      <c r="AA47" s="170"/>
      <c r="AB47" s="128"/>
      <c r="AC47" s="171"/>
      <c r="AD47" s="128"/>
      <c r="AE47" s="143"/>
      <c r="AF47" s="172"/>
      <c r="AG47" s="159"/>
      <c r="AH47" s="68"/>
      <c r="AI47" s="173"/>
      <c r="AJ47" s="174"/>
      <c r="AK47" s="28"/>
      <c r="AL47" s="162"/>
      <c r="AM47" s="163"/>
    </row>
    <row r="48" spans="1:39" ht="162.75" customHeight="1" x14ac:dyDescent="0.4">
      <c r="A48" s="30"/>
      <c r="B48" s="30"/>
      <c r="C48" s="31"/>
      <c r="D48" s="31"/>
      <c r="E48" s="31"/>
      <c r="F48" s="32"/>
      <c r="G48" s="112"/>
      <c r="H48" s="112"/>
      <c r="I48" s="112"/>
      <c r="J48" s="112"/>
      <c r="K48" s="164"/>
      <c r="L48" s="164"/>
      <c r="M48" s="164"/>
      <c r="N48" s="177"/>
      <c r="O48" s="52"/>
      <c r="P48" s="43"/>
      <c r="Q48" s="165" t="s">
        <v>135</v>
      </c>
      <c r="R48" s="166">
        <v>90</v>
      </c>
      <c r="S48" s="178">
        <v>44805</v>
      </c>
      <c r="T48" s="179">
        <v>90</v>
      </c>
      <c r="U48" s="180">
        <v>90</v>
      </c>
      <c r="V48" s="169"/>
      <c r="W48" s="169"/>
      <c r="X48" s="43"/>
      <c r="Y48" s="181"/>
      <c r="Z48" s="14"/>
      <c r="AA48" s="170"/>
      <c r="AB48" s="128"/>
      <c r="AC48" s="171"/>
      <c r="AD48" s="128"/>
      <c r="AE48" s="143"/>
      <c r="AF48" s="172"/>
      <c r="AG48" s="159"/>
      <c r="AH48" s="68"/>
      <c r="AI48" s="173"/>
      <c r="AJ48" s="174"/>
      <c r="AK48" s="28"/>
      <c r="AL48" s="162"/>
      <c r="AM48" s="163"/>
    </row>
    <row r="49" spans="1:39" ht="172.5" customHeight="1" x14ac:dyDescent="0.4">
      <c r="A49" s="30"/>
      <c r="B49" s="30"/>
      <c r="C49" s="31"/>
      <c r="D49" s="31"/>
      <c r="E49" s="31"/>
      <c r="F49" s="32"/>
      <c r="G49" s="11" t="s">
        <v>136</v>
      </c>
      <c r="H49" s="11" t="s">
        <v>137</v>
      </c>
      <c r="I49" s="11" t="s">
        <v>138</v>
      </c>
      <c r="J49" s="11" t="s">
        <v>139</v>
      </c>
      <c r="K49" s="11">
        <v>1200</v>
      </c>
      <c r="L49" s="182">
        <v>400</v>
      </c>
      <c r="M49" s="183">
        <v>449</v>
      </c>
      <c r="N49" s="11" t="s">
        <v>140</v>
      </c>
      <c r="O49" s="184" t="s">
        <v>141</v>
      </c>
      <c r="P49" s="11" t="s">
        <v>142</v>
      </c>
      <c r="Q49" s="16" t="s">
        <v>143</v>
      </c>
      <c r="R49" s="17">
        <v>400</v>
      </c>
      <c r="S49" s="18" t="s">
        <v>60</v>
      </c>
      <c r="T49" s="17">
        <f>20*10</f>
        <v>200</v>
      </c>
      <c r="U49" s="17">
        <v>400</v>
      </c>
      <c r="V49" s="17">
        <v>0</v>
      </c>
      <c r="W49" s="20">
        <f>+V49/U49</f>
        <v>0</v>
      </c>
      <c r="X49" s="185" t="s">
        <v>82</v>
      </c>
      <c r="Y49" s="185" t="s">
        <v>144</v>
      </c>
      <c r="Z49" s="186" t="s">
        <v>145</v>
      </c>
      <c r="AA49" s="21">
        <v>395445368</v>
      </c>
      <c r="AB49" s="22" t="s">
        <v>54</v>
      </c>
      <c r="AC49" s="46"/>
      <c r="AD49" s="22" t="s">
        <v>146</v>
      </c>
      <c r="AE49" s="14"/>
      <c r="AF49" s="47"/>
      <c r="AG49" s="26" t="s">
        <v>56</v>
      </c>
      <c r="AH49" s="26" t="s">
        <v>147</v>
      </c>
      <c r="AI49" s="36"/>
      <c r="AJ49" s="37"/>
      <c r="AK49" s="28"/>
      <c r="AL49" s="48" t="s">
        <v>50</v>
      </c>
      <c r="AM49" s="38"/>
    </row>
    <row r="50" spans="1:39" ht="172.5" customHeight="1" x14ac:dyDescent="0.4">
      <c r="A50" s="30"/>
      <c r="B50" s="30"/>
      <c r="C50" s="31"/>
      <c r="D50" s="31"/>
      <c r="E50" s="31"/>
      <c r="F50" s="32"/>
      <c r="G50" s="31"/>
      <c r="H50" s="31"/>
      <c r="I50" s="31"/>
      <c r="J50" s="31"/>
      <c r="K50" s="31"/>
      <c r="L50" s="187"/>
      <c r="M50" s="188"/>
      <c r="N50" s="31"/>
      <c r="O50" s="189"/>
      <c r="P50" s="31"/>
      <c r="Q50" s="16" t="s">
        <v>148</v>
      </c>
      <c r="R50" s="17">
        <v>8</v>
      </c>
      <c r="S50" s="18" t="s">
        <v>63</v>
      </c>
      <c r="T50" s="17">
        <f>20*4</f>
        <v>80</v>
      </c>
      <c r="U50" s="17" t="s">
        <v>61</v>
      </c>
      <c r="V50" s="17" t="s">
        <v>61</v>
      </c>
      <c r="W50" s="17" t="s">
        <v>61</v>
      </c>
      <c r="X50" s="190"/>
      <c r="Y50" s="190"/>
      <c r="Z50" s="191"/>
      <c r="AA50" s="21">
        <v>57600000</v>
      </c>
      <c r="AB50" s="22" t="s">
        <v>54</v>
      </c>
      <c r="AC50" s="46"/>
      <c r="AD50" s="22" t="s">
        <v>146</v>
      </c>
      <c r="AE50" s="14"/>
      <c r="AF50" s="51"/>
      <c r="AG50" s="26" t="s">
        <v>56</v>
      </c>
      <c r="AH50" s="26" t="s">
        <v>65</v>
      </c>
      <c r="AI50" s="41"/>
      <c r="AJ50" s="42"/>
      <c r="AK50" s="28"/>
      <c r="AL50" s="48" t="s">
        <v>60</v>
      </c>
      <c r="AM50" s="38"/>
    </row>
    <row r="51" spans="1:39" ht="172.5" customHeight="1" x14ac:dyDescent="0.4">
      <c r="A51" s="30"/>
      <c r="B51" s="30"/>
      <c r="C51" s="31"/>
      <c r="D51" s="31"/>
      <c r="E51" s="31"/>
      <c r="F51" s="32"/>
      <c r="G51" s="31"/>
      <c r="H51" s="31"/>
      <c r="I51" s="31"/>
      <c r="J51" s="31"/>
      <c r="K51" s="31"/>
      <c r="L51" s="187"/>
      <c r="M51" s="188"/>
      <c r="N51" s="31"/>
      <c r="O51" s="189"/>
      <c r="P51" s="31"/>
      <c r="Q51" s="16" t="s">
        <v>149</v>
      </c>
      <c r="R51" s="17">
        <v>1</v>
      </c>
      <c r="S51" s="18" t="s">
        <v>63</v>
      </c>
      <c r="T51" s="17">
        <f>20*4</f>
        <v>80</v>
      </c>
      <c r="U51" s="17" t="s">
        <v>61</v>
      </c>
      <c r="V51" s="19" t="s">
        <v>61</v>
      </c>
      <c r="W51" s="39" t="s">
        <v>61</v>
      </c>
      <c r="X51" s="190"/>
      <c r="Y51" s="190"/>
      <c r="Z51" s="191"/>
      <c r="AA51" s="21">
        <v>11851884</v>
      </c>
      <c r="AB51" s="22" t="s">
        <v>54</v>
      </c>
      <c r="AC51" s="46"/>
      <c r="AD51" s="22" t="s">
        <v>146</v>
      </c>
      <c r="AE51" s="14"/>
      <c r="AF51" s="51"/>
      <c r="AG51" s="26" t="s">
        <v>56</v>
      </c>
      <c r="AH51" s="26" t="s">
        <v>57</v>
      </c>
      <c r="AI51" s="41"/>
      <c r="AJ51" s="42"/>
      <c r="AK51" s="28"/>
      <c r="AL51" s="48" t="s">
        <v>50</v>
      </c>
      <c r="AM51" s="38"/>
    </row>
    <row r="52" spans="1:39" ht="172.5" customHeight="1" x14ac:dyDescent="0.4">
      <c r="A52" s="30"/>
      <c r="B52" s="30"/>
      <c r="C52" s="31"/>
      <c r="D52" s="31"/>
      <c r="E52" s="31"/>
      <c r="F52" s="32"/>
      <c r="G52" s="31"/>
      <c r="H52" s="31"/>
      <c r="I52" s="31"/>
      <c r="J52" s="31"/>
      <c r="K52" s="31"/>
      <c r="L52" s="187"/>
      <c r="M52" s="188"/>
      <c r="N52" s="31"/>
      <c r="O52" s="189"/>
      <c r="P52" s="31"/>
      <c r="Q52" s="16" t="s">
        <v>150</v>
      </c>
      <c r="R52" s="17">
        <v>1</v>
      </c>
      <c r="S52" s="18" t="s">
        <v>74</v>
      </c>
      <c r="T52" s="17">
        <f>20*5</f>
        <v>100</v>
      </c>
      <c r="U52" s="17" t="s">
        <v>61</v>
      </c>
      <c r="V52" s="19" t="s">
        <v>61</v>
      </c>
      <c r="W52" s="39" t="s">
        <v>61</v>
      </c>
      <c r="X52" s="190"/>
      <c r="Y52" s="190"/>
      <c r="Z52" s="191"/>
      <c r="AA52" s="21">
        <v>17777826</v>
      </c>
      <c r="AB52" s="22" t="s">
        <v>54</v>
      </c>
      <c r="AC52" s="46"/>
      <c r="AD52" s="22" t="s">
        <v>146</v>
      </c>
      <c r="AE52" s="14"/>
      <c r="AF52" s="51"/>
      <c r="AG52" s="26" t="s">
        <v>56</v>
      </c>
      <c r="AH52" s="26" t="s">
        <v>57</v>
      </c>
      <c r="AI52" s="41"/>
      <c r="AJ52" s="42"/>
      <c r="AK52" s="28"/>
      <c r="AL52" s="48" t="s">
        <v>50</v>
      </c>
      <c r="AM52" s="38"/>
    </row>
    <row r="53" spans="1:39" ht="172.5" customHeight="1" x14ac:dyDescent="0.4">
      <c r="A53" s="30"/>
      <c r="B53" s="30"/>
      <c r="C53" s="31"/>
      <c r="D53" s="31"/>
      <c r="E53" s="31"/>
      <c r="F53" s="32"/>
      <c r="G53" s="31"/>
      <c r="H53" s="31"/>
      <c r="I53" s="31"/>
      <c r="J53" s="31"/>
      <c r="K53" s="31"/>
      <c r="L53" s="187"/>
      <c r="M53" s="188"/>
      <c r="N53" s="31"/>
      <c r="O53" s="189"/>
      <c r="P53" s="31"/>
      <c r="Q53" s="16" t="s">
        <v>151</v>
      </c>
      <c r="R53" s="17">
        <v>1600</v>
      </c>
      <c r="S53" s="18" t="s">
        <v>60</v>
      </c>
      <c r="T53" s="17">
        <f>20*10</f>
        <v>200</v>
      </c>
      <c r="U53" s="17">
        <v>1600</v>
      </c>
      <c r="V53" s="17">
        <v>0</v>
      </c>
      <c r="W53" s="20">
        <f>+V53/U53</f>
        <v>0</v>
      </c>
      <c r="X53" s="190"/>
      <c r="Y53" s="190"/>
      <c r="Z53" s="191"/>
      <c r="AA53" s="21">
        <v>96115930</v>
      </c>
      <c r="AB53" s="22" t="s">
        <v>54</v>
      </c>
      <c r="AC53" s="46"/>
      <c r="AD53" s="22" t="s">
        <v>146</v>
      </c>
      <c r="AE53" s="14"/>
      <c r="AF53" s="51"/>
      <c r="AG53" s="26" t="s">
        <v>56</v>
      </c>
      <c r="AH53" s="26" t="s">
        <v>57</v>
      </c>
      <c r="AI53" s="41"/>
      <c r="AJ53" s="42"/>
      <c r="AK53" s="28"/>
      <c r="AL53" s="48" t="s">
        <v>50</v>
      </c>
      <c r="AM53" s="38"/>
    </row>
    <row r="54" spans="1:39" ht="172.5" customHeight="1" x14ac:dyDescent="0.4">
      <c r="A54" s="30"/>
      <c r="B54" s="30"/>
      <c r="C54" s="31"/>
      <c r="D54" s="31"/>
      <c r="E54" s="31"/>
      <c r="F54" s="32"/>
      <c r="G54" s="31"/>
      <c r="H54" s="31"/>
      <c r="I54" s="31"/>
      <c r="J54" s="31"/>
      <c r="K54" s="31"/>
      <c r="L54" s="187"/>
      <c r="M54" s="188"/>
      <c r="N54" s="31"/>
      <c r="O54" s="189"/>
      <c r="P54" s="31"/>
      <c r="Q54" s="16" t="s">
        <v>152</v>
      </c>
      <c r="R54" s="17">
        <v>41</v>
      </c>
      <c r="S54" s="18" t="s">
        <v>63</v>
      </c>
      <c r="T54" s="17">
        <f>20*4</f>
        <v>80</v>
      </c>
      <c r="U54" s="17" t="s">
        <v>61</v>
      </c>
      <c r="V54" s="17" t="s">
        <v>61</v>
      </c>
      <c r="W54" s="17" t="s">
        <v>61</v>
      </c>
      <c r="X54" s="190"/>
      <c r="Y54" s="190"/>
      <c r="Z54" s="191"/>
      <c r="AA54" s="21">
        <v>297407051</v>
      </c>
      <c r="AB54" s="22" t="s">
        <v>54</v>
      </c>
      <c r="AC54" s="46"/>
      <c r="AD54" s="22" t="s">
        <v>146</v>
      </c>
      <c r="AE54" s="14"/>
      <c r="AF54" s="51"/>
      <c r="AG54" s="26" t="s">
        <v>56</v>
      </c>
      <c r="AH54" s="26" t="s">
        <v>57</v>
      </c>
      <c r="AI54" s="41"/>
      <c r="AJ54" s="42"/>
      <c r="AK54" s="28"/>
      <c r="AL54" s="48" t="s">
        <v>50</v>
      </c>
      <c r="AM54" s="38"/>
    </row>
    <row r="55" spans="1:39" ht="113.25" customHeight="1" x14ac:dyDescent="0.4">
      <c r="A55" s="30"/>
      <c r="B55" s="30"/>
      <c r="C55" s="31"/>
      <c r="D55" s="31"/>
      <c r="E55" s="31"/>
      <c r="F55" s="32"/>
      <c r="G55" s="43"/>
      <c r="H55" s="43"/>
      <c r="I55" s="43"/>
      <c r="J55" s="43"/>
      <c r="K55" s="43"/>
      <c r="L55" s="192"/>
      <c r="M55" s="188"/>
      <c r="N55" s="43"/>
      <c r="O55" s="193"/>
      <c r="P55" s="43"/>
      <c r="Q55" s="16" t="s">
        <v>153</v>
      </c>
      <c r="R55" s="17">
        <v>6</v>
      </c>
      <c r="S55" s="18" t="s">
        <v>60</v>
      </c>
      <c r="T55" s="17">
        <f>20*10</f>
        <v>200</v>
      </c>
      <c r="U55" s="17" t="s">
        <v>61</v>
      </c>
      <c r="V55" s="19" t="s">
        <v>61</v>
      </c>
      <c r="W55" s="39" t="s">
        <v>61</v>
      </c>
      <c r="X55" s="190"/>
      <c r="Y55" s="190"/>
      <c r="Z55" s="194"/>
      <c r="AA55" s="21">
        <v>29629710</v>
      </c>
      <c r="AB55" s="22" t="s">
        <v>54</v>
      </c>
      <c r="AC55" s="46"/>
      <c r="AD55" s="22" t="s">
        <v>146</v>
      </c>
      <c r="AE55" s="14"/>
      <c r="AF55" s="51"/>
      <c r="AG55" s="26" t="s">
        <v>56</v>
      </c>
      <c r="AH55" s="26" t="s">
        <v>57</v>
      </c>
      <c r="AI55" s="41"/>
      <c r="AJ55" s="42"/>
      <c r="AK55" s="28"/>
      <c r="AL55" s="48" t="s">
        <v>50</v>
      </c>
      <c r="AM55" s="38"/>
    </row>
    <row r="56" spans="1:39" ht="231.75" customHeight="1" x14ac:dyDescent="0.4">
      <c r="A56" s="30"/>
      <c r="B56" s="30"/>
      <c r="C56" s="31"/>
      <c r="D56" s="31"/>
      <c r="E56" s="31"/>
      <c r="F56" s="32"/>
      <c r="G56" s="11" t="s">
        <v>154</v>
      </c>
      <c r="H56" s="11" t="s">
        <v>137</v>
      </c>
      <c r="I56" s="11">
        <v>0</v>
      </c>
      <c r="J56" s="11" t="s">
        <v>155</v>
      </c>
      <c r="K56" s="11">
        <v>45</v>
      </c>
      <c r="L56" s="44">
        <v>30</v>
      </c>
      <c r="M56" s="183">
        <v>23</v>
      </c>
      <c r="N56" s="11" t="s">
        <v>156</v>
      </c>
      <c r="O56" s="44">
        <v>2020130010117</v>
      </c>
      <c r="P56" s="11" t="s">
        <v>157</v>
      </c>
      <c r="Q56" s="16" t="s">
        <v>158</v>
      </c>
      <c r="R56" s="17">
        <v>1</v>
      </c>
      <c r="S56" s="18" t="s">
        <v>74</v>
      </c>
      <c r="T56" s="17">
        <f>20*5</f>
        <v>100</v>
      </c>
      <c r="U56" s="17" t="s">
        <v>61</v>
      </c>
      <c r="V56" s="19" t="s">
        <v>61</v>
      </c>
      <c r="W56" s="39" t="s">
        <v>61</v>
      </c>
      <c r="X56" s="185" t="s">
        <v>82</v>
      </c>
      <c r="Y56" s="185" t="s">
        <v>159</v>
      </c>
      <c r="Z56" s="14" t="s">
        <v>53</v>
      </c>
      <c r="AA56" s="21">
        <v>8893339.4119458012</v>
      </c>
      <c r="AB56" s="22" t="s">
        <v>54</v>
      </c>
      <c r="AC56" s="46"/>
      <c r="AD56" s="22" t="s">
        <v>160</v>
      </c>
      <c r="AE56" s="14"/>
      <c r="AF56" s="35"/>
      <c r="AG56" s="195" t="s">
        <v>56</v>
      </c>
      <c r="AH56" s="26" t="s">
        <v>57</v>
      </c>
      <c r="AI56" s="36"/>
      <c r="AJ56" s="37"/>
      <c r="AK56" s="28"/>
      <c r="AL56" s="48" t="s">
        <v>50</v>
      </c>
      <c r="AM56" s="196"/>
    </row>
    <row r="57" spans="1:39" ht="156" customHeight="1" x14ac:dyDescent="0.4">
      <c r="A57" s="30"/>
      <c r="B57" s="30"/>
      <c r="C57" s="31"/>
      <c r="D57" s="31"/>
      <c r="E57" s="31"/>
      <c r="F57" s="32"/>
      <c r="G57" s="31"/>
      <c r="H57" s="31"/>
      <c r="I57" s="31"/>
      <c r="J57" s="31"/>
      <c r="K57" s="31"/>
      <c r="L57" s="49"/>
      <c r="M57" s="188"/>
      <c r="N57" s="31"/>
      <c r="O57" s="49"/>
      <c r="P57" s="31"/>
      <c r="Q57" s="16" t="s">
        <v>161</v>
      </c>
      <c r="R57" s="17">
        <v>6</v>
      </c>
      <c r="S57" s="18" t="s">
        <v>50</v>
      </c>
      <c r="T57" s="17">
        <f>20*10</f>
        <v>200</v>
      </c>
      <c r="U57" s="17" t="s">
        <v>61</v>
      </c>
      <c r="V57" s="19" t="s">
        <v>61</v>
      </c>
      <c r="W57" s="39" t="s">
        <v>61</v>
      </c>
      <c r="X57" s="190"/>
      <c r="Y57" s="190"/>
      <c r="Z57" s="14"/>
      <c r="AA57" s="21">
        <v>2216275984.6474147</v>
      </c>
      <c r="AB57" s="22" t="s">
        <v>162</v>
      </c>
      <c r="AC57" s="46"/>
      <c r="AD57" s="22" t="s">
        <v>160</v>
      </c>
      <c r="AE57" s="14"/>
      <c r="AF57" s="40"/>
      <c r="AG57" s="195" t="s">
        <v>56</v>
      </c>
      <c r="AH57" s="26" t="s">
        <v>163</v>
      </c>
      <c r="AI57" s="197"/>
      <c r="AJ57" s="198"/>
      <c r="AK57" s="28"/>
      <c r="AL57" s="48" t="s">
        <v>50</v>
      </c>
      <c r="AM57" s="38"/>
    </row>
    <row r="58" spans="1:39" ht="143.25" customHeight="1" x14ac:dyDescent="0.4">
      <c r="A58" s="30"/>
      <c r="B58" s="30"/>
      <c r="C58" s="31"/>
      <c r="D58" s="31"/>
      <c r="E58" s="31"/>
      <c r="F58" s="32"/>
      <c r="G58" s="31"/>
      <c r="H58" s="31"/>
      <c r="I58" s="31"/>
      <c r="J58" s="31"/>
      <c r="K58" s="31"/>
      <c r="L58" s="49"/>
      <c r="M58" s="188"/>
      <c r="N58" s="31"/>
      <c r="O58" s="49"/>
      <c r="P58" s="31"/>
      <c r="Q58" s="16" t="s">
        <v>164</v>
      </c>
      <c r="R58" s="17">
        <v>30</v>
      </c>
      <c r="S58" s="18" t="s">
        <v>63</v>
      </c>
      <c r="T58" s="17">
        <f>4*20</f>
        <v>80</v>
      </c>
      <c r="U58" s="17" t="s">
        <v>61</v>
      </c>
      <c r="V58" s="19" t="s">
        <v>61</v>
      </c>
      <c r="W58" s="39" t="s">
        <v>61</v>
      </c>
      <c r="X58" s="190"/>
      <c r="Y58" s="190"/>
      <c r="Z58" s="14"/>
      <c r="AA58" s="21">
        <v>400260939.98408008</v>
      </c>
      <c r="AB58" s="22" t="s">
        <v>162</v>
      </c>
      <c r="AC58" s="46"/>
      <c r="AD58" s="22" t="s">
        <v>160</v>
      </c>
      <c r="AE58" s="14"/>
      <c r="AF58" s="40"/>
      <c r="AG58" s="195" t="s">
        <v>56</v>
      </c>
      <c r="AH58" s="109" t="s">
        <v>65</v>
      </c>
      <c r="AI58" s="199"/>
      <c r="AJ58" s="124"/>
      <c r="AK58" s="28"/>
      <c r="AL58" s="48" t="s">
        <v>60</v>
      </c>
      <c r="AM58" s="38"/>
    </row>
    <row r="59" spans="1:39" ht="132.75" customHeight="1" x14ac:dyDescent="0.4">
      <c r="A59" s="30"/>
      <c r="B59" s="30"/>
      <c r="C59" s="31"/>
      <c r="D59" s="31"/>
      <c r="E59" s="31"/>
      <c r="F59" s="32"/>
      <c r="G59" s="31"/>
      <c r="H59" s="31"/>
      <c r="I59" s="31"/>
      <c r="J59" s="31"/>
      <c r="K59" s="31"/>
      <c r="L59" s="49"/>
      <c r="M59" s="188"/>
      <c r="N59" s="31"/>
      <c r="O59" s="49"/>
      <c r="P59" s="31"/>
      <c r="Q59" s="16" t="s">
        <v>165</v>
      </c>
      <c r="R59" s="17">
        <v>6</v>
      </c>
      <c r="S59" s="18" t="s">
        <v>60</v>
      </c>
      <c r="T59" s="17">
        <f>20*10</f>
        <v>200</v>
      </c>
      <c r="U59" s="17" t="s">
        <v>61</v>
      </c>
      <c r="V59" s="19" t="s">
        <v>61</v>
      </c>
      <c r="W59" s="39" t="s">
        <v>61</v>
      </c>
      <c r="X59" s="190"/>
      <c r="Y59" s="190"/>
      <c r="Z59" s="14"/>
      <c r="AA59" s="21">
        <v>8893339.4119458012</v>
      </c>
      <c r="AB59" s="22" t="s">
        <v>54</v>
      </c>
      <c r="AC59" s="46"/>
      <c r="AD59" s="22" t="s">
        <v>160</v>
      </c>
      <c r="AE59" s="14"/>
      <c r="AF59" s="40"/>
      <c r="AG59" s="195" t="s">
        <v>56</v>
      </c>
      <c r="AH59" s="26" t="s">
        <v>57</v>
      </c>
      <c r="AI59" s="199"/>
      <c r="AJ59" s="124"/>
      <c r="AK59" s="28"/>
      <c r="AL59" s="48" t="s">
        <v>50</v>
      </c>
      <c r="AM59" s="38"/>
    </row>
    <row r="60" spans="1:39" ht="153.75" customHeight="1" x14ac:dyDescent="0.4">
      <c r="A60" s="30"/>
      <c r="B60" s="30"/>
      <c r="C60" s="31"/>
      <c r="D60" s="31"/>
      <c r="E60" s="31"/>
      <c r="F60" s="32"/>
      <c r="G60" s="31"/>
      <c r="H60" s="31"/>
      <c r="I60" s="31"/>
      <c r="J60" s="31"/>
      <c r="K60" s="31"/>
      <c r="L60" s="49"/>
      <c r="M60" s="188"/>
      <c r="N60" s="31"/>
      <c r="O60" s="49"/>
      <c r="P60" s="31"/>
      <c r="Q60" s="16" t="s">
        <v>166</v>
      </c>
      <c r="R60" s="17">
        <v>1</v>
      </c>
      <c r="S60" s="18" t="s">
        <v>74</v>
      </c>
      <c r="T60" s="17">
        <f>2*50</f>
        <v>100</v>
      </c>
      <c r="U60" s="17" t="s">
        <v>61</v>
      </c>
      <c r="V60" s="19" t="s">
        <v>61</v>
      </c>
      <c r="W60" s="39" t="s">
        <v>61</v>
      </c>
      <c r="X60" s="190"/>
      <c r="Y60" s="190"/>
      <c r="Z60" s="14"/>
      <c r="AA60" s="21">
        <v>7635591.6030116566</v>
      </c>
      <c r="AB60" s="22" t="s">
        <v>54</v>
      </c>
      <c r="AC60" s="46"/>
      <c r="AD60" s="22" t="s">
        <v>160</v>
      </c>
      <c r="AE60" s="14"/>
      <c r="AF60" s="40"/>
      <c r="AG60" s="195" t="s">
        <v>56</v>
      </c>
      <c r="AH60" s="26" t="s">
        <v>57</v>
      </c>
      <c r="AI60" s="199"/>
      <c r="AJ60" s="124"/>
      <c r="AK60" s="28"/>
      <c r="AL60" s="48" t="s">
        <v>50</v>
      </c>
      <c r="AM60" s="38"/>
    </row>
    <row r="61" spans="1:39" ht="132.75" customHeight="1" x14ac:dyDescent="0.4">
      <c r="A61" s="30"/>
      <c r="B61" s="30"/>
      <c r="C61" s="31"/>
      <c r="D61" s="31"/>
      <c r="E61" s="31"/>
      <c r="F61" s="32"/>
      <c r="G61" s="31"/>
      <c r="H61" s="31"/>
      <c r="I61" s="31"/>
      <c r="J61" s="31"/>
      <c r="K61" s="31"/>
      <c r="L61" s="49"/>
      <c r="M61" s="188"/>
      <c r="N61" s="31"/>
      <c r="O61" s="49"/>
      <c r="P61" s="31"/>
      <c r="Q61" s="16" t="s">
        <v>167</v>
      </c>
      <c r="R61" s="17">
        <v>1</v>
      </c>
      <c r="S61" s="18" t="s">
        <v>74</v>
      </c>
      <c r="T61" s="17">
        <f>2*50</f>
        <v>100</v>
      </c>
      <c r="U61" s="17" t="s">
        <v>61</v>
      </c>
      <c r="V61" s="19" t="s">
        <v>61</v>
      </c>
      <c r="W61" s="39" t="s">
        <v>61</v>
      </c>
      <c r="X61" s="190"/>
      <c r="Y61" s="190"/>
      <c r="Z61" s="14"/>
      <c r="AA61" s="21">
        <v>7635591.6030116566</v>
      </c>
      <c r="AB61" s="22" t="s">
        <v>54</v>
      </c>
      <c r="AC61" s="46"/>
      <c r="AD61" s="22" t="s">
        <v>160</v>
      </c>
      <c r="AE61" s="14"/>
      <c r="AF61" s="40"/>
      <c r="AG61" s="195" t="s">
        <v>56</v>
      </c>
      <c r="AH61" s="26" t="s">
        <v>57</v>
      </c>
      <c r="AI61" s="199"/>
      <c r="AJ61" s="124"/>
      <c r="AK61" s="28"/>
      <c r="AL61" s="48" t="s">
        <v>50</v>
      </c>
      <c r="AM61" s="38"/>
    </row>
    <row r="62" spans="1:39" ht="156" customHeight="1" x14ac:dyDescent="0.4">
      <c r="A62" s="30"/>
      <c r="B62" s="30"/>
      <c r="C62" s="31"/>
      <c r="D62" s="31"/>
      <c r="E62" s="31"/>
      <c r="F62" s="32"/>
      <c r="G62" s="31"/>
      <c r="H62" s="31"/>
      <c r="I62" s="31"/>
      <c r="J62" s="31"/>
      <c r="K62" s="31"/>
      <c r="L62" s="49"/>
      <c r="M62" s="188"/>
      <c r="N62" s="31"/>
      <c r="O62" s="49"/>
      <c r="P62" s="31"/>
      <c r="Q62" s="16" t="s">
        <v>168</v>
      </c>
      <c r="R62" s="17">
        <v>1</v>
      </c>
      <c r="S62" s="18" t="s">
        <v>74</v>
      </c>
      <c r="T62" s="17">
        <f>2*50</f>
        <v>100</v>
      </c>
      <c r="U62" s="17" t="s">
        <v>61</v>
      </c>
      <c r="V62" s="19" t="s">
        <v>61</v>
      </c>
      <c r="W62" s="39" t="s">
        <v>61</v>
      </c>
      <c r="X62" s="190"/>
      <c r="Y62" s="190"/>
      <c r="Z62" s="14"/>
      <c r="AA62" s="21">
        <v>7635591.6030116566</v>
      </c>
      <c r="AB62" s="22" t="s">
        <v>54</v>
      </c>
      <c r="AC62" s="46"/>
      <c r="AD62" s="22" t="s">
        <v>160</v>
      </c>
      <c r="AE62" s="14"/>
      <c r="AF62" s="40"/>
      <c r="AG62" s="195" t="s">
        <v>56</v>
      </c>
      <c r="AH62" s="26" t="s">
        <v>57</v>
      </c>
      <c r="AI62" s="199"/>
      <c r="AJ62" s="124"/>
      <c r="AK62" s="28"/>
      <c r="AL62" s="48" t="s">
        <v>50</v>
      </c>
      <c r="AM62" s="38"/>
    </row>
    <row r="63" spans="1:39" ht="175.5" customHeight="1" x14ac:dyDescent="0.4">
      <c r="A63" s="30"/>
      <c r="B63" s="30"/>
      <c r="C63" s="31"/>
      <c r="D63" s="31"/>
      <c r="E63" s="31"/>
      <c r="F63" s="32"/>
      <c r="G63" s="31"/>
      <c r="H63" s="31"/>
      <c r="I63" s="31"/>
      <c r="J63" s="31"/>
      <c r="K63" s="31"/>
      <c r="L63" s="49"/>
      <c r="M63" s="188"/>
      <c r="N63" s="31"/>
      <c r="O63" s="49"/>
      <c r="P63" s="31"/>
      <c r="Q63" s="16" t="s">
        <v>169</v>
      </c>
      <c r="R63" s="17">
        <v>3</v>
      </c>
      <c r="S63" s="18" t="s">
        <v>63</v>
      </c>
      <c r="T63" s="17">
        <f>20*6</f>
        <v>120</v>
      </c>
      <c r="U63" s="17" t="s">
        <v>61</v>
      </c>
      <c r="V63" s="19" t="s">
        <v>61</v>
      </c>
      <c r="W63" s="39" t="s">
        <v>61</v>
      </c>
      <c r="X63" s="190"/>
      <c r="Y63" s="190"/>
      <c r="Z63" s="14"/>
      <c r="AA63" s="21">
        <v>7635591.6030116566</v>
      </c>
      <c r="AB63" s="22" t="s">
        <v>54</v>
      </c>
      <c r="AC63" s="46"/>
      <c r="AD63" s="22" t="s">
        <v>160</v>
      </c>
      <c r="AE63" s="14"/>
      <c r="AF63" s="40"/>
      <c r="AG63" s="195" t="s">
        <v>56</v>
      </c>
      <c r="AH63" s="26" t="s">
        <v>57</v>
      </c>
      <c r="AI63" s="199"/>
      <c r="AJ63" s="124"/>
      <c r="AK63" s="28"/>
      <c r="AL63" s="48" t="s">
        <v>50</v>
      </c>
      <c r="AM63" s="38"/>
    </row>
    <row r="64" spans="1:39" ht="141" customHeight="1" x14ac:dyDescent="0.4">
      <c r="A64" s="30"/>
      <c r="B64" s="30"/>
      <c r="C64" s="31"/>
      <c r="D64" s="31"/>
      <c r="E64" s="31"/>
      <c r="F64" s="32"/>
      <c r="G64" s="31"/>
      <c r="H64" s="31"/>
      <c r="I64" s="31"/>
      <c r="J64" s="31"/>
      <c r="K64" s="31"/>
      <c r="L64" s="49"/>
      <c r="M64" s="188"/>
      <c r="N64" s="31"/>
      <c r="O64" s="49"/>
      <c r="P64" s="31"/>
      <c r="Q64" s="16" t="s">
        <v>170</v>
      </c>
      <c r="R64" s="17">
        <v>50159</v>
      </c>
      <c r="S64" s="18" t="s">
        <v>50</v>
      </c>
      <c r="T64" s="17">
        <f>20*9</f>
        <v>180</v>
      </c>
      <c r="U64" s="17">
        <v>50159</v>
      </c>
      <c r="V64" s="17">
        <v>0</v>
      </c>
      <c r="W64" s="20">
        <f>+V64/U64</f>
        <v>0</v>
      </c>
      <c r="X64" s="190"/>
      <c r="Y64" s="190"/>
      <c r="Z64" s="14"/>
      <c r="AA64" s="21">
        <v>120767211.60301165</v>
      </c>
      <c r="AB64" s="22" t="s">
        <v>162</v>
      </c>
      <c r="AC64" s="46"/>
      <c r="AD64" s="22" t="s">
        <v>160</v>
      </c>
      <c r="AE64" s="14"/>
      <c r="AF64" s="40"/>
      <c r="AG64" s="195" t="s">
        <v>56</v>
      </c>
      <c r="AH64" s="26" t="s">
        <v>70</v>
      </c>
      <c r="AI64" s="199"/>
      <c r="AJ64" s="124"/>
      <c r="AK64" s="28"/>
      <c r="AL64" s="48" t="s">
        <v>50</v>
      </c>
      <c r="AM64" s="38"/>
    </row>
    <row r="65" spans="1:39" ht="147.75" customHeight="1" x14ac:dyDescent="0.4">
      <c r="A65" s="30"/>
      <c r="B65" s="30"/>
      <c r="C65" s="31"/>
      <c r="D65" s="31"/>
      <c r="E65" s="31"/>
      <c r="F65" s="32"/>
      <c r="G65" s="31"/>
      <c r="H65" s="31"/>
      <c r="I65" s="31"/>
      <c r="J65" s="31"/>
      <c r="K65" s="31"/>
      <c r="L65" s="49"/>
      <c r="M65" s="188"/>
      <c r="N65" s="31"/>
      <c r="O65" s="49"/>
      <c r="P65" s="31"/>
      <c r="Q65" s="16" t="s">
        <v>171</v>
      </c>
      <c r="R65" s="17">
        <v>1</v>
      </c>
      <c r="S65" s="18" t="s">
        <v>172</v>
      </c>
      <c r="T65" s="17">
        <f>2*50</f>
        <v>100</v>
      </c>
      <c r="U65" s="17" t="s">
        <v>61</v>
      </c>
      <c r="V65" s="19" t="s">
        <v>61</v>
      </c>
      <c r="W65" s="39" t="s">
        <v>61</v>
      </c>
      <c r="X65" s="190"/>
      <c r="Y65" s="190"/>
      <c r="Z65" s="14"/>
      <c r="AA65" s="21">
        <v>3557335.7647783197</v>
      </c>
      <c r="AB65" s="22" t="s">
        <v>54</v>
      </c>
      <c r="AC65" s="46"/>
      <c r="AD65" s="22" t="s">
        <v>160</v>
      </c>
      <c r="AE65" s="14"/>
      <c r="AF65" s="40"/>
      <c r="AG65" s="195" t="s">
        <v>56</v>
      </c>
      <c r="AH65" s="26" t="s">
        <v>57</v>
      </c>
      <c r="AI65" s="199"/>
      <c r="AJ65" s="124"/>
      <c r="AK65" s="28"/>
      <c r="AL65" s="48" t="s">
        <v>50</v>
      </c>
      <c r="AM65" s="38"/>
    </row>
    <row r="66" spans="1:39" ht="135" customHeight="1" x14ac:dyDescent="0.4">
      <c r="A66" s="30"/>
      <c r="B66" s="30"/>
      <c r="C66" s="31"/>
      <c r="D66" s="31"/>
      <c r="E66" s="31"/>
      <c r="F66" s="32"/>
      <c r="G66" s="43"/>
      <c r="H66" s="43"/>
      <c r="I66" s="43"/>
      <c r="J66" s="43"/>
      <c r="K66" s="43"/>
      <c r="L66" s="52"/>
      <c r="M66" s="200"/>
      <c r="N66" s="43"/>
      <c r="O66" s="52"/>
      <c r="P66" s="43"/>
      <c r="Q66" s="16" t="s">
        <v>173</v>
      </c>
      <c r="R66" s="17">
        <v>1</v>
      </c>
      <c r="S66" s="18" t="s">
        <v>60</v>
      </c>
      <c r="T66" s="17">
        <f>2*50</f>
        <v>100</v>
      </c>
      <c r="U66" s="17" t="s">
        <v>61</v>
      </c>
      <c r="V66" s="19" t="s">
        <v>61</v>
      </c>
      <c r="W66" s="39" t="s">
        <v>61</v>
      </c>
      <c r="X66" s="190"/>
      <c r="Y66" s="190"/>
      <c r="Z66" s="14"/>
      <c r="AA66" s="21">
        <v>52042315.764778316</v>
      </c>
      <c r="AB66" s="22" t="s">
        <v>162</v>
      </c>
      <c r="AC66" s="46"/>
      <c r="AD66" s="22" t="s">
        <v>160</v>
      </c>
      <c r="AE66" s="14"/>
      <c r="AF66" s="40"/>
      <c r="AG66" s="195" t="s">
        <v>56</v>
      </c>
      <c r="AH66" s="26" t="s">
        <v>70</v>
      </c>
      <c r="AI66" s="199"/>
      <c r="AJ66" s="124"/>
      <c r="AK66" s="28"/>
      <c r="AL66" s="48" t="s">
        <v>50</v>
      </c>
      <c r="AM66" s="29"/>
    </row>
    <row r="67" spans="1:39" ht="142.5" customHeight="1" x14ac:dyDescent="0.4">
      <c r="A67" s="30"/>
      <c r="B67" s="30"/>
      <c r="C67" s="31"/>
      <c r="D67" s="31"/>
      <c r="E67" s="31"/>
      <c r="F67" s="32"/>
      <c r="G67" s="14" t="s">
        <v>174</v>
      </c>
      <c r="H67" s="14" t="s">
        <v>175</v>
      </c>
      <c r="I67" s="14" t="s">
        <v>176</v>
      </c>
      <c r="J67" s="14" t="s">
        <v>177</v>
      </c>
      <c r="K67" s="14">
        <v>100000</v>
      </c>
      <c r="L67" s="201">
        <v>100000</v>
      </c>
      <c r="M67" s="87">
        <v>100000</v>
      </c>
      <c r="N67" s="11" t="s">
        <v>178</v>
      </c>
      <c r="O67" s="44">
        <v>2020130010082</v>
      </c>
      <c r="P67" s="11" t="s">
        <v>179</v>
      </c>
      <c r="Q67" s="16" t="s">
        <v>180</v>
      </c>
      <c r="R67" s="17">
        <v>1</v>
      </c>
      <c r="S67" s="18" t="s">
        <v>63</v>
      </c>
      <c r="T67" s="17">
        <f>7*20</f>
        <v>140</v>
      </c>
      <c r="U67" s="17" t="s">
        <v>61</v>
      </c>
      <c r="V67" s="17" t="s">
        <v>61</v>
      </c>
      <c r="W67" s="17" t="s">
        <v>61</v>
      </c>
      <c r="X67" s="11" t="s">
        <v>82</v>
      </c>
      <c r="Y67" s="11" t="s">
        <v>181</v>
      </c>
      <c r="Z67" s="11" t="s">
        <v>145</v>
      </c>
      <c r="AA67" s="21">
        <v>35555652</v>
      </c>
      <c r="AB67" s="22" t="s">
        <v>54</v>
      </c>
      <c r="AC67" s="202"/>
      <c r="AD67" s="22" t="s">
        <v>182</v>
      </c>
      <c r="AE67" s="22"/>
      <c r="AF67" s="35"/>
      <c r="AG67" s="195" t="s">
        <v>56</v>
      </c>
      <c r="AH67" s="61" t="s">
        <v>57</v>
      </c>
      <c r="AI67" s="203"/>
      <c r="AJ67" s="203"/>
      <c r="AK67" s="28"/>
      <c r="AL67" s="48" t="s">
        <v>50</v>
      </c>
      <c r="AM67" s="38"/>
    </row>
    <row r="68" spans="1:39" ht="129" customHeight="1" x14ac:dyDescent="0.4">
      <c r="A68" s="30"/>
      <c r="B68" s="30"/>
      <c r="C68" s="31"/>
      <c r="D68" s="31"/>
      <c r="E68" s="31"/>
      <c r="F68" s="32"/>
      <c r="G68" s="14"/>
      <c r="H68" s="14"/>
      <c r="I68" s="14"/>
      <c r="J68" s="14"/>
      <c r="K68" s="14"/>
      <c r="L68" s="201"/>
      <c r="M68" s="87"/>
      <c r="N68" s="31"/>
      <c r="O68" s="49"/>
      <c r="P68" s="31"/>
      <c r="Q68" s="16" t="s">
        <v>183</v>
      </c>
      <c r="R68" s="17">
        <v>2000</v>
      </c>
      <c r="S68" s="18" t="s">
        <v>50</v>
      </c>
      <c r="T68" s="17">
        <f>20*6</f>
        <v>120</v>
      </c>
      <c r="U68" s="17">
        <v>2000</v>
      </c>
      <c r="V68" s="17">
        <v>0</v>
      </c>
      <c r="W68" s="17">
        <f>+V68/U68</f>
        <v>0</v>
      </c>
      <c r="X68" s="31"/>
      <c r="Y68" s="31"/>
      <c r="Z68" s="31"/>
      <c r="AA68" s="21">
        <v>3125744496</v>
      </c>
      <c r="AB68" s="22" t="s">
        <v>54</v>
      </c>
      <c r="AC68" s="204"/>
      <c r="AD68" s="22" t="s">
        <v>182</v>
      </c>
      <c r="AE68" s="22"/>
      <c r="AF68" s="40"/>
      <c r="AG68" s="195" t="s">
        <v>56</v>
      </c>
      <c r="AH68" s="61" t="s">
        <v>65</v>
      </c>
      <c r="AI68" s="203"/>
      <c r="AJ68" s="203"/>
      <c r="AK68" s="28"/>
      <c r="AL68" s="48" t="s">
        <v>50</v>
      </c>
      <c r="AM68" s="38"/>
    </row>
    <row r="69" spans="1:39" ht="128.25" customHeight="1" x14ac:dyDescent="0.4">
      <c r="A69" s="30"/>
      <c r="B69" s="30"/>
      <c r="C69" s="31"/>
      <c r="D69" s="31"/>
      <c r="E69" s="31"/>
      <c r="F69" s="32"/>
      <c r="G69" s="14"/>
      <c r="H69" s="14"/>
      <c r="I69" s="14"/>
      <c r="J69" s="14"/>
      <c r="K69" s="14"/>
      <c r="L69" s="201"/>
      <c r="M69" s="87"/>
      <c r="N69" s="31"/>
      <c r="O69" s="49"/>
      <c r="P69" s="31"/>
      <c r="Q69" s="16" t="s">
        <v>184</v>
      </c>
      <c r="R69" s="17">
        <f>13553-R68</f>
        <v>11553</v>
      </c>
      <c r="S69" s="18" t="s">
        <v>50</v>
      </c>
      <c r="T69" s="19">
        <f>20*9</f>
        <v>180</v>
      </c>
      <c r="U69" s="17">
        <v>11553</v>
      </c>
      <c r="V69" s="17">
        <v>0</v>
      </c>
      <c r="W69" s="20">
        <f>+V69/U69</f>
        <v>0</v>
      </c>
      <c r="X69" s="31"/>
      <c r="Y69" s="31"/>
      <c r="Z69" s="31"/>
      <c r="AA69" s="21">
        <v>125214378.91828012</v>
      </c>
      <c r="AB69" s="22" t="s">
        <v>54</v>
      </c>
      <c r="AC69" s="204"/>
      <c r="AD69" s="22" t="s">
        <v>182</v>
      </c>
      <c r="AE69" s="11"/>
      <c r="AF69" s="40"/>
      <c r="AG69" s="195" t="s">
        <v>56</v>
      </c>
      <c r="AH69" s="61" t="s">
        <v>67</v>
      </c>
      <c r="AI69" s="36"/>
      <c r="AJ69" s="36"/>
      <c r="AK69" s="28"/>
      <c r="AL69" s="48" t="s">
        <v>60</v>
      </c>
      <c r="AM69" s="38"/>
    </row>
    <row r="70" spans="1:39" ht="128.25" customHeight="1" x14ac:dyDescent="0.4">
      <c r="A70" s="30"/>
      <c r="B70" s="30"/>
      <c r="C70" s="31"/>
      <c r="D70" s="31"/>
      <c r="E70" s="31"/>
      <c r="F70" s="32"/>
      <c r="G70" s="14"/>
      <c r="H70" s="14"/>
      <c r="I70" s="14"/>
      <c r="J70" s="14"/>
      <c r="K70" s="14"/>
      <c r="L70" s="201"/>
      <c r="M70" s="87"/>
      <c r="N70" s="31"/>
      <c r="O70" s="49"/>
      <c r="P70" s="31"/>
      <c r="Q70" s="16" t="s">
        <v>185</v>
      </c>
      <c r="R70" s="17">
        <v>1</v>
      </c>
      <c r="S70" s="18" t="s">
        <v>63</v>
      </c>
      <c r="T70" s="17">
        <f>20*9</f>
        <v>180</v>
      </c>
      <c r="U70" s="17" t="s">
        <v>61</v>
      </c>
      <c r="V70" s="17" t="s">
        <v>61</v>
      </c>
      <c r="W70" s="17" t="s">
        <v>61</v>
      </c>
      <c r="X70" s="31"/>
      <c r="Y70" s="31"/>
      <c r="Z70" s="31"/>
      <c r="AA70" s="21">
        <v>408849899.25</v>
      </c>
      <c r="AB70" s="22" t="s">
        <v>54</v>
      </c>
      <c r="AC70" s="204"/>
      <c r="AD70" s="22" t="s">
        <v>182</v>
      </c>
      <c r="AE70" s="31"/>
      <c r="AF70" s="40"/>
      <c r="AG70" s="195" t="s">
        <v>56</v>
      </c>
      <c r="AH70" s="61" t="s">
        <v>70</v>
      </c>
      <c r="AI70" s="41"/>
      <c r="AJ70" s="41"/>
      <c r="AK70" s="28"/>
      <c r="AL70" s="48" t="s">
        <v>50</v>
      </c>
      <c r="AM70" s="38"/>
    </row>
    <row r="71" spans="1:39" ht="128.25" customHeight="1" x14ac:dyDescent="0.4">
      <c r="A71" s="30"/>
      <c r="B71" s="30"/>
      <c r="C71" s="31"/>
      <c r="D71" s="31"/>
      <c r="E71" s="31"/>
      <c r="F71" s="32"/>
      <c r="G71" s="14"/>
      <c r="H71" s="14"/>
      <c r="I71" s="14"/>
      <c r="J71" s="14"/>
      <c r="K71" s="14"/>
      <c r="L71" s="201"/>
      <c r="M71" s="87"/>
      <c r="N71" s="31"/>
      <c r="O71" s="49"/>
      <c r="P71" s="31"/>
      <c r="Q71" s="16" t="s">
        <v>186</v>
      </c>
      <c r="R71" s="17">
        <v>1</v>
      </c>
      <c r="S71" s="18" t="s">
        <v>63</v>
      </c>
      <c r="T71" s="17">
        <f>7*20</f>
        <v>140</v>
      </c>
      <c r="U71" s="17" t="s">
        <v>61</v>
      </c>
      <c r="V71" s="17" t="s">
        <v>61</v>
      </c>
      <c r="W71" s="17" t="s">
        <v>61</v>
      </c>
      <c r="X71" s="31"/>
      <c r="Y71" s="31"/>
      <c r="Z71" s="31"/>
      <c r="AA71" s="21">
        <v>19657228.800000001</v>
      </c>
      <c r="AB71" s="22" t="s">
        <v>54</v>
      </c>
      <c r="AC71" s="204"/>
      <c r="AD71" s="22" t="s">
        <v>182</v>
      </c>
      <c r="AE71" s="31"/>
      <c r="AF71" s="40"/>
      <c r="AG71" s="195" t="s">
        <v>56</v>
      </c>
      <c r="AH71" s="61" t="s">
        <v>57</v>
      </c>
      <c r="AI71" s="41"/>
      <c r="AJ71" s="41"/>
      <c r="AK71" s="28"/>
      <c r="AL71" s="48" t="s">
        <v>50</v>
      </c>
      <c r="AM71" s="38"/>
    </row>
    <row r="72" spans="1:39" ht="128.25" customHeight="1" x14ac:dyDescent="0.4">
      <c r="A72" s="30"/>
      <c r="B72" s="30"/>
      <c r="C72" s="31"/>
      <c r="D72" s="31"/>
      <c r="E72" s="31"/>
      <c r="F72" s="32"/>
      <c r="G72" s="14"/>
      <c r="H72" s="14"/>
      <c r="I72" s="14"/>
      <c r="J72" s="14"/>
      <c r="K72" s="14"/>
      <c r="L72" s="201"/>
      <c r="M72" s="87"/>
      <c r="N72" s="31"/>
      <c r="O72" s="49"/>
      <c r="P72" s="31"/>
      <c r="Q72" s="16" t="s">
        <v>187</v>
      </c>
      <c r="R72" s="17">
        <v>1</v>
      </c>
      <c r="S72" s="18" t="s">
        <v>63</v>
      </c>
      <c r="T72" s="17">
        <f>7*20</f>
        <v>140</v>
      </c>
      <c r="U72" s="17" t="s">
        <v>61</v>
      </c>
      <c r="V72" s="17" t="s">
        <v>61</v>
      </c>
      <c r="W72" s="17" t="s">
        <v>61</v>
      </c>
      <c r="X72" s="31"/>
      <c r="Y72" s="31"/>
      <c r="Z72" s="31"/>
      <c r="AA72" s="21">
        <v>19657228.800000001</v>
      </c>
      <c r="AB72" s="22" t="s">
        <v>54</v>
      </c>
      <c r="AC72" s="204"/>
      <c r="AD72" s="22" t="s">
        <v>182</v>
      </c>
      <c r="AE72" s="31"/>
      <c r="AF72" s="40"/>
      <c r="AG72" s="195" t="s">
        <v>56</v>
      </c>
      <c r="AH72" s="61" t="s">
        <v>57</v>
      </c>
      <c r="AI72" s="41"/>
      <c r="AJ72" s="41"/>
      <c r="AK72" s="28"/>
      <c r="AL72" s="48" t="s">
        <v>50</v>
      </c>
      <c r="AM72" s="38"/>
    </row>
    <row r="73" spans="1:39" ht="128.25" customHeight="1" x14ac:dyDescent="0.4">
      <c r="A73" s="30"/>
      <c r="B73" s="30"/>
      <c r="C73" s="31"/>
      <c r="D73" s="31"/>
      <c r="E73" s="31"/>
      <c r="F73" s="32"/>
      <c r="G73" s="14"/>
      <c r="H73" s="14"/>
      <c r="I73" s="14"/>
      <c r="J73" s="14"/>
      <c r="K73" s="14"/>
      <c r="L73" s="201"/>
      <c r="M73" s="87"/>
      <c r="N73" s="31"/>
      <c r="O73" s="49"/>
      <c r="P73" s="31"/>
      <c r="Q73" s="16" t="s">
        <v>188</v>
      </c>
      <c r="R73" s="17">
        <v>1</v>
      </c>
      <c r="S73" s="18" t="s">
        <v>63</v>
      </c>
      <c r="T73" s="17">
        <f>7*20</f>
        <v>140</v>
      </c>
      <c r="U73" s="17" t="s">
        <v>61</v>
      </c>
      <c r="V73" s="17" t="s">
        <v>61</v>
      </c>
      <c r="W73" s="17" t="s">
        <v>61</v>
      </c>
      <c r="X73" s="31"/>
      <c r="Y73" s="31"/>
      <c r="Z73" s="31"/>
      <c r="AA73" s="21">
        <v>19657228.800000001</v>
      </c>
      <c r="AB73" s="22" t="s">
        <v>54</v>
      </c>
      <c r="AC73" s="204"/>
      <c r="AD73" s="22" t="s">
        <v>182</v>
      </c>
      <c r="AE73" s="31"/>
      <c r="AF73" s="40"/>
      <c r="AG73" s="195" t="s">
        <v>56</v>
      </c>
      <c r="AH73" s="61" t="s">
        <v>57</v>
      </c>
      <c r="AI73" s="41"/>
      <c r="AJ73" s="41"/>
      <c r="AK73" s="28"/>
      <c r="AL73" s="48" t="s">
        <v>50</v>
      </c>
      <c r="AM73" s="38"/>
    </row>
    <row r="74" spans="1:39" ht="128.25" customHeight="1" x14ac:dyDescent="0.4">
      <c r="A74" s="30"/>
      <c r="B74" s="30"/>
      <c r="C74" s="31"/>
      <c r="D74" s="31"/>
      <c r="E74" s="31"/>
      <c r="F74" s="32"/>
      <c r="G74" s="14"/>
      <c r="H74" s="14"/>
      <c r="I74" s="14"/>
      <c r="J74" s="14"/>
      <c r="K74" s="14"/>
      <c r="L74" s="201"/>
      <c r="M74" s="87"/>
      <c r="N74" s="31"/>
      <c r="O74" s="49"/>
      <c r="P74" s="31"/>
      <c r="Q74" s="16" t="s">
        <v>189</v>
      </c>
      <c r="R74" s="17">
        <v>3</v>
      </c>
      <c r="S74" s="18" t="s">
        <v>63</v>
      </c>
      <c r="T74" s="17">
        <f>20*6</f>
        <v>120</v>
      </c>
      <c r="U74" s="17" t="s">
        <v>61</v>
      </c>
      <c r="V74" s="19" t="s">
        <v>61</v>
      </c>
      <c r="W74" s="39" t="s">
        <v>61</v>
      </c>
      <c r="X74" s="31"/>
      <c r="Y74" s="31"/>
      <c r="Z74" s="31"/>
      <c r="AA74" s="21">
        <v>19657228.800000001</v>
      </c>
      <c r="AB74" s="22" t="s">
        <v>54</v>
      </c>
      <c r="AC74" s="204"/>
      <c r="AD74" s="22" t="s">
        <v>182</v>
      </c>
      <c r="AE74" s="31"/>
      <c r="AF74" s="40"/>
      <c r="AG74" s="195" t="s">
        <v>56</v>
      </c>
      <c r="AH74" s="61" t="s">
        <v>57</v>
      </c>
      <c r="AI74" s="41"/>
      <c r="AJ74" s="41"/>
      <c r="AK74" s="28"/>
      <c r="AL74" s="48" t="s">
        <v>50</v>
      </c>
      <c r="AM74" s="38"/>
    </row>
    <row r="75" spans="1:39" ht="128.25" customHeight="1" x14ac:dyDescent="0.4">
      <c r="A75" s="30"/>
      <c r="B75" s="30"/>
      <c r="C75" s="31"/>
      <c r="D75" s="31"/>
      <c r="E75" s="31"/>
      <c r="F75" s="32"/>
      <c r="G75" s="14"/>
      <c r="H75" s="14"/>
      <c r="I75" s="14"/>
      <c r="J75" s="14"/>
      <c r="K75" s="14"/>
      <c r="L75" s="201"/>
      <c r="M75" s="87"/>
      <c r="N75" s="31"/>
      <c r="O75" s="49"/>
      <c r="P75" s="31"/>
      <c r="Q75" s="16" t="s">
        <v>190</v>
      </c>
      <c r="R75" s="17">
        <f>+R69+R68</f>
        <v>13553</v>
      </c>
      <c r="S75" s="18" t="s">
        <v>50</v>
      </c>
      <c r="T75" s="19">
        <f>20*9</f>
        <v>180</v>
      </c>
      <c r="U75" s="17">
        <v>11553</v>
      </c>
      <c r="V75" s="17">
        <v>0</v>
      </c>
      <c r="W75" s="20">
        <f>+V75/U75</f>
        <v>0</v>
      </c>
      <c r="X75" s="31"/>
      <c r="Y75" s="31"/>
      <c r="Z75" s="31"/>
      <c r="AA75" s="21">
        <v>25132655.718280002</v>
      </c>
      <c r="AB75" s="22" t="s">
        <v>54</v>
      </c>
      <c r="AC75" s="204"/>
      <c r="AD75" s="22" t="s">
        <v>182</v>
      </c>
      <c r="AE75" s="31"/>
      <c r="AF75" s="40"/>
      <c r="AG75" s="195" t="s">
        <v>56</v>
      </c>
      <c r="AH75" s="61" t="s">
        <v>70</v>
      </c>
      <c r="AI75" s="41"/>
      <c r="AJ75" s="41"/>
      <c r="AK75" s="28"/>
      <c r="AL75" s="48" t="s">
        <v>50</v>
      </c>
      <c r="AM75" s="38"/>
    </row>
    <row r="76" spans="1:39" ht="128.25" customHeight="1" x14ac:dyDescent="0.4">
      <c r="A76" s="30"/>
      <c r="B76" s="30"/>
      <c r="C76" s="31"/>
      <c r="D76" s="31"/>
      <c r="E76" s="31"/>
      <c r="F76" s="32"/>
      <c r="G76" s="14"/>
      <c r="H76" s="14"/>
      <c r="I76" s="14"/>
      <c r="J76" s="14"/>
      <c r="K76" s="14"/>
      <c r="L76" s="201"/>
      <c r="M76" s="87"/>
      <c r="N76" s="31"/>
      <c r="O76" s="49"/>
      <c r="P76" s="31"/>
      <c r="Q76" s="16" t="s">
        <v>191</v>
      </c>
      <c r="R76" s="17">
        <v>1</v>
      </c>
      <c r="S76" s="18" t="s">
        <v>63</v>
      </c>
      <c r="T76" s="17">
        <f>7*20</f>
        <v>140</v>
      </c>
      <c r="U76" s="17" t="s">
        <v>61</v>
      </c>
      <c r="V76" s="17" t="s">
        <v>61</v>
      </c>
      <c r="W76" s="17" t="s">
        <v>61</v>
      </c>
      <c r="X76" s="31"/>
      <c r="Y76" s="31"/>
      <c r="Z76" s="31"/>
      <c r="AA76" s="21">
        <v>19657228.800000001</v>
      </c>
      <c r="AB76" s="22" t="s">
        <v>54</v>
      </c>
      <c r="AC76" s="204"/>
      <c r="AD76" s="22" t="s">
        <v>182</v>
      </c>
      <c r="AE76" s="31"/>
      <c r="AF76" s="40"/>
      <c r="AG76" s="195" t="s">
        <v>56</v>
      </c>
      <c r="AH76" s="61" t="s">
        <v>57</v>
      </c>
      <c r="AI76" s="41"/>
      <c r="AJ76" s="41"/>
      <c r="AK76" s="28"/>
      <c r="AL76" s="48" t="s">
        <v>50</v>
      </c>
      <c r="AM76" s="38"/>
    </row>
    <row r="77" spans="1:39" ht="128.25" customHeight="1" x14ac:dyDescent="0.4">
      <c r="A77" s="30"/>
      <c r="B77" s="30"/>
      <c r="C77" s="31"/>
      <c r="D77" s="31"/>
      <c r="E77" s="31"/>
      <c r="F77" s="32"/>
      <c r="G77" s="14"/>
      <c r="H77" s="14"/>
      <c r="I77" s="14"/>
      <c r="J77" s="14"/>
      <c r="K77" s="14"/>
      <c r="L77" s="201"/>
      <c r="M77" s="87"/>
      <c r="N77" s="31"/>
      <c r="O77" s="49"/>
      <c r="P77" s="31"/>
      <c r="Q77" s="16" t="s">
        <v>192</v>
      </c>
      <c r="R77" s="17">
        <v>3</v>
      </c>
      <c r="S77" s="18" t="s">
        <v>63</v>
      </c>
      <c r="T77" s="17">
        <f>20*6</f>
        <v>120</v>
      </c>
      <c r="U77" s="17" t="s">
        <v>61</v>
      </c>
      <c r="V77" s="19" t="s">
        <v>61</v>
      </c>
      <c r="W77" s="39" t="s">
        <v>61</v>
      </c>
      <c r="X77" s="31"/>
      <c r="Y77" s="31"/>
      <c r="Z77" s="31"/>
      <c r="AA77" s="21">
        <v>19657228.800000001</v>
      </c>
      <c r="AB77" s="22" t="s">
        <v>54</v>
      </c>
      <c r="AC77" s="204"/>
      <c r="AD77" s="22" t="s">
        <v>182</v>
      </c>
      <c r="AE77" s="31"/>
      <c r="AF77" s="40"/>
      <c r="AG77" s="195" t="s">
        <v>56</v>
      </c>
      <c r="AH77" s="61" t="s">
        <v>57</v>
      </c>
      <c r="AI77" s="41"/>
      <c r="AJ77" s="41"/>
      <c r="AK77" s="28"/>
      <c r="AL77" s="48" t="s">
        <v>50</v>
      </c>
      <c r="AM77" s="38"/>
    </row>
    <row r="78" spans="1:39" ht="128.25" customHeight="1" x14ac:dyDescent="0.4">
      <c r="A78" s="30"/>
      <c r="B78" s="30"/>
      <c r="C78" s="31"/>
      <c r="D78" s="31"/>
      <c r="E78" s="31"/>
      <c r="F78" s="32"/>
      <c r="G78" s="14"/>
      <c r="H78" s="14"/>
      <c r="I78" s="14"/>
      <c r="J78" s="14"/>
      <c r="K78" s="14"/>
      <c r="L78" s="201"/>
      <c r="M78" s="87"/>
      <c r="N78" s="43"/>
      <c r="O78" s="49"/>
      <c r="P78" s="31"/>
      <c r="Q78" s="16" t="s">
        <v>193</v>
      </c>
      <c r="R78" s="17">
        <v>6</v>
      </c>
      <c r="S78" s="18" t="s">
        <v>60</v>
      </c>
      <c r="T78" s="19">
        <f>20*8</f>
        <v>160</v>
      </c>
      <c r="U78" s="17" t="s">
        <v>61</v>
      </c>
      <c r="V78" s="17" t="s">
        <v>61</v>
      </c>
      <c r="W78" s="20" t="s">
        <v>61</v>
      </c>
      <c r="X78" s="43"/>
      <c r="Y78" s="43"/>
      <c r="Z78" s="43"/>
      <c r="AA78" s="21">
        <v>15304041.318279997</v>
      </c>
      <c r="AB78" s="22" t="s">
        <v>54</v>
      </c>
      <c r="AC78" s="205"/>
      <c r="AD78" s="22" t="s">
        <v>182</v>
      </c>
      <c r="AE78" s="31"/>
      <c r="AF78" s="40"/>
      <c r="AG78" s="195" t="s">
        <v>56</v>
      </c>
      <c r="AH78" s="61" t="s">
        <v>57</v>
      </c>
      <c r="AI78" s="41"/>
      <c r="AJ78" s="41"/>
      <c r="AK78" s="28"/>
      <c r="AL78" s="48" t="s">
        <v>50</v>
      </c>
      <c r="AM78" s="38"/>
    </row>
    <row r="79" spans="1:39" ht="163.5" customHeight="1" x14ac:dyDescent="0.4">
      <c r="A79" s="30"/>
      <c r="B79" s="30"/>
      <c r="C79" s="31"/>
      <c r="D79" s="31"/>
      <c r="E79" s="31"/>
      <c r="F79" s="32"/>
      <c r="G79" s="14"/>
      <c r="H79" s="14"/>
      <c r="I79" s="14"/>
      <c r="J79" s="14"/>
      <c r="K79" s="14"/>
      <c r="L79" s="201"/>
      <c r="M79" s="87"/>
      <c r="N79" s="11" t="s">
        <v>194</v>
      </c>
      <c r="O79" s="58">
        <v>2020130010195</v>
      </c>
      <c r="P79" s="14" t="s">
        <v>195</v>
      </c>
      <c r="Q79" s="17" t="s">
        <v>196</v>
      </c>
      <c r="R79" s="17">
        <v>1</v>
      </c>
      <c r="S79" s="206" t="s">
        <v>74</v>
      </c>
      <c r="T79" s="207">
        <f>20*6</f>
        <v>120</v>
      </c>
      <c r="U79" s="17" t="s">
        <v>61</v>
      </c>
      <c r="V79" s="17" t="s">
        <v>61</v>
      </c>
      <c r="W79" s="20" t="s">
        <v>61</v>
      </c>
      <c r="X79" s="182" t="s">
        <v>197</v>
      </c>
      <c r="Y79" s="14" t="s">
        <v>198</v>
      </c>
      <c r="Z79" s="11" t="s">
        <v>53</v>
      </c>
      <c r="AA79" s="21">
        <v>37451953.439999998</v>
      </c>
      <c r="AB79" s="22" t="s">
        <v>54</v>
      </c>
      <c r="AC79" s="208"/>
      <c r="AD79" s="22" t="s">
        <v>199</v>
      </c>
      <c r="AE79" s="22"/>
      <c r="AF79" s="47"/>
      <c r="AG79" s="195" t="s">
        <v>56</v>
      </c>
      <c r="AH79" s="61" t="s">
        <v>57</v>
      </c>
      <c r="AI79" s="27"/>
      <c r="AJ79" s="27"/>
      <c r="AK79" s="28"/>
      <c r="AL79" s="48" t="s">
        <v>50</v>
      </c>
      <c r="AM79" s="38"/>
    </row>
    <row r="80" spans="1:39" ht="180" customHeight="1" x14ac:dyDescent="0.4">
      <c r="A80" s="30"/>
      <c r="B80" s="30"/>
      <c r="C80" s="31"/>
      <c r="D80" s="31"/>
      <c r="E80" s="31"/>
      <c r="F80" s="32"/>
      <c r="G80" s="14"/>
      <c r="H80" s="14"/>
      <c r="I80" s="14"/>
      <c r="J80" s="14"/>
      <c r="K80" s="14"/>
      <c r="L80" s="201"/>
      <c r="M80" s="87"/>
      <c r="N80" s="31"/>
      <c r="O80" s="58"/>
      <c r="P80" s="14"/>
      <c r="Q80" s="17" t="s">
        <v>200</v>
      </c>
      <c r="R80" s="17">
        <v>59936</v>
      </c>
      <c r="S80" s="206" t="s">
        <v>50</v>
      </c>
      <c r="T80" s="207">
        <f>20*9</f>
        <v>180</v>
      </c>
      <c r="U80" s="17">
        <v>59936</v>
      </c>
      <c r="V80" s="19">
        <v>0</v>
      </c>
      <c r="W80" s="39">
        <f>+V80/U80</f>
        <v>0</v>
      </c>
      <c r="X80" s="187"/>
      <c r="Y80" s="14"/>
      <c r="Z80" s="31"/>
      <c r="AA80" s="21">
        <v>16872786791.999992</v>
      </c>
      <c r="AB80" s="22" t="s">
        <v>54</v>
      </c>
      <c r="AC80" s="208"/>
      <c r="AD80" s="22" t="s">
        <v>199</v>
      </c>
      <c r="AE80" s="22"/>
      <c r="AF80" s="51"/>
      <c r="AG80" s="195" t="s">
        <v>56</v>
      </c>
      <c r="AH80" s="61" t="s">
        <v>67</v>
      </c>
      <c r="AI80" s="27"/>
      <c r="AJ80" s="27"/>
      <c r="AK80" s="28"/>
      <c r="AL80" s="48" t="s">
        <v>50</v>
      </c>
      <c r="AM80" s="38"/>
    </row>
    <row r="81" spans="1:39" ht="120.75" customHeight="1" x14ac:dyDescent="0.4">
      <c r="A81" s="30"/>
      <c r="B81" s="30"/>
      <c r="C81" s="31"/>
      <c r="D81" s="31"/>
      <c r="E81" s="31"/>
      <c r="F81" s="32"/>
      <c r="G81" s="14"/>
      <c r="H81" s="14"/>
      <c r="I81" s="14"/>
      <c r="J81" s="14"/>
      <c r="K81" s="14"/>
      <c r="L81" s="201"/>
      <c r="M81" s="87"/>
      <c r="N81" s="31"/>
      <c r="O81" s="58"/>
      <c r="P81" s="14"/>
      <c r="Q81" s="17" t="s">
        <v>201</v>
      </c>
      <c r="R81" s="17">
        <v>1</v>
      </c>
      <c r="S81" s="206" t="s">
        <v>50</v>
      </c>
      <c r="T81" s="207">
        <f>20*9</f>
        <v>180</v>
      </c>
      <c r="U81" s="207" t="s">
        <v>61</v>
      </c>
      <c r="V81" s="17" t="s">
        <v>61</v>
      </c>
      <c r="W81" s="20" t="s">
        <v>61</v>
      </c>
      <c r="X81" s="187"/>
      <c r="Y81" s="14"/>
      <c r="Z81" s="31"/>
      <c r="AA81" s="21">
        <v>18725976.719999999</v>
      </c>
      <c r="AB81" s="22" t="s">
        <v>54</v>
      </c>
      <c r="AC81" s="208"/>
      <c r="AD81" s="22" t="s">
        <v>199</v>
      </c>
      <c r="AE81" s="22"/>
      <c r="AF81" s="209"/>
      <c r="AG81" s="195" t="s">
        <v>56</v>
      </c>
      <c r="AH81" s="61" t="s">
        <v>57</v>
      </c>
      <c r="AI81" s="124"/>
      <c r="AJ81" s="124"/>
      <c r="AK81" s="28"/>
      <c r="AL81" s="48" t="s">
        <v>50</v>
      </c>
      <c r="AM81" s="38"/>
    </row>
    <row r="82" spans="1:39" ht="120.75" customHeight="1" x14ac:dyDescent="0.4">
      <c r="A82" s="30"/>
      <c r="B82" s="30"/>
      <c r="C82" s="31"/>
      <c r="D82" s="31"/>
      <c r="E82" s="31"/>
      <c r="F82" s="32"/>
      <c r="G82" s="14"/>
      <c r="H82" s="14"/>
      <c r="I82" s="14"/>
      <c r="J82" s="14"/>
      <c r="K82" s="14"/>
      <c r="L82" s="201"/>
      <c r="M82" s="87"/>
      <c r="N82" s="31"/>
      <c r="O82" s="58"/>
      <c r="P82" s="14"/>
      <c r="Q82" s="17" t="s">
        <v>202</v>
      </c>
      <c r="R82" s="17">
        <v>1</v>
      </c>
      <c r="S82" s="206" t="s">
        <v>74</v>
      </c>
      <c r="T82" s="207">
        <f>20*6</f>
        <v>120</v>
      </c>
      <c r="U82" s="207" t="s">
        <v>61</v>
      </c>
      <c r="V82" s="17" t="s">
        <v>61</v>
      </c>
      <c r="W82" s="20" t="s">
        <v>61</v>
      </c>
      <c r="X82" s="187"/>
      <c r="Y82" s="14"/>
      <c r="Z82" s="31"/>
      <c r="AA82" s="21">
        <v>18725976.719999999</v>
      </c>
      <c r="AB82" s="22" t="s">
        <v>54</v>
      </c>
      <c r="AC82" s="208"/>
      <c r="AD82" s="22" t="s">
        <v>199</v>
      </c>
      <c r="AE82" s="22"/>
      <c r="AF82" s="210"/>
      <c r="AG82" s="195" t="s">
        <v>56</v>
      </c>
      <c r="AH82" s="61" t="s">
        <v>57</v>
      </c>
      <c r="AI82" s="124"/>
      <c r="AJ82" s="124"/>
      <c r="AK82" s="28"/>
      <c r="AL82" s="48" t="s">
        <v>50</v>
      </c>
      <c r="AM82" s="38"/>
    </row>
    <row r="83" spans="1:39" ht="120.75" customHeight="1" x14ac:dyDescent="0.4">
      <c r="A83" s="30"/>
      <c r="B83" s="30"/>
      <c r="C83" s="31"/>
      <c r="D83" s="31"/>
      <c r="E83" s="31"/>
      <c r="F83" s="32"/>
      <c r="G83" s="14"/>
      <c r="H83" s="14"/>
      <c r="I83" s="14"/>
      <c r="J83" s="14"/>
      <c r="K83" s="14"/>
      <c r="L83" s="201"/>
      <c r="M83" s="87"/>
      <c r="N83" s="31"/>
      <c r="O83" s="58"/>
      <c r="P83" s="14"/>
      <c r="Q83" s="17" t="s">
        <v>203</v>
      </c>
      <c r="R83" s="17">
        <v>80</v>
      </c>
      <c r="S83" s="206" t="s">
        <v>60</v>
      </c>
      <c r="T83" s="207">
        <f>20*4</f>
        <v>80</v>
      </c>
      <c r="U83" s="207" t="s">
        <v>61</v>
      </c>
      <c r="V83" s="207" t="s">
        <v>61</v>
      </c>
      <c r="W83" s="207" t="s">
        <v>61</v>
      </c>
      <c r="X83" s="187"/>
      <c r="Y83" s="14"/>
      <c r="Z83" s="31"/>
      <c r="AA83" s="21">
        <v>1648000000</v>
      </c>
      <c r="AB83" s="22" t="s">
        <v>54</v>
      </c>
      <c r="AC83" s="208"/>
      <c r="AD83" s="22" t="s">
        <v>199</v>
      </c>
      <c r="AE83" s="22"/>
      <c r="AF83" s="210"/>
      <c r="AG83" s="195" t="s">
        <v>56</v>
      </c>
      <c r="AH83" s="61" t="s">
        <v>67</v>
      </c>
      <c r="AI83" s="124"/>
      <c r="AJ83" s="124"/>
      <c r="AK83" s="28"/>
      <c r="AL83" s="48" t="s">
        <v>50</v>
      </c>
      <c r="AM83" s="38"/>
    </row>
    <row r="84" spans="1:39" ht="140.25" customHeight="1" x14ac:dyDescent="0.4">
      <c r="A84" s="30"/>
      <c r="B84" s="30"/>
      <c r="C84" s="31"/>
      <c r="D84" s="31"/>
      <c r="E84" s="31"/>
      <c r="F84" s="32"/>
      <c r="G84" s="14"/>
      <c r="H84" s="14"/>
      <c r="I84" s="14"/>
      <c r="J84" s="14"/>
      <c r="K84" s="14"/>
      <c r="L84" s="201"/>
      <c r="M84" s="87"/>
      <c r="N84" s="31"/>
      <c r="O84" s="58"/>
      <c r="P84" s="14"/>
      <c r="Q84" s="17" t="s">
        <v>204</v>
      </c>
      <c r="R84" s="17">
        <v>6</v>
      </c>
      <c r="S84" s="206" t="s">
        <v>60</v>
      </c>
      <c r="T84" s="207">
        <f>20*9</f>
        <v>180</v>
      </c>
      <c r="U84" s="207" t="s">
        <v>61</v>
      </c>
      <c r="V84" s="207" t="s">
        <v>61</v>
      </c>
      <c r="W84" s="207" t="s">
        <v>61</v>
      </c>
      <c r="X84" s="187"/>
      <c r="Y84" s="14"/>
      <c r="Z84" s="31"/>
      <c r="AA84" s="21">
        <v>871931087.12000012</v>
      </c>
      <c r="AB84" s="22" t="s">
        <v>54</v>
      </c>
      <c r="AC84" s="208"/>
      <c r="AD84" s="22" t="s">
        <v>199</v>
      </c>
      <c r="AE84" s="22"/>
      <c r="AF84" s="210"/>
      <c r="AG84" s="195" t="s">
        <v>56</v>
      </c>
      <c r="AH84" s="61" t="s">
        <v>70</v>
      </c>
      <c r="AI84" s="124"/>
      <c r="AJ84" s="124"/>
      <c r="AK84" s="28"/>
      <c r="AL84" s="48" t="s">
        <v>50</v>
      </c>
      <c r="AM84" s="38"/>
    </row>
    <row r="85" spans="1:39" ht="120.75" customHeight="1" x14ac:dyDescent="0.4">
      <c r="A85" s="30"/>
      <c r="B85" s="30"/>
      <c r="C85" s="31"/>
      <c r="D85" s="31"/>
      <c r="E85" s="31"/>
      <c r="F85" s="32"/>
      <c r="G85" s="14"/>
      <c r="H85" s="14"/>
      <c r="I85" s="14"/>
      <c r="J85" s="14"/>
      <c r="K85" s="14"/>
      <c r="L85" s="201"/>
      <c r="M85" s="87"/>
      <c r="N85" s="31"/>
      <c r="O85" s="58"/>
      <c r="P85" s="14"/>
      <c r="Q85" s="17" t="s">
        <v>205</v>
      </c>
      <c r="R85" s="17">
        <v>1</v>
      </c>
      <c r="S85" s="206" t="s">
        <v>69</v>
      </c>
      <c r="T85" s="207">
        <f>20*6</f>
        <v>120</v>
      </c>
      <c r="U85" s="207" t="s">
        <v>61</v>
      </c>
      <c r="V85" s="207" t="s">
        <v>61</v>
      </c>
      <c r="W85" s="207" t="s">
        <v>61</v>
      </c>
      <c r="X85" s="187"/>
      <c r="Y85" s="14"/>
      <c r="Z85" s="31"/>
      <c r="AA85" s="21">
        <v>18963014.399999999</v>
      </c>
      <c r="AB85" s="22" t="s">
        <v>54</v>
      </c>
      <c r="AC85" s="208"/>
      <c r="AD85" s="22" t="s">
        <v>199</v>
      </c>
      <c r="AE85" s="22"/>
      <c r="AF85" s="210"/>
      <c r="AG85" s="195" t="s">
        <v>56</v>
      </c>
      <c r="AH85" s="61" t="s">
        <v>57</v>
      </c>
      <c r="AI85" s="124"/>
      <c r="AJ85" s="124"/>
      <c r="AK85" s="28"/>
      <c r="AL85" s="48" t="s">
        <v>50</v>
      </c>
      <c r="AM85" s="38"/>
    </row>
    <row r="86" spans="1:39" ht="120.75" customHeight="1" x14ac:dyDescent="0.4">
      <c r="A86" s="30"/>
      <c r="B86" s="30"/>
      <c r="C86" s="31"/>
      <c r="D86" s="31"/>
      <c r="E86" s="31"/>
      <c r="F86" s="32"/>
      <c r="G86" s="14"/>
      <c r="H86" s="14"/>
      <c r="I86" s="14"/>
      <c r="J86" s="14"/>
      <c r="K86" s="14"/>
      <c r="L86" s="201"/>
      <c r="M86" s="87"/>
      <c r="N86" s="31"/>
      <c r="O86" s="58"/>
      <c r="P86" s="14"/>
      <c r="Q86" s="17" t="s">
        <v>206</v>
      </c>
      <c r="R86" s="17">
        <v>1</v>
      </c>
      <c r="S86" s="206" t="s">
        <v>74</v>
      </c>
      <c r="T86" s="207">
        <f>20*6</f>
        <v>120</v>
      </c>
      <c r="U86" s="17" t="s">
        <v>61</v>
      </c>
      <c r="V86" s="17" t="s">
        <v>61</v>
      </c>
      <c r="W86" s="20" t="s">
        <v>61</v>
      </c>
      <c r="X86" s="187"/>
      <c r="Y86" s="14"/>
      <c r="Z86" s="31"/>
      <c r="AA86" s="21">
        <v>18963014.399999999</v>
      </c>
      <c r="AB86" s="22" t="s">
        <v>54</v>
      </c>
      <c r="AC86" s="208"/>
      <c r="AD86" s="22" t="s">
        <v>199</v>
      </c>
      <c r="AE86" s="22"/>
      <c r="AF86" s="210"/>
      <c r="AG86" s="195" t="s">
        <v>56</v>
      </c>
      <c r="AH86" s="61" t="s">
        <v>57</v>
      </c>
      <c r="AI86" s="124"/>
      <c r="AJ86" s="124"/>
      <c r="AK86" s="28"/>
      <c r="AL86" s="48" t="s">
        <v>50</v>
      </c>
      <c r="AM86" s="38"/>
    </row>
    <row r="87" spans="1:39" ht="120.75" customHeight="1" x14ac:dyDescent="0.4">
      <c r="A87" s="30"/>
      <c r="B87" s="30"/>
      <c r="C87" s="31"/>
      <c r="D87" s="31"/>
      <c r="E87" s="31"/>
      <c r="F87" s="32"/>
      <c r="G87" s="14"/>
      <c r="H87" s="14"/>
      <c r="I87" s="14"/>
      <c r="J87" s="14"/>
      <c r="K87" s="14"/>
      <c r="L87" s="201"/>
      <c r="M87" s="87"/>
      <c r="N87" s="43"/>
      <c r="O87" s="58"/>
      <c r="P87" s="14"/>
      <c r="Q87" s="17" t="s">
        <v>207</v>
      </c>
      <c r="R87" s="17">
        <v>6</v>
      </c>
      <c r="S87" s="18" t="s">
        <v>60</v>
      </c>
      <c r="T87" s="19">
        <f>20*8</f>
        <v>160</v>
      </c>
      <c r="U87" s="17" t="s">
        <v>61</v>
      </c>
      <c r="V87" s="17" t="s">
        <v>61</v>
      </c>
      <c r="W87" s="20" t="s">
        <v>61</v>
      </c>
      <c r="X87" s="192"/>
      <c r="Y87" s="14"/>
      <c r="Z87" s="31"/>
      <c r="AA87" s="21">
        <v>122613127.2</v>
      </c>
      <c r="AB87" s="22" t="s">
        <v>54</v>
      </c>
      <c r="AC87" s="208"/>
      <c r="AD87" s="22" t="s">
        <v>199</v>
      </c>
      <c r="AE87" s="22"/>
      <c r="AF87" s="210"/>
      <c r="AG87" s="195" t="s">
        <v>56</v>
      </c>
      <c r="AH87" s="61" t="s">
        <v>57</v>
      </c>
      <c r="AI87" s="124"/>
      <c r="AJ87" s="124"/>
      <c r="AK87" s="28"/>
      <c r="AL87" s="48" t="s">
        <v>50</v>
      </c>
      <c r="AM87" s="38"/>
    </row>
    <row r="88" spans="1:39" ht="168" customHeight="1" x14ac:dyDescent="0.4">
      <c r="A88" s="30"/>
      <c r="B88" s="30"/>
      <c r="C88" s="31"/>
      <c r="D88" s="31"/>
      <c r="E88" s="31"/>
      <c r="F88" s="32"/>
      <c r="G88" s="11" t="s">
        <v>208</v>
      </c>
      <c r="H88" s="11" t="s">
        <v>175</v>
      </c>
      <c r="I88" s="11" t="s">
        <v>209</v>
      </c>
      <c r="J88" s="11" t="s">
        <v>210</v>
      </c>
      <c r="K88" s="45">
        <v>40</v>
      </c>
      <c r="L88" s="50">
        <v>15</v>
      </c>
      <c r="M88" s="211">
        <v>19</v>
      </c>
      <c r="N88" s="11" t="s">
        <v>211</v>
      </c>
      <c r="O88" s="44">
        <v>2020130010094</v>
      </c>
      <c r="P88" s="11" t="s">
        <v>212</v>
      </c>
      <c r="Q88" s="22" t="s">
        <v>213</v>
      </c>
      <c r="R88" s="212">
        <v>5</v>
      </c>
      <c r="S88" s="213">
        <v>44593</v>
      </c>
      <c r="T88" s="214">
        <v>333</v>
      </c>
      <c r="U88" s="118">
        <v>136864</v>
      </c>
      <c r="V88" s="118">
        <v>95804</v>
      </c>
      <c r="W88" s="215">
        <v>0.2</v>
      </c>
      <c r="X88" s="14" t="s">
        <v>82</v>
      </c>
      <c r="Y88" s="11" t="s">
        <v>214</v>
      </c>
      <c r="Z88" s="11"/>
      <c r="AA88" s="216">
        <v>6061600000</v>
      </c>
      <c r="AB88" s="217" t="s">
        <v>215</v>
      </c>
      <c r="AC88" s="35"/>
      <c r="AD88" s="14"/>
      <c r="AE88" s="115"/>
      <c r="AF88" s="11"/>
      <c r="AG88" s="218" t="s">
        <v>56</v>
      </c>
      <c r="AH88" s="24" t="s">
        <v>216</v>
      </c>
      <c r="AI88" s="121"/>
      <c r="AJ88" s="27"/>
      <c r="AK88" s="28"/>
      <c r="AL88" s="219">
        <v>44621</v>
      </c>
      <c r="AM88" s="220"/>
    </row>
    <row r="89" spans="1:39" ht="297.75" customHeight="1" x14ac:dyDescent="0.4">
      <c r="A89" s="30"/>
      <c r="B89" s="30"/>
      <c r="C89" s="31"/>
      <c r="D89" s="31"/>
      <c r="E89" s="31"/>
      <c r="F89" s="32"/>
      <c r="G89" s="31"/>
      <c r="H89" s="31"/>
      <c r="I89" s="31"/>
      <c r="J89" s="31"/>
      <c r="K89" s="50"/>
      <c r="L89" s="50"/>
      <c r="M89" s="221"/>
      <c r="N89" s="31"/>
      <c r="O89" s="49"/>
      <c r="P89" s="31"/>
      <c r="Q89" s="22" t="s">
        <v>217</v>
      </c>
      <c r="R89" s="212">
        <v>10</v>
      </c>
      <c r="S89" s="213">
        <v>44593</v>
      </c>
      <c r="T89" s="133">
        <v>333</v>
      </c>
      <c r="U89" s="118">
        <v>136864</v>
      </c>
      <c r="V89" s="22">
        <v>95804</v>
      </c>
      <c r="W89" s="20">
        <v>0.2</v>
      </c>
      <c r="X89" s="14"/>
      <c r="Y89" s="31"/>
      <c r="Z89" s="31"/>
      <c r="AA89" s="216"/>
      <c r="AB89" s="217"/>
      <c r="AC89" s="40"/>
      <c r="AD89" s="14"/>
      <c r="AE89" s="115"/>
      <c r="AF89" s="31"/>
      <c r="AG89" s="218" t="s">
        <v>56</v>
      </c>
      <c r="AH89" s="24" t="s">
        <v>216</v>
      </c>
      <c r="AI89" s="203"/>
      <c r="AJ89" s="203"/>
      <c r="AK89" s="28"/>
      <c r="AL89" s="219">
        <v>44621</v>
      </c>
      <c r="AM89" s="220"/>
    </row>
    <row r="90" spans="1:39" ht="215.25" customHeight="1" x14ac:dyDescent="0.4">
      <c r="A90" s="30"/>
      <c r="B90" s="30"/>
      <c r="C90" s="31"/>
      <c r="D90" s="31"/>
      <c r="E90" s="31"/>
      <c r="F90" s="32"/>
      <c r="G90" s="43"/>
      <c r="H90" s="43"/>
      <c r="I90" s="43"/>
      <c r="J90" s="43"/>
      <c r="K90" s="222"/>
      <c r="L90" s="222"/>
      <c r="M90" s="223"/>
      <c r="N90" s="31"/>
      <c r="O90" s="49"/>
      <c r="P90" s="31"/>
      <c r="Q90" s="22" t="s">
        <v>218</v>
      </c>
      <c r="R90" s="212">
        <v>10</v>
      </c>
      <c r="S90" s="213">
        <v>44622</v>
      </c>
      <c r="T90" s="118">
        <v>304</v>
      </c>
      <c r="U90" s="118">
        <v>44618</v>
      </c>
      <c r="V90" s="118">
        <v>44618</v>
      </c>
      <c r="W90" s="215">
        <v>0.2</v>
      </c>
      <c r="X90" s="14"/>
      <c r="Y90" s="31"/>
      <c r="Z90" s="31"/>
      <c r="AA90" s="216"/>
      <c r="AB90" s="217"/>
      <c r="AC90" s="40"/>
      <c r="AD90" s="14"/>
      <c r="AE90" s="224"/>
      <c r="AF90" s="43"/>
      <c r="AG90" s="218" t="s">
        <v>56</v>
      </c>
      <c r="AH90" s="24" t="s">
        <v>216</v>
      </c>
      <c r="AI90" s="225"/>
      <c r="AJ90" s="203"/>
      <c r="AK90" s="28"/>
      <c r="AL90" s="219">
        <v>44621</v>
      </c>
      <c r="AM90" s="220"/>
    </row>
    <row r="91" spans="1:39" ht="222.75" customHeight="1" x14ac:dyDescent="0.4">
      <c r="A91" s="30"/>
      <c r="B91" s="30"/>
      <c r="C91" s="31"/>
      <c r="D91" s="31"/>
      <c r="E91" s="31"/>
      <c r="F91" s="32"/>
      <c r="G91" s="226" t="s">
        <v>219</v>
      </c>
      <c r="H91" s="11" t="s">
        <v>175</v>
      </c>
      <c r="I91" s="226">
        <v>0</v>
      </c>
      <c r="J91" s="226" t="s">
        <v>220</v>
      </c>
      <c r="K91" s="45">
        <v>3</v>
      </c>
      <c r="L91" s="45">
        <v>1</v>
      </c>
      <c r="M91" s="227">
        <v>0.9</v>
      </c>
      <c r="N91" s="31"/>
      <c r="O91" s="49"/>
      <c r="P91" s="31"/>
      <c r="Q91" s="22" t="s">
        <v>221</v>
      </c>
      <c r="R91" s="17">
        <v>1</v>
      </c>
      <c r="S91" s="213">
        <v>44654</v>
      </c>
      <c r="T91" s="118">
        <v>272</v>
      </c>
      <c r="U91" s="118">
        <v>8274</v>
      </c>
      <c r="V91" s="22">
        <v>4964</v>
      </c>
      <c r="W91" s="20">
        <v>7.0000000000000007E-2</v>
      </c>
      <c r="X91" s="14"/>
      <c r="Y91" s="31"/>
      <c r="Z91" s="31"/>
      <c r="AA91" s="216"/>
      <c r="AB91" s="217"/>
      <c r="AC91" s="40"/>
      <c r="AD91" s="14"/>
      <c r="AE91" s="115"/>
      <c r="AF91" s="152"/>
      <c r="AG91" s="24" t="s">
        <v>56</v>
      </c>
      <c r="AH91" s="24" t="s">
        <v>222</v>
      </c>
      <c r="AI91" s="203"/>
      <c r="AJ91" s="203"/>
      <c r="AK91" s="28"/>
      <c r="AL91" s="228">
        <v>44612</v>
      </c>
      <c r="AM91" s="220"/>
    </row>
    <row r="92" spans="1:39" ht="222.75" customHeight="1" x14ac:dyDescent="0.4">
      <c r="A92" s="30"/>
      <c r="B92" s="30"/>
      <c r="C92" s="31"/>
      <c r="D92" s="31"/>
      <c r="E92" s="31"/>
      <c r="F92" s="32"/>
      <c r="G92" s="229"/>
      <c r="H92" s="43"/>
      <c r="I92" s="229"/>
      <c r="J92" s="229"/>
      <c r="K92" s="222"/>
      <c r="L92" s="222"/>
      <c r="M92" s="230"/>
      <c r="N92" s="31"/>
      <c r="O92" s="49"/>
      <c r="P92" s="31"/>
      <c r="Q92" s="165" t="s">
        <v>223</v>
      </c>
      <c r="R92" s="212">
        <v>9000</v>
      </c>
      <c r="S92" s="231">
        <v>44562</v>
      </c>
      <c r="T92" s="232">
        <v>365</v>
      </c>
      <c r="U92" s="233">
        <v>33250</v>
      </c>
      <c r="V92" s="224" t="s">
        <v>224</v>
      </c>
      <c r="W92" s="234"/>
      <c r="X92" s="14"/>
      <c r="Y92" s="31"/>
      <c r="Z92" s="31"/>
      <c r="AA92" s="216"/>
      <c r="AB92" s="217"/>
      <c r="AC92" s="40"/>
      <c r="AD92" s="14"/>
      <c r="AE92" s="115"/>
      <c r="AF92" s="172"/>
      <c r="AG92" s="235"/>
      <c r="AH92" s="235"/>
      <c r="AI92" s="225"/>
      <c r="AJ92" s="236"/>
      <c r="AK92" s="28"/>
      <c r="AL92" s="228"/>
      <c r="AM92" s="220"/>
    </row>
    <row r="93" spans="1:39" ht="265.5" customHeight="1" x14ac:dyDescent="0.4">
      <c r="A93" s="30"/>
      <c r="B93" s="30"/>
      <c r="C93" s="31"/>
      <c r="D93" s="43"/>
      <c r="E93" s="31"/>
      <c r="F93" s="237"/>
      <c r="G93" s="11" t="s">
        <v>225</v>
      </c>
      <c r="H93" s="11" t="s">
        <v>175</v>
      </c>
      <c r="I93" s="11" t="s">
        <v>226</v>
      </c>
      <c r="J93" s="135" t="s">
        <v>227</v>
      </c>
      <c r="K93" s="45">
        <v>46</v>
      </c>
      <c r="L93" s="238">
        <v>13</v>
      </c>
      <c r="M93" s="239">
        <v>37</v>
      </c>
      <c r="N93" s="31"/>
      <c r="O93" s="49"/>
      <c r="P93" s="31"/>
      <c r="Q93" s="22" t="s">
        <v>228</v>
      </c>
      <c r="R93" s="17">
        <v>5</v>
      </c>
      <c r="S93" s="213">
        <v>44593</v>
      </c>
      <c r="T93" s="118">
        <v>333</v>
      </c>
      <c r="U93" s="240">
        <v>3972</v>
      </c>
      <c r="V93" s="22">
        <v>1588</v>
      </c>
      <c r="W93" s="20">
        <v>0.33</v>
      </c>
      <c r="X93" s="14"/>
      <c r="Y93" s="43"/>
      <c r="Z93" s="43"/>
      <c r="AA93" s="216"/>
      <c r="AB93" s="217"/>
      <c r="AC93" s="79"/>
      <c r="AD93" s="14"/>
      <c r="AE93" s="115"/>
      <c r="AF93" s="210"/>
      <c r="AG93" s="61" t="s">
        <v>56</v>
      </c>
      <c r="AH93" s="24" t="s">
        <v>222</v>
      </c>
      <c r="AI93" s="203"/>
      <c r="AJ93" s="241"/>
      <c r="AK93" s="28"/>
      <c r="AL93" s="219">
        <v>44612</v>
      </c>
      <c r="AM93" s="242"/>
    </row>
    <row r="94" spans="1:39" ht="265.5" customHeight="1" x14ac:dyDescent="0.4">
      <c r="A94" s="30"/>
      <c r="B94" s="30"/>
      <c r="C94" s="31"/>
      <c r="D94" s="112"/>
      <c r="E94" s="31"/>
      <c r="F94" s="243"/>
      <c r="G94" s="31"/>
      <c r="H94" s="31"/>
      <c r="I94" s="31"/>
      <c r="J94" s="148"/>
      <c r="K94" s="50"/>
      <c r="L94" s="244"/>
      <c r="M94" s="245"/>
      <c r="N94" s="31"/>
      <c r="O94" s="49"/>
      <c r="P94" s="31"/>
      <c r="Q94" s="165" t="s">
        <v>229</v>
      </c>
      <c r="R94" s="17">
        <f>2+4+1</f>
        <v>7</v>
      </c>
      <c r="S94" s="246">
        <v>44652</v>
      </c>
      <c r="T94" s="118">
        <v>240</v>
      </c>
      <c r="U94" s="240">
        <v>3972</v>
      </c>
      <c r="V94" s="22">
        <v>1588</v>
      </c>
      <c r="W94" s="20"/>
      <c r="X94" s="22"/>
      <c r="Y94" s="112"/>
      <c r="Z94" s="112"/>
      <c r="AA94" s="247"/>
      <c r="AB94" s="26"/>
      <c r="AC94" s="248"/>
      <c r="AD94" s="22"/>
      <c r="AE94" s="249"/>
      <c r="AF94" s="210"/>
      <c r="AG94" s="61"/>
      <c r="AH94" s="24"/>
      <c r="AI94" s="250"/>
      <c r="AJ94" s="241"/>
      <c r="AK94" s="251"/>
      <c r="AL94" s="219"/>
      <c r="AM94" s="242"/>
    </row>
    <row r="95" spans="1:39" ht="265.5" customHeight="1" x14ac:dyDescent="0.4">
      <c r="A95" s="30"/>
      <c r="B95" s="30"/>
      <c r="C95" s="31"/>
      <c r="D95" s="112"/>
      <c r="E95" s="31"/>
      <c r="F95" s="243"/>
      <c r="G95" s="31"/>
      <c r="H95" s="31"/>
      <c r="I95" s="31"/>
      <c r="J95" s="148"/>
      <c r="K95" s="50"/>
      <c r="L95" s="244"/>
      <c r="M95" s="245"/>
      <c r="N95" s="31"/>
      <c r="O95" s="49"/>
      <c r="P95" s="31"/>
      <c r="Q95" s="165" t="s">
        <v>230</v>
      </c>
      <c r="R95" s="17">
        <v>10</v>
      </c>
      <c r="S95" s="246">
        <v>44652</v>
      </c>
      <c r="T95" s="118">
        <v>240</v>
      </c>
      <c r="U95" s="240">
        <v>3972</v>
      </c>
      <c r="V95" s="22">
        <v>1588</v>
      </c>
      <c r="W95" s="20"/>
      <c r="X95" s="22"/>
      <c r="Y95" s="112"/>
      <c r="Z95" s="112"/>
      <c r="AA95" s="247"/>
      <c r="AB95" s="26"/>
      <c r="AC95" s="248"/>
      <c r="AD95" s="22"/>
      <c r="AE95" s="249"/>
      <c r="AF95" s="210"/>
      <c r="AG95" s="61"/>
      <c r="AH95" s="24"/>
      <c r="AI95" s="250"/>
      <c r="AJ95" s="241"/>
      <c r="AK95" s="251"/>
      <c r="AL95" s="219"/>
      <c r="AM95" s="242"/>
    </row>
    <row r="96" spans="1:39" ht="265.5" customHeight="1" x14ac:dyDescent="0.4">
      <c r="A96" s="30"/>
      <c r="B96" s="30"/>
      <c r="C96" s="31"/>
      <c r="D96" s="112"/>
      <c r="E96" s="31"/>
      <c r="F96" s="243"/>
      <c r="G96" s="31"/>
      <c r="H96" s="31"/>
      <c r="I96" s="31"/>
      <c r="J96" s="148"/>
      <c r="K96" s="50"/>
      <c r="L96" s="244"/>
      <c r="M96" s="245"/>
      <c r="N96" s="31"/>
      <c r="O96" s="49"/>
      <c r="P96" s="31"/>
      <c r="Q96" s="165" t="s">
        <v>231</v>
      </c>
      <c r="R96" s="17">
        <v>5</v>
      </c>
      <c r="S96" s="246">
        <v>44652</v>
      </c>
      <c r="T96" s="118">
        <v>240</v>
      </c>
      <c r="U96" s="240">
        <v>3972</v>
      </c>
      <c r="V96" s="22">
        <v>1588</v>
      </c>
      <c r="W96" s="20"/>
      <c r="X96" s="22"/>
      <c r="Y96" s="112"/>
      <c r="Z96" s="112"/>
      <c r="AA96" s="247"/>
      <c r="AB96" s="26"/>
      <c r="AC96" s="248"/>
      <c r="AD96" s="22"/>
      <c r="AE96" s="249"/>
      <c r="AF96" s="210"/>
      <c r="AG96" s="61"/>
      <c r="AH96" s="24"/>
      <c r="AI96" s="250"/>
      <c r="AJ96" s="241"/>
      <c r="AK96" s="251"/>
      <c r="AL96" s="219"/>
      <c r="AM96" s="242"/>
    </row>
    <row r="97" spans="1:39" ht="265.5" customHeight="1" x14ac:dyDescent="0.4">
      <c r="A97" s="30"/>
      <c r="B97" s="30"/>
      <c r="C97" s="31"/>
      <c r="D97" s="112"/>
      <c r="E97" s="31"/>
      <c r="F97" s="243"/>
      <c r="G97" s="31"/>
      <c r="H97" s="31"/>
      <c r="I97" s="31"/>
      <c r="J97" s="148"/>
      <c r="K97" s="50"/>
      <c r="L97" s="244"/>
      <c r="M97" s="245"/>
      <c r="N97" s="31"/>
      <c r="O97" s="49"/>
      <c r="P97" s="31"/>
      <c r="Q97" s="165" t="s">
        <v>232</v>
      </c>
      <c r="R97" s="17">
        <v>10</v>
      </c>
      <c r="S97" s="246">
        <v>44652</v>
      </c>
      <c r="T97" s="118">
        <v>240</v>
      </c>
      <c r="U97" s="240">
        <v>3972</v>
      </c>
      <c r="V97" s="22">
        <v>1588</v>
      </c>
      <c r="W97" s="20"/>
      <c r="X97" s="22"/>
      <c r="Y97" s="112"/>
      <c r="Z97" s="112"/>
      <c r="AA97" s="247"/>
      <c r="AB97" s="26"/>
      <c r="AC97" s="248"/>
      <c r="AD97" s="22"/>
      <c r="AE97" s="249"/>
      <c r="AF97" s="210"/>
      <c r="AG97" s="61"/>
      <c r="AH97" s="24"/>
      <c r="AI97" s="250"/>
      <c r="AJ97" s="241"/>
      <c r="AK97" s="251"/>
      <c r="AL97" s="219"/>
      <c r="AM97" s="242"/>
    </row>
    <row r="98" spans="1:39" ht="265.5" customHeight="1" x14ac:dyDescent="0.4">
      <c r="A98" s="30"/>
      <c r="B98" s="30"/>
      <c r="C98" s="31"/>
      <c r="D98" s="112"/>
      <c r="E98" s="31"/>
      <c r="F98" s="243"/>
      <c r="G98" s="43"/>
      <c r="H98" s="43"/>
      <c r="I98" s="43"/>
      <c r="J98" s="177"/>
      <c r="K98" s="222"/>
      <c r="L98" s="252"/>
      <c r="M98" s="253"/>
      <c r="N98" s="43"/>
      <c r="O98" s="52"/>
      <c r="P98" s="43"/>
      <c r="Q98" s="165" t="s">
        <v>233</v>
      </c>
      <c r="R98" s="17">
        <v>5</v>
      </c>
      <c r="S98" s="246">
        <v>44652</v>
      </c>
      <c r="T98" s="118">
        <v>240</v>
      </c>
      <c r="U98" s="240">
        <v>3972</v>
      </c>
      <c r="V98" s="22">
        <v>1588</v>
      </c>
      <c r="W98" s="20"/>
      <c r="X98" s="22"/>
      <c r="Y98" s="112"/>
      <c r="Z98" s="112"/>
      <c r="AA98" s="247"/>
      <c r="AB98" s="26"/>
      <c r="AC98" s="248"/>
      <c r="AD98" s="22"/>
      <c r="AE98" s="249"/>
      <c r="AF98" s="210"/>
      <c r="AG98" s="61"/>
      <c r="AH98" s="24"/>
      <c r="AI98" s="250"/>
      <c r="AJ98" s="241"/>
      <c r="AK98" s="251"/>
      <c r="AL98" s="219"/>
      <c r="AM98" s="242"/>
    </row>
    <row r="99" spans="1:39" ht="227.25" customHeight="1" x14ac:dyDescent="0.4">
      <c r="A99" s="30"/>
      <c r="B99" s="30"/>
      <c r="C99" s="31"/>
      <c r="D99" s="117"/>
      <c r="E99" s="31"/>
      <c r="F99" s="12" t="s">
        <v>234</v>
      </c>
      <c r="G99" s="11" t="s">
        <v>235</v>
      </c>
      <c r="H99" s="11" t="s">
        <v>236</v>
      </c>
      <c r="I99" s="254" t="s">
        <v>237</v>
      </c>
      <c r="J99" s="11" t="s">
        <v>238</v>
      </c>
      <c r="K99" s="11">
        <v>78.760000000000005</v>
      </c>
      <c r="L99" s="255">
        <v>0.78759999999999997</v>
      </c>
      <c r="M99" s="256">
        <v>0.6784</v>
      </c>
      <c r="N99" s="11" t="s">
        <v>239</v>
      </c>
      <c r="O99" s="44">
        <v>2020130010256</v>
      </c>
      <c r="P99" s="11" t="s">
        <v>240</v>
      </c>
      <c r="Q99" s="16" t="s">
        <v>241</v>
      </c>
      <c r="R99" s="17">
        <v>1</v>
      </c>
      <c r="S99" s="206" t="s">
        <v>74</v>
      </c>
      <c r="T99" s="207">
        <f>20*5</f>
        <v>100</v>
      </c>
      <c r="U99" s="17" t="s">
        <v>61</v>
      </c>
      <c r="V99" s="17" t="s">
        <v>61</v>
      </c>
      <c r="W99" s="20" t="s">
        <v>61</v>
      </c>
      <c r="X99" s="257" t="s">
        <v>82</v>
      </c>
      <c r="Y99" s="11" t="s">
        <v>242</v>
      </c>
      <c r="Z99" s="11" t="s">
        <v>145</v>
      </c>
      <c r="AA99" s="21">
        <v>18619281.291575275</v>
      </c>
      <c r="AB99" s="22" t="s">
        <v>54</v>
      </c>
      <c r="AC99" s="258"/>
      <c r="AD99" s="22" t="s">
        <v>243</v>
      </c>
      <c r="AE99" s="45"/>
      <c r="AF99" s="259"/>
      <c r="AG99" s="123" t="s">
        <v>56</v>
      </c>
      <c r="AH99" s="61" t="s">
        <v>57</v>
      </c>
      <c r="AI99" s="260"/>
      <c r="AJ99" s="100"/>
      <c r="AK99" s="261"/>
      <c r="AL99" s="48" t="s">
        <v>50</v>
      </c>
      <c r="AM99" s="262"/>
    </row>
    <row r="100" spans="1:39" ht="126.75" customHeight="1" x14ac:dyDescent="0.4">
      <c r="A100" s="30"/>
      <c r="B100" s="30"/>
      <c r="C100" s="31"/>
      <c r="D100" s="117"/>
      <c r="E100" s="31"/>
      <c r="F100" s="32"/>
      <c r="G100" s="31"/>
      <c r="H100" s="31"/>
      <c r="I100" s="263"/>
      <c r="J100" s="31"/>
      <c r="K100" s="31"/>
      <c r="L100" s="264"/>
      <c r="M100" s="265"/>
      <c r="N100" s="31"/>
      <c r="O100" s="49"/>
      <c r="P100" s="31"/>
      <c r="Q100" s="16" t="s">
        <v>244</v>
      </c>
      <c r="R100" s="17">
        <v>1</v>
      </c>
      <c r="S100" s="206" t="s">
        <v>74</v>
      </c>
      <c r="T100" s="207">
        <f>20*5</f>
        <v>100</v>
      </c>
      <c r="U100" s="17" t="s">
        <v>61</v>
      </c>
      <c r="V100" s="17" t="s">
        <v>61</v>
      </c>
      <c r="W100" s="20" t="s">
        <v>61</v>
      </c>
      <c r="X100" s="257"/>
      <c r="Y100" s="31"/>
      <c r="Z100" s="31"/>
      <c r="AA100" s="21">
        <v>10398273.119996071</v>
      </c>
      <c r="AB100" s="22" t="s">
        <v>54</v>
      </c>
      <c r="AC100" s="266"/>
      <c r="AD100" s="22" t="s">
        <v>243</v>
      </c>
      <c r="AE100" s="50"/>
      <c r="AF100" s="259"/>
      <c r="AG100" s="123" t="s">
        <v>56</v>
      </c>
      <c r="AH100" s="61" t="s">
        <v>67</v>
      </c>
      <c r="AI100" s="267"/>
      <c r="AJ100" s="100"/>
      <c r="AK100" s="261"/>
      <c r="AL100" s="48" t="s">
        <v>63</v>
      </c>
      <c r="AM100" s="262"/>
    </row>
    <row r="101" spans="1:39" ht="126.75" customHeight="1" x14ac:dyDescent="0.4">
      <c r="A101" s="30"/>
      <c r="B101" s="30"/>
      <c r="C101" s="31"/>
      <c r="D101" s="117"/>
      <c r="E101" s="31"/>
      <c r="F101" s="32"/>
      <c r="G101" s="31"/>
      <c r="H101" s="31"/>
      <c r="I101" s="263"/>
      <c r="J101" s="31"/>
      <c r="K101" s="31"/>
      <c r="L101" s="264"/>
      <c r="M101" s="265"/>
      <c r="N101" s="31"/>
      <c r="O101" s="49"/>
      <c r="P101" s="31"/>
      <c r="Q101" s="16" t="s">
        <v>245</v>
      </c>
      <c r="R101" s="17">
        <v>1</v>
      </c>
      <c r="S101" s="206" t="s">
        <v>50</v>
      </c>
      <c r="T101" s="207">
        <f>20*11</f>
        <v>220</v>
      </c>
      <c r="U101" s="17" t="s">
        <v>61</v>
      </c>
      <c r="V101" s="17" t="s">
        <v>61</v>
      </c>
      <c r="W101" s="20" t="s">
        <v>61</v>
      </c>
      <c r="X101" s="257"/>
      <c r="Y101" s="31"/>
      <c r="Z101" s="31"/>
      <c r="AA101" s="21">
        <v>65167484.520513467</v>
      </c>
      <c r="AB101" s="22" t="s">
        <v>54</v>
      </c>
      <c r="AC101" s="266"/>
      <c r="AD101" s="22" t="s">
        <v>243</v>
      </c>
      <c r="AE101" s="50"/>
      <c r="AF101" s="259"/>
      <c r="AG101" s="123" t="s">
        <v>56</v>
      </c>
      <c r="AH101" s="61" t="s">
        <v>57</v>
      </c>
      <c r="AI101" s="267"/>
      <c r="AJ101" s="100"/>
      <c r="AK101" s="261"/>
      <c r="AL101" s="48" t="s">
        <v>50</v>
      </c>
      <c r="AM101" s="262"/>
    </row>
    <row r="102" spans="1:39" ht="126.75" customHeight="1" x14ac:dyDescent="0.4">
      <c r="A102" s="30"/>
      <c r="B102" s="30"/>
      <c r="C102" s="31"/>
      <c r="D102" s="117"/>
      <c r="E102" s="31"/>
      <c r="F102" s="32"/>
      <c r="G102" s="31"/>
      <c r="H102" s="31"/>
      <c r="I102" s="263"/>
      <c r="J102" s="31"/>
      <c r="K102" s="31"/>
      <c r="L102" s="264"/>
      <c r="M102" s="265"/>
      <c r="N102" s="31"/>
      <c r="O102" s="49"/>
      <c r="P102" s="31"/>
      <c r="Q102" s="16" t="s">
        <v>246</v>
      </c>
      <c r="R102" s="17">
        <v>6</v>
      </c>
      <c r="S102" s="206" t="s">
        <v>60</v>
      </c>
      <c r="T102" s="207">
        <f>20*6</f>
        <v>120</v>
      </c>
      <c r="U102" s="17" t="s">
        <v>61</v>
      </c>
      <c r="V102" s="17" t="s">
        <v>61</v>
      </c>
      <c r="W102" s="20" t="s">
        <v>61</v>
      </c>
      <c r="X102" s="257"/>
      <c r="Y102" s="31"/>
      <c r="Z102" s="31"/>
      <c r="AA102" s="21">
        <v>31032135.4859588</v>
      </c>
      <c r="AB102" s="22" t="s">
        <v>54</v>
      </c>
      <c r="AC102" s="266"/>
      <c r="AD102" s="22" t="s">
        <v>243</v>
      </c>
      <c r="AE102" s="50"/>
      <c r="AF102" s="259"/>
      <c r="AG102" s="123" t="s">
        <v>56</v>
      </c>
      <c r="AH102" s="61" t="s">
        <v>57</v>
      </c>
      <c r="AI102" s="267"/>
      <c r="AJ102" s="100"/>
      <c r="AK102" s="261"/>
      <c r="AL102" s="48" t="s">
        <v>50</v>
      </c>
      <c r="AM102" s="262"/>
    </row>
    <row r="103" spans="1:39" ht="126.75" customHeight="1" x14ac:dyDescent="0.4">
      <c r="A103" s="30"/>
      <c r="B103" s="30"/>
      <c r="C103" s="31"/>
      <c r="D103" s="117"/>
      <c r="E103" s="31"/>
      <c r="F103" s="32"/>
      <c r="G103" s="31"/>
      <c r="H103" s="31"/>
      <c r="I103" s="263"/>
      <c r="J103" s="31"/>
      <c r="K103" s="31"/>
      <c r="L103" s="264"/>
      <c r="M103" s="265"/>
      <c r="N103" s="31"/>
      <c r="O103" s="49"/>
      <c r="P103" s="31"/>
      <c r="Q103" s="16" t="s">
        <v>247</v>
      </c>
      <c r="R103" s="17">
        <v>1</v>
      </c>
      <c r="S103" s="206" t="s">
        <v>74</v>
      </c>
      <c r="T103" s="207">
        <f>20*6</f>
        <v>120</v>
      </c>
      <c r="U103" s="17" t="s">
        <v>61</v>
      </c>
      <c r="V103" s="17" t="s">
        <v>61</v>
      </c>
      <c r="W103" s="20" t="s">
        <v>61</v>
      </c>
      <c r="X103" s="257"/>
      <c r="Y103" s="31"/>
      <c r="Z103" s="31"/>
      <c r="AA103" s="21">
        <v>15440729.610585738</v>
      </c>
      <c r="AB103" s="22" t="s">
        <v>54</v>
      </c>
      <c r="AC103" s="266"/>
      <c r="AD103" s="22" t="s">
        <v>243</v>
      </c>
      <c r="AE103" s="50"/>
      <c r="AF103" s="259"/>
      <c r="AG103" s="123" t="s">
        <v>56</v>
      </c>
      <c r="AH103" s="61" t="s">
        <v>57</v>
      </c>
      <c r="AI103" s="267"/>
      <c r="AJ103" s="100"/>
      <c r="AK103" s="261"/>
      <c r="AL103" s="48" t="s">
        <v>50</v>
      </c>
      <c r="AM103" s="262"/>
    </row>
    <row r="104" spans="1:39" ht="126.75" customHeight="1" x14ac:dyDescent="0.4">
      <c r="A104" s="30"/>
      <c r="B104" s="30"/>
      <c r="C104" s="31"/>
      <c r="D104" s="117"/>
      <c r="E104" s="31"/>
      <c r="F104" s="32"/>
      <c r="G104" s="31"/>
      <c r="H104" s="31"/>
      <c r="I104" s="263"/>
      <c r="J104" s="31"/>
      <c r="K104" s="31"/>
      <c r="L104" s="264"/>
      <c r="M104" s="265"/>
      <c r="N104" s="31"/>
      <c r="O104" s="49"/>
      <c r="P104" s="31"/>
      <c r="Q104" s="16" t="s">
        <v>248</v>
      </c>
      <c r="R104" s="17">
        <v>1</v>
      </c>
      <c r="S104" s="206" t="s">
        <v>74</v>
      </c>
      <c r="T104" s="207">
        <f>20*6</f>
        <v>120</v>
      </c>
      <c r="U104" s="17" t="s">
        <v>61</v>
      </c>
      <c r="V104" s="17" t="s">
        <v>61</v>
      </c>
      <c r="W104" s="20" t="s">
        <v>61</v>
      </c>
      <c r="X104" s="257"/>
      <c r="Y104" s="31"/>
      <c r="Z104" s="31"/>
      <c r="AA104" s="21">
        <v>20587639.480780989</v>
      </c>
      <c r="AB104" s="22" t="s">
        <v>54</v>
      </c>
      <c r="AC104" s="266"/>
      <c r="AD104" s="22" t="s">
        <v>243</v>
      </c>
      <c r="AE104" s="50"/>
      <c r="AF104" s="259"/>
      <c r="AG104" s="123" t="s">
        <v>56</v>
      </c>
      <c r="AH104" s="61" t="s">
        <v>57</v>
      </c>
      <c r="AI104" s="267"/>
      <c r="AJ104" s="100"/>
      <c r="AK104" s="261"/>
      <c r="AL104" s="48" t="s">
        <v>50</v>
      </c>
      <c r="AM104" s="262"/>
    </row>
    <row r="105" spans="1:39" ht="134.25" customHeight="1" x14ac:dyDescent="0.4">
      <c r="A105" s="30"/>
      <c r="B105" s="30"/>
      <c r="C105" s="31"/>
      <c r="D105" s="117"/>
      <c r="E105" s="31"/>
      <c r="F105" s="32"/>
      <c r="G105" s="43"/>
      <c r="H105" s="43"/>
      <c r="I105" s="268"/>
      <c r="J105" s="43"/>
      <c r="K105" s="43"/>
      <c r="L105" s="269"/>
      <c r="M105" s="270"/>
      <c r="N105" s="43"/>
      <c r="O105" s="52"/>
      <c r="P105" s="43"/>
      <c r="Q105" s="16" t="s">
        <v>249</v>
      </c>
      <c r="R105" s="17">
        <v>1</v>
      </c>
      <c r="S105" s="206" t="s">
        <v>74</v>
      </c>
      <c r="T105" s="207">
        <f>20*6</f>
        <v>120</v>
      </c>
      <c r="U105" s="17" t="s">
        <v>61</v>
      </c>
      <c r="V105" s="17" t="s">
        <v>61</v>
      </c>
      <c r="W105" s="20" t="s">
        <v>61</v>
      </c>
      <c r="X105" s="257"/>
      <c r="Y105" s="43"/>
      <c r="Z105" s="43"/>
      <c r="AA105" s="21">
        <v>15440729.610585738</v>
      </c>
      <c r="AB105" s="22" t="s">
        <v>54</v>
      </c>
      <c r="AC105" s="271"/>
      <c r="AD105" s="22" t="s">
        <v>243</v>
      </c>
      <c r="AE105" s="222"/>
      <c r="AF105" s="259"/>
      <c r="AG105" s="123" t="s">
        <v>56</v>
      </c>
      <c r="AH105" s="61" t="s">
        <v>57</v>
      </c>
      <c r="AI105" s="272"/>
      <c r="AJ105" s="100"/>
      <c r="AK105" s="261"/>
      <c r="AL105" s="48" t="s">
        <v>50</v>
      </c>
      <c r="AM105" s="262"/>
    </row>
    <row r="106" spans="1:39" ht="166.5" customHeight="1" x14ac:dyDescent="0.4">
      <c r="A106" s="30"/>
      <c r="B106" s="30"/>
      <c r="C106" s="31"/>
      <c r="D106" s="117"/>
      <c r="E106" s="31"/>
      <c r="F106" s="32"/>
      <c r="G106" s="11" t="s">
        <v>250</v>
      </c>
      <c r="H106" s="11" t="s">
        <v>251</v>
      </c>
      <c r="I106" s="11">
        <v>0</v>
      </c>
      <c r="J106" s="11" t="s">
        <v>252</v>
      </c>
      <c r="K106" s="11">
        <v>1</v>
      </c>
      <c r="L106" s="11">
        <v>1</v>
      </c>
      <c r="M106" s="183">
        <v>1</v>
      </c>
      <c r="N106" s="11" t="s">
        <v>253</v>
      </c>
      <c r="O106" s="44">
        <v>2020130010270</v>
      </c>
      <c r="P106" s="11" t="s">
        <v>254</v>
      </c>
      <c r="Q106" s="16" t="s">
        <v>255</v>
      </c>
      <c r="R106" s="17">
        <v>1</v>
      </c>
      <c r="S106" s="18" t="s">
        <v>74</v>
      </c>
      <c r="T106" s="17">
        <f>20*5</f>
        <v>100</v>
      </c>
      <c r="U106" s="17" t="s">
        <v>61</v>
      </c>
      <c r="V106" s="19" t="s">
        <v>61</v>
      </c>
      <c r="W106" s="39" t="s">
        <v>61</v>
      </c>
      <c r="X106" s="182" t="s">
        <v>197</v>
      </c>
      <c r="Y106" s="11" t="s">
        <v>242</v>
      </c>
      <c r="Z106" s="11" t="s">
        <v>145</v>
      </c>
      <c r="AA106" s="21">
        <v>10620346.875</v>
      </c>
      <c r="AB106" s="22" t="s">
        <v>54</v>
      </c>
      <c r="AC106" s="123"/>
      <c r="AD106" s="22" t="s">
        <v>256</v>
      </c>
      <c r="AE106" s="240"/>
      <c r="AF106" s="259"/>
      <c r="AG106" s="273"/>
      <c r="AH106" s="110"/>
      <c r="AI106" s="110"/>
      <c r="AJ106" s="100"/>
      <c r="AK106" s="261"/>
      <c r="AL106" s="262"/>
      <c r="AM106" s="274"/>
    </row>
    <row r="107" spans="1:39" ht="138.75" customHeight="1" x14ac:dyDescent="0.4">
      <c r="A107" s="30"/>
      <c r="B107" s="30"/>
      <c r="C107" s="31"/>
      <c r="D107" s="117"/>
      <c r="E107" s="31"/>
      <c r="F107" s="32"/>
      <c r="G107" s="31"/>
      <c r="H107" s="31"/>
      <c r="I107" s="31"/>
      <c r="J107" s="31"/>
      <c r="K107" s="31"/>
      <c r="L107" s="31"/>
      <c r="M107" s="188"/>
      <c r="N107" s="31"/>
      <c r="O107" s="49"/>
      <c r="P107" s="31"/>
      <c r="Q107" s="16" t="s">
        <v>257</v>
      </c>
      <c r="R107" s="17">
        <v>1</v>
      </c>
      <c r="S107" s="206" t="s">
        <v>74</v>
      </c>
      <c r="T107" s="207">
        <f>20*6</f>
        <v>120</v>
      </c>
      <c r="U107" s="17" t="s">
        <v>61</v>
      </c>
      <c r="V107" s="17" t="s">
        <v>61</v>
      </c>
      <c r="W107" s="20" t="s">
        <v>61</v>
      </c>
      <c r="X107" s="187"/>
      <c r="Y107" s="31"/>
      <c r="Z107" s="31"/>
      <c r="AA107" s="21">
        <v>8496277.6194785777</v>
      </c>
      <c r="AB107" s="22" t="s">
        <v>54</v>
      </c>
      <c r="AC107" s="123"/>
      <c r="AD107" s="22" t="s">
        <v>256</v>
      </c>
      <c r="AE107" s="240"/>
      <c r="AF107" s="259"/>
      <c r="AG107" s="273"/>
      <c r="AH107" s="110"/>
      <c r="AI107" s="110"/>
      <c r="AJ107" s="100"/>
      <c r="AK107" s="261"/>
      <c r="AL107" s="262"/>
      <c r="AM107" s="274"/>
    </row>
    <row r="108" spans="1:39" ht="138.75" customHeight="1" x14ac:dyDescent="0.4">
      <c r="A108" s="30"/>
      <c r="B108" s="30"/>
      <c r="C108" s="31"/>
      <c r="D108" s="117"/>
      <c r="E108" s="31"/>
      <c r="F108" s="32"/>
      <c r="G108" s="43"/>
      <c r="H108" s="43"/>
      <c r="I108" s="43"/>
      <c r="J108" s="43"/>
      <c r="K108" s="43"/>
      <c r="L108" s="43"/>
      <c r="M108" s="200"/>
      <c r="N108" s="31"/>
      <c r="O108" s="49"/>
      <c r="P108" s="31"/>
      <c r="Q108" s="16" t="s">
        <v>258</v>
      </c>
      <c r="R108" s="17">
        <v>30</v>
      </c>
      <c r="S108" s="206" t="s">
        <v>60</v>
      </c>
      <c r="T108" s="207">
        <f>20*4</f>
        <v>80</v>
      </c>
      <c r="U108" s="207" t="s">
        <v>61</v>
      </c>
      <c r="V108" s="17" t="s">
        <v>61</v>
      </c>
      <c r="W108" s="20" t="s">
        <v>61</v>
      </c>
      <c r="X108" s="187"/>
      <c r="Y108" s="31"/>
      <c r="Z108" s="31"/>
      <c r="AA108" s="21">
        <v>145585652</v>
      </c>
      <c r="AB108" s="22" t="s">
        <v>54</v>
      </c>
      <c r="AC108" s="123"/>
      <c r="AD108" s="22" t="s">
        <v>256</v>
      </c>
      <c r="AE108" s="240"/>
      <c r="AF108" s="259"/>
      <c r="AG108" s="273"/>
      <c r="AH108" s="110"/>
      <c r="AI108" s="110"/>
      <c r="AJ108" s="100"/>
      <c r="AK108" s="261"/>
      <c r="AL108" s="262"/>
      <c r="AM108" s="274"/>
    </row>
    <row r="109" spans="1:39" ht="138.75" customHeight="1" x14ac:dyDescent="0.4">
      <c r="A109" s="30"/>
      <c r="B109" s="30"/>
      <c r="C109" s="31"/>
      <c r="D109" s="117"/>
      <c r="E109" s="31"/>
      <c r="F109" s="32"/>
      <c r="G109" s="275" t="s">
        <v>259</v>
      </c>
      <c r="H109" s="275" t="s">
        <v>137</v>
      </c>
      <c r="I109" s="275">
        <v>0</v>
      </c>
      <c r="J109" s="275" t="s">
        <v>260</v>
      </c>
      <c r="K109" s="45">
        <v>80</v>
      </c>
      <c r="L109" s="53">
        <v>30</v>
      </c>
      <c r="M109" s="183">
        <v>21</v>
      </c>
      <c r="N109" s="31"/>
      <c r="O109" s="49"/>
      <c r="P109" s="31"/>
      <c r="Q109" s="16" t="s">
        <v>261</v>
      </c>
      <c r="R109" s="17">
        <v>6</v>
      </c>
      <c r="S109" s="206" t="s">
        <v>69</v>
      </c>
      <c r="T109" s="207">
        <f>20*6</f>
        <v>120</v>
      </c>
      <c r="U109" s="207" t="s">
        <v>61</v>
      </c>
      <c r="V109" s="17" t="s">
        <v>61</v>
      </c>
      <c r="W109" s="20" t="s">
        <v>61</v>
      </c>
      <c r="X109" s="187"/>
      <c r="Y109" s="31"/>
      <c r="Z109" s="31"/>
      <c r="AA109" s="21">
        <v>25488832.261042845</v>
      </c>
      <c r="AB109" s="22" t="s">
        <v>54</v>
      </c>
      <c r="AC109" s="123"/>
      <c r="AD109" s="22" t="s">
        <v>256</v>
      </c>
      <c r="AE109" s="240"/>
      <c r="AF109" s="259"/>
      <c r="AG109" s="273"/>
      <c r="AH109" s="110"/>
      <c r="AI109" s="110"/>
      <c r="AJ109" s="100"/>
      <c r="AK109" s="261"/>
      <c r="AL109" s="262"/>
      <c r="AM109" s="274"/>
    </row>
    <row r="110" spans="1:39" ht="138.75" customHeight="1" x14ac:dyDescent="0.4">
      <c r="A110" s="30"/>
      <c r="B110" s="30"/>
      <c r="C110" s="31"/>
      <c r="D110" s="117"/>
      <c r="E110" s="31"/>
      <c r="F110" s="32"/>
      <c r="G110" s="275"/>
      <c r="H110" s="275"/>
      <c r="I110" s="275"/>
      <c r="J110" s="275"/>
      <c r="K110" s="50"/>
      <c r="L110" s="63"/>
      <c r="M110" s="188"/>
      <c r="N110" s="31"/>
      <c r="O110" s="49"/>
      <c r="P110" s="31"/>
      <c r="Q110" s="16" t="s">
        <v>262</v>
      </c>
      <c r="R110" s="17">
        <v>1</v>
      </c>
      <c r="S110" s="18" t="s">
        <v>74</v>
      </c>
      <c r="T110" s="17">
        <f>20*5</f>
        <v>100</v>
      </c>
      <c r="U110" s="17" t="s">
        <v>61</v>
      </c>
      <c r="V110" s="19" t="s">
        <v>61</v>
      </c>
      <c r="W110" s="39" t="s">
        <v>61</v>
      </c>
      <c r="X110" s="187"/>
      <c r="Y110" s="31"/>
      <c r="Z110" s="31"/>
      <c r="AA110" s="21">
        <v>10620346.875</v>
      </c>
      <c r="AB110" s="22" t="s">
        <v>54</v>
      </c>
      <c r="AC110" s="123"/>
      <c r="AD110" s="22" t="s">
        <v>256</v>
      </c>
      <c r="AE110" s="240"/>
      <c r="AF110" s="259"/>
      <c r="AG110" s="273"/>
      <c r="AH110" s="110"/>
      <c r="AI110" s="110"/>
      <c r="AJ110" s="100"/>
      <c r="AK110" s="261"/>
      <c r="AL110" s="262"/>
      <c r="AM110" s="274"/>
    </row>
    <row r="111" spans="1:39" ht="138.75" customHeight="1" x14ac:dyDescent="0.4">
      <c r="A111" s="30"/>
      <c r="B111" s="30"/>
      <c r="C111" s="31"/>
      <c r="D111" s="117"/>
      <c r="E111" s="31"/>
      <c r="F111" s="32"/>
      <c r="G111" s="275"/>
      <c r="H111" s="275"/>
      <c r="I111" s="275"/>
      <c r="J111" s="275"/>
      <c r="K111" s="50"/>
      <c r="L111" s="63"/>
      <c r="M111" s="188"/>
      <c r="N111" s="31"/>
      <c r="O111" s="49"/>
      <c r="P111" s="31"/>
      <c r="Q111" s="16" t="s">
        <v>263</v>
      </c>
      <c r="R111" s="17">
        <v>1</v>
      </c>
      <c r="S111" s="206" t="s">
        <v>60</v>
      </c>
      <c r="T111" s="207">
        <v>20</v>
      </c>
      <c r="U111" s="17" t="s">
        <v>61</v>
      </c>
      <c r="V111" s="19" t="s">
        <v>61</v>
      </c>
      <c r="W111" s="39" t="s">
        <v>61</v>
      </c>
      <c r="X111" s="187"/>
      <c r="Y111" s="31"/>
      <c r="Z111" s="31"/>
      <c r="AA111" s="21">
        <v>8496277.6194785777</v>
      </c>
      <c r="AB111" s="22" t="s">
        <v>54</v>
      </c>
      <c r="AC111" s="123"/>
      <c r="AD111" s="22" t="s">
        <v>256</v>
      </c>
      <c r="AE111" s="240"/>
      <c r="AF111" s="259"/>
      <c r="AG111" s="273"/>
      <c r="AH111" s="110"/>
      <c r="AI111" s="110"/>
      <c r="AJ111" s="100"/>
      <c r="AK111" s="261"/>
      <c r="AL111" s="262"/>
      <c r="AM111" s="274"/>
    </row>
    <row r="112" spans="1:39" ht="138.75" customHeight="1" x14ac:dyDescent="0.4">
      <c r="A112" s="30"/>
      <c r="B112" s="30"/>
      <c r="C112" s="31"/>
      <c r="D112" s="117"/>
      <c r="E112" s="31"/>
      <c r="F112" s="32"/>
      <c r="G112" s="275"/>
      <c r="H112" s="275"/>
      <c r="I112" s="275"/>
      <c r="J112" s="275"/>
      <c r="K112" s="50"/>
      <c r="L112" s="63"/>
      <c r="M112" s="188"/>
      <c r="N112" s="31"/>
      <c r="O112" s="49"/>
      <c r="P112" s="31"/>
      <c r="Q112" s="16" t="s">
        <v>264</v>
      </c>
      <c r="R112" s="17">
        <v>1</v>
      </c>
      <c r="S112" s="206" t="s">
        <v>74</v>
      </c>
      <c r="T112" s="207">
        <f>20*6</f>
        <v>120</v>
      </c>
      <c r="U112" s="17" t="s">
        <v>61</v>
      </c>
      <c r="V112" s="17" t="s">
        <v>61</v>
      </c>
      <c r="W112" s="20" t="s">
        <v>61</v>
      </c>
      <c r="X112" s="187"/>
      <c r="Y112" s="31"/>
      <c r="Z112" s="31"/>
      <c r="AA112" s="21">
        <v>31861040.625</v>
      </c>
      <c r="AB112" s="22" t="s">
        <v>54</v>
      </c>
      <c r="AC112" s="123"/>
      <c r="AD112" s="22" t="s">
        <v>256</v>
      </c>
      <c r="AE112" s="240"/>
      <c r="AF112" s="259"/>
      <c r="AG112" s="273"/>
      <c r="AH112" s="110"/>
      <c r="AI112" s="110"/>
      <c r="AJ112" s="100"/>
      <c r="AK112" s="261"/>
      <c r="AL112" s="262"/>
      <c r="AM112" s="274"/>
    </row>
    <row r="113" spans="1:39" ht="138.75" customHeight="1" x14ac:dyDescent="0.4">
      <c r="A113" s="30"/>
      <c r="B113" s="30"/>
      <c r="C113" s="31"/>
      <c r="D113" s="117"/>
      <c r="E113" s="31"/>
      <c r="F113" s="32"/>
      <c r="G113" s="275"/>
      <c r="H113" s="275"/>
      <c r="I113" s="275"/>
      <c r="J113" s="275"/>
      <c r="K113" s="50"/>
      <c r="L113" s="63"/>
      <c r="M113" s="188"/>
      <c r="N113" s="31"/>
      <c r="O113" s="49"/>
      <c r="P113" s="31"/>
      <c r="Q113" s="16" t="s">
        <v>265</v>
      </c>
      <c r="R113" s="17">
        <v>1</v>
      </c>
      <c r="S113" s="206" t="s">
        <v>74</v>
      </c>
      <c r="T113" s="207">
        <f>20*6</f>
        <v>120</v>
      </c>
      <c r="U113" s="17" t="s">
        <v>61</v>
      </c>
      <c r="V113" s="17" t="s">
        <v>61</v>
      </c>
      <c r="W113" s="20" t="s">
        <v>61</v>
      </c>
      <c r="X113" s="187"/>
      <c r="Y113" s="31"/>
      <c r="Z113" s="31"/>
      <c r="AA113" s="21">
        <v>42481387.5</v>
      </c>
      <c r="AB113" s="22" t="s">
        <v>54</v>
      </c>
      <c r="AC113" s="123"/>
      <c r="AD113" s="22" t="s">
        <v>256</v>
      </c>
      <c r="AE113" s="240"/>
      <c r="AF113" s="259"/>
      <c r="AG113" s="273"/>
      <c r="AH113" s="110"/>
      <c r="AI113" s="110"/>
      <c r="AJ113" s="100"/>
      <c r="AK113" s="261"/>
      <c r="AL113" s="262"/>
      <c r="AM113" s="274"/>
    </row>
    <row r="114" spans="1:39" ht="138.75" customHeight="1" x14ac:dyDescent="0.4">
      <c r="A114" s="30"/>
      <c r="B114" s="30"/>
      <c r="C114" s="31"/>
      <c r="D114" s="117"/>
      <c r="E114" s="31"/>
      <c r="F114" s="32"/>
      <c r="G114" s="275"/>
      <c r="H114" s="275"/>
      <c r="I114" s="275"/>
      <c r="J114" s="275"/>
      <c r="K114" s="222"/>
      <c r="L114" s="80"/>
      <c r="M114" s="200"/>
      <c r="N114" s="31"/>
      <c r="O114" s="49"/>
      <c r="P114" s="31"/>
      <c r="Q114" s="16" t="s">
        <v>266</v>
      </c>
      <c r="R114" s="17">
        <v>1</v>
      </c>
      <c r="S114" s="206" t="s">
        <v>74</v>
      </c>
      <c r="T114" s="207">
        <f>20*6</f>
        <v>120</v>
      </c>
      <c r="U114" s="17" t="s">
        <v>61</v>
      </c>
      <c r="V114" s="17" t="s">
        <v>61</v>
      </c>
      <c r="W114" s="20" t="s">
        <v>61</v>
      </c>
      <c r="X114" s="192"/>
      <c r="Y114" s="43"/>
      <c r="Z114" s="43"/>
      <c r="AA114" s="21">
        <v>31861040.625</v>
      </c>
      <c r="AB114" s="22" t="s">
        <v>54</v>
      </c>
      <c r="AC114" s="123"/>
      <c r="AD114" s="22" t="s">
        <v>256</v>
      </c>
      <c r="AE114" s="240"/>
      <c r="AF114" s="259"/>
      <c r="AG114" s="273"/>
      <c r="AH114" s="110"/>
      <c r="AI114" s="110"/>
      <c r="AJ114" s="100"/>
      <c r="AK114" s="261"/>
      <c r="AL114" s="262"/>
      <c r="AM114" s="274"/>
    </row>
    <row r="115" spans="1:39" ht="120" customHeight="1" x14ac:dyDescent="0.4">
      <c r="A115" s="30"/>
      <c r="B115" s="30"/>
      <c r="C115" s="31"/>
      <c r="D115" s="117"/>
      <c r="E115" s="31"/>
      <c r="F115" s="32"/>
      <c r="G115" s="53" t="s">
        <v>267</v>
      </c>
      <c r="H115" s="53" t="s">
        <v>44</v>
      </c>
      <c r="I115" s="53">
        <v>0</v>
      </c>
      <c r="J115" s="53" t="s">
        <v>268</v>
      </c>
      <c r="K115" s="276">
        <v>0.8</v>
      </c>
      <c r="L115" s="276">
        <v>0.5</v>
      </c>
      <c r="M115" s="277">
        <v>0.2</v>
      </c>
      <c r="N115" s="11" t="s">
        <v>269</v>
      </c>
      <c r="O115" s="44">
        <v>2021130010036</v>
      </c>
      <c r="P115" s="11" t="s">
        <v>270</v>
      </c>
      <c r="Q115" s="16" t="s">
        <v>271</v>
      </c>
      <c r="R115" s="17">
        <v>1</v>
      </c>
      <c r="S115" s="206" t="s">
        <v>74</v>
      </c>
      <c r="T115" s="207">
        <f>20*6</f>
        <v>120</v>
      </c>
      <c r="U115" s="17" t="s">
        <v>61</v>
      </c>
      <c r="V115" s="17" t="s">
        <v>61</v>
      </c>
      <c r="W115" s="20" t="s">
        <v>61</v>
      </c>
      <c r="X115" s="182" t="s">
        <v>197</v>
      </c>
      <c r="Y115" s="11" t="s">
        <v>242</v>
      </c>
      <c r="Z115" s="11" t="s">
        <v>145</v>
      </c>
      <c r="AA115" s="21">
        <v>18675665.648854963</v>
      </c>
      <c r="AB115" s="22" t="s">
        <v>54</v>
      </c>
      <c r="AC115" s="34"/>
      <c r="AD115" s="22" t="s">
        <v>272</v>
      </c>
      <c r="AE115" s="278"/>
      <c r="AF115" s="259"/>
      <c r="AG115" s="123" t="s">
        <v>56</v>
      </c>
      <c r="AH115" s="61" t="s">
        <v>57</v>
      </c>
      <c r="AI115" s="279"/>
      <c r="AJ115" s="100"/>
      <c r="AK115" s="261"/>
      <c r="AL115" s="48" t="s">
        <v>50</v>
      </c>
      <c r="AM115" s="262"/>
    </row>
    <row r="116" spans="1:39" ht="120" customHeight="1" x14ac:dyDescent="0.4">
      <c r="A116" s="30"/>
      <c r="B116" s="30"/>
      <c r="C116" s="31"/>
      <c r="D116" s="117"/>
      <c r="E116" s="31"/>
      <c r="F116" s="32"/>
      <c r="G116" s="63"/>
      <c r="H116" s="63"/>
      <c r="I116" s="63"/>
      <c r="J116" s="63"/>
      <c r="K116" s="63"/>
      <c r="L116" s="280"/>
      <c r="M116" s="281"/>
      <c r="N116" s="31"/>
      <c r="O116" s="49"/>
      <c r="P116" s="31"/>
      <c r="Q116" s="16" t="s">
        <v>273</v>
      </c>
      <c r="R116" s="282">
        <v>3</v>
      </c>
      <c r="S116" s="18" t="s">
        <v>60</v>
      </c>
      <c r="T116" s="17">
        <f>20*4</f>
        <v>80</v>
      </c>
      <c r="U116" s="17" t="s">
        <v>61</v>
      </c>
      <c r="V116" s="17" t="s">
        <v>61</v>
      </c>
      <c r="W116" s="20" t="s">
        <v>61</v>
      </c>
      <c r="X116" s="187"/>
      <c r="Y116" s="31"/>
      <c r="Z116" s="31"/>
      <c r="AA116" s="21">
        <v>32682414.885496181</v>
      </c>
      <c r="AB116" s="22" t="s">
        <v>54</v>
      </c>
      <c r="AC116" s="34"/>
      <c r="AD116" s="22" t="s">
        <v>272</v>
      </c>
      <c r="AE116" s="278"/>
      <c r="AF116" s="259"/>
      <c r="AG116" s="123" t="s">
        <v>56</v>
      </c>
      <c r="AH116" s="61" t="s">
        <v>57</v>
      </c>
      <c r="AI116" s="279"/>
      <c r="AJ116" s="100"/>
      <c r="AK116" s="261"/>
      <c r="AL116" s="48" t="s">
        <v>50</v>
      </c>
      <c r="AM116" s="262"/>
    </row>
    <row r="117" spans="1:39" ht="120" customHeight="1" x14ac:dyDescent="0.4">
      <c r="A117" s="30"/>
      <c r="B117" s="30"/>
      <c r="C117" s="31"/>
      <c r="D117" s="117"/>
      <c r="E117" s="31"/>
      <c r="F117" s="32"/>
      <c r="G117" s="63"/>
      <c r="H117" s="63"/>
      <c r="I117" s="63"/>
      <c r="J117" s="63"/>
      <c r="K117" s="63"/>
      <c r="L117" s="280"/>
      <c r="M117" s="281"/>
      <c r="N117" s="31"/>
      <c r="O117" s="49"/>
      <c r="P117" s="31"/>
      <c r="Q117" s="16" t="s">
        <v>274</v>
      </c>
      <c r="R117" s="17">
        <v>1</v>
      </c>
      <c r="S117" s="18" t="s">
        <v>172</v>
      </c>
      <c r="T117" s="17">
        <f>20*4</f>
        <v>80</v>
      </c>
      <c r="U117" s="17" t="s">
        <v>61</v>
      </c>
      <c r="V117" s="17" t="s">
        <v>61</v>
      </c>
      <c r="W117" s="20" t="s">
        <v>61</v>
      </c>
      <c r="X117" s="187"/>
      <c r="Y117" s="31"/>
      <c r="Z117" s="31"/>
      <c r="AA117" s="21">
        <v>5523965.7760000005</v>
      </c>
      <c r="AB117" s="22" t="s">
        <v>54</v>
      </c>
      <c r="AC117" s="34"/>
      <c r="AD117" s="22" t="s">
        <v>272</v>
      </c>
      <c r="AE117" s="278"/>
      <c r="AF117" s="259"/>
      <c r="AG117" s="123" t="s">
        <v>56</v>
      </c>
      <c r="AH117" s="61" t="s">
        <v>70</v>
      </c>
      <c r="AI117" s="279"/>
      <c r="AJ117" s="100"/>
      <c r="AK117" s="261"/>
      <c r="AL117" s="48" t="s">
        <v>50</v>
      </c>
      <c r="AM117" s="262"/>
    </row>
    <row r="118" spans="1:39" ht="120" customHeight="1" x14ac:dyDescent="0.4">
      <c r="A118" s="30"/>
      <c r="B118" s="30"/>
      <c r="C118" s="31"/>
      <c r="D118" s="117"/>
      <c r="E118" s="31"/>
      <c r="F118" s="32"/>
      <c r="G118" s="63"/>
      <c r="H118" s="63"/>
      <c r="I118" s="63"/>
      <c r="J118" s="63"/>
      <c r="K118" s="63"/>
      <c r="L118" s="280"/>
      <c r="M118" s="281"/>
      <c r="N118" s="31"/>
      <c r="O118" s="49"/>
      <c r="P118" s="31"/>
      <c r="Q118" s="16" t="s">
        <v>275</v>
      </c>
      <c r="R118" s="17">
        <v>1</v>
      </c>
      <c r="S118" s="18" t="s">
        <v>172</v>
      </c>
      <c r="T118" s="17">
        <f>20*4</f>
        <v>80</v>
      </c>
      <c r="U118" s="17" t="s">
        <v>61</v>
      </c>
      <c r="V118" s="17" t="s">
        <v>61</v>
      </c>
      <c r="W118" s="20" t="s">
        <v>61</v>
      </c>
      <c r="X118" s="187"/>
      <c r="Y118" s="31"/>
      <c r="Z118" s="31"/>
      <c r="AA118" s="21">
        <v>18675665.648854963</v>
      </c>
      <c r="AB118" s="22" t="s">
        <v>54</v>
      </c>
      <c r="AC118" s="34"/>
      <c r="AD118" s="22" t="s">
        <v>272</v>
      </c>
      <c r="AE118" s="278"/>
      <c r="AF118" s="259"/>
      <c r="AG118" s="123" t="s">
        <v>56</v>
      </c>
      <c r="AH118" s="61" t="s">
        <v>57</v>
      </c>
      <c r="AI118" s="279"/>
      <c r="AJ118" s="100"/>
      <c r="AK118" s="261"/>
      <c r="AL118" s="48" t="s">
        <v>50</v>
      </c>
      <c r="AM118" s="262"/>
    </row>
    <row r="119" spans="1:39" ht="120" customHeight="1" x14ac:dyDescent="0.4">
      <c r="A119" s="30"/>
      <c r="B119" s="30"/>
      <c r="C119" s="31"/>
      <c r="D119" s="117"/>
      <c r="E119" s="31"/>
      <c r="F119" s="32"/>
      <c r="G119" s="63"/>
      <c r="H119" s="63"/>
      <c r="I119" s="63"/>
      <c r="J119" s="63"/>
      <c r="K119" s="63"/>
      <c r="L119" s="280"/>
      <c r="M119" s="281"/>
      <c r="N119" s="31"/>
      <c r="O119" s="49"/>
      <c r="P119" s="31"/>
      <c r="Q119" s="16" t="s">
        <v>276</v>
      </c>
      <c r="R119" s="17">
        <v>1</v>
      </c>
      <c r="S119" s="18" t="s">
        <v>172</v>
      </c>
      <c r="T119" s="17">
        <f>20*4</f>
        <v>80</v>
      </c>
      <c r="U119" s="17" t="s">
        <v>61</v>
      </c>
      <c r="V119" s="17" t="s">
        <v>61</v>
      </c>
      <c r="W119" s="20" t="s">
        <v>61</v>
      </c>
      <c r="X119" s="187"/>
      <c r="Y119" s="31"/>
      <c r="Z119" s="31"/>
      <c r="AA119" s="21">
        <v>32682414.885496181</v>
      </c>
      <c r="AB119" s="22" t="s">
        <v>54</v>
      </c>
      <c r="AC119" s="34"/>
      <c r="AD119" s="22" t="s">
        <v>272</v>
      </c>
      <c r="AE119" s="278"/>
      <c r="AF119" s="259"/>
      <c r="AG119" s="123" t="s">
        <v>56</v>
      </c>
      <c r="AH119" s="61" t="s">
        <v>57</v>
      </c>
      <c r="AI119" s="279"/>
      <c r="AJ119" s="100"/>
      <c r="AK119" s="261"/>
      <c r="AL119" s="48" t="s">
        <v>50</v>
      </c>
      <c r="AM119" s="262"/>
    </row>
    <row r="120" spans="1:39" ht="120" customHeight="1" x14ac:dyDescent="0.4">
      <c r="A120" s="30"/>
      <c r="B120" s="30"/>
      <c r="C120" s="31"/>
      <c r="D120" s="117"/>
      <c r="E120" s="31"/>
      <c r="F120" s="32"/>
      <c r="G120" s="63"/>
      <c r="H120" s="63"/>
      <c r="I120" s="63"/>
      <c r="J120" s="63"/>
      <c r="K120" s="63"/>
      <c r="L120" s="280"/>
      <c r="M120" s="281"/>
      <c r="N120" s="31"/>
      <c r="O120" s="49"/>
      <c r="P120" s="31"/>
      <c r="Q120" s="16" t="s">
        <v>277</v>
      </c>
      <c r="R120" s="17">
        <v>1</v>
      </c>
      <c r="S120" s="283" t="s">
        <v>172</v>
      </c>
      <c r="T120" s="17">
        <f>20*5</f>
        <v>100</v>
      </c>
      <c r="U120" s="17" t="s">
        <v>61</v>
      </c>
      <c r="V120" s="17" t="s">
        <v>61</v>
      </c>
      <c r="W120" s="20" t="s">
        <v>61</v>
      </c>
      <c r="X120" s="187"/>
      <c r="Y120" s="31"/>
      <c r="Z120" s="31"/>
      <c r="AA120" s="21">
        <v>19536870.483297709</v>
      </c>
      <c r="AB120" s="22" t="s">
        <v>54</v>
      </c>
      <c r="AC120" s="34"/>
      <c r="AD120" s="22" t="s">
        <v>272</v>
      </c>
      <c r="AE120" s="278"/>
      <c r="AF120" s="259"/>
      <c r="AG120" s="123" t="s">
        <v>56</v>
      </c>
      <c r="AH120" s="61" t="s">
        <v>70</v>
      </c>
      <c r="AI120" s="279"/>
      <c r="AJ120" s="100"/>
      <c r="AK120" s="261"/>
      <c r="AL120" s="48" t="s">
        <v>50</v>
      </c>
      <c r="AM120" s="262"/>
    </row>
    <row r="121" spans="1:39" ht="120" customHeight="1" x14ac:dyDescent="0.4">
      <c r="A121" s="30"/>
      <c r="B121" s="30"/>
      <c r="C121" s="31"/>
      <c r="D121" s="117"/>
      <c r="E121" s="31"/>
      <c r="F121" s="237"/>
      <c r="G121" s="80"/>
      <c r="H121" s="80"/>
      <c r="I121" s="80"/>
      <c r="J121" s="80"/>
      <c r="K121" s="80"/>
      <c r="L121" s="284"/>
      <c r="M121" s="285"/>
      <c r="N121" s="43"/>
      <c r="O121" s="52"/>
      <c r="P121" s="43"/>
      <c r="Q121" s="16" t="s">
        <v>278</v>
      </c>
      <c r="R121" s="17">
        <v>6</v>
      </c>
      <c r="S121" s="18" t="s">
        <v>69</v>
      </c>
      <c r="T121" s="17">
        <f>20*9</f>
        <v>180</v>
      </c>
      <c r="U121" s="17" t="s">
        <v>61</v>
      </c>
      <c r="V121" s="17" t="s">
        <v>61</v>
      </c>
      <c r="W121" s="20" t="s">
        <v>61</v>
      </c>
      <c r="X121" s="192"/>
      <c r="Y121" s="43"/>
      <c r="Z121" s="43"/>
      <c r="AA121" s="21">
        <v>11047931.552000001</v>
      </c>
      <c r="AB121" s="22" t="s">
        <v>54</v>
      </c>
      <c r="AC121" s="34"/>
      <c r="AD121" s="22" t="s">
        <v>272</v>
      </c>
      <c r="AE121" s="278"/>
      <c r="AF121" s="259"/>
      <c r="AG121" s="123" t="s">
        <v>56</v>
      </c>
      <c r="AH121" s="61" t="s">
        <v>70</v>
      </c>
      <c r="AI121" s="279"/>
      <c r="AJ121" s="100"/>
      <c r="AK121" s="261"/>
      <c r="AL121" s="48" t="s">
        <v>50</v>
      </c>
      <c r="AM121" s="262"/>
    </row>
    <row r="122" spans="1:39" ht="213.75" customHeight="1" x14ac:dyDescent="0.4">
      <c r="A122" s="30"/>
      <c r="B122" s="30"/>
      <c r="C122" s="11" t="s">
        <v>279</v>
      </c>
      <c r="D122" s="11" t="s">
        <v>280</v>
      </c>
      <c r="E122" s="11" t="s">
        <v>281</v>
      </c>
      <c r="F122" s="32" t="s">
        <v>282</v>
      </c>
      <c r="G122" s="31" t="s">
        <v>283</v>
      </c>
      <c r="H122" s="11" t="s">
        <v>284</v>
      </c>
      <c r="I122" s="31" t="s">
        <v>285</v>
      </c>
      <c r="J122" s="31" t="s">
        <v>286</v>
      </c>
      <c r="K122" s="45">
        <v>12</v>
      </c>
      <c r="L122" s="31">
        <v>15</v>
      </c>
      <c r="M122" s="188">
        <v>13</v>
      </c>
      <c r="N122" s="11" t="s">
        <v>287</v>
      </c>
      <c r="O122" s="44">
        <v>2020130010186</v>
      </c>
      <c r="P122" s="140" t="s">
        <v>288</v>
      </c>
      <c r="Q122" s="152" t="s">
        <v>289</v>
      </c>
      <c r="R122" s="22">
        <v>500</v>
      </c>
      <c r="S122" s="286">
        <v>44652</v>
      </c>
      <c r="T122" s="22">
        <v>240</v>
      </c>
      <c r="U122" s="22">
        <v>500</v>
      </c>
      <c r="V122" s="287"/>
      <c r="W122" s="288">
        <v>30</v>
      </c>
      <c r="X122" s="186" t="s">
        <v>290</v>
      </c>
      <c r="Y122" s="186" t="s">
        <v>291</v>
      </c>
      <c r="Z122" s="186" t="s">
        <v>145</v>
      </c>
      <c r="AA122" s="22">
        <v>729426000</v>
      </c>
      <c r="AB122" s="289" t="s">
        <v>123</v>
      </c>
      <c r="AC122" s="290" t="s">
        <v>292</v>
      </c>
      <c r="AD122" s="118" t="s">
        <v>293</v>
      </c>
      <c r="AE122" s="99"/>
      <c r="AF122" s="99"/>
      <c r="AG122" s="202" t="s">
        <v>294</v>
      </c>
      <c r="AH122" s="99" t="s">
        <v>295</v>
      </c>
      <c r="AI122" s="291"/>
      <c r="AJ122" s="198">
        <v>691568667</v>
      </c>
      <c r="AK122" s="292"/>
      <c r="AL122" s="293"/>
      <c r="AM122" s="293"/>
    </row>
    <row r="123" spans="1:39" ht="171" customHeight="1" x14ac:dyDescent="0.4">
      <c r="A123" s="30"/>
      <c r="B123" s="30"/>
      <c r="C123" s="31"/>
      <c r="D123" s="31"/>
      <c r="E123" s="31"/>
      <c r="F123" s="32"/>
      <c r="G123" s="31"/>
      <c r="H123" s="31"/>
      <c r="I123" s="31"/>
      <c r="J123" s="31"/>
      <c r="K123" s="50"/>
      <c r="L123" s="31"/>
      <c r="M123" s="188"/>
      <c r="N123" s="31"/>
      <c r="O123" s="49"/>
      <c r="P123" s="149"/>
      <c r="Q123" s="152" t="s">
        <v>296</v>
      </c>
      <c r="R123" s="22">
        <v>4</v>
      </c>
      <c r="S123" s="286">
        <v>44652</v>
      </c>
      <c r="T123" s="22">
        <v>240</v>
      </c>
      <c r="U123" s="22">
        <v>4</v>
      </c>
      <c r="V123" s="287"/>
      <c r="W123" s="288">
        <v>30</v>
      </c>
      <c r="X123" s="191"/>
      <c r="Y123" s="191"/>
      <c r="Z123" s="191"/>
      <c r="AA123" s="117"/>
      <c r="AB123" s="11" t="s">
        <v>64</v>
      </c>
      <c r="AC123" s="294"/>
      <c r="AD123" s="294"/>
      <c r="AE123" s="99"/>
      <c r="AF123" s="99"/>
      <c r="AG123" s="204"/>
      <c r="AH123" s="99"/>
      <c r="AI123" s="291"/>
      <c r="AJ123" s="295"/>
      <c r="AK123" s="28"/>
      <c r="AL123" s="293"/>
      <c r="AM123" s="293"/>
    </row>
    <row r="124" spans="1:39" ht="225" customHeight="1" x14ac:dyDescent="0.4">
      <c r="A124" s="30"/>
      <c r="B124" s="30"/>
      <c r="C124" s="31"/>
      <c r="D124" s="31"/>
      <c r="E124" s="31"/>
      <c r="F124" s="32"/>
      <c r="G124" s="43"/>
      <c r="H124" s="43"/>
      <c r="I124" s="43"/>
      <c r="J124" s="43"/>
      <c r="K124" s="222"/>
      <c r="L124" s="43"/>
      <c r="M124" s="200"/>
      <c r="N124" s="31"/>
      <c r="O124" s="49"/>
      <c r="P124" s="149"/>
      <c r="Q124" s="296" t="s">
        <v>297</v>
      </c>
      <c r="R124" s="22">
        <v>1</v>
      </c>
      <c r="S124" s="286">
        <v>44652</v>
      </c>
      <c r="T124" s="22">
        <v>240</v>
      </c>
      <c r="U124" s="22">
        <v>1</v>
      </c>
      <c r="V124" s="287"/>
      <c r="W124" s="288">
        <v>20</v>
      </c>
      <c r="X124" s="191"/>
      <c r="Y124" s="191"/>
      <c r="Z124" s="191"/>
      <c r="AA124" s="31">
        <v>601450000</v>
      </c>
      <c r="AB124" s="31"/>
      <c r="AC124" s="297" t="s">
        <v>292</v>
      </c>
      <c r="AD124" s="31" t="s">
        <v>298</v>
      </c>
      <c r="AE124" s="99"/>
      <c r="AF124" s="99"/>
      <c r="AG124" s="204"/>
      <c r="AH124" s="298" t="s">
        <v>295</v>
      </c>
      <c r="AI124" s="298"/>
      <c r="AJ124" s="298">
        <v>423171789.88</v>
      </c>
      <c r="AK124" s="28"/>
      <c r="AL124" s="293"/>
      <c r="AM124" s="293"/>
    </row>
    <row r="125" spans="1:39" ht="225" customHeight="1" x14ac:dyDescent="0.4">
      <c r="A125" s="30"/>
      <c r="B125" s="30"/>
      <c r="C125" s="31"/>
      <c r="D125" s="31"/>
      <c r="E125" s="31"/>
      <c r="F125" s="32"/>
      <c r="G125" s="11" t="s">
        <v>299</v>
      </c>
      <c r="H125" s="11" t="s">
        <v>175</v>
      </c>
      <c r="I125" s="11" t="s">
        <v>300</v>
      </c>
      <c r="J125" s="11" t="s">
        <v>301</v>
      </c>
      <c r="K125" s="11">
        <f>60-47</f>
        <v>13</v>
      </c>
      <c r="L125" s="11">
        <v>4</v>
      </c>
      <c r="M125" s="183">
        <v>6</v>
      </c>
      <c r="N125" s="31"/>
      <c r="O125" s="49"/>
      <c r="P125" s="149"/>
      <c r="Q125" s="152" t="s">
        <v>302</v>
      </c>
      <c r="R125" s="22">
        <v>4</v>
      </c>
      <c r="S125" s="286">
        <v>44621</v>
      </c>
      <c r="T125" s="22">
        <v>240</v>
      </c>
      <c r="U125" s="22">
        <v>4</v>
      </c>
      <c r="V125" s="299"/>
      <c r="W125" s="300">
        <v>20</v>
      </c>
      <c r="X125" s="191"/>
      <c r="Y125" s="191"/>
      <c r="Z125" s="191"/>
      <c r="AA125" s="31"/>
      <c r="AB125" s="31"/>
      <c r="AC125" s="297"/>
      <c r="AD125" s="31"/>
      <c r="AE125" s="99"/>
      <c r="AF125" s="99"/>
      <c r="AG125" s="204"/>
      <c r="AH125" s="301"/>
      <c r="AI125" s="301"/>
      <c r="AJ125" s="301"/>
      <c r="AK125" s="28"/>
      <c r="AL125" s="293"/>
      <c r="AM125" s="293"/>
    </row>
    <row r="126" spans="1:39" ht="225" customHeight="1" x14ac:dyDescent="0.4">
      <c r="A126" s="30"/>
      <c r="B126" s="30"/>
      <c r="C126" s="31"/>
      <c r="D126" s="31"/>
      <c r="E126" s="31"/>
      <c r="F126" s="32"/>
      <c r="G126" s="43"/>
      <c r="H126" s="43"/>
      <c r="I126" s="43"/>
      <c r="J126" s="43"/>
      <c r="K126" s="43"/>
      <c r="L126" s="43"/>
      <c r="M126" s="200"/>
      <c r="N126" s="43"/>
      <c r="O126" s="52"/>
      <c r="P126" s="181"/>
      <c r="Q126" s="302" t="s">
        <v>303</v>
      </c>
      <c r="R126" s="165">
        <v>4</v>
      </c>
      <c r="S126" s="286">
        <v>44621</v>
      </c>
      <c r="T126" s="22">
        <v>240</v>
      </c>
      <c r="U126" s="22">
        <v>4</v>
      </c>
      <c r="V126" s="299"/>
      <c r="W126" s="300">
        <v>20</v>
      </c>
      <c r="X126" s="194"/>
      <c r="Y126" s="194"/>
      <c r="Z126" s="194"/>
      <c r="AA126" s="43"/>
      <c r="AB126" s="43"/>
      <c r="AC126" s="297"/>
      <c r="AD126" s="43"/>
      <c r="AE126" s="99"/>
      <c r="AF126" s="99"/>
      <c r="AG126" s="205"/>
      <c r="AH126" s="303"/>
      <c r="AI126" s="303"/>
      <c r="AJ126" s="303"/>
      <c r="AK126" s="28"/>
      <c r="AL126" s="293"/>
      <c r="AM126" s="293"/>
    </row>
    <row r="127" spans="1:39" ht="133.5" customHeight="1" x14ac:dyDescent="0.4">
      <c r="A127" s="30"/>
      <c r="B127" s="30"/>
      <c r="C127" s="31"/>
      <c r="D127" s="31"/>
      <c r="E127" s="31"/>
      <c r="F127" s="32"/>
      <c r="G127" s="11" t="s">
        <v>304</v>
      </c>
      <c r="H127" s="11" t="s">
        <v>175</v>
      </c>
      <c r="I127" s="11" t="s">
        <v>305</v>
      </c>
      <c r="J127" s="11" t="s">
        <v>306</v>
      </c>
      <c r="K127" s="91">
        <v>18</v>
      </c>
      <c r="L127" s="91">
        <v>1</v>
      </c>
      <c r="M127" s="211">
        <v>8</v>
      </c>
      <c r="N127" s="53" t="s">
        <v>307</v>
      </c>
      <c r="O127" s="304">
        <v>2020130010257</v>
      </c>
      <c r="P127" s="275" t="s">
        <v>308</v>
      </c>
      <c r="Q127" s="24" t="s">
        <v>309</v>
      </c>
      <c r="R127" s="24" t="s">
        <v>310</v>
      </c>
      <c r="S127" s="305">
        <v>44593</v>
      </c>
      <c r="T127" s="22">
        <v>270</v>
      </c>
      <c r="U127" s="22" t="s">
        <v>310</v>
      </c>
      <c r="V127" s="306"/>
      <c r="W127" s="307">
        <v>20</v>
      </c>
      <c r="X127" s="275" t="s">
        <v>290</v>
      </c>
      <c r="Y127" s="275" t="s">
        <v>291</v>
      </c>
      <c r="Z127" s="275" t="s">
        <v>145</v>
      </c>
      <c r="AA127" s="80">
        <v>82500000</v>
      </c>
      <c r="AB127" s="308" t="s">
        <v>123</v>
      </c>
      <c r="AC127" s="309" t="s">
        <v>311</v>
      </c>
      <c r="AD127" s="310" t="s">
        <v>312</v>
      </c>
      <c r="AE127" s="310"/>
      <c r="AF127" s="311"/>
      <c r="AG127" s="312" t="s">
        <v>56</v>
      </c>
      <c r="AH127" s="53" t="s">
        <v>57</v>
      </c>
      <c r="AI127" s="100"/>
      <c r="AJ127" s="313">
        <v>67500000</v>
      </c>
      <c r="AK127" s="28"/>
      <c r="AL127" s="314">
        <v>44593</v>
      </c>
      <c r="AM127" s="315"/>
    </row>
    <row r="128" spans="1:39" ht="134.25" customHeight="1" x14ac:dyDescent="0.4">
      <c r="A128" s="30"/>
      <c r="B128" s="30"/>
      <c r="C128" s="31"/>
      <c r="D128" s="31"/>
      <c r="E128" s="31"/>
      <c r="F128" s="32"/>
      <c r="G128" s="31"/>
      <c r="H128" s="31"/>
      <c r="I128" s="31"/>
      <c r="J128" s="31"/>
      <c r="K128" s="98"/>
      <c r="L128" s="98"/>
      <c r="M128" s="221"/>
      <c r="N128" s="63"/>
      <c r="O128" s="316"/>
      <c r="P128" s="275"/>
      <c r="Q128" s="24" t="s">
        <v>313</v>
      </c>
      <c r="R128" s="24" t="s">
        <v>310</v>
      </c>
      <c r="S128" s="317">
        <v>44593</v>
      </c>
      <c r="T128" s="22">
        <v>270</v>
      </c>
      <c r="U128" s="22" t="s">
        <v>310</v>
      </c>
      <c r="V128" s="306"/>
      <c r="W128" s="307">
        <v>20</v>
      </c>
      <c r="X128" s="275"/>
      <c r="Y128" s="275"/>
      <c r="Z128" s="275"/>
      <c r="AA128" s="275"/>
      <c r="AB128" s="308"/>
      <c r="AC128" s="318"/>
      <c r="AD128" s="310"/>
      <c r="AE128" s="310"/>
      <c r="AF128" s="319"/>
      <c r="AG128" s="320"/>
      <c r="AH128" s="63"/>
      <c r="AI128" s="100"/>
      <c r="AJ128" s="313"/>
      <c r="AK128" s="28"/>
      <c r="AL128" s="188"/>
      <c r="AM128" s="321"/>
    </row>
    <row r="129" spans="1:39" ht="209.25" customHeight="1" x14ac:dyDescent="0.4">
      <c r="A129" s="30"/>
      <c r="B129" s="30"/>
      <c r="C129" s="31"/>
      <c r="D129" s="31"/>
      <c r="E129" s="31"/>
      <c r="F129" s="32"/>
      <c r="G129" s="43"/>
      <c r="H129" s="43"/>
      <c r="I129" s="43"/>
      <c r="J129" s="43"/>
      <c r="K129" s="108"/>
      <c r="L129" s="108"/>
      <c r="M129" s="223"/>
      <c r="N129" s="63"/>
      <c r="O129" s="316"/>
      <c r="P129" s="275"/>
      <c r="Q129" s="24" t="s">
        <v>314</v>
      </c>
      <c r="R129" s="24" t="s">
        <v>310</v>
      </c>
      <c r="S129" s="317">
        <v>44593</v>
      </c>
      <c r="T129" s="22">
        <v>270</v>
      </c>
      <c r="U129" s="22" t="s">
        <v>310</v>
      </c>
      <c r="V129" s="306"/>
      <c r="W129" s="307">
        <v>20</v>
      </c>
      <c r="X129" s="275"/>
      <c r="Y129" s="275"/>
      <c r="Z129" s="275"/>
      <c r="AA129" s="275"/>
      <c r="AB129" s="308"/>
      <c r="AC129" s="318"/>
      <c r="AD129" s="310"/>
      <c r="AE129" s="310"/>
      <c r="AF129" s="319"/>
      <c r="AG129" s="320"/>
      <c r="AH129" s="63"/>
      <c r="AI129" s="100"/>
      <c r="AJ129" s="313"/>
      <c r="AK129" s="28"/>
      <c r="AL129" s="188"/>
      <c r="AM129" s="321"/>
    </row>
    <row r="130" spans="1:39" ht="168.75" customHeight="1" x14ac:dyDescent="0.4">
      <c r="A130" s="30"/>
      <c r="B130" s="30"/>
      <c r="C130" s="31"/>
      <c r="D130" s="31"/>
      <c r="E130" s="31"/>
      <c r="F130" s="32"/>
      <c r="G130" s="11" t="s">
        <v>315</v>
      </c>
      <c r="H130" s="11" t="s">
        <v>175</v>
      </c>
      <c r="I130" s="11" t="s">
        <v>316</v>
      </c>
      <c r="J130" s="11" t="s">
        <v>317</v>
      </c>
      <c r="K130" s="91">
        <v>6</v>
      </c>
      <c r="L130" s="91">
        <v>1</v>
      </c>
      <c r="M130" s="211">
        <v>3</v>
      </c>
      <c r="N130" s="63"/>
      <c r="O130" s="316"/>
      <c r="P130" s="275" t="s">
        <v>318</v>
      </c>
      <c r="Q130" s="24" t="s">
        <v>319</v>
      </c>
      <c r="R130" s="24" t="s">
        <v>320</v>
      </c>
      <c r="S130" s="322">
        <v>44593</v>
      </c>
      <c r="T130" s="22">
        <v>270</v>
      </c>
      <c r="U130" s="323" t="s">
        <v>320</v>
      </c>
      <c r="V130" s="324"/>
      <c r="W130" s="325">
        <v>20</v>
      </c>
      <c r="X130" s="275" t="s">
        <v>290</v>
      </c>
      <c r="Y130" s="275" t="s">
        <v>321</v>
      </c>
      <c r="Z130" s="275"/>
      <c r="AA130" s="275"/>
      <c r="AB130" s="308"/>
      <c r="AC130" s="318"/>
      <c r="AD130" s="310"/>
      <c r="AE130" s="310"/>
      <c r="AF130" s="319"/>
      <c r="AG130" s="320"/>
      <c r="AH130" s="63"/>
      <c r="AI130" s="100"/>
      <c r="AJ130" s="313"/>
      <c r="AK130" s="28"/>
      <c r="AL130" s="188"/>
      <c r="AM130" s="321"/>
    </row>
    <row r="131" spans="1:39" ht="278.25" customHeight="1" x14ac:dyDescent="0.4">
      <c r="A131" s="30"/>
      <c r="B131" s="30"/>
      <c r="C131" s="31"/>
      <c r="D131" s="31"/>
      <c r="E131" s="31"/>
      <c r="F131" s="237"/>
      <c r="G131" s="43"/>
      <c r="H131" s="43"/>
      <c r="I131" s="43"/>
      <c r="J131" s="43"/>
      <c r="K131" s="108"/>
      <c r="L131" s="108"/>
      <c r="M131" s="223"/>
      <c r="N131" s="80"/>
      <c r="O131" s="326"/>
      <c r="P131" s="275"/>
      <c r="Q131" s="24" t="s">
        <v>322</v>
      </c>
      <c r="R131" s="24" t="s">
        <v>320</v>
      </c>
      <c r="S131" s="322">
        <v>44593</v>
      </c>
      <c r="T131" s="22">
        <v>270</v>
      </c>
      <c r="U131" s="323" t="s">
        <v>320</v>
      </c>
      <c r="V131" s="327"/>
      <c r="W131" s="325">
        <v>20</v>
      </c>
      <c r="X131" s="275"/>
      <c r="Y131" s="275"/>
      <c r="Z131" s="275"/>
      <c r="AA131" s="275"/>
      <c r="AB131" s="308"/>
      <c r="AC131" s="328"/>
      <c r="AD131" s="310"/>
      <c r="AE131" s="310"/>
      <c r="AF131" s="319"/>
      <c r="AG131" s="320"/>
      <c r="AH131" s="80"/>
      <c r="AI131" s="100"/>
      <c r="AJ131" s="329"/>
      <c r="AK131" s="28"/>
      <c r="AL131" s="200"/>
      <c r="AM131" s="330"/>
    </row>
    <row r="132" spans="1:39" ht="229.5" customHeight="1" x14ac:dyDescent="0.4">
      <c r="A132" s="30"/>
      <c r="B132" s="30"/>
      <c r="C132" s="31"/>
      <c r="D132" s="31"/>
      <c r="E132" s="31"/>
      <c r="F132" s="12" t="s">
        <v>323</v>
      </c>
      <c r="G132" s="331" t="s">
        <v>324</v>
      </c>
      <c r="H132" s="331" t="s">
        <v>284</v>
      </c>
      <c r="I132" s="331" t="s">
        <v>325</v>
      </c>
      <c r="J132" s="331" t="s">
        <v>326</v>
      </c>
      <c r="K132" s="22">
        <v>1000</v>
      </c>
      <c r="L132" s="22">
        <v>250</v>
      </c>
      <c r="M132" s="332">
        <v>368</v>
      </c>
      <c r="N132" s="14" t="s">
        <v>327</v>
      </c>
      <c r="O132" s="333">
        <v>2020130010142</v>
      </c>
      <c r="P132" s="14" t="s">
        <v>328</v>
      </c>
      <c r="Q132" s="22" t="s">
        <v>329</v>
      </c>
      <c r="R132" s="22">
        <v>250</v>
      </c>
      <c r="S132" s="305">
        <v>44652</v>
      </c>
      <c r="T132" s="22">
        <v>210</v>
      </c>
      <c r="U132" s="22">
        <v>250</v>
      </c>
      <c r="V132" s="287"/>
      <c r="W132" s="288">
        <v>30</v>
      </c>
      <c r="X132" s="14" t="s">
        <v>290</v>
      </c>
      <c r="Y132" s="11" t="s">
        <v>330</v>
      </c>
      <c r="Z132" s="11" t="s">
        <v>331</v>
      </c>
      <c r="AA132" s="334" t="s">
        <v>332</v>
      </c>
      <c r="AB132" s="335" t="s">
        <v>64</v>
      </c>
      <c r="AC132" s="336" t="s">
        <v>333</v>
      </c>
      <c r="AD132" s="334" t="s">
        <v>334</v>
      </c>
      <c r="AE132" s="337"/>
      <c r="AF132" s="338"/>
      <c r="AG132" s="339" t="s">
        <v>335</v>
      </c>
      <c r="AH132" s="53" t="s">
        <v>336</v>
      </c>
      <c r="AI132" s="203"/>
      <c r="AJ132" s="241">
        <v>51066667</v>
      </c>
      <c r="AK132" s="340" t="e">
        <f>+#REF!/#REF!</f>
        <v>#REF!</v>
      </c>
      <c r="AL132" s="219">
        <v>44713</v>
      </c>
      <c r="AM132" s="341"/>
    </row>
    <row r="133" spans="1:39" ht="148.5" customHeight="1" x14ac:dyDescent="0.4">
      <c r="A133" s="30"/>
      <c r="B133" s="30"/>
      <c r="C133" s="31"/>
      <c r="D133" s="31"/>
      <c r="E133" s="31"/>
      <c r="F133" s="32"/>
      <c r="G133" s="11" t="s">
        <v>337</v>
      </c>
      <c r="H133" s="11" t="s">
        <v>284</v>
      </c>
      <c r="I133" s="11">
        <v>0</v>
      </c>
      <c r="J133" s="11" t="s">
        <v>338</v>
      </c>
      <c r="K133" s="11">
        <v>15</v>
      </c>
      <c r="L133" s="11">
        <v>4</v>
      </c>
      <c r="M133" s="183">
        <v>5</v>
      </c>
      <c r="N133" s="14"/>
      <c r="O133" s="333"/>
      <c r="P133" s="14"/>
      <c r="Q133" s="22" t="s">
        <v>339</v>
      </c>
      <c r="R133" s="22" t="s">
        <v>310</v>
      </c>
      <c r="S133" s="305">
        <v>44593</v>
      </c>
      <c r="T133" s="22">
        <v>270</v>
      </c>
      <c r="U133" s="22" t="s">
        <v>310</v>
      </c>
      <c r="V133" s="342"/>
      <c r="W133" s="343">
        <v>30</v>
      </c>
      <c r="X133" s="14"/>
      <c r="Y133" s="31"/>
      <c r="Z133" s="31"/>
      <c r="AA133" s="344">
        <v>44000000</v>
      </c>
      <c r="AB133" s="345"/>
      <c r="AC133" s="346"/>
      <c r="AD133" s="334" t="s">
        <v>340</v>
      </c>
      <c r="AE133" s="337"/>
      <c r="AF133" s="338"/>
      <c r="AG133" s="347"/>
      <c r="AH133" s="63"/>
      <c r="AI133" s="203"/>
      <c r="AJ133" s="348">
        <v>0</v>
      </c>
      <c r="AK133" s="349"/>
      <c r="AL133" s="219">
        <v>44713</v>
      </c>
      <c r="AM133" s="347"/>
    </row>
    <row r="134" spans="1:39" ht="148.5" customHeight="1" x14ac:dyDescent="0.4">
      <c r="A134" s="30"/>
      <c r="B134" s="30"/>
      <c r="C134" s="31"/>
      <c r="D134" s="31"/>
      <c r="E134" s="31"/>
      <c r="F134" s="32"/>
      <c r="G134" s="43"/>
      <c r="H134" s="43"/>
      <c r="I134" s="43"/>
      <c r="J134" s="43"/>
      <c r="K134" s="43"/>
      <c r="L134" s="43"/>
      <c r="M134" s="200"/>
      <c r="N134" s="14"/>
      <c r="O134" s="333"/>
      <c r="P134" s="14"/>
      <c r="Q134" s="165" t="s">
        <v>341</v>
      </c>
      <c r="R134" s="165" t="s">
        <v>342</v>
      </c>
      <c r="S134" s="305"/>
      <c r="T134" s="350"/>
      <c r="U134" s="350"/>
      <c r="V134" s="342"/>
      <c r="W134" s="343"/>
      <c r="X134" s="14"/>
      <c r="Y134" s="31"/>
      <c r="Z134" s="31"/>
      <c r="AA134" s="344"/>
      <c r="AB134" s="345"/>
      <c r="AC134" s="346"/>
      <c r="AD134" s="334"/>
      <c r="AE134" s="337"/>
      <c r="AF134" s="338"/>
      <c r="AG134" s="347"/>
      <c r="AH134" s="63"/>
      <c r="AI134" s="203"/>
      <c r="AJ134" s="348"/>
      <c r="AK134" s="349"/>
      <c r="AL134" s="219"/>
      <c r="AM134" s="347"/>
    </row>
    <row r="135" spans="1:39" ht="335.25" customHeight="1" x14ac:dyDescent="0.4">
      <c r="A135" s="30"/>
      <c r="B135" s="30"/>
      <c r="C135" s="31"/>
      <c r="D135" s="31"/>
      <c r="E135" s="31"/>
      <c r="F135" s="32"/>
      <c r="G135" s="11" t="s">
        <v>343</v>
      </c>
      <c r="H135" s="351" t="s">
        <v>284</v>
      </c>
      <c r="I135" s="351" t="s">
        <v>344</v>
      </c>
      <c r="J135" s="352" t="s">
        <v>345</v>
      </c>
      <c r="K135" s="353" t="s">
        <v>346</v>
      </c>
      <c r="L135" s="353">
        <v>375</v>
      </c>
      <c r="M135" s="354">
        <v>461</v>
      </c>
      <c r="N135" s="14"/>
      <c r="O135" s="333"/>
      <c r="P135" s="14"/>
      <c r="Q135" s="165" t="s">
        <v>347</v>
      </c>
      <c r="R135" s="165">
        <v>276</v>
      </c>
      <c r="S135" s="305">
        <v>44593</v>
      </c>
      <c r="T135" s="22">
        <v>270</v>
      </c>
      <c r="U135" s="287">
        <v>375</v>
      </c>
      <c r="V135" s="287"/>
      <c r="W135" s="288">
        <v>40</v>
      </c>
      <c r="X135" s="14"/>
      <c r="Y135" s="43"/>
      <c r="Z135" s="43"/>
      <c r="AA135" s="344">
        <v>44000000</v>
      </c>
      <c r="AB135" s="355"/>
      <c r="AC135" s="356"/>
      <c r="AD135" s="334" t="s">
        <v>348</v>
      </c>
      <c r="AE135" s="357"/>
      <c r="AF135" s="338"/>
      <c r="AG135" s="347"/>
      <c r="AH135" s="80"/>
      <c r="AI135" s="203"/>
      <c r="AJ135" s="348">
        <v>0</v>
      </c>
      <c r="AK135" s="349"/>
      <c r="AL135" s="219">
        <v>44713</v>
      </c>
      <c r="AM135" s="347"/>
    </row>
    <row r="136" spans="1:39" ht="265.5" customHeight="1" x14ac:dyDescent="0.4">
      <c r="A136" s="30"/>
      <c r="B136" s="30"/>
      <c r="C136" s="31"/>
      <c r="D136" s="31"/>
      <c r="E136" s="31"/>
      <c r="F136" s="32"/>
      <c r="G136" s="43"/>
      <c r="H136" s="358"/>
      <c r="I136" s="358"/>
      <c r="J136" s="359"/>
      <c r="K136" s="353"/>
      <c r="L136" s="353"/>
      <c r="M136" s="354"/>
      <c r="N136" s="14"/>
      <c r="O136" s="333"/>
      <c r="P136" s="14"/>
      <c r="Q136" s="360" t="s">
        <v>349</v>
      </c>
      <c r="R136" s="360">
        <v>500</v>
      </c>
      <c r="S136" s="305">
        <v>44593</v>
      </c>
      <c r="T136" s="22">
        <v>270</v>
      </c>
      <c r="U136" s="287">
        <v>500</v>
      </c>
      <c r="V136" s="287"/>
      <c r="W136" s="288"/>
      <c r="X136" s="112"/>
      <c r="Y136" s="112"/>
      <c r="Z136" s="112"/>
      <c r="AA136" s="361"/>
      <c r="AB136" s="362"/>
      <c r="AC136" s="363"/>
      <c r="AD136" s="364"/>
      <c r="AE136" s="357"/>
      <c r="AF136" s="338"/>
      <c r="AG136" s="365"/>
      <c r="AH136" s="89"/>
      <c r="AI136" s="203"/>
      <c r="AJ136" s="348"/>
      <c r="AK136" s="349"/>
      <c r="AL136" s="366"/>
      <c r="AM136" s="347"/>
    </row>
    <row r="137" spans="1:39" ht="157.5" customHeight="1" x14ac:dyDescent="0.4">
      <c r="A137" s="30"/>
      <c r="B137" s="30"/>
      <c r="C137" s="31"/>
      <c r="D137" s="31"/>
      <c r="E137" s="31"/>
      <c r="F137" s="32"/>
      <c r="G137" s="11" t="s">
        <v>350</v>
      </c>
      <c r="H137" s="11" t="s">
        <v>284</v>
      </c>
      <c r="I137" s="11" t="s">
        <v>351</v>
      </c>
      <c r="J137" s="11" t="s">
        <v>352</v>
      </c>
      <c r="K137" s="14">
        <f>105-60</f>
        <v>45</v>
      </c>
      <c r="L137" s="310">
        <v>25</v>
      </c>
      <c r="M137" s="367">
        <v>32</v>
      </c>
      <c r="N137" s="368" t="s">
        <v>353</v>
      </c>
      <c r="O137" s="369">
        <v>2020130010185</v>
      </c>
      <c r="P137" s="11" t="s">
        <v>354</v>
      </c>
      <c r="Q137" s="128" t="s">
        <v>355</v>
      </c>
      <c r="R137" s="128" t="s">
        <v>356</v>
      </c>
      <c r="S137" s="286">
        <v>44593</v>
      </c>
      <c r="T137" s="22">
        <v>270</v>
      </c>
      <c r="U137" s="18" t="s">
        <v>356</v>
      </c>
      <c r="V137" s="287"/>
      <c r="W137" s="296">
        <v>30</v>
      </c>
      <c r="X137" s="14" t="s">
        <v>290</v>
      </c>
      <c r="Y137" s="14" t="s">
        <v>357</v>
      </c>
      <c r="Z137" s="14" t="s">
        <v>331</v>
      </c>
      <c r="AA137" s="370">
        <v>750785746</v>
      </c>
      <c r="AB137" s="335" t="s">
        <v>123</v>
      </c>
      <c r="AC137" s="371" t="s">
        <v>358</v>
      </c>
      <c r="AD137" s="226" t="s">
        <v>359</v>
      </c>
      <c r="AE137" s="45"/>
      <c r="AF137" s="45"/>
      <c r="AG137" s="45" t="s">
        <v>56</v>
      </c>
      <c r="AH137" s="11" t="s">
        <v>336</v>
      </c>
      <c r="AI137" s="45"/>
      <c r="AJ137" s="348">
        <v>0</v>
      </c>
      <c r="AK137" s="349"/>
      <c r="AL137" s="372">
        <v>44713</v>
      </c>
      <c r="AM137" s="372"/>
    </row>
    <row r="138" spans="1:39" ht="172.5" customHeight="1" x14ac:dyDescent="0.4">
      <c r="A138" s="30"/>
      <c r="B138" s="30"/>
      <c r="C138" s="31"/>
      <c r="D138" s="31"/>
      <c r="E138" s="31"/>
      <c r="F138" s="32"/>
      <c r="G138" s="31"/>
      <c r="H138" s="31"/>
      <c r="I138" s="31"/>
      <c r="J138" s="31"/>
      <c r="K138" s="14"/>
      <c r="L138" s="310"/>
      <c r="M138" s="367"/>
      <c r="N138" s="373"/>
      <c r="O138" s="374"/>
      <c r="P138" s="31"/>
      <c r="Q138" s="22" t="s">
        <v>360</v>
      </c>
      <c r="R138" s="22" t="s">
        <v>356</v>
      </c>
      <c r="S138" s="286">
        <v>44593</v>
      </c>
      <c r="T138" s="22">
        <v>270</v>
      </c>
      <c r="U138" s="18" t="s">
        <v>356</v>
      </c>
      <c r="V138" s="287"/>
      <c r="W138" s="296">
        <v>30</v>
      </c>
      <c r="X138" s="14"/>
      <c r="Y138" s="14"/>
      <c r="Z138" s="14"/>
      <c r="AA138" s="375"/>
      <c r="AB138" s="345"/>
      <c r="AC138" s="346"/>
      <c r="AD138" s="376"/>
      <c r="AE138" s="50"/>
      <c r="AF138" s="50"/>
      <c r="AG138" s="50"/>
      <c r="AH138" s="31"/>
      <c r="AI138" s="50"/>
      <c r="AJ138" s="348">
        <v>149966666</v>
      </c>
      <c r="AK138" s="349"/>
      <c r="AL138" s="377"/>
      <c r="AM138" s="377"/>
    </row>
    <row r="139" spans="1:39" ht="173.25" customHeight="1" x14ac:dyDescent="0.4">
      <c r="A139" s="30"/>
      <c r="B139" s="30"/>
      <c r="C139" s="31"/>
      <c r="D139" s="31"/>
      <c r="E139" s="31"/>
      <c r="F139" s="32"/>
      <c r="G139" s="31"/>
      <c r="H139" s="31"/>
      <c r="I139" s="31"/>
      <c r="J139" s="31"/>
      <c r="K139" s="14"/>
      <c r="L139" s="310"/>
      <c r="M139" s="367"/>
      <c r="N139" s="373"/>
      <c r="O139" s="374"/>
      <c r="P139" s="31"/>
      <c r="Q139" s="22" t="s">
        <v>361</v>
      </c>
      <c r="R139" s="22" t="s">
        <v>356</v>
      </c>
      <c r="S139" s="286">
        <v>44593</v>
      </c>
      <c r="T139" s="22">
        <v>270</v>
      </c>
      <c r="U139" s="18" t="s">
        <v>362</v>
      </c>
      <c r="V139" s="287"/>
      <c r="W139" s="296">
        <v>40</v>
      </c>
      <c r="X139" s="14"/>
      <c r="Y139" s="14"/>
      <c r="Z139" s="14"/>
      <c r="AA139" s="375"/>
      <c r="AB139" s="345"/>
      <c r="AC139" s="346"/>
      <c r="AD139" s="376"/>
      <c r="AE139" s="50"/>
      <c r="AF139" s="50"/>
      <c r="AG139" s="50"/>
      <c r="AH139" s="31"/>
      <c r="AI139" s="50"/>
      <c r="AJ139" s="378">
        <v>0</v>
      </c>
      <c r="AK139" s="349"/>
      <c r="AL139" s="377"/>
      <c r="AM139" s="377"/>
    </row>
    <row r="140" spans="1:39" ht="173.25" customHeight="1" x14ac:dyDescent="0.4">
      <c r="A140" s="30"/>
      <c r="B140" s="30"/>
      <c r="C140" s="31"/>
      <c r="D140" s="31"/>
      <c r="E140" s="31"/>
      <c r="F140" s="243"/>
      <c r="G140" s="112"/>
      <c r="H140" s="43"/>
      <c r="I140" s="43"/>
      <c r="J140" s="43"/>
      <c r="K140" s="14"/>
      <c r="L140" s="310"/>
      <c r="M140" s="367"/>
      <c r="N140" s="379"/>
      <c r="O140" s="380"/>
      <c r="P140" s="43"/>
      <c r="Q140" s="302" t="s">
        <v>363</v>
      </c>
      <c r="R140" s="22" t="s">
        <v>356</v>
      </c>
      <c r="S140" s="286">
        <v>44593</v>
      </c>
      <c r="T140" s="22">
        <v>270</v>
      </c>
      <c r="U140" s="18" t="s">
        <v>362</v>
      </c>
      <c r="V140" s="287"/>
      <c r="W140" s="296"/>
      <c r="X140" s="14"/>
      <c r="Y140" s="14"/>
      <c r="Z140" s="14"/>
      <c r="AA140" s="381"/>
      <c r="AB140" s="355"/>
      <c r="AC140" s="356"/>
      <c r="AD140" s="229"/>
      <c r="AE140" s="222"/>
      <c r="AF140" s="222"/>
      <c r="AG140" s="222"/>
      <c r="AH140" s="43"/>
      <c r="AI140" s="222"/>
      <c r="AJ140" s="382"/>
      <c r="AK140" s="292"/>
      <c r="AL140" s="383"/>
      <c r="AM140" s="383"/>
    </row>
    <row r="141" spans="1:39" ht="163.5" customHeight="1" x14ac:dyDescent="0.4">
      <c r="A141" s="30"/>
      <c r="B141" s="30"/>
      <c r="C141" s="31"/>
      <c r="D141" s="31"/>
      <c r="E141" s="31"/>
      <c r="F141" s="12" t="s">
        <v>364</v>
      </c>
      <c r="G141" s="11" t="s">
        <v>365</v>
      </c>
      <c r="H141" s="11" t="s">
        <v>175</v>
      </c>
      <c r="I141" s="11" t="s">
        <v>366</v>
      </c>
      <c r="J141" s="275" t="s">
        <v>367</v>
      </c>
      <c r="K141" s="275">
        <v>100</v>
      </c>
      <c r="L141" s="384">
        <v>35</v>
      </c>
      <c r="M141" s="211">
        <v>45</v>
      </c>
      <c r="N141" s="385" t="s">
        <v>368</v>
      </c>
      <c r="O141" s="44">
        <v>2020130010227</v>
      </c>
      <c r="P141" s="11" t="s">
        <v>369</v>
      </c>
      <c r="Q141" s="152" t="s">
        <v>370</v>
      </c>
      <c r="R141" s="152">
        <v>35</v>
      </c>
      <c r="S141" s="386">
        <v>44593</v>
      </c>
      <c r="T141" s="22">
        <v>270</v>
      </c>
      <c r="U141" s="350"/>
      <c r="V141" s="287"/>
      <c r="W141" s="288">
        <v>10</v>
      </c>
      <c r="X141" s="387" t="s">
        <v>290</v>
      </c>
      <c r="Y141" s="191" t="s">
        <v>371</v>
      </c>
      <c r="Z141" s="11" t="s">
        <v>145</v>
      </c>
      <c r="AA141" s="388" t="s">
        <v>372</v>
      </c>
      <c r="AB141" s="35" t="s">
        <v>373</v>
      </c>
      <c r="AC141" s="202" t="s">
        <v>374</v>
      </c>
      <c r="AD141" s="202" t="s">
        <v>375</v>
      </c>
      <c r="AE141" s="275"/>
      <c r="AF141" s="303"/>
      <c r="AG141" s="202" t="s">
        <v>56</v>
      </c>
      <c r="AH141" s="389" t="s">
        <v>57</v>
      </c>
      <c r="AI141" s="291"/>
      <c r="AJ141" s="197"/>
      <c r="AK141" s="28"/>
      <c r="AL141" s="390">
        <v>44593</v>
      </c>
      <c r="AM141" s="391"/>
    </row>
    <row r="142" spans="1:39" ht="127.5" customHeight="1" x14ac:dyDescent="0.4">
      <c r="A142" s="30"/>
      <c r="B142" s="30"/>
      <c r="C142" s="31"/>
      <c r="D142" s="31"/>
      <c r="E142" s="31"/>
      <c r="F142" s="32"/>
      <c r="G142" s="31"/>
      <c r="H142" s="31"/>
      <c r="I142" s="31"/>
      <c r="J142" s="275"/>
      <c r="K142" s="275"/>
      <c r="L142" s="392"/>
      <c r="M142" s="221"/>
      <c r="N142" s="31"/>
      <c r="O142" s="49"/>
      <c r="P142" s="31"/>
      <c r="Q142" s="296" t="s">
        <v>376</v>
      </c>
      <c r="R142" s="22">
        <v>35</v>
      </c>
      <c r="S142" s="390">
        <v>44593</v>
      </c>
      <c r="T142" s="22">
        <v>270</v>
      </c>
      <c r="U142" s="350" t="s">
        <v>377</v>
      </c>
      <c r="V142" s="287"/>
      <c r="W142" s="288">
        <v>20</v>
      </c>
      <c r="X142" s="387"/>
      <c r="Y142" s="191"/>
      <c r="Z142" s="31"/>
      <c r="AA142" s="393"/>
      <c r="AB142" s="40"/>
      <c r="AC142" s="204"/>
      <c r="AD142" s="204"/>
      <c r="AE142" s="275"/>
      <c r="AF142" s="99"/>
      <c r="AG142" s="394"/>
      <c r="AH142" s="395"/>
      <c r="AI142" s="291"/>
      <c r="AJ142" s="291"/>
      <c r="AK142" s="28"/>
      <c r="AL142" s="314">
        <v>44593</v>
      </c>
      <c r="AM142" s="347"/>
    </row>
    <row r="143" spans="1:39" ht="166.5" customHeight="1" x14ac:dyDescent="0.4">
      <c r="A143" s="30"/>
      <c r="B143" s="30"/>
      <c r="C143" s="31"/>
      <c r="D143" s="31"/>
      <c r="E143" s="31"/>
      <c r="F143" s="32"/>
      <c r="G143" s="31"/>
      <c r="H143" s="31"/>
      <c r="I143" s="31"/>
      <c r="J143" s="275"/>
      <c r="K143" s="275"/>
      <c r="L143" s="392"/>
      <c r="M143" s="221"/>
      <c r="N143" s="31"/>
      <c r="O143" s="49"/>
      <c r="P143" s="31"/>
      <c r="Q143" s="296" t="s">
        <v>378</v>
      </c>
      <c r="R143" s="22">
        <v>35</v>
      </c>
      <c r="S143" s="390">
        <v>44593</v>
      </c>
      <c r="T143" s="350"/>
      <c r="U143" s="350" t="s">
        <v>379</v>
      </c>
      <c r="V143" s="287"/>
      <c r="W143" s="288">
        <v>10</v>
      </c>
      <c r="X143" s="387"/>
      <c r="Y143" s="191"/>
      <c r="Z143" s="31"/>
      <c r="AA143" s="393"/>
      <c r="AB143" s="40"/>
      <c r="AC143" s="204"/>
      <c r="AD143" s="204"/>
      <c r="AE143" s="275"/>
      <c r="AF143" s="99"/>
      <c r="AG143" s="394"/>
      <c r="AH143" s="396"/>
      <c r="AI143" s="291"/>
      <c r="AJ143" s="291"/>
      <c r="AK143" s="28"/>
      <c r="AL143" s="200"/>
      <c r="AM143" s="347"/>
    </row>
    <row r="144" spans="1:39" ht="166.5" customHeight="1" x14ac:dyDescent="0.4">
      <c r="A144" s="30"/>
      <c r="B144" s="30"/>
      <c r="C144" s="31"/>
      <c r="D144" s="31"/>
      <c r="E144" s="31"/>
      <c r="F144" s="32"/>
      <c r="G144" s="31"/>
      <c r="H144" s="31"/>
      <c r="I144" s="31"/>
      <c r="J144" s="275"/>
      <c r="K144" s="275"/>
      <c r="L144" s="392"/>
      <c r="M144" s="221"/>
      <c r="N144" s="31"/>
      <c r="O144" s="49"/>
      <c r="P144" s="31"/>
      <c r="Q144" s="397" t="s">
        <v>380</v>
      </c>
      <c r="R144" s="331">
        <v>1</v>
      </c>
      <c r="S144" s="390">
        <v>44593</v>
      </c>
      <c r="T144" s="398"/>
      <c r="U144" s="398" t="s">
        <v>381</v>
      </c>
      <c r="V144" s="399"/>
      <c r="W144" s="400">
        <v>10</v>
      </c>
      <c r="X144" s="387"/>
      <c r="Y144" s="191"/>
      <c r="Z144" s="31"/>
      <c r="AA144" s="393"/>
      <c r="AB144" s="40"/>
      <c r="AC144" s="204"/>
      <c r="AD144" s="204"/>
      <c r="AE144" s="24"/>
      <c r="AF144" s="99"/>
      <c r="AG144" s="394"/>
      <c r="AH144" s="401" t="s">
        <v>382</v>
      </c>
      <c r="AI144" s="121"/>
      <c r="AJ144" s="121"/>
      <c r="AK144" s="28"/>
      <c r="AL144" s="402">
        <v>44593</v>
      </c>
      <c r="AM144" s="403"/>
    </row>
    <row r="145" spans="1:39" ht="121.5" customHeight="1" x14ac:dyDescent="0.4">
      <c r="A145" s="30"/>
      <c r="B145" s="30"/>
      <c r="C145" s="31"/>
      <c r="D145" s="31"/>
      <c r="E145" s="31"/>
      <c r="F145" s="32"/>
      <c r="G145" s="11" t="s">
        <v>383</v>
      </c>
      <c r="H145" s="11" t="s">
        <v>284</v>
      </c>
      <c r="I145" s="11" t="s">
        <v>384</v>
      </c>
      <c r="J145" s="185" t="s">
        <v>385</v>
      </c>
      <c r="K145" s="11">
        <v>57</v>
      </c>
      <c r="L145" s="404">
        <v>4</v>
      </c>
      <c r="M145" s="367">
        <v>45</v>
      </c>
      <c r="N145" s="31"/>
      <c r="O145" s="49"/>
      <c r="P145" s="31"/>
      <c r="Q145" s="152" t="s">
        <v>386</v>
      </c>
      <c r="R145" s="152">
        <v>15</v>
      </c>
      <c r="S145" s="405">
        <v>44593</v>
      </c>
      <c r="T145" s="350"/>
      <c r="U145" s="350" t="s">
        <v>387</v>
      </c>
      <c r="V145" s="287"/>
      <c r="W145" s="288">
        <v>20</v>
      </c>
      <c r="X145" s="387"/>
      <c r="Y145" s="191"/>
      <c r="Z145" s="31"/>
      <c r="AA145" s="393"/>
      <c r="AB145" s="40"/>
      <c r="AC145" s="204"/>
      <c r="AD145" s="204"/>
      <c r="AE145" s="275"/>
      <c r="AF145" s="99"/>
      <c r="AG145" s="394"/>
      <c r="AH145" s="406" t="s">
        <v>57</v>
      </c>
      <c r="AI145" s="291"/>
      <c r="AJ145" s="291"/>
      <c r="AK145" s="28"/>
      <c r="AL145" s="183"/>
      <c r="AM145" s="347"/>
    </row>
    <row r="146" spans="1:39" ht="117" customHeight="1" x14ac:dyDescent="0.4">
      <c r="A146" s="30"/>
      <c r="B146" s="30"/>
      <c r="C146" s="31"/>
      <c r="D146" s="31"/>
      <c r="E146" s="31"/>
      <c r="F146" s="32"/>
      <c r="G146" s="43"/>
      <c r="H146" s="43"/>
      <c r="I146" s="43"/>
      <c r="J146" s="407"/>
      <c r="K146" s="43"/>
      <c r="L146" s="408"/>
      <c r="M146" s="367"/>
      <c r="N146" s="31"/>
      <c r="O146" s="49"/>
      <c r="P146" s="31"/>
      <c r="Q146" s="152" t="s">
        <v>388</v>
      </c>
      <c r="R146" s="152">
        <v>15</v>
      </c>
      <c r="S146" s="405">
        <v>44593</v>
      </c>
      <c r="T146" s="350"/>
      <c r="U146" s="350" t="s">
        <v>387</v>
      </c>
      <c r="V146" s="287"/>
      <c r="W146" s="288">
        <v>20</v>
      </c>
      <c r="X146" s="387"/>
      <c r="Y146" s="191"/>
      <c r="Z146" s="31"/>
      <c r="AA146" s="393"/>
      <c r="AB146" s="40"/>
      <c r="AC146" s="204"/>
      <c r="AD146" s="204"/>
      <c r="AE146" s="275"/>
      <c r="AF146" s="99"/>
      <c r="AG146" s="394"/>
      <c r="AH146" s="406" t="s">
        <v>389</v>
      </c>
      <c r="AI146" s="291"/>
      <c r="AJ146" s="291"/>
      <c r="AK146" s="28"/>
      <c r="AL146" s="200"/>
      <c r="AM146" s="347"/>
    </row>
    <row r="147" spans="1:39" ht="119.25" customHeight="1" x14ac:dyDescent="0.4">
      <c r="A147" s="30"/>
      <c r="B147" s="30"/>
      <c r="C147" s="31"/>
      <c r="D147" s="31"/>
      <c r="E147" s="31"/>
      <c r="F147" s="32"/>
      <c r="G147" s="11" t="s">
        <v>390</v>
      </c>
      <c r="H147" s="11" t="s">
        <v>284</v>
      </c>
      <c r="I147" s="11" t="s">
        <v>391</v>
      </c>
      <c r="J147" s="185" t="s">
        <v>392</v>
      </c>
      <c r="K147" s="11">
        <v>4</v>
      </c>
      <c r="L147" s="409">
        <v>1</v>
      </c>
      <c r="M147" s="367">
        <v>1</v>
      </c>
      <c r="N147" s="31"/>
      <c r="O147" s="49"/>
      <c r="P147" s="31"/>
      <c r="Q147" s="152" t="s">
        <v>393</v>
      </c>
      <c r="R147" s="152">
        <v>1</v>
      </c>
      <c r="S147" s="405">
        <v>44621</v>
      </c>
      <c r="T147" s="350">
        <v>1.6</v>
      </c>
      <c r="U147" s="350">
        <v>0.01</v>
      </c>
      <c r="V147" s="287"/>
      <c r="W147" s="288">
        <v>10</v>
      </c>
      <c r="X147" s="387"/>
      <c r="Y147" s="191"/>
      <c r="Z147" s="31"/>
      <c r="AA147" s="393"/>
      <c r="AB147" s="40"/>
      <c r="AC147" s="204"/>
      <c r="AD147" s="204"/>
      <c r="AE147" s="275"/>
      <c r="AF147" s="99"/>
      <c r="AG147" s="394"/>
      <c r="AH147" s="389" t="s">
        <v>389</v>
      </c>
      <c r="AI147" s="291"/>
      <c r="AJ147" s="291"/>
      <c r="AK147" s="28"/>
      <c r="AL147" s="314">
        <v>44621</v>
      </c>
      <c r="AM147" s="347"/>
    </row>
    <row r="148" spans="1:39" ht="182.25" customHeight="1" x14ac:dyDescent="0.4">
      <c r="A148" s="30"/>
      <c r="B148" s="30"/>
      <c r="C148" s="31"/>
      <c r="D148" s="31"/>
      <c r="E148" s="31"/>
      <c r="F148" s="32"/>
      <c r="G148" s="43"/>
      <c r="H148" s="43"/>
      <c r="I148" s="43"/>
      <c r="J148" s="407"/>
      <c r="K148" s="43"/>
      <c r="L148" s="410"/>
      <c r="M148" s="367"/>
      <c r="N148" s="43"/>
      <c r="O148" s="52"/>
      <c r="P148" s="43"/>
      <c r="Q148" s="152" t="s">
        <v>394</v>
      </c>
      <c r="R148" s="152">
        <v>1</v>
      </c>
      <c r="S148" s="405">
        <v>44593</v>
      </c>
      <c r="T148" s="350">
        <v>0.6</v>
      </c>
      <c r="U148" s="350">
        <v>0.01</v>
      </c>
      <c r="V148" s="411"/>
      <c r="W148" s="288">
        <v>10</v>
      </c>
      <c r="X148" s="387"/>
      <c r="Y148" s="194"/>
      <c r="Z148" s="43"/>
      <c r="AA148" s="412"/>
      <c r="AB148" s="413"/>
      <c r="AC148" s="414"/>
      <c r="AD148" s="205"/>
      <c r="AE148" s="275"/>
      <c r="AF148" s="99"/>
      <c r="AG148" s="415"/>
      <c r="AH148" s="416"/>
      <c r="AI148" s="291"/>
      <c r="AJ148" s="291"/>
      <c r="AK148" s="28"/>
      <c r="AL148" s="188"/>
      <c r="AM148" s="347"/>
    </row>
    <row r="149" spans="1:39" ht="197.25" customHeight="1" x14ac:dyDescent="0.4">
      <c r="A149" s="30"/>
      <c r="B149" s="30"/>
      <c r="C149" s="31"/>
      <c r="D149" s="31"/>
      <c r="E149" s="31"/>
      <c r="F149" s="32"/>
      <c r="G149" s="11" t="s">
        <v>395</v>
      </c>
      <c r="H149" s="11" t="s">
        <v>284</v>
      </c>
      <c r="I149" s="11" t="s">
        <v>396</v>
      </c>
      <c r="J149" s="11" t="s">
        <v>397</v>
      </c>
      <c r="K149" s="11">
        <v>105</v>
      </c>
      <c r="L149" s="417">
        <v>35</v>
      </c>
      <c r="M149" s="211">
        <v>35</v>
      </c>
      <c r="N149" s="11" t="s">
        <v>398</v>
      </c>
      <c r="O149" s="369">
        <v>2020130010240</v>
      </c>
      <c r="P149" s="11" t="s">
        <v>399</v>
      </c>
      <c r="Q149" s="418" t="s">
        <v>400</v>
      </c>
      <c r="R149" s="334">
        <v>35</v>
      </c>
      <c r="S149" s="419">
        <v>44621</v>
      </c>
      <c r="T149" s="18">
        <v>1.6</v>
      </c>
      <c r="U149" s="18" t="s">
        <v>377</v>
      </c>
      <c r="V149" s="420"/>
      <c r="W149" s="299">
        <v>30</v>
      </c>
      <c r="X149" s="387"/>
      <c r="Y149" s="186" t="s">
        <v>401</v>
      </c>
      <c r="Z149" s="11" t="s">
        <v>145</v>
      </c>
      <c r="AA149" s="421">
        <v>240000000</v>
      </c>
      <c r="AB149" s="422" t="s">
        <v>123</v>
      </c>
      <c r="AC149" s="423" t="s">
        <v>402</v>
      </c>
      <c r="AD149" s="226" t="s">
        <v>403</v>
      </c>
      <c r="AE149" s="63"/>
      <c r="AF149" s="421"/>
      <c r="AG149" s="421" t="s">
        <v>56</v>
      </c>
      <c r="AH149" s="298" t="s">
        <v>57</v>
      </c>
      <c r="AI149" s="100"/>
      <c r="AJ149" s="100"/>
      <c r="AK149" s="28"/>
      <c r="AL149" s="188"/>
      <c r="AM149" s="391"/>
    </row>
    <row r="150" spans="1:39" ht="141" customHeight="1" x14ac:dyDescent="0.4">
      <c r="A150" s="30"/>
      <c r="B150" s="30"/>
      <c r="C150" s="31"/>
      <c r="D150" s="31"/>
      <c r="E150" s="31"/>
      <c r="F150" s="32"/>
      <c r="G150" s="31"/>
      <c r="H150" s="31"/>
      <c r="I150" s="31"/>
      <c r="J150" s="31"/>
      <c r="K150" s="31"/>
      <c r="L150" s="424"/>
      <c r="M150" s="221"/>
      <c r="N150" s="31"/>
      <c r="O150" s="374"/>
      <c r="P150" s="31"/>
      <c r="Q150" s="418" t="s">
        <v>404</v>
      </c>
      <c r="R150" s="334">
        <v>35</v>
      </c>
      <c r="S150" s="419">
        <v>44621</v>
      </c>
      <c r="T150" s="18">
        <v>1.6</v>
      </c>
      <c r="U150" s="18" t="s">
        <v>377</v>
      </c>
      <c r="V150" s="425"/>
      <c r="W150" s="300">
        <v>10</v>
      </c>
      <c r="X150" s="387"/>
      <c r="Y150" s="191"/>
      <c r="Z150" s="31"/>
      <c r="AA150" s="421"/>
      <c r="AB150" s="426"/>
      <c r="AC150" s="427"/>
      <c r="AD150" s="376"/>
      <c r="AE150" s="63"/>
      <c r="AF150" s="421"/>
      <c r="AG150" s="320"/>
      <c r="AH150" s="301"/>
      <c r="AI150" s="100"/>
      <c r="AJ150" s="100"/>
      <c r="AK150" s="28"/>
      <c r="AL150" s="200"/>
      <c r="AM150" s="347"/>
    </row>
    <row r="151" spans="1:39" ht="131.25" customHeight="1" x14ac:dyDescent="0.4">
      <c r="A151" s="30"/>
      <c r="B151" s="30"/>
      <c r="C151" s="31"/>
      <c r="D151" s="31"/>
      <c r="E151" s="31"/>
      <c r="F151" s="32"/>
      <c r="G151" s="31"/>
      <c r="H151" s="31"/>
      <c r="I151" s="31"/>
      <c r="J151" s="31"/>
      <c r="K151" s="31"/>
      <c r="L151" s="424"/>
      <c r="M151" s="221"/>
      <c r="N151" s="31"/>
      <c r="O151" s="374"/>
      <c r="P151" s="31"/>
      <c r="Q151" s="418" t="s">
        <v>405</v>
      </c>
      <c r="R151" s="334">
        <v>35</v>
      </c>
      <c r="S151" s="419">
        <v>44621</v>
      </c>
      <c r="T151" s="283">
        <v>1.6</v>
      </c>
      <c r="U151" s="18" t="s">
        <v>377</v>
      </c>
      <c r="V151" s="299"/>
      <c r="W151" s="300">
        <v>30</v>
      </c>
      <c r="X151" s="387"/>
      <c r="Y151" s="191"/>
      <c r="Z151" s="31"/>
      <c r="AA151" s="421"/>
      <c r="AB151" s="426"/>
      <c r="AC151" s="427"/>
      <c r="AD151" s="376"/>
      <c r="AE151" s="63"/>
      <c r="AF151" s="421"/>
      <c r="AG151" s="320"/>
      <c r="AH151" s="301"/>
      <c r="AI151" s="100"/>
      <c r="AJ151" s="100"/>
      <c r="AK151" s="28"/>
      <c r="AL151" s="428"/>
      <c r="AM151" s="347"/>
    </row>
    <row r="152" spans="1:39" ht="143.25" customHeight="1" x14ac:dyDescent="0.4">
      <c r="A152" s="30"/>
      <c r="B152" s="30"/>
      <c r="C152" s="31"/>
      <c r="D152" s="31"/>
      <c r="E152" s="31"/>
      <c r="F152" s="237"/>
      <c r="G152" s="43"/>
      <c r="H152" s="43"/>
      <c r="I152" s="43"/>
      <c r="J152" s="43"/>
      <c r="K152" s="43"/>
      <c r="L152" s="429"/>
      <c r="M152" s="223"/>
      <c r="N152" s="43"/>
      <c r="O152" s="380"/>
      <c r="P152" s="43"/>
      <c r="Q152" s="430" t="s">
        <v>406</v>
      </c>
      <c r="R152" s="431">
        <v>35</v>
      </c>
      <c r="S152" s="419">
        <v>44621</v>
      </c>
      <c r="T152" s="432">
        <v>1.6</v>
      </c>
      <c r="U152" s="18" t="s">
        <v>379</v>
      </c>
      <c r="V152" s="299"/>
      <c r="W152" s="300">
        <v>30</v>
      </c>
      <c r="X152" s="433"/>
      <c r="Y152" s="191"/>
      <c r="Z152" s="31"/>
      <c r="AA152" s="434"/>
      <c r="AB152" s="426"/>
      <c r="AC152" s="435"/>
      <c r="AD152" s="376"/>
      <c r="AE152" s="63"/>
      <c r="AF152" s="434"/>
      <c r="AG152" s="320"/>
      <c r="AH152" s="303"/>
      <c r="AI152" s="100"/>
      <c r="AJ152" s="100"/>
      <c r="AK152" s="28"/>
      <c r="AL152" s="428"/>
      <c r="AM152" s="347"/>
    </row>
    <row r="153" spans="1:39" ht="136.5" customHeight="1" x14ac:dyDescent="0.4">
      <c r="A153" s="30"/>
      <c r="B153" s="30"/>
      <c r="C153" s="31"/>
      <c r="D153" s="31"/>
      <c r="E153" s="31"/>
      <c r="F153" s="436" t="s">
        <v>407</v>
      </c>
      <c r="G153" s="14" t="s">
        <v>408</v>
      </c>
      <c r="H153" s="11" t="s">
        <v>175</v>
      </c>
      <c r="I153" s="14">
        <v>0</v>
      </c>
      <c r="J153" s="11" t="s">
        <v>409</v>
      </c>
      <c r="K153" s="11">
        <v>105</v>
      </c>
      <c r="L153" s="11">
        <v>105</v>
      </c>
      <c r="M153" s="11">
        <v>105</v>
      </c>
      <c r="N153" s="11" t="s">
        <v>410</v>
      </c>
      <c r="O153" s="369">
        <v>2020130010040</v>
      </c>
      <c r="P153" s="140" t="s">
        <v>411</v>
      </c>
      <c r="Q153" s="22" t="s">
        <v>412</v>
      </c>
      <c r="R153" s="22">
        <v>102</v>
      </c>
      <c r="S153" s="437">
        <v>44562</v>
      </c>
      <c r="T153" s="136">
        <v>365</v>
      </c>
      <c r="U153" s="136">
        <v>165000</v>
      </c>
      <c r="V153" s="22"/>
      <c r="W153" s="438">
        <v>0.05</v>
      </c>
      <c r="X153" s="439" t="s">
        <v>413</v>
      </c>
      <c r="Y153" s="31" t="s">
        <v>414</v>
      </c>
      <c r="Z153" s="31"/>
      <c r="AA153" s="31" t="s">
        <v>415</v>
      </c>
      <c r="AB153" s="440">
        <v>3170451700</v>
      </c>
      <c r="AC153" s="441" t="s">
        <v>415</v>
      </c>
      <c r="AD153" s="442" t="s">
        <v>416</v>
      </c>
      <c r="AE153" s="443" t="s">
        <v>417</v>
      </c>
      <c r="AF153" s="31"/>
      <c r="AG153" s="31"/>
      <c r="AH153" s="14" t="s">
        <v>56</v>
      </c>
      <c r="AI153" s="291"/>
      <c r="AJ153" s="42">
        <v>531335624</v>
      </c>
      <c r="AK153" s="444" t="e">
        <f>+#REF!/#REF!</f>
        <v>#REF!</v>
      </c>
      <c r="AL153" s="22"/>
      <c r="AM153" s="115"/>
    </row>
    <row r="154" spans="1:39" ht="183" customHeight="1" x14ac:dyDescent="0.4">
      <c r="A154" s="30"/>
      <c r="B154" s="30"/>
      <c r="C154" s="31"/>
      <c r="D154" s="31"/>
      <c r="E154" s="31"/>
      <c r="F154" s="445"/>
      <c r="G154" s="14"/>
      <c r="H154" s="31"/>
      <c r="I154" s="14"/>
      <c r="J154" s="31"/>
      <c r="K154" s="31"/>
      <c r="L154" s="31"/>
      <c r="M154" s="31"/>
      <c r="N154" s="31"/>
      <c r="O154" s="374"/>
      <c r="P154" s="149"/>
      <c r="Q154" s="22" t="s">
        <v>418</v>
      </c>
      <c r="R154" s="22">
        <v>102</v>
      </c>
      <c r="S154" s="437">
        <v>44562</v>
      </c>
      <c r="T154" s="136">
        <v>365</v>
      </c>
      <c r="U154" s="136">
        <v>165000</v>
      </c>
      <c r="V154" s="22"/>
      <c r="W154" s="438">
        <v>0.05</v>
      </c>
      <c r="X154" s="439"/>
      <c r="Y154" s="31"/>
      <c r="Z154" s="31"/>
      <c r="AA154" s="31"/>
      <c r="AB154" s="440"/>
      <c r="AC154" s="441"/>
      <c r="AD154" s="446"/>
      <c r="AE154" s="443"/>
      <c r="AF154" s="31"/>
      <c r="AG154" s="31"/>
      <c r="AH154" s="14"/>
      <c r="AI154" s="291"/>
      <c r="AJ154" s="42"/>
      <c r="AK154" s="444"/>
      <c r="AL154" s="22"/>
      <c r="AM154" s="115"/>
    </row>
    <row r="155" spans="1:39" ht="132" customHeight="1" x14ac:dyDescent="0.4">
      <c r="A155" s="30"/>
      <c r="B155" s="30"/>
      <c r="C155" s="31"/>
      <c r="D155" s="31"/>
      <c r="E155" s="31"/>
      <c r="F155" s="445"/>
      <c r="G155" s="14"/>
      <c r="H155" s="43"/>
      <c r="I155" s="14"/>
      <c r="J155" s="43"/>
      <c r="K155" s="43"/>
      <c r="L155" s="43"/>
      <c r="M155" s="43"/>
      <c r="N155" s="31"/>
      <c r="O155" s="374"/>
      <c r="P155" s="149"/>
      <c r="Q155" s="22" t="s">
        <v>419</v>
      </c>
      <c r="R155" s="22">
        <v>150</v>
      </c>
      <c r="S155" s="437">
        <v>44562</v>
      </c>
      <c r="T155" s="136">
        <v>365</v>
      </c>
      <c r="U155" s="136">
        <v>150</v>
      </c>
      <c r="V155" s="22"/>
      <c r="W155" s="438">
        <v>0.1</v>
      </c>
      <c r="X155" s="439"/>
      <c r="Y155" s="31"/>
      <c r="Z155" s="31"/>
      <c r="AA155" s="31"/>
      <c r="AB155" s="440"/>
      <c r="AC155" s="441"/>
      <c r="AD155" s="446"/>
      <c r="AE155" s="443"/>
      <c r="AF155" s="31"/>
      <c r="AG155" s="31"/>
      <c r="AH155" s="14"/>
      <c r="AI155" s="291"/>
      <c r="AJ155" s="42"/>
      <c r="AK155" s="444"/>
      <c r="AL155" s="22" t="s">
        <v>420</v>
      </c>
      <c r="AM155" s="115"/>
    </row>
    <row r="156" spans="1:39" ht="120.75" customHeight="1" x14ac:dyDescent="0.4">
      <c r="A156" s="30"/>
      <c r="B156" s="30"/>
      <c r="C156" s="31"/>
      <c r="D156" s="31"/>
      <c r="E156" s="31"/>
      <c r="F156" s="445"/>
      <c r="G156" s="14" t="s">
        <v>421</v>
      </c>
      <c r="H156" s="11" t="s">
        <v>175</v>
      </c>
      <c r="I156" s="14" t="s">
        <v>422</v>
      </c>
      <c r="J156" s="11" t="s">
        <v>423</v>
      </c>
      <c r="K156" s="11">
        <v>50</v>
      </c>
      <c r="L156" s="45">
        <v>50</v>
      </c>
      <c r="M156" s="11">
        <v>216</v>
      </c>
      <c r="N156" s="31"/>
      <c r="O156" s="374"/>
      <c r="P156" s="149"/>
      <c r="Q156" s="22" t="s">
        <v>424</v>
      </c>
      <c r="R156" s="22">
        <v>15</v>
      </c>
      <c r="S156" s="437">
        <v>44562</v>
      </c>
      <c r="T156" s="136">
        <v>365</v>
      </c>
      <c r="U156" s="136">
        <v>50000</v>
      </c>
      <c r="V156" s="118"/>
      <c r="W156" s="447">
        <v>0.15</v>
      </c>
      <c r="X156" s="439"/>
      <c r="Y156" s="31"/>
      <c r="Z156" s="31"/>
      <c r="AA156" s="31"/>
      <c r="AB156" s="440"/>
      <c r="AC156" s="441"/>
      <c r="AD156" s="446"/>
      <c r="AE156" s="443"/>
      <c r="AF156" s="31"/>
      <c r="AG156" s="31"/>
      <c r="AH156" s="14"/>
      <c r="AI156" s="291"/>
      <c r="AJ156" s="42"/>
      <c r="AK156" s="444"/>
      <c r="AL156" s="22" t="s">
        <v>420</v>
      </c>
      <c r="AM156" s="115"/>
    </row>
    <row r="157" spans="1:39" ht="137.25" customHeight="1" x14ac:dyDescent="0.4">
      <c r="A157" s="30"/>
      <c r="B157" s="30"/>
      <c r="C157" s="31"/>
      <c r="D157" s="31"/>
      <c r="E157" s="31"/>
      <c r="F157" s="445"/>
      <c r="G157" s="14"/>
      <c r="H157" s="31"/>
      <c r="I157" s="14"/>
      <c r="J157" s="31"/>
      <c r="K157" s="31"/>
      <c r="L157" s="50"/>
      <c r="M157" s="31"/>
      <c r="N157" s="31"/>
      <c r="O157" s="374"/>
      <c r="P157" s="149"/>
      <c r="Q157" s="22" t="s">
        <v>425</v>
      </c>
      <c r="R157" s="22">
        <v>161</v>
      </c>
      <c r="S157" s="437">
        <v>44562</v>
      </c>
      <c r="T157" s="136">
        <v>315</v>
      </c>
      <c r="U157" s="136">
        <v>130000</v>
      </c>
      <c r="V157" s="118"/>
      <c r="W157" s="447">
        <v>0.1</v>
      </c>
      <c r="X157" s="439"/>
      <c r="Y157" s="31"/>
      <c r="Z157" s="31"/>
      <c r="AA157" s="31"/>
      <c r="AB157" s="440"/>
      <c r="AC157" s="441"/>
      <c r="AD157" s="446"/>
      <c r="AE157" s="443"/>
      <c r="AF157" s="31"/>
      <c r="AG157" s="31"/>
      <c r="AH157" s="14"/>
      <c r="AI157" s="291"/>
      <c r="AJ157" s="198"/>
      <c r="AK157" s="444"/>
      <c r="AL157" s="22"/>
      <c r="AM157" s="115"/>
    </row>
    <row r="158" spans="1:39" ht="121.5" customHeight="1" x14ac:dyDescent="0.4">
      <c r="A158" s="30"/>
      <c r="B158" s="30"/>
      <c r="C158" s="31"/>
      <c r="D158" s="31"/>
      <c r="E158" s="31"/>
      <c r="F158" s="445"/>
      <c r="G158" s="14"/>
      <c r="H158" s="31"/>
      <c r="I158" s="14"/>
      <c r="J158" s="31"/>
      <c r="K158" s="31"/>
      <c r="L158" s="50"/>
      <c r="M158" s="31"/>
      <c r="N158" s="31"/>
      <c r="O158" s="374"/>
      <c r="P158" s="149"/>
      <c r="Q158" s="22" t="s">
        <v>426</v>
      </c>
      <c r="R158" s="22">
        <v>1</v>
      </c>
      <c r="S158" s="437">
        <v>44562</v>
      </c>
      <c r="T158" s="136">
        <v>90</v>
      </c>
      <c r="U158" s="136">
        <v>12000</v>
      </c>
      <c r="V158" s="118"/>
      <c r="W158" s="447">
        <v>0.05</v>
      </c>
      <c r="X158" s="439"/>
      <c r="Y158" s="31"/>
      <c r="Z158" s="31"/>
      <c r="AA158" s="31"/>
      <c r="AB158" s="440"/>
      <c r="AC158" s="441"/>
      <c r="AD158" s="446"/>
      <c r="AE158" s="443"/>
      <c r="AF158" s="31"/>
      <c r="AG158" s="31"/>
      <c r="AH158" s="14"/>
      <c r="AI158" s="291"/>
      <c r="AJ158" s="37">
        <v>947253675</v>
      </c>
      <c r="AK158" s="444"/>
      <c r="AL158" s="22" t="s">
        <v>427</v>
      </c>
      <c r="AM158" s="115"/>
    </row>
    <row r="159" spans="1:39" ht="192" customHeight="1" x14ac:dyDescent="0.4">
      <c r="A159" s="30"/>
      <c r="B159" s="30"/>
      <c r="C159" s="31"/>
      <c r="D159" s="31"/>
      <c r="E159" s="31"/>
      <c r="F159" s="445"/>
      <c r="G159" s="14"/>
      <c r="H159" s="43"/>
      <c r="I159" s="14"/>
      <c r="J159" s="43"/>
      <c r="K159" s="43"/>
      <c r="L159" s="222"/>
      <c r="M159" s="43"/>
      <c r="N159" s="31"/>
      <c r="O159" s="374"/>
      <c r="P159" s="149"/>
      <c r="Q159" s="22" t="s">
        <v>428</v>
      </c>
      <c r="R159" s="22">
        <v>1</v>
      </c>
      <c r="S159" s="437">
        <v>44562</v>
      </c>
      <c r="T159" s="136">
        <v>365</v>
      </c>
      <c r="U159" s="136">
        <v>1</v>
      </c>
      <c r="V159" s="118"/>
      <c r="W159" s="447">
        <v>0.2</v>
      </c>
      <c r="X159" s="439"/>
      <c r="Y159" s="31"/>
      <c r="Z159" s="31"/>
      <c r="AA159" s="31"/>
      <c r="AB159" s="440"/>
      <c r="AC159" s="441"/>
      <c r="AD159" s="446"/>
      <c r="AE159" s="443"/>
      <c r="AF159" s="31"/>
      <c r="AG159" s="31"/>
      <c r="AH159" s="14"/>
      <c r="AI159" s="291"/>
      <c r="AJ159" s="42"/>
      <c r="AK159" s="444"/>
      <c r="AL159" s="22" t="s">
        <v>429</v>
      </c>
      <c r="AM159" s="115"/>
    </row>
    <row r="160" spans="1:39" ht="171.75" customHeight="1" x14ac:dyDescent="0.4">
      <c r="A160" s="30"/>
      <c r="B160" s="30"/>
      <c r="C160" s="31"/>
      <c r="D160" s="31"/>
      <c r="E160" s="31"/>
      <c r="F160" s="445"/>
      <c r="G160" s="14" t="s">
        <v>430</v>
      </c>
      <c r="H160" s="11" t="s">
        <v>175</v>
      </c>
      <c r="I160" s="14" t="s">
        <v>431</v>
      </c>
      <c r="J160" s="11" t="s">
        <v>432</v>
      </c>
      <c r="K160" s="11">
        <v>856</v>
      </c>
      <c r="L160" s="11">
        <v>200</v>
      </c>
      <c r="M160" s="448">
        <v>430</v>
      </c>
      <c r="N160" s="31"/>
      <c r="O160" s="374"/>
      <c r="P160" s="149"/>
      <c r="Q160" s="22" t="s">
        <v>433</v>
      </c>
      <c r="R160" s="22">
        <v>1</v>
      </c>
      <c r="S160" s="437">
        <v>44562</v>
      </c>
      <c r="T160" s="136">
        <v>315</v>
      </c>
      <c r="U160" s="136">
        <v>500</v>
      </c>
      <c r="V160" s="118"/>
      <c r="W160" s="447">
        <v>0.05</v>
      </c>
      <c r="X160" s="439"/>
      <c r="Y160" s="31"/>
      <c r="Z160" s="31"/>
      <c r="AA160" s="31"/>
      <c r="AB160" s="440"/>
      <c r="AC160" s="441"/>
      <c r="AD160" s="446"/>
      <c r="AE160" s="443"/>
      <c r="AF160" s="31"/>
      <c r="AG160" s="31"/>
      <c r="AH160" s="14"/>
      <c r="AI160" s="291"/>
      <c r="AJ160" s="42"/>
      <c r="AK160" s="444"/>
      <c r="AL160" s="22"/>
      <c r="AM160" s="115"/>
    </row>
    <row r="161" spans="1:39" ht="185.25" customHeight="1" x14ac:dyDescent="0.4">
      <c r="A161" s="30"/>
      <c r="B161" s="30"/>
      <c r="C161" s="31"/>
      <c r="D161" s="31"/>
      <c r="E161" s="31"/>
      <c r="F161" s="445"/>
      <c r="G161" s="14"/>
      <c r="H161" s="43"/>
      <c r="I161" s="14"/>
      <c r="J161" s="43"/>
      <c r="K161" s="43"/>
      <c r="L161" s="43"/>
      <c r="M161" s="449"/>
      <c r="N161" s="31"/>
      <c r="O161" s="374"/>
      <c r="P161" s="149"/>
      <c r="Q161" s="22" t="s">
        <v>434</v>
      </c>
      <c r="R161" s="22">
        <v>1</v>
      </c>
      <c r="S161" s="437">
        <v>44562</v>
      </c>
      <c r="T161" s="136">
        <v>365</v>
      </c>
      <c r="U161" s="136">
        <v>165000</v>
      </c>
      <c r="V161" s="22"/>
      <c r="W161" s="438">
        <v>0.1</v>
      </c>
      <c r="X161" s="439"/>
      <c r="Y161" s="31"/>
      <c r="Z161" s="31"/>
      <c r="AA161" s="31"/>
      <c r="AB161" s="440"/>
      <c r="AC161" s="441"/>
      <c r="AD161" s="446"/>
      <c r="AE161" s="443"/>
      <c r="AF161" s="31"/>
      <c r="AG161" s="31"/>
      <c r="AH161" s="14"/>
      <c r="AI161" s="291"/>
      <c r="AJ161" s="42"/>
      <c r="AK161" s="444"/>
      <c r="AL161" s="22" t="s">
        <v>429</v>
      </c>
      <c r="AM161" s="115"/>
    </row>
    <row r="162" spans="1:39" ht="120.75" customHeight="1" x14ac:dyDescent="0.4">
      <c r="A162" s="30"/>
      <c r="B162" s="30"/>
      <c r="C162" s="31"/>
      <c r="D162" s="31"/>
      <c r="E162" s="31"/>
      <c r="F162" s="445"/>
      <c r="G162" s="14" t="s">
        <v>435</v>
      </c>
      <c r="H162" s="11" t="s">
        <v>175</v>
      </c>
      <c r="I162" s="14" t="s">
        <v>436</v>
      </c>
      <c r="J162" s="11" t="s">
        <v>437</v>
      </c>
      <c r="K162" s="11">
        <v>27144</v>
      </c>
      <c r="L162" s="11">
        <v>7381</v>
      </c>
      <c r="M162" s="448">
        <v>26575</v>
      </c>
      <c r="N162" s="31"/>
      <c r="O162" s="374"/>
      <c r="P162" s="149"/>
      <c r="Q162" s="22" t="s">
        <v>438</v>
      </c>
      <c r="R162" s="22">
        <v>1</v>
      </c>
      <c r="S162" s="437">
        <v>44562</v>
      </c>
      <c r="T162" s="136">
        <v>365</v>
      </c>
      <c r="U162" s="136">
        <v>165000</v>
      </c>
      <c r="V162" s="22"/>
      <c r="W162" s="438">
        <v>0.05</v>
      </c>
      <c r="X162" s="439"/>
      <c r="Y162" s="31"/>
      <c r="Z162" s="31"/>
      <c r="AA162" s="31"/>
      <c r="AB162" s="440"/>
      <c r="AC162" s="441"/>
      <c r="AD162" s="446"/>
      <c r="AE162" s="443"/>
      <c r="AF162" s="31"/>
      <c r="AG162" s="31"/>
      <c r="AH162" s="14"/>
      <c r="AI162" s="291"/>
      <c r="AJ162" s="42"/>
      <c r="AK162" s="444"/>
      <c r="AL162" s="22" t="s">
        <v>429</v>
      </c>
      <c r="AM162" s="115"/>
    </row>
    <row r="163" spans="1:39" ht="153" customHeight="1" x14ac:dyDescent="0.4">
      <c r="A163" s="30"/>
      <c r="B163" s="30"/>
      <c r="C163" s="43"/>
      <c r="D163" s="43"/>
      <c r="E163" s="43"/>
      <c r="F163" s="450"/>
      <c r="G163" s="14"/>
      <c r="H163" s="43"/>
      <c r="I163" s="14"/>
      <c r="J163" s="43"/>
      <c r="K163" s="43"/>
      <c r="L163" s="43"/>
      <c r="M163" s="449"/>
      <c r="N163" s="43"/>
      <c r="O163" s="380"/>
      <c r="P163" s="181"/>
      <c r="Q163" s="22" t="s">
        <v>439</v>
      </c>
      <c r="R163" s="22">
        <v>20</v>
      </c>
      <c r="S163" s="437">
        <v>44562</v>
      </c>
      <c r="T163" s="136">
        <v>315</v>
      </c>
      <c r="U163" s="136">
        <v>500</v>
      </c>
      <c r="V163" s="22"/>
      <c r="W163" s="438">
        <v>0.1</v>
      </c>
      <c r="X163" s="451"/>
      <c r="Y163" s="43"/>
      <c r="Z163" s="43"/>
      <c r="AA163" s="43"/>
      <c r="AB163" s="452"/>
      <c r="AC163" s="453"/>
      <c r="AD163" s="454"/>
      <c r="AE163" s="455"/>
      <c r="AF163" s="43"/>
      <c r="AG163" s="31"/>
      <c r="AH163" s="14"/>
      <c r="AI163" s="291"/>
      <c r="AJ163" s="198"/>
      <c r="AK163" s="444"/>
      <c r="AL163" s="22" t="s">
        <v>429</v>
      </c>
      <c r="AM163" s="115"/>
    </row>
    <row r="164" spans="1:39" ht="257.25" customHeight="1" x14ac:dyDescent="0.4">
      <c r="A164" s="30"/>
      <c r="B164" s="30"/>
      <c r="C164" s="226" t="s">
        <v>440</v>
      </c>
      <c r="D164" s="226" t="s">
        <v>441</v>
      </c>
      <c r="E164" s="226" t="s">
        <v>442</v>
      </c>
      <c r="F164" s="12" t="s">
        <v>443</v>
      </c>
      <c r="G164" s="456" t="s">
        <v>444</v>
      </c>
      <c r="H164" s="456" t="s">
        <v>175</v>
      </c>
      <c r="I164" s="334" t="s">
        <v>445</v>
      </c>
      <c r="J164" s="334" t="s">
        <v>446</v>
      </c>
      <c r="K164" s="118">
        <v>4141</v>
      </c>
      <c r="L164" s="118">
        <v>1600</v>
      </c>
      <c r="M164" s="457">
        <v>1472</v>
      </c>
      <c r="N164" s="226" t="s">
        <v>447</v>
      </c>
      <c r="O164" s="369">
        <v>2020130010268</v>
      </c>
      <c r="P164" s="334" t="s">
        <v>448</v>
      </c>
      <c r="Q164" s="456" t="s">
        <v>449</v>
      </c>
      <c r="R164" s="22">
        <v>880</v>
      </c>
      <c r="S164" s="458"/>
      <c r="T164" s="18"/>
      <c r="U164" s="118">
        <v>1600</v>
      </c>
      <c r="V164" s="128">
        <v>0</v>
      </c>
      <c r="W164" s="459">
        <v>0</v>
      </c>
      <c r="X164" s="11" t="s">
        <v>450</v>
      </c>
      <c r="Y164" s="11" t="s">
        <v>451</v>
      </c>
      <c r="Z164" s="11"/>
      <c r="AA164" s="11">
        <f>9369087428+44000000</f>
        <v>9413087428</v>
      </c>
      <c r="AB164" s="460" t="s">
        <v>452</v>
      </c>
      <c r="AC164" s="461"/>
      <c r="AD164" s="11"/>
      <c r="AE164" s="115"/>
      <c r="AF164" s="67"/>
      <c r="AG164" s="26" t="s">
        <v>294</v>
      </c>
      <c r="AH164" s="61" t="s">
        <v>336</v>
      </c>
      <c r="AI164" s="121"/>
      <c r="AJ164" s="121"/>
      <c r="AK164" s="28"/>
      <c r="AL164" s="94">
        <v>0</v>
      </c>
      <c r="AM164" s="428"/>
    </row>
    <row r="165" spans="1:39" ht="209.25" customHeight="1" x14ac:dyDescent="0.4">
      <c r="A165" s="30"/>
      <c r="B165" s="30"/>
      <c r="C165" s="376"/>
      <c r="D165" s="376"/>
      <c r="E165" s="376"/>
      <c r="F165" s="32"/>
      <c r="G165" s="22" t="s">
        <v>453</v>
      </c>
      <c r="H165" s="456" t="s">
        <v>175</v>
      </c>
      <c r="I165" s="22" t="s">
        <v>454</v>
      </c>
      <c r="J165" s="22" t="s">
        <v>455</v>
      </c>
      <c r="K165" s="118">
        <v>228</v>
      </c>
      <c r="L165" s="118">
        <f>57+57</f>
        <v>114</v>
      </c>
      <c r="M165" s="457">
        <v>112</v>
      </c>
      <c r="N165" s="229"/>
      <c r="O165" s="380"/>
      <c r="P165" s="334" t="s">
        <v>448</v>
      </c>
      <c r="Q165" s="334" t="s">
        <v>456</v>
      </c>
      <c r="R165" s="22">
        <v>57</v>
      </c>
      <c r="S165" s="458"/>
      <c r="T165" s="18"/>
      <c r="U165" s="118">
        <f>57+57</f>
        <v>114</v>
      </c>
      <c r="V165" s="128">
        <v>0</v>
      </c>
      <c r="W165" s="128"/>
      <c r="X165" s="31"/>
      <c r="Y165" s="31"/>
      <c r="Z165" s="31"/>
      <c r="AA165" s="222"/>
      <c r="AB165" s="462"/>
      <c r="AC165" s="463"/>
      <c r="AD165" s="43"/>
      <c r="AE165" s="115"/>
      <c r="AF165" s="67"/>
      <c r="AG165" s="131"/>
      <c r="AH165" s="464"/>
      <c r="AI165" s="199"/>
      <c r="AJ165" s="121"/>
      <c r="AK165" s="28"/>
      <c r="AL165" s="428"/>
      <c r="AM165" s="428"/>
    </row>
    <row r="166" spans="1:39" ht="231" customHeight="1" x14ac:dyDescent="0.4">
      <c r="A166" s="30"/>
      <c r="B166" s="30"/>
      <c r="C166" s="376"/>
      <c r="D166" s="376"/>
      <c r="E166" s="376"/>
      <c r="F166" s="32"/>
      <c r="G166" s="226" t="s">
        <v>457</v>
      </c>
      <c r="H166" s="226" t="s">
        <v>175</v>
      </c>
      <c r="I166" s="226">
        <v>0</v>
      </c>
      <c r="J166" s="465" t="s">
        <v>458</v>
      </c>
      <c r="K166" s="466">
        <v>1300</v>
      </c>
      <c r="L166" s="238">
        <v>100</v>
      </c>
      <c r="M166" s="211">
        <v>0</v>
      </c>
      <c r="N166" s="226" t="s">
        <v>459</v>
      </c>
      <c r="O166" s="369">
        <v>2020130011390</v>
      </c>
      <c r="P166" s="226" t="s">
        <v>460</v>
      </c>
      <c r="Q166" s="165" t="s">
        <v>461</v>
      </c>
      <c r="R166" s="165">
        <v>100</v>
      </c>
      <c r="S166" s="467">
        <v>44593</v>
      </c>
      <c r="T166" s="22">
        <v>270</v>
      </c>
      <c r="U166" s="468">
        <v>100</v>
      </c>
      <c r="V166" s="128"/>
      <c r="W166" s="128"/>
      <c r="X166" s="31"/>
      <c r="Y166" s="31"/>
      <c r="Z166" s="31"/>
      <c r="AA166" s="469">
        <v>200000000</v>
      </c>
      <c r="AB166" s="470" t="s">
        <v>123</v>
      </c>
      <c r="AC166" s="470"/>
      <c r="AD166" s="470"/>
      <c r="AE166" s="470"/>
      <c r="AF166" s="470"/>
      <c r="AG166" s="470" t="s">
        <v>56</v>
      </c>
      <c r="AH166" s="471" t="s">
        <v>462</v>
      </c>
      <c r="AI166" s="470"/>
      <c r="AJ166" s="470"/>
      <c r="AK166" s="28"/>
      <c r="AL166" s="340"/>
      <c r="AM166" s="340"/>
    </row>
    <row r="167" spans="1:39" ht="231" customHeight="1" x14ac:dyDescent="0.4">
      <c r="A167" s="30"/>
      <c r="B167" s="30"/>
      <c r="C167" s="376"/>
      <c r="D167" s="376"/>
      <c r="E167" s="376"/>
      <c r="F167" s="32"/>
      <c r="G167" s="376"/>
      <c r="H167" s="376"/>
      <c r="I167" s="376"/>
      <c r="J167" s="472"/>
      <c r="K167" s="473"/>
      <c r="L167" s="244"/>
      <c r="M167" s="221"/>
      <c r="N167" s="376"/>
      <c r="O167" s="374"/>
      <c r="P167" s="376"/>
      <c r="Q167" s="165" t="s">
        <v>463</v>
      </c>
      <c r="R167" s="165">
        <v>1</v>
      </c>
      <c r="S167" s="467">
        <v>44593</v>
      </c>
      <c r="T167" s="22">
        <v>270</v>
      </c>
      <c r="U167" s="468">
        <v>100</v>
      </c>
      <c r="V167" s="128"/>
      <c r="W167" s="128"/>
      <c r="X167" s="31"/>
      <c r="Y167" s="31"/>
      <c r="Z167" s="31"/>
      <c r="AA167" s="474"/>
      <c r="AB167" s="475"/>
      <c r="AC167" s="475"/>
      <c r="AD167" s="475"/>
      <c r="AE167" s="475"/>
      <c r="AF167" s="475"/>
      <c r="AG167" s="475"/>
      <c r="AH167" s="476"/>
      <c r="AI167" s="475"/>
      <c r="AJ167" s="475"/>
      <c r="AK167" s="28"/>
      <c r="AL167" s="349"/>
      <c r="AM167" s="349"/>
    </row>
    <row r="168" spans="1:39" ht="231" customHeight="1" x14ac:dyDescent="0.4">
      <c r="A168" s="30"/>
      <c r="B168" s="30"/>
      <c r="C168" s="376"/>
      <c r="D168" s="376"/>
      <c r="E168" s="376"/>
      <c r="F168" s="32"/>
      <c r="G168" s="376"/>
      <c r="H168" s="376"/>
      <c r="I168" s="376"/>
      <c r="J168" s="472"/>
      <c r="K168" s="473"/>
      <c r="L168" s="244"/>
      <c r="M168" s="221"/>
      <c r="N168" s="376"/>
      <c r="O168" s="374"/>
      <c r="P168" s="376"/>
      <c r="Q168" s="165" t="s">
        <v>464</v>
      </c>
      <c r="R168" s="165">
        <v>1</v>
      </c>
      <c r="S168" s="467">
        <v>44593</v>
      </c>
      <c r="T168" s="22">
        <v>270</v>
      </c>
      <c r="U168" s="468">
        <v>100</v>
      </c>
      <c r="V168" s="128"/>
      <c r="W168" s="128"/>
      <c r="X168" s="31"/>
      <c r="Y168" s="31"/>
      <c r="Z168" s="31"/>
      <c r="AA168" s="474"/>
      <c r="AB168" s="475"/>
      <c r="AC168" s="475"/>
      <c r="AD168" s="475"/>
      <c r="AE168" s="475"/>
      <c r="AF168" s="475"/>
      <c r="AG168" s="475"/>
      <c r="AH168" s="476"/>
      <c r="AI168" s="475"/>
      <c r="AJ168" s="475"/>
      <c r="AK168" s="28"/>
      <c r="AL168" s="349"/>
      <c r="AM168" s="349"/>
    </row>
    <row r="169" spans="1:39" ht="231" customHeight="1" x14ac:dyDescent="0.4">
      <c r="A169" s="30"/>
      <c r="B169" s="30"/>
      <c r="C169" s="376"/>
      <c r="D169" s="376"/>
      <c r="E169" s="376"/>
      <c r="F169" s="32"/>
      <c r="G169" s="376"/>
      <c r="H169" s="376"/>
      <c r="I169" s="376"/>
      <c r="J169" s="472"/>
      <c r="K169" s="473"/>
      <c r="L169" s="244"/>
      <c r="M169" s="221"/>
      <c r="N169" s="376"/>
      <c r="O169" s="374"/>
      <c r="P169" s="376"/>
      <c r="Q169" s="165" t="s">
        <v>465</v>
      </c>
      <c r="R169" s="165">
        <v>1</v>
      </c>
      <c r="S169" s="467">
        <v>44593</v>
      </c>
      <c r="T169" s="22">
        <v>270</v>
      </c>
      <c r="U169" s="468">
        <v>100</v>
      </c>
      <c r="V169" s="128"/>
      <c r="W169" s="128"/>
      <c r="X169" s="31"/>
      <c r="Y169" s="31"/>
      <c r="Z169" s="31"/>
      <c r="AA169" s="474"/>
      <c r="AB169" s="475"/>
      <c r="AC169" s="475"/>
      <c r="AD169" s="475"/>
      <c r="AE169" s="475"/>
      <c r="AF169" s="475"/>
      <c r="AG169" s="475"/>
      <c r="AH169" s="476"/>
      <c r="AI169" s="475"/>
      <c r="AJ169" s="475"/>
      <c r="AK169" s="28"/>
      <c r="AL169" s="349"/>
      <c r="AM169" s="349"/>
    </row>
    <row r="170" spans="1:39" ht="231" customHeight="1" x14ac:dyDescent="0.4">
      <c r="A170" s="30"/>
      <c r="B170" s="30"/>
      <c r="C170" s="376"/>
      <c r="D170" s="376"/>
      <c r="E170" s="376"/>
      <c r="F170" s="32"/>
      <c r="G170" s="376"/>
      <c r="H170" s="376"/>
      <c r="I170" s="376"/>
      <c r="J170" s="472"/>
      <c r="K170" s="473"/>
      <c r="L170" s="244"/>
      <c r="M170" s="221"/>
      <c r="N170" s="376"/>
      <c r="O170" s="374"/>
      <c r="P170" s="376"/>
      <c r="Q170" s="165" t="s">
        <v>466</v>
      </c>
      <c r="R170" s="165">
        <v>1</v>
      </c>
      <c r="S170" s="467">
        <v>44593</v>
      </c>
      <c r="T170" s="22">
        <v>270</v>
      </c>
      <c r="U170" s="468">
        <v>100</v>
      </c>
      <c r="V170" s="128"/>
      <c r="W170" s="128"/>
      <c r="X170" s="31"/>
      <c r="Y170" s="31"/>
      <c r="Z170" s="31"/>
      <c r="AA170" s="474"/>
      <c r="AB170" s="475"/>
      <c r="AC170" s="475"/>
      <c r="AD170" s="475"/>
      <c r="AE170" s="475"/>
      <c r="AF170" s="475"/>
      <c r="AG170" s="475"/>
      <c r="AH170" s="476"/>
      <c r="AI170" s="475"/>
      <c r="AJ170" s="475"/>
      <c r="AK170" s="28"/>
      <c r="AL170" s="349"/>
      <c r="AM170" s="349"/>
    </row>
    <row r="171" spans="1:39" ht="231" customHeight="1" x14ac:dyDescent="0.4">
      <c r="A171" s="30"/>
      <c r="B171" s="30"/>
      <c r="C171" s="376"/>
      <c r="D171" s="376"/>
      <c r="E171" s="376"/>
      <c r="F171" s="32"/>
      <c r="G171" s="229"/>
      <c r="H171" s="229"/>
      <c r="I171" s="229"/>
      <c r="J171" s="477"/>
      <c r="K171" s="478"/>
      <c r="L171" s="252"/>
      <c r="M171" s="223"/>
      <c r="N171" s="229"/>
      <c r="O171" s="380"/>
      <c r="P171" s="229"/>
      <c r="Q171" s="165" t="s">
        <v>467</v>
      </c>
      <c r="R171" s="165">
        <v>1</v>
      </c>
      <c r="S171" s="467">
        <v>44593</v>
      </c>
      <c r="T171" s="22">
        <v>270</v>
      </c>
      <c r="U171" s="468">
        <v>100</v>
      </c>
      <c r="V171" s="128"/>
      <c r="W171" s="128"/>
      <c r="X171" s="31"/>
      <c r="Y171" s="31"/>
      <c r="Z171" s="31"/>
      <c r="AA171" s="479"/>
      <c r="AB171" s="480"/>
      <c r="AC171" s="480"/>
      <c r="AD171" s="480"/>
      <c r="AE171" s="480"/>
      <c r="AF171" s="480"/>
      <c r="AG171" s="480"/>
      <c r="AH171" s="481"/>
      <c r="AI171" s="480"/>
      <c r="AJ171" s="480"/>
      <c r="AK171" s="28"/>
      <c r="AL171" s="292"/>
      <c r="AM171" s="292"/>
    </row>
    <row r="172" spans="1:39" ht="163.5" customHeight="1" x14ac:dyDescent="0.4">
      <c r="A172" s="30"/>
      <c r="B172" s="30"/>
      <c r="C172" s="376"/>
      <c r="D172" s="376"/>
      <c r="E172" s="376"/>
      <c r="F172" s="32"/>
      <c r="G172" s="22" t="s">
        <v>468</v>
      </c>
      <c r="H172" s="456" t="s">
        <v>175</v>
      </c>
      <c r="I172" s="22" t="s">
        <v>344</v>
      </c>
      <c r="J172" s="22" t="s">
        <v>469</v>
      </c>
      <c r="K172" s="106">
        <v>9000</v>
      </c>
      <c r="L172" s="106">
        <v>3500</v>
      </c>
      <c r="M172" s="457">
        <v>6913</v>
      </c>
      <c r="N172" s="11" t="s">
        <v>470</v>
      </c>
      <c r="O172" s="369">
        <v>2020130010162</v>
      </c>
      <c r="P172" s="11" t="s">
        <v>471</v>
      </c>
      <c r="Q172" s="22" t="s">
        <v>472</v>
      </c>
      <c r="R172" s="106">
        <v>30000</v>
      </c>
      <c r="S172" s="467">
        <v>44593</v>
      </c>
      <c r="T172" s="22">
        <v>270</v>
      </c>
      <c r="U172" s="22">
        <v>3500</v>
      </c>
      <c r="V172" s="128"/>
      <c r="W172" s="128"/>
      <c r="X172" s="31"/>
      <c r="Y172" s="31"/>
      <c r="Z172" s="31"/>
      <c r="AA172" s="118">
        <v>432000000</v>
      </c>
      <c r="AB172" s="482" t="s">
        <v>123</v>
      </c>
      <c r="AC172" s="482"/>
      <c r="AD172" s="11"/>
      <c r="AE172" s="22"/>
      <c r="AF172" s="34"/>
      <c r="AG172" s="61" t="s">
        <v>56</v>
      </c>
      <c r="AH172" s="483" t="s">
        <v>473</v>
      </c>
      <c r="AI172" s="203"/>
      <c r="AJ172" s="203"/>
      <c r="AK172" s="28"/>
      <c r="AL172" s="251"/>
      <c r="AM172" s="251"/>
    </row>
    <row r="173" spans="1:39" ht="278.25" customHeight="1" x14ac:dyDescent="0.4">
      <c r="A173" s="30"/>
      <c r="B173" s="30"/>
      <c r="C173" s="229"/>
      <c r="D173" s="229"/>
      <c r="E173" s="229"/>
      <c r="F173" s="237"/>
      <c r="G173" s="334" t="s">
        <v>474</v>
      </c>
      <c r="H173" s="456" t="s">
        <v>44</v>
      </c>
      <c r="I173" s="484">
        <v>0</v>
      </c>
      <c r="J173" s="334" t="s">
        <v>475</v>
      </c>
      <c r="K173" s="24" t="s">
        <v>476</v>
      </c>
      <c r="L173" s="485" t="s">
        <v>477</v>
      </c>
      <c r="M173" s="332" t="s">
        <v>478</v>
      </c>
      <c r="N173" s="43"/>
      <c r="O173" s="380"/>
      <c r="P173" s="43"/>
      <c r="Q173" s="22" t="s">
        <v>479</v>
      </c>
      <c r="R173" s="350">
        <v>0.2</v>
      </c>
      <c r="S173" s="467">
        <v>44593</v>
      </c>
      <c r="T173" s="22">
        <v>270</v>
      </c>
      <c r="U173" s="128">
        <v>6</v>
      </c>
      <c r="V173" s="128"/>
      <c r="W173" s="128"/>
      <c r="X173" s="43"/>
      <c r="Y173" s="43"/>
      <c r="Z173" s="43"/>
      <c r="AA173" s="22"/>
      <c r="AB173" s="486"/>
      <c r="AC173" s="463"/>
      <c r="AD173" s="43"/>
      <c r="AE173" s="128"/>
      <c r="AF173" s="487"/>
      <c r="AG173" s="61"/>
      <c r="AH173" s="488"/>
      <c r="AI173" s="203"/>
      <c r="AJ173" s="203"/>
      <c r="AK173" s="28"/>
      <c r="AL173" s="251"/>
      <c r="AM173" s="489"/>
    </row>
    <row r="174" spans="1:39" ht="129.75" customHeight="1" x14ac:dyDescent="0.4">
      <c r="A174" s="30"/>
      <c r="B174" s="30"/>
      <c r="C174" s="11" t="s">
        <v>480</v>
      </c>
      <c r="D174" s="11">
        <v>0</v>
      </c>
      <c r="E174" s="11" t="s">
        <v>481</v>
      </c>
      <c r="F174" s="12" t="s">
        <v>482</v>
      </c>
      <c r="G174" s="11" t="s">
        <v>483</v>
      </c>
      <c r="H174" s="11" t="s">
        <v>251</v>
      </c>
      <c r="I174" s="11" t="s">
        <v>484</v>
      </c>
      <c r="J174" s="11" t="s">
        <v>485</v>
      </c>
      <c r="K174" s="11" t="s">
        <v>486</v>
      </c>
      <c r="L174" s="11" t="s">
        <v>487</v>
      </c>
      <c r="M174" s="11" t="s">
        <v>487</v>
      </c>
      <c r="N174" s="11" t="s">
        <v>488</v>
      </c>
      <c r="O174" s="369">
        <v>2020130010139</v>
      </c>
      <c r="P174" s="11" t="s">
        <v>489</v>
      </c>
      <c r="Q174" s="22" t="s">
        <v>490</v>
      </c>
      <c r="R174" s="22">
        <v>3</v>
      </c>
      <c r="S174" s="246">
        <v>44592</v>
      </c>
      <c r="T174" s="118">
        <v>300</v>
      </c>
      <c r="U174" s="118">
        <v>150</v>
      </c>
      <c r="V174" s="118"/>
      <c r="W174" s="447">
        <v>0.05</v>
      </c>
      <c r="X174" s="53" t="s">
        <v>491</v>
      </c>
      <c r="Y174" s="11" t="s">
        <v>492</v>
      </c>
      <c r="Z174" s="11" t="s">
        <v>123</v>
      </c>
      <c r="AA174" s="490">
        <v>421800000</v>
      </c>
      <c r="AB174" s="491" t="s">
        <v>493</v>
      </c>
      <c r="AC174" s="35" t="s">
        <v>494</v>
      </c>
      <c r="AD174" s="492" t="s">
        <v>359</v>
      </c>
      <c r="AE174" s="11"/>
      <c r="AF174" s="40"/>
      <c r="AG174" s="40"/>
      <c r="AH174" s="291"/>
      <c r="AI174" s="291"/>
      <c r="AJ174" s="37">
        <v>359781329</v>
      </c>
      <c r="AK174" s="340"/>
      <c r="AL174" s="147"/>
      <c r="AM174" s="78"/>
    </row>
    <row r="175" spans="1:39" ht="166.5" customHeight="1" x14ac:dyDescent="0.4">
      <c r="A175" s="30"/>
      <c r="B175" s="30"/>
      <c r="C175" s="31"/>
      <c r="D175" s="31"/>
      <c r="E175" s="31"/>
      <c r="F175" s="32"/>
      <c r="G175" s="31"/>
      <c r="H175" s="43"/>
      <c r="I175" s="43"/>
      <c r="J175" s="31"/>
      <c r="K175" s="43"/>
      <c r="L175" s="43"/>
      <c r="M175" s="43"/>
      <c r="N175" s="31"/>
      <c r="O175" s="374"/>
      <c r="P175" s="31"/>
      <c r="Q175" s="22" t="s">
        <v>495</v>
      </c>
      <c r="R175" s="22">
        <v>3</v>
      </c>
      <c r="S175" s="246">
        <v>44592</v>
      </c>
      <c r="T175" s="118">
        <v>300</v>
      </c>
      <c r="U175" s="118">
        <v>150</v>
      </c>
      <c r="V175" s="118"/>
      <c r="W175" s="447">
        <v>0.1</v>
      </c>
      <c r="X175" s="63"/>
      <c r="Y175" s="31"/>
      <c r="Z175" s="31"/>
      <c r="AA175" s="440"/>
      <c r="AB175" s="493"/>
      <c r="AC175" s="40"/>
      <c r="AD175" s="494"/>
      <c r="AE175" s="31"/>
      <c r="AF175" s="40"/>
      <c r="AG175" s="40"/>
      <c r="AH175" s="291"/>
      <c r="AI175" s="291"/>
      <c r="AJ175" s="42"/>
      <c r="AK175" s="349"/>
      <c r="AL175" s="495"/>
      <c r="AM175" s="496"/>
    </row>
    <row r="176" spans="1:39" ht="184.5" customHeight="1" x14ac:dyDescent="0.4">
      <c r="A176" s="30"/>
      <c r="B176" s="30"/>
      <c r="C176" s="31"/>
      <c r="D176" s="31"/>
      <c r="E176" s="31"/>
      <c r="F176" s="32"/>
      <c r="G176" s="331" t="s">
        <v>496</v>
      </c>
      <c r="H176" s="22" t="s">
        <v>44</v>
      </c>
      <c r="I176" s="22">
        <v>1</v>
      </c>
      <c r="J176" s="331" t="s">
        <v>497</v>
      </c>
      <c r="K176" s="22">
        <v>1</v>
      </c>
      <c r="L176" s="22">
        <v>0.35</v>
      </c>
      <c r="M176" s="154">
        <v>3.0000000000000001E-3</v>
      </c>
      <c r="N176" s="31"/>
      <c r="O176" s="374"/>
      <c r="P176" s="31"/>
      <c r="Q176" s="22" t="s">
        <v>498</v>
      </c>
      <c r="R176" s="22">
        <v>3</v>
      </c>
      <c r="S176" s="246">
        <v>44227</v>
      </c>
      <c r="T176" s="118">
        <v>300</v>
      </c>
      <c r="U176" s="118">
        <v>150</v>
      </c>
      <c r="V176" s="118"/>
      <c r="W176" s="447">
        <v>0.3</v>
      </c>
      <c r="X176" s="63"/>
      <c r="Y176" s="31"/>
      <c r="Z176" s="31"/>
      <c r="AA176" s="440"/>
      <c r="AB176" s="493"/>
      <c r="AC176" s="40"/>
      <c r="AD176" s="494"/>
      <c r="AE176" s="31"/>
      <c r="AF176" s="40"/>
      <c r="AG176" s="40"/>
      <c r="AH176" s="291"/>
      <c r="AI176" s="291"/>
      <c r="AJ176" s="42"/>
      <c r="AK176" s="349"/>
      <c r="AL176" s="495"/>
      <c r="AM176" s="496"/>
    </row>
    <row r="177" spans="1:39" ht="133.5" customHeight="1" x14ac:dyDescent="0.4">
      <c r="A177" s="30"/>
      <c r="B177" s="30"/>
      <c r="C177" s="31"/>
      <c r="D177" s="31"/>
      <c r="E177" s="31"/>
      <c r="F177" s="32"/>
      <c r="G177" s="11" t="s">
        <v>499</v>
      </c>
      <c r="H177" s="11" t="s">
        <v>175</v>
      </c>
      <c r="I177" s="497">
        <v>28</v>
      </c>
      <c r="J177" s="11" t="s">
        <v>500</v>
      </c>
      <c r="K177" s="11">
        <f>42-28</f>
        <v>14</v>
      </c>
      <c r="L177" s="11">
        <v>5</v>
      </c>
      <c r="M177" s="183">
        <v>4</v>
      </c>
      <c r="N177" s="31"/>
      <c r="O177" s="374"/>
      <c r="P177" s="31"/>
      <c r="Q177" s="22" t="s">
        <v>501</v>
      </c>
      <c r="R177" s="22">
        <v>5</v>
      </c>
      <c r="S177" s="246">
        <v>44227</v>
      </c>
      <c r="T177" s="118">
        <v>300</v>
      </c>
      <c r="U177" s="118">
        <v>150</v>
      </c>
      <c r="V177" s="118"/>
      <c r="W177" s="447">
        <v>0.15</v>
      </c>
      <c r="X177" s="63"/>
      <c r="Y177" s="31"/>
      <c r="Z177" s="31"/>
      <c r="AA177" s="440"/>
      <c r="AB177" s="493"/>
      <c r="AC177" s="40"/>
      <c r="AD177" s="494"/>
      <c r="AE177" s="31"/>
      <c r="AF177" s="40"/>
      <c r="AG177" s="40"/>
      <c r="AH177" s="291"/>
      <c r="AI177" s="291"/>
      <c r="AJ177" s="42"/>
      <c r="AK177" s="349"/>
      <c r="AL177" s="495"/>
      <c r="AM177" s="496"/>
    </row>
    <row r="178" spans="1:39" ht="126" customHeight="1" x14ac:dyDescent="0.4">
      <c r="A178" s="30"/>
      <c r="B178" s="30"/>
      <c r="C178" s="31"/>
      <c r="D178" s="31"/>
      <c r="E178" s="31"/>
      <c r="F178" s="32"/>
      <c r="G178" s="31"/>
      <c r="H178" s="31"/>
      <c r="I178" s="498"/>
      <c r="J178" s="31"/>
      <c r="K178" s="31"/>
      <c r="L178" s="31"/>
      <c r="M178" s="188"/>
      <c r="N178" s="31"/>
      <c r="O178" s="374"/>
      <c r="P178" s="31"/>
      <c r="Q178" s="22" t="s">
        <v>502</v>
      </c>
      <c r="R178" s="22">
        <v>6</v>
      </c>
      <c r="S178" s="246">
        <v>44227</v>
      </c>
      <c r="T178" s="118">
        <v>300</v>
      </c>
      <c r="U178" s="118">
        <v>150</v>
      </c>
      <c r="V178" s="118"/>
      <c r="W178" s="447">
        <v>0.3</v>
      </c>
      <c r="X178" s="63"/>
      <c r="Y178" s="31"/>
      <c r="Z178" s="31"/>
      <c r="AA178" s="440"/>
      <c r="AB178" s="493"/>
      <c r="AC178" s="40"/>
      <c r="AD178" s="494"/>
      <c r="AE178" s="31"/>
      <c r="AF178" s="40"/>
      <c r="AG178" s="40"/>
      <c r="AH178" s="291"/>
      <c r="AI178" s="291"/>
      <c r="AJ178" s="42"/>
      <c r="AK178" s="349"/>
      <c r="AL178" s="495"/>
      <c r="AM178" s="496"/>
    </row>
    <row r="179" spans="1:39" ht="148.5" customHeight="1" x14ac:dyDescent="0.4">
      <c r="A179" s="30"/>
      <c r="B179" s="30"/>
      <c r="C179" s="31"/>
      <c r="D179" s="31"/>
      <c r="E179" s="31"/>
      <c r="F179" s="32"/>
      <c r="G179" s="43"/>
      <c r="H179" s="43"/>
      <c r="I179" s="499"/>
      <c r="J179" s="43"/>
      <c r="K179" s="43"/>
      <c r="L179" s="43"/>
      <c r="M179" s="200"/>
      <c r="N179" s="43"/>
      <c r="O179" s="380"/>
      <c r="P179" s="43"/>
      <c r="Q179" s="22" t="s">
        <v>503</v>
      </c>
      <c r="R179" s="22">
        <v>6</v>
      </c>
      <c r="S179" s="246">
        <v>44287</v>
      </c>
      <c r="T179" s="118">
        <v>210</v>
      </c>
      <c r="U179" s="118"/>
      <c r="V179" s="118"/>
      <c r="W179" s="447">
        <v>0.1</v>
      </c>
      <c r="X179" s="80"/>
      <c r="Y179" s="43"/>
      <c r="Z179" s="43"/>
      <c r="AA179" s="452"/>
      <c r="AB179" s="500"/>
      <c r="AC179" s="79"/>
      <c r="AD179" s="501"/>
      <c r="AE179" s="43"/>
      <c r="AF179" s="79"/>
      <c r="AG179" s="79"/>
      <c r="AH179" s="291"/>
      <c r="AI179" s="291"/>
      <c r="AJ179" s="198"/>
      <c r="AK179" s="292"/>
      <c r="AL179" s="155"/>
      <c r="AM179" s="88"/>
    </row>
    <row r="180" spans="1:39" ht="145.5" customHeight="1" x14ac:dyDescent="0.4">
      <c r="A180" s="30"/>
      <c r="B180" s="30"/>
      <c r="C180" s="31"/>
      <c r="D180" s="31"/>
      <c r="E180" s="31"/>
      <c r="F180" s="32"/>
      <c r="G180" s="11" t="s">
        <v>504</v>
      </c>
      <c r="H180" s="11" t="s">
        <v>284</v>
      </c>
      <c r="I180" s="11">
        <v>0</v>
      </c>
      <c r="J180" s="11" t="s">
        <v>505</v>
      </c>
      <c r="K180" s="11">
        <v>1</v>
      </c>
      <c r="L180" s="502">
        <v>0.5</v>
      </c>
      <c r="M180" s="277">
        <v>0.15</v>
      </c>
      <c r="N180" s="11" t="s">
        <v>506</v>
      </c>
      <c r="O180" s="44">
        <v>2020130010165</v>
      </c>
      <c r="P180" s="11" t="s">
        <v>507</v>
      </c>
      <c r="Q180" s="24" t="s">
        <v>508</v>
      </c>
      <c r="R180" s="503">
        <v>10</v>
      </c>
      <c r="S180" s="246">
        <v>44287</v>
      </c>
      <c r="T180" s="118">
        <v>210</v>
      </c>
      <c r="U180" s="504">
        <v>520</v>
      </c>
      <c r="V180" s="503"/>
      <c r="W180" s="503"/>
      <c r="X180" s="11" t="s">
        <v>509</v>
      </c>
      <c r="Y180" s="11" t="s">
        <v>510</v>
      </c>
      <c r="Z180" s="141"/>
      <c r="AA180" s="141">
        <v>828000000</v>
      </c>
      <c r="AB180" s="142" t="s">
        <v>123</v>
      </c>
      <c r="AC180" s="142" t="s">
        <v>511</v>
      </c>
      <c r="AD180" s="505" t="s">
        <v>512</v>
      </c>
      <c r="AE180" s="331"/>
      <c r="AF180" s="142" t="s">
        <v>56</v>
      </c>
      <c r="AG180" s="142" t="s">
        <v>56</v>
      </c>
      <c r="AH180" s="53" t="s">
        <v>513</v>
      </c>
      <c r="AI180" s="36"/>
      <c r="AJ180" s="37">
        <v>280699422.10000002</v>
      </c>
      <c r="AK180" s="340"/>
      <c r="AL180" s="506" t="s">
        <v>514</v>
      </c>
      <c r="AM180" s="507"/>
    </row>
    <row r="181" spans="1:39" ht="178.5" customHeight="1" x14ac:dyDescent="0.4">
      <c r="A181" s="30"/>
      <c r="B181" s="30"/>
      <c r="C181" s="31"/>
      <c r="D181" s="31"/>
      <c r="E181" s="31"/>
      <c r="F181" s="32"/>
      <c r="G181" s="31"/>
      <c r="H181" s="31"/>
      <c r="I181" s="31"/>
      <c r="J181" s="31"/>
      <c r="K181" s="31"/>
      <c r="L181" s="508"/>
      <c r="M181" s="281"/>
      <c r="N181" s="31"/>
      <c r="O181" s="49"/>
      <c r="P181" s="31"/>
      <c r="Q181" s="22" t="s">
        <v>515</v>
      </c>
      <c r="R181" s="24">
        <v>500</v>
      </c>
      <c r="S181" s="246">
        <v>44287</v>
      </c>
      <c r="T181" s="118">
        <v>210</v>
      </c>
      <c r="U181" s="504">
        <v>1000</v>
      </c>
      <c r="V181" s="24"/>
      <c r="W181" s="24"/>
      <c r="X181" s="31"/>
      <c r="Y181" s="31"/>
      <c r="Z181" s="150"/>
      <c r="AA181" s="150"/>
      <c r="AB181" s="151"/>
      <c r="AC181" s="151"/>
      <c r="AD181" s="509"/>
      <c r="AE181" s="112"/>
      <c r="AF181" s="151"/>
      <c r="AG181" s="151"/>
      <c r="AH181" s="63"/>
      <c r="AI181" s="41"/>
      <c r="AJ181" s="42"/>
      <c r="AK181" s="349"/>
      <c r="AL181" s="510"/>
      <c r="AM181" s="511"/>
    </row>
    <row r="182" spans="1:39" ht="149.25" customHeight="1" x14ac:dyDescent="0.4">
      <c r="A182" s="30"/>
      <c r="B182" s="30"/>
      <c r="C182" s="31"/>
      <c r="D182" s="31"/>
      <c r="E182" s="31"/>
      <c r="F182" s="32"/>
      <c r="G182" s="31"/>
      <c r="H182" s="31"/>
      <c r="I182" s="31"/>
      <c r="J182" s="31"/>
      <c r="K182" s="31"/>
      <c r="L182" s="508"/>
      <c r="M182" s="281"/>
      <c r="N182" s="31"/>
      <c r="O182" s="49"/>
      <c r="P182" s="31"/>
      <c r="Q182" s="22" t="s">
        <v>516</v>
      </c>
      <c r="R182" s="24">
        <v>4</v>
      </c>
      <c r="S182" s="246">
        <v>44287</v>
      </c>
      <c r="T182" s="118">
        <v>210</v>
      </c>
      <c r="U182" s="512">
        <v>832</v>
      </c>
      <c r="V182" s="24"/>
      <c r="W182" s="24"/>
      <c r="X182" s="31"/>
      <c r="Y182" s="43"/>
      <c r="Z182" s="150"/>
      <c r="AA182" s="150"/>
      <c r="AB182" s="151"/>
      <c r="AC182" s="151"/>
      <c r="AD182" s="509"/>
      <c r="AE182" s="112"/>
      <c r="AF182" s="151"/>
      <c r="AG182" s="151"/>
      <c r="AH182" s="63"/>
      <c r="AI182" s="41"/>
      <c r="AJ182" s="42"/>
      <c r="AK182" s="349"/>
      <c r="AL182" s="510"/>
      <c r="AM182" s="511"/>
    </row>
    <row r="183" spans="1:39" ht="200.25" customHeight="1" x14ac:dyDescent="0.4">
      <c r="A183" s="30"/>
      <c r="B183" s="30"/>
      <c r="C183" s="31"/>
      <c r="D183" s="31"/>
      <c r="E183" s="31"/>
      <c r="F183" s="32"/>
      <c r="G183" s="31"/>
      <c r="H183" s="31"/>
      <c r="I183" s="31"/>
      <c r="J183" s="31"/>
      <c r="K183" s="31"/>
      <c r="L183" s="508"/>
      <c r="M183" s="281"/>
      <c r="N183" s="31"/>
      <c r="O183" s="49"/>
      <c r="P183" s="31"/>
      <c r="Q183" s="24" t="s">
        <v>517</v>
      </c>
      <c r="R183" s="503">
        <v>10</v>
      </c>
      <c r="S183" s="246">
        <v>44287</v>
      </c>
      <c r="T183" s="118">
        <v>210</v>
      </c>
      <c r="U183" s="504">
        <v>832</v>
      </c>
      <c r="V183" s="503"/>
      <c r="W183" s="503"/>
      <c r="X183" s="31"/>
      <c r="Y183" s="331" t="s">
        <v>122</v>
      </c>
      <c r="Z183" s="157"/>
      <c r="AA183" s="157"/>
      <c r="AB183" s="151"/>
      <c r="AC183" s="158"/>
      <c r="AD183" s="509"/>
      <c r="AE183" s="112"/>
      <c r="AF183" s="158"/>
      <c r="AG183" s="151"/>
      <c r="AH183" s="63"/>
      <c r="AI183" s="41"/>
      <c r="AJ183" s="42"/>
      <c r="AK183" s="292"/>
      <c r="AL183" s="510"/>
      <c r="AM183" s="511"/>
    </row>
    <row r="184" spans="1:39" ht="177" customHeight="1" x14ac:dyDescent="0.4">
      <c r="A184" s="30"/>
      <c r="B184" s="30"/>
      <c r="C184" s="31"/>
      <c r="D184" s="31"/>
      <c r="E184" s="31"/>
      <c r="F184" s="32"/>
      <c r="G184" s="14" t="s">
        <v>518</v>
      </c>
      <c r="H184" s="11" t="s">
        <v>519</v>
      </c>
      <c r="I184" s="14">
        <v>0</v>
      </c>
      <c r="J184" s="14" t="s">
        <v>520</v>
      </c>
      <c r="K184" s="14">
        <v>1</v>
      </c>
      <c r="L184" s="513">
        <v>0.75</v>
      </c>
      <c r="M184" s="514">
        <v>0.25</v>
      </c>
      <c r="N184" s="14" t="s">
        <v>488</v>
      </c>
      <c r="O184" s="15">
        <v>2020130010139</v>
      </c>
      <c r="P184" s="14" t="s">
        <v>489</v>
      </c>
      <c r="Q184" s="22" t="s">
        <v>521</v>
      </c>
      <c r="R184" s="22">
        <v>1</v>
      </c>
      <c r="S184" s="219">
        <v>44734</v>
      </c>
      <c r="T184" s="22">
        <v>60</v>
      </c>
      <c r="U184" s="22">
        <v>640</v>
      </c>
      <c r="V184" s="503"/>
      <c r="W184" s="447">
        <v>0.1</v>
      </c>
      <c r="X184" s="515" t="s">
        <v>491</v>
      </c>
      <c r="Y184" s="11" t="s">
        <v>492</v>
      </c>
      <c r="Z184" s="11" t="s">
        <v>123</v>
      </c>
      <c r="AA184" s="490">
        <v>500000000</v>
      </c>
      <c r="AB184" s="142" t="s">
        <v>493</v>
      </c>
      <c r="AC184" s="142" t="s">
        <v>522</v>
      </c>
      <c r="AD184" s="142" t="s">
        <v>523</v>
      </c>
      <c r="AE184" s="11"/>
      <c r="AF184" s="11"/>
      <c r="AG184" s="142" t="s">
        <v>294</v>
      </c>
      <c r="AH184" s="53" t="s">
        <v>524</v>
      </c>
      <c r="AI184" s="36"/>
      <c r="AJ184" s="36"/>
      <c r="AK184" s="340"/>
      <c r="AL184" s="516">
        <v>44562</v>
      </c>
      <c r="AM184" s="506"/>
    </row>
    <row r="185" spans="1:39" ht="152.25" customHeight="1" x14ac:dyDescent="0.4">
      <c r="A185" s="30"/>
      <c r="B185" s="30"/>
      <c r="C185" s="31"/>
      <c r="D185" s="31"/>
      <c r="E185" s="31"/>
      <c r="F185" s="32"/>
      <c r="G185" s="14"/>
      <c r="H185" s="31"/>
      <c r="I185" s="14"/>
      <c r="J185" s="14"/>
      <c r="K185" s="14"/>
      <c r="L185" s="14"/>
      <c r="M185" s="514"/>
      <c r="N185" s="14"/>
      <c r="O185" s="15"/>
      <c r="P185" s="14"/>
      <c r="Q185" s="22" t="s">
        <v>525</v>
      </c>
      <c r="R185" s="22">
        <v>0</v>
      </c>
      <c r="S185" s="219" t="s">
        <v>526</v>
      </c>
      <c r="T185" s="22"/>
      <c r="U185" s="22"/>
      <c r="V185" s="503"/>
      <c r="W185" s="447"/>
      <c r="X185" s="517"/>
      <c r="Y185" s="31"/>
      <c r="Z185" s="31"/>
      <c r="AA185" s="440"/>
      <c r="AB185" s="151"/>
      <c r="AC185" s="151"/>
      <c r="AD185" s="151"/>
      <c r="AE185" s="31"/>
      <c r="AF185" s="31"/>
      <c r="AG185" s="151"/>
      <c r="AH185" s="63"/>
      <c r="AI185" s="41"/>
      <c r="AJ185" s="41"/>
      <c r="AK185" s="349"/>
      <c r="AL185" s="518"/>
      <c r="AM185" s="510"/>
    </row>
    <row r="186" spans="1:39" ht="106.5" customHeight="1" x14ac:dyDescent="0.4">
      <c r="A186" s="30"/>
      <c r="B186" s="30"/>
      <c r="C186" s="31"/>
      <c r="D186" s="31"/>
      <c r="E186" s="31"/>
      <c r="F186" s="32"/>
      <c r="G186" s="14"/>
      <c r="H186" s="31"/>
      <c r="I186" s="14"/>
      <c r="J186" s="14"/>
      <c r="K186" s="14"/>
      <c r="L186" s="14"/>
      <c r="M186" s="514"/>
      <c r="N186" s="14"/>
      <c r="O186" s="15"/>
      <c r="P186" s="14"/>
      <c r="Q186" s="22" t="s">
        <v>527</v>
      </c>
      <c r="R186" s="22">
        <v>2</v>
      </c>
      <c r="S186" s="219">
        <v>44613</v>
      </c>
      <c r="T186" s="22">
        <v>90</v>
      </c>
      <c r="U186" s="22">
        <v>1500</v>
      </c>
      <c r="V186" s="503"/>
      <c r="W186" s="447">
        <v>0.25</v>
      </c>
      <c r="X186" s="517"/>
      <c r="Y186" s="31"/>
      <c r="Z186" s="31"/>
      <c r="AA186" s="440"/>
      <c r="AB186" s="151"/>
      <c r="AC186" s="151"/>
      <c r="AD186" s="151"/>
      <c r="AE186" s="31"/>
      <c r="AF186" s="31"/>
      <c r="AG186" s="151"/>
      <c r="AH186" s="63"/>
      <c r="AI186" s="41"/>
      <c r="AJ186" s="41"/>
      <c r="AK186" s="349"/>
      <c r="AL186" s="518"/>
      <c r="AM186" s="510"/>
    </row>
    <row r="187" spans="1:39" ht="102.75" customHeight="1" x14ac:dyDescent="0.4">
      <c r="A187" s="30"/>
      <c r="B187" s="30"/>
      <c r="C187" s="31"/>
      <c r="D187" s="31"/>
      <c r="E187" s="31"/>
      <c r="F187" s="32"/>
      <c r="G187" s="14"/>
      <c r="H187" s="31"/>
      <c r="I187" s="14"/>
      <c r="J187" s="14"/>
      <c r="K187" s="14"/>
      <c r="L187" s="14"/>
      <c r="M187" s="514"/>
      <c r="N187" s="14"/>
      <c r="O187" s="15"/>
      <c r="P187" s="14"/>
      <c r="Q187" s="22" t="s">
        <v>528</v>
      </c>
      <c r="R187" s="22">
        <v>0</v>
      </c>
      <c r="S187" s="219" t="s">
        <v>526</v>
      </c>
      <c r="T187" s="22"/>
      <c r="U187" s="22"/>
      <c r="V187" s="503"/>
      <c r="W187" s="447"/>
      <c r="X187" s="517"/>
      <c r="Y187" s="31"/>
      <c r="Z187" s="31"/>
      <c r="AA187" s="440"/>
      <c r="AB187" s="151"/>
      <c r="AC187" s="151"/>
      <c r="AD187" s="151"/>
      <c r="AE187" s="31"/>
      <c r="AF187" s="31"/>
      <c r="AG187" s="151"/>
      <c r="AH187" s="63"/>
      <c r="AI187" s="41"/>
      <c r="AJ187" s="41"/>
      <c r="AK187" s="349"/>
      <c r="AL187" s="518"/>
      <c r="AM187" s="510"/>
    </row>
    <row r="188" spans="1:39" ht="125.25" customHeight="1" x14ac:dyDescent="0.4">
      <c r="A188" s="30"/>
      <c r="B188" s="30"/>
      <c r="C188" s="31"/>
      <c r="D188" s="31"/>
      <c r="E188" s="31"/>
      <c r="F188" s="32"/>
      <c r="G188" s="14"/>
      <c r="H188" s="31"/>
      <c r="I188" s="14"/>
      <c r="J188" s="14"/>
      <c r="K188" s="14"/>
      <c r="L188" s="14"/>
      <c r="M188" s="514"/>
      <c r="N188" s="14"/>
      <c r="O188" s="15"/>
      <c r="P188" s="14"/>
      <c r="Q188" s="22" t="s">
        <v>529</v>
      </c>
      <c r="R188" s="22">
        <v>1</v>
      </c>
      <c r="S188" s="219">
        <v>44585</v>
      </c>
      <c r="T188" s="22">
        <v>210</v>
      </c>
      <c r="U188" s="22" t="s">
        <v>530</v>
      </c>
      <c r="V188" s="503"/>
      <c r="W188" s="447">
        <v>0.15</v>
      </c>
      <c r="X188" s="517"/>
      <c r="Y188" s="31"/>
      <c r="Z188" s="31"/>
      <c r="AA188" s="440"/>
      <c r="AB188" s="151"/>
      <c r="AC188" s="151"/>
      <c r="AD188" s="151"/>
      <c r="AE188" s="31"/>
      <c r="AF188" s="31"/>
      <c r="AG188" s="151"/>
      <c r="AH188" s="63"/>
      <c r="AI188" s="41"/>
      <c r="AJ188" s="41"/>
      <c r="AK188" s="349"/>
      <c r="AL188" s="518"/>
      <c r="AM188" s="510"/>
    </row>
    <row r="189" spans="1:39" ht="96" customHeight="1" x14ac:dyDescent="0.4">
      <c r="A189" s="30"/>
      <c r="B189" s="30"/>
      <c r="C189" s="31"/>
      <c r="D189" s="31"/>
      <c r="E189" s="31"/>
      <c r="F189" s="32"/>
      <c r="G189" s="14"/>
      <c r="H189" s="31"/>
      <c r="I189" s="14"/>
      <c r="J189" s="14"/>
      <c r="K189" s="14"/>
      <c r="L189" s="14"/>
      <c r="M189" s="514"/>
      <c r="N189" s="14"/>
      <c r="O189" s="15"/>
      <c r="P189" s="14"/>
      <c r="Q189" s="22" t="s">
        <v>531</v>
      </c>
      <c r="R189" s="22">
        <v>0</v>
      </c>
      <c r="S189" s="219" t="s">
        <v>526</v>
      </c>
      <c r="T189" s="22"/>
      <c r="U189" s="22"/>
      <c r="V189" s="503"/>
      <c r="W189" s="447"/>
      <c r="X189" s="517"/>
      <c r="Y189" s="31"/>
      <c r="Z189" s="31"/>
      <c r="AA189" s="440"/>
      <c r="AB189" s="151"/>
      <c r="AC189" s="151"/>
      <c r="AD189" s="151"/>
      <c r="AE189" s="31"/>
      <c r="AF189" s="31"/>
      <c r="AG189" s="151"/>
      <c r="AH189" s="63"/>
      <c r="AI189" s="41"/>
      <c r="AJ189" s="41"/>
      <c r="AK189" s="349"/>
      <c r="AL189" s="518"/>
      <c r="AM189" s="510"/>
    </row>
    <row r="190" spans="1:39" ht="122.25" customHeight="1" x14ac:dyDescent="0.4">
      <c r="A190" s="30"/>
      <c r="B190" s="30"/>
      <c r="C190" s="31"/>
      <c r="D190" s="31"/>
      <c r="E190" s="31"/>
      <c r="F190" s="32"/>
      <c r="G190" s="14"/>
      <c r="H190" s="31"/>
      <c r="I190" s="14"/>
      <c r="J190" s="14"/>
      <c r="K190" s="14"/>
      <c r="L190" s="14"/>
      <c r="M190" s="514"/>
      <c r="N190" s="14"/>
      <c r="O190" s="15"/>
      <c r="P190" s="14"/>
      <c r="Q190" s="22" t="s">
        <v>532</v>
      </c>
      <c r="R190" s="22">
        <v>1</v>
      </c>
      <c r="S190" s="219">
        <v>44613</v>
      </c>
      <c r="T190" s="22">
        <v>60</v>
      </c>
      <c r="U190" s="22">
        <v>1500</v>
      </c>
      <c r="V190" s="503"/>
      <c r="W190" s="447">
        <v>0.25</v>
      </c>
      <c r="X190" s="517"/>
      <c r="Y190" s="31"/>
      <c r="Z190" s="31"/>
      <c r="AA190" s="440"/>
      <c r="AB190" s="151"/>
      <c r="AC190" s="151"/>
      <c r="AD190" s="151"/>
      <c r="AE190" s="31"/>
      <c r="AF190" s="31"/>
      <c r="AG190" s="151"/>
      <c r="AH190" s="63"/>
      <c r="AI190" s="41"/>
      <c r="AJ190" s="41"/>
      <c r="AK190" s="349"/>
      <c r="AL190" s="518"/>
      <c r="AM190" s="510"/>
    </row>
    <row r="191" spans="1:39" ht="107.25" customHeight="1" x14ac:dyDescent="0.4">
      <c r="A191" s="30"/>
      <c r="B191" s="30"/>
      <c r="C191" s="31"/>
      <c r="D191" s="31"/>
      <c r="E191" s="31"/>
      <c r="F191" s="32"/>
      <c r="G191" s="14"/>
      <c r="H191" s="31"/>
      <c r="I191" s="14"/>
      <c r="J191" s="14"/>
      <c r="K191" s="14"/>
      <c r="L191" s="14"/>
      <c r="M191" s="514"/>
      <c r="N191" s="14"/>
      <c r="O191" s="15"/>
      <c r="P191" s="14"/>
      <c r="Q191" s="22" t="s">
        <v>533</v>
      </c>
      <c r="R191" s="22">
        <v>10</v>
      </c>
      <c r="S191" s="219">
        <v>44283</v>
      </c>
      <c r="T191" s="22">
        <v>180</v>
      </c>
      <c r="U191" s="22">
        <v>50</v>
      </c>
      <c r="V191" s="503"/>
      <c r="W191" s="447">
        <v>0.1</v>
      </c>
      <c r="X191" s="517"/>
      <c r="Y191" s="31"/>
      <c r="Z191" s="31"/>
      <c r="AA191" s="440"/>
      <c r="AB191" s="151"/>
      <c r="AC191" s="151"/>
      <c r="AD191" s="151"/>
      <c r="AE191" s="31"/>
      <c r="AF191" s="31"/>
      <c r="AG191" s="151"/>
      <c r="AH191" s="63"/>
      <c r="AI191" s="41"/>
      <c r="AJ191" s="41"/>
      <c r="AK191" s="349"/>
      <c r="AL191" s="518"/>
      <c r="AM191" s="510"/>
    </row>
    <row r="192" spans="1:39" s="523" customFormat="1" ht="193.5" customHeight="1" x14ac:dyDescent="0.25">
      <c r="A192" s="519"/>
      <c r="B192" s="519"/>
      <c r="C192" s="43"/>
      <c r="D192" s="43"/>
      <c r="E192" s="43"/>
      <c r="F192" s="237"/>
      <c r="G192" s="14"/>
      <c r="H192" s="43"/>
      <c r="I192" s="14"/>
      <c r="J192" s="14"/>
      <c r="K192" s="14"/>
      <c r="L192" s="14"/>
      <c r="M192" s="514"/>
      <c r="N192" s="14"/>
      <c r="O192" s="15"/>
      <c r="P192" s="14"/>
      <c r="Q192" s="22" t="s">
        <v>534</v>
      </c>
      <c r="R192" s="22">
        <v>2</v>
      </c>
      <c r="S192" s="219">
        <v>44743</v>
      </c>
      <c r="T192" s="22">
        <v>180</v>
      </c>
      <c r="U192" s="22" t="s">
        <v>530</v>
      </c>
      <c r="V192" s="118"/>
      <c r="W192" s="447">
        <v>0.15</v>
      </c>
      <c r="X192" s="520"/>
      <c r="Y192" s="43"/>
      <c r="Z192" s="43"/>
      <c r="AA192" s="452"/>
      <c r="AB192" s="158"/>
      <c r="AC192" s="158"/>
      <c r="AD192" s="158"/>
      <c r="AE192" s="43"/>
      <c r="AF192" s="43"/>
      <c r="AG192" s="158"/>
      <c r="AH192" s="80"/>
      <c r="AI192" s="197"/>
      <c r="AJ192" s="197"/>
      <c r="AK192" s="292"/>
      <c r="AL192" s="521"/>
      <c r="AM192" s="522"/>
    </row>
    <row r="193" spans="1:39" ht="336" customHeight="1" x14ac:dyDescent="0.4">
      <c r="A193" s="14" t="s">
        <v>535</v>
      </c>
      <c r="B193" s="11" t="s">
        <v>536</v>
      </c>
      <c r="C193" s="14" t="s">
        <v>537</v>
      </c>
      <c r="D193" s="14" t="s">
        <v>344</v>
      </c>
      <c r="E193" s="14" t="s">
        <v>538</v>
      </c>
      <c r="F193" s="22" t="s">
        <v>539</v>
      </c>
      <c r="G193" s="22" t="s">
        <v>540</v>
      </c>
      <c r="H193" s="22" t="s">
        <v>175</v>
      </c>
      <c r="I193" s="118">
        <v>0</v>
      </c>
      <c r="J193" s="22" t="s">
        <v>541</v>
      </c>
      <c r="K193" s="118">
        <v>24</v>
      </c>
      <c r="L193" s="106">
        <v>8</v>
      </c>
      <c r="M193" s="24">
        <v>0</v>
      </c>
      <c r="N193" s="333">
        <v>2020130010268</v>
      </c>
      <c r="O193" s="275" t="s">
        <v>448</v>
      </c>
      <c r="P193" s="456" t="s">
        <v>542</v>
      </c>
      <c r="Q193" s="456" t="s">
        <v>542</v>
      </c>
      <c r="R193" s="118">
        <v>8</v>
      </c>
      <c r="S193" s="524"/>
      <c r="T193" s="525"/>
      <c r="U193" s="118"/>
      <c r="V193" s="118"/>
      <c r="W193" s="118"/>
      <c r="X193" s="526"/>
      <c r="Y193" s="526"/>
      <c r="Z193" s="526"/>
      <c r="AA193" s="526"/>
      <c r="AB193" s="526"/>
      <c r="AC193" s="526"/>
      <c r="AD193" s="527"/>
      <c r="AE193" s="528">
        <v>0</v>
      </c>
      <c r="AF193" s="26"/>
      <c r="AG193" s="203"/>
      <c r="AH193" s="121"/>
      <c r="AI193" s="27">
        <v>0</v>
      </c>
      <c r="AJ193" s="28">
        <v>0</v>
      </c>
      <c r="AK193" s="251"/>
      <c r="AL193" s="529"/>
      <c r="AM193" s="530"/>
    </row>
    <row r="194" spans="1:39" ht="192" customHeight="1" x14ac:dyDescent="0.4">
      <c r="A194" s="14"/>
      <c r="B194" s="31"/>
      <c r="C194" s="14"/>
      <c r="D194" s="14"/>
      <c r="E194" s="14"/>
      <c r="F194" s="14" t="s">
        <v>543</v>
      </c>
      <c r="G194" s="22" t="s">
        <v>544</v>
      </c>
      <c r="H194" s="22" t="s">
        <v>175</v>
      </c>
      <c r="I194" s="118">
        <v>0</v>
      </c>
      <c r="J194" s="22" t="s">
        <v>545</v>
      </c>
      <c r="K194" s="118">
        <v>36</v>
      </c>
      <c r="L194" s="106">
        <v>12</v>
      </c>
      <c r="M194" s="24">
        <v>3</v>
      </c>
      <c r="N194" s="333"/>
      <c r="O194" s="275"/>
      <c r="P194" s="456" t="s">
        <v>546</v>
      </c>
      <c r="Q194" s="456" t="s">
        <v>546</v>
      </c>
      <c r="R194" s="118">
        <v>12</v>
      </c>
      <c r="S194" s="524"/>
      <c r="T194" s="525"/>
      <c r="U194" s="118"/>
      <c r="V194" s="118"/>
      <c r="W194" s="118"/>
      <c r="X194" s="526"/>
      <c r="Y194" s="526"/>
      <c r="Z194" s="526"/>
      <c r="AA194" s="526"/>
      <c r="AB194" s="526"/>
      <c r="AC194" s="526"/>
      <c r="AD194" s="527"/>
      <c r="AE194" s="531">
        <v>0</v>
      </c>
      <c r="AF194" s="123"/>
      <c r="AG194" s="203"/>
      <c r="AH194" s="120"/>
      <c r="AI194" s="122">
        <v>0</v>
      </c>
      <c r="AJ194" s="28"/>
      <c r="AK194" s="251"/>
      <c r="AL194" s="529"/>
      <c r="AM194" s="530"/>
    </row>
    <row r="195" spans="1:39" ht="202.5" customHeight="1" x14ac:dyDescent="0.4">
      <c r="A195" s="14"/>
      <c r="B195" s="43"/>
      <c r="C195" s="14"/>
      <c r="D195" s="14"/>
      <c r="E195" s="14"/>
      <c r="F195" s="14"/>
      <c r="G195" s="22" t="s">
        <v>547</v>
      </c>
      <c r="H195" s="22" t="s">
        <v>175</v>
      </c>
      <c r="I195" s="118">
        <v>0</v>
      </c>
      <c r="J195" s="22" t="s">
        <v>548</v>
      </c>
      <c r="K195" s="118">
        <v>1</v>
      </c>
      <c r="L195" s="532">
        <v>2.5000000000000001E-3</v>
      </c>
      <c r="M195" s="24">
        <v>0</v>
      </c>
      <c r="N195" s="533" t="s">
        <v>549</v>
      </c>
      <c r="O195" s="534"/>
      <c r="P195" s="526"/>
      <c r="Q195" s="526"/>
      <c r="R195" s="526"/>
      <c r="S195" s="524"/>
      <c r="T195" s="525"/>
      <c r="U195" s="526"/>
      <c r="V195" s="526"/>
      <c r="W195" s="526"/>
      <c r="X195" s="526"/>
      <c r="Y195" s="526"/>
      <c r="Z195" s="118"/>
      <c r="AA195" s="526"/>
      <c r="AB195" s="526"/>
      <c r="AC195" s="526"/>
      <c r="AD195" s="527"/>
      <c r="AE195" s="527"/>
      <c r="AF195" s="526"/>
      <c r="AG195" s="203"/>
      <c r="AH195" s="535"/>
      <c r="AI195" s="536">
        <v>0</v>
      </c>
      <c r="AJ195" s="28"/>
      <c r="AK195" s="251"/>
      <c r="AL195" s="251"/>
      <c r="AM195" s="537"/>
    </row>
    <row r="196" spans="1:39" x14ac:dyDescent="0.4">
      <c r="A196" s="538"/>
    </row>
    <row r="197" spans="1:39" x14ac:dyDescent="0.4">
      <c r="A197" s="538"/>
    </row>
    <row r="198" spans="1:39" ht="189" customHeight="1" x14ac:dyDescent="0.4">
      <c r="A198" s="538"/>
    </row>
    <row r="199" spans="1:39" ht="189" customHeight="1" x14ac:dyDescent="0.4">
      <c r="A199" s="538"/>
    </row>
    <row r="200" spans="1:39" x14ac:dyDescent="0.4">
      <c r="A200" s="538"/>
    </row>
    <row r="201" spans="1:39" ht="189" customHeight="1" x14ac:dyDescent="0.4">
      <c r="A201" s="538"/>
    </row>
    <row r="202" spans="1:39" ht="189" customHeight="1" x14ac:dyDescent="0.4">
      <c r="A202" s="538"/>
    </row>
    <row r="203" spans="1:39" x14ac:dyDescent="0.4">
      <c r="A203" s="538"/>
    </row>
    <row r="204" spans="1:39" ht="243" customHeight="1" x14ac:dyDescent="0.4">
      <c r="A204" s="538"/>
    </row>
    <row r="205" spans="1:39" ht="243" customHeight="1" x14ac:dyDescent="0.4">
      <c r="A205" s="538"/>
    </row>
    <row r="206" spans="1:39" x14ac:dyDescent="0.4">
      <c r="A206" s="538"/>
    </row>
    <row r="207" spans="1:39" x14ac:dyDescent="0.4">
      <c r="A207" s="538"/>
    </row>
    <row r="208" spans="1:39" ht="135" customHeight="1" x14ac:dyDescent="0.4">
      <c r="A208" s="538"/>
    </row>
    <row r="209" spans="1:1" ht="135" customHeight="1" x14ac:dyDescent="0.4">
      <c r="A209" s="538"/>
    </row>
    <row r="210" spans="1:1" x14ac:dyDescent="0.4">
      <c r="A210" s="538"/>
    </row>
    <row r="211" spans="1:1" x14ac:dyDescent="0.4">
      <c r="A211" s="538"/>
    </row>
    <row r="212" spans="1:1" x14ac:dyDescent="0.4">
      <c r="A212" s="538"/>
    </row>
    <row r="213" spans="1:1" x14ac:dyDescent="0.4">
      <c r="A213" s="538"/>
    </row>
    <row r="214" spans="1:1" x14ac:dyDescent="0.4">
      <c r="A214" s="538"/>
    </row>
    <row r="215" spans="1:1" x14ac:dyDescent="0.4">
      <c r="A215" s="538"/>
    </row>
    <row r="216" spans="1:1" x14ac:dyDescent="0.4">
      <c r="A216" s="538"/>
    </row>
    <row r="217" spans="1:1" x14ac:dyDescent="0.4">
      <c r="A217" s="538"/>
    </row>
    <row r="218" spans="1:1" x14ac:dyDescent="0.4">
      <c r="A218" s="538"/>
    </row>
    <row r="219" spans="1:1" x14ac:dyDescent="0.4">
      <c r="A219" s="538"/>
    </row>
    <row r="220" spans="1:1" x14ac:dyDescent="0.4">
      <c r="A220" s="538"/>
    </row>
    <row r="221" spans="1:1" ht="30.95" customHeight="1" x14ac:dyDescent="0.4">
      <c r="A221" s="538"/>
    </row>
    <row r="222" spans="1:1" ht="30.95" customHeight="1" x14ac:dyDescent="0.4">
      <c r="A222" s="538"/>
    </row>
    <row r="223" spans="1:1" ht="189" customHeight="1" x14ac:dyDescent="0.4">
      <c r="A223" s="538"/>
    </row>
    <row r="224" spans="1:1" x14ac:dyDescent="0.4">
      <c r="A224" s="538"/>
    </row>
    <row r="225" spans="1:1" x14ac:dyDescent="0.4">
      <c r="A225" s="538"/>
    </row>
    <row r="226" spans="1:1" ht="135" customHeight="1" x14ac:dyDescent="0.4">
      <c r="A226" s="538"/>
    </row>
    <row r="227" spans="1:1" ht="135" customHeight="1" x14ac:dyDescent="0.4">
      <c r="A227" s="538"/>
    </row>
    <row r="228" spans="1:1" ht="189" customHeight="1" x14ac:dyDescent="0.4">
      <c r="A228" s="538"/>
    </row>
    <row r="229" spans="1:1" ht="189" customHeight="1" x14ac:dyDescent="0.4">
      <c r="A229" s="538"/>
    </row>
    <row r="230" spans="1:1" ht="26.1" customHeight="1" x14ac:dyDescent="0.4">
      <c r="A230" s="538"/>
    </row>
    <row r="231" spans="1:1" ht="26.1" customHeight="1" x14ac:dyDescent="0.4">
      <c r="A231" s="538"/>
    </row>
    <row r="232" spans="1:1" x14ac:dyDescent="0.4">
      <c r="A232" s="538"/>
    </row>
    <row r="233" spans="1:1" x14ac:dyDescent="0.4">
      <c r="A233" s="538"/>
    </row>
    <row r="234" spans="1:1" x14ac:dyDescent="0.4">
      <c r="A234" s="538"/>
    </row>
    <row r="235" spans="1:1" x14ac:dyDescent="0.4">
      <c r="A235" s="538"/>
    </row>
    <row r="236" spans="1:1" ht="182.1" customHeight="1" x14ac:dyDescent="0.4">
      <c r="A236" s="538"/>
    </row>
    <row r="237" spans="1:1" ht="182.1" customHeight="1" x14ac:dyDescent="0.4">
      <c r="A237" s="538"/>
    </row>
    <row r="238" spans="1:1" ht="156" customHeight="1" x14ac:dyDescent="0.4">
      <c r="A238" s="538"/>
    </row>
    <row r="239" spans="1:1" ht="156" customHeight="1" x14ac:dyDescent="0.4">
      <c r="A239" s="538"/>
    </row>
    <row r="240" spans="1:1" ht="30.95" customHeight="1" x14ac:dyDescent="0.4">
      <c r="A240" s="538"/>
    </row>
    <row r="241" spans="1:1" ht="30.95" customHeight="1" x14ac:dyDescent="0.4">
      <c r="A241" s="538"/>
    </row>
    <row r="242" spans="1:1" x14ac:dyDescent="0.4">
      <c r="A242" s="538"/>
    </row>
    <row r="243" spans="1:1" x14ac:dyDescent="0.4">
      <c r="A243" s="538"/>
    </row>
    <row r="244" spans="1:1" x14ac:dyDescent="0.4">
      <c r="A244" s="538"/>
    </row>
    <row r="245" spans="1:1" x14ac:dyDescent="0.4">
      <c r="A245" s="538"/>
    </row>
    <row r="246" spans="1:1" x14ac:dyDescent="0.4">
      <c r="A246" s="538"/>
    </row>
    <row r="247" spans="1:1" ht="30.95" customHeight="1" x14ac:dyDescent="0.4">
      <c r="A247" s="538"/>
    </row>
    <row r="248" spans="1:1" ht="30.95" customHeight="1" x14ac:dyDescent="0.4">
      <c r="A248" s="538"/>
    </row>
    <row r="249" spans="1:1" x14ac:dyDescent="0.4">
      <c r="A249" s="538"/>
    </row>
    <row r="250" spans="1:1" x14ac:dyDescent="0.4">
      <c r="A250" s="538"/>
    </row>
    <row r="251" spans="1:1" x14ac:dyDescent="0.4">
      <c r="A251" s="538"/>
    </row>
    <row r="252" spans="1:1" x14ac:dyDescent="0.4">
      <c r="A252" s="538"/>
    </row>
    <row r="253" spans="1:1" x14ac:dyDescent="0.4">
      <c r="A253" s="538"/>
    </row>
    <row r="254" spans="1:1" x14ac:dyDescent="0.4">
      <c r="A254" s="538"/>
    </row>
    <row r="255" spans="1:1" ht="156" customHeight="1" x14ac:dyDescent="0.4">
      <c r="A255" s="538"/>
    </row>
    <row r="256" spans="1:1" ht="156" customHeight="1" x14ac:dyDescent="0.4">
      <c r="A256" s="538"/>
    </row>
    <row r="257" spans="1:1" x14ac:dyDescent="0.4">
      <c r="A257" s="538"/>
    </row>
    <row r="258" spans="1:1" x14ac:dyDescent="0.4">
      <c r="A258" s="538"/>
    </row>
    <row r="259" spans="1:1" ht="30.95" customHeight="1" x14ac:dyDescent="0.4">
      <c r="A259" s="538"/>
    </row>
    <row r="260" spans="1:1" ht="30.95" customHeight="1" x14ac:dyDescent="0.4">
      <c r="A260" s="538"/>
    </row>
    <row r="261" spans="1:1" ht="81" customHeight="1" x14ac:dyDescent="0.4">
      <c r="A261" s="538"/>
    </row>
    <row r="262" spans="1:1" x14ac:dyDescent="0.4">
      <c r="A262" s="538"/>
    </row>
    <row r="263" spans="1:1" x14ac:dyDescent="0.4">
      <c r="A263" s="538"/>
    </row>
    <row r="264" spans="1:1" x14ac:dyDescent="0.4">
      <c r="A264" s="538"/>
    </row>
    <row r="265" spans="1:1" x14ac:dyDescent="0.4">
      <c r="A265" s="538"/>
    </row>
    <row r="266" spans="1:1" x14ac:dyDescent="0.4">
      <c r="A266" s="538"/>
    </row>
    <row r="267" spans="1:1" x14ac:dyDescent="0.4">
      <c r="A267" s="538"/>
    </row>
    <row r="268" spans="1:1" x14ac:dyDescent="0.4">
      <c r="A268" s="538"/>
    </row>
    <row r="269" spans="1:1" ht="108" customHeight="1" x14ac:dyDescent="0.4">
      <c r="A269" s="538"/>
    </row>
    <row r="270" spans="1:1" ht="108" customHeight="1" x14ac:dyDescent="0.4">
      <c r="A270" s="538"/>
    </row>
    <row r="271" spans="1:1" ht="30.95" customHeight="1" x14ac:dyDescent="0.4">
      <c r="A271" s="538"/>
    </row>
    <row r="272" spans="1:1" ht="30.95" customHeight="1" x14ac:dyDescent="0.4">
      <c r="A272" s="538"/>
    </row>
    <row r="273" spans="1:1" ht="234" customHeight="1" x14ac:dyDescent="0.4">
      <c r="A273" s="538"/>
    </row>
    <row r="274" spans="1:1" x14ac:dyDescent="0.4">
      <c r="A274" s="538"/>
    </row>
    <row r="275" spans="1:1" ht="104.1" customHeight="1" x14ac:dyDescent="0.4">
      <c r="A275" s="538"/>
    </row>
    <row r="276" spans="1:1" ht="104.1" customHeight="1" x14ac:dyDescent="0.4">
      <c r="A276" s="538"/>
    </row>
    <row r="277" spans="1:1" ht="30.95" customHeight="1" x14ac:dyDescent="0.4">
      <c r="A277" s="538"/>
    </row>
    <row r="278" spans="1:1" ht="30.95" customHeight="1" x14ac:dyDescent="0.4">
      <c r="A278" s="538"/>
    </row>
    <row r="279" spans="1:1" ht="162" customHeight="1" x14ac:dyDescent="0.4">
      <c r="A279" s="538"/>
    </row>
    <row r="280" spans="1:1" x14ac:dyDescent="0.4">
      <c r="A280" s="538"/>
    </row>
    <row r="281" spans="1:1" x14ac:dyDescent="0.4">
      <c r="A281" s="538"/>
    </row>
    <row r="282" spans="1:1" x14ac:dyDescent="0.4">
      <c r="A282" s="538"/>
    </row>
    <row r="283" spans="1:1" x14ac:dyDescent="0.4">
      <c r="A283" s="538"/>
    </row>
    <row r="284" spans="1:1" ht="108" customHeight="1" x14ac:dyDescent="0.4">
      <c r="A284" s="538"/>
    </row>
    <row r="285" spans="1:1" ht="108" customHeight="1" x14ac:dyDescent="0.4">
      <c r="A285" s="538"/>
    </row>
    <row r="286" spans="1:1" x14ac:dyDescent="0.4">
      <c r="A286" s="538"/>
    </row>
    <row r="287" spans="1:1" x14ac:dyDescent="0.4">
      <c r="A287" s="538"/>
    </row>
    <row r="288" spans="1:1" x14ac:dyDescent="0.4">
      <c r="A288" s="538"/>
    </row>
    <row r="289" spans="1:1" x14ac:dyDescent="0.4">
      <c r="A289" s="538"/>
    </row>
    <row r="290" spans="1:1" ht="30.95" customHeight="1" x14ac:dyDescent="0.4">
      <c r="A290" s="538"/>
    </row>
    <row r="291" spans="1:1" ht="30.95" customHeight="1" x14ac:dyDescent="0.4">
      <c r="A291" s="538"/>
    </row>
    <row r="292" spans="1:1" ht="189" customHeight="1" x14ac:dyDescent="0.4">
      <c r="A292" s="538"/>
    </row>
    <row r="293" spans="1:1" x14ac:dyDescent="0.4">
      <c r="A293" s="538"/>
    </row>
    <row r="294" spans="1:1" x14ac:dyDescent="0.4">
      <c r="A294" s="538"/>
    </row>
    <row r="295" spans="1:1" ht="68.099999999999994" customHeight="1" x14ac:dyDescent="0.4">
      <c r="A295" s="538"/>
    </row>
    <row r="296" spans="1:1" x14ac:dyDescent="0.4">
      <c r="A296" s="538"/>
    </row>
    <row r="297" spans="1:1" x14ac:dyDescent="0.4">
      <c r="A297" s="538"/>
    </row>
    <row r="298" spans="1:1" x14ac:dyDescent="0.4">
      <c r="A298" s="541"/>
    </row>
  </sheetData>
  <mergeCells count="604">
    <mergeCell ref="F194:F195"/>
    <mergeCell ref="N195:O195"/>
    <mergeCell ref="AL184:AL192"/>
    <mergeCell ref="AM184:AM192"/>
    <mergeCell ref="A193:A195"/>
    <mergeCell ref="B193:B195"/>
    <mergeCell ref="C193:C195"/>
    <mergeCell ref="D193:D195"/>
    <mergeCell ref="E193:E195"/>
    <mergeCell ref="N193:N194"/>
    <mergeCell ref="O193:O194"/>
    <mergeCell ref="AJ193:AJ195"/>
    <mergeCell ref="AF184:AF192"/>
    <mergeCell ref="AG184:AG192"/>
    <mergeCell ref="AH184:AH192"/>
    <mergeCell ref="AI184:AI192"/>
    <mergeCell ref="AJ184:AJ192"/>
    <mergeCell ref="AK184:AK192"/>
    <mergeCell ref="Z184:Z192"/>
    <mergeCell ref="AA184:AA192"/>
    <mergeCell ref="AB184:AB192"/>
    <mergeCell ref="AC184:AC192"/>
    <mergeCell ref="AD184:AD192"/>
    <mergeCell ref="AE184:AE192"/>
    <mergeCell ref="M184:M192"/>
    <mergeCell ref="N184:N192"/>
    <mergeCell ref="O184:O192"/>
    <mergeCell ref="P184:P192"/>
    <mergeCell ref="X184:X192"/>
    <mergeCell ref="Y184:Y192"/>
    <mergeCell ref="AI180:AI183"/>
    <mergeCell ref="AJ180:AJ183"/>
    <mergeCell ref="AK180:AK183"/>
    <mergeCell ref="AL180:AL183"/>
    <mergeCell ref="G184:G192"/>
    <mergeCell ref="H184:H192"/>
    <mergeCell ref="I184:I192"/>
    <mergeCell ref="J184:J192"/>
    <mergeCell ref="K184:K192"/>
    <mergeCell ref="L184:L192"/>
    <mergeCell ref="AB180:AB183"/>
    <mergeCell ref="AC180:AC183"/>
    <mergeCell ref="AD180:AD183"/>
    <mergeCell ref="AF180:AF183"/>
    <mergeCell ref="AG180:AG183"/>
    <mergeCell ref="AH180:AH183"/>
    <mergeCell ref="O180:O183"/>
    <mergeCell ref="P180:P183"/>
    <mergeCell ref="X180:X183"/>
    <mergeCell ref="Y180:Y182"/>
    <mergeCell ref="Z180:Z183"/>
    <mergeCell ref="AA180:AA183"/>
    <mergeCell ref="I180:I183"/>
    <mergeCell ref="J180:J183"/>
    <mergeCell ref="K180:K183"/>
    <mergeCell ref="L180:L183"/>
    <mergeCell ref="M180:M183"/>
    <mergeCell ref="N180:N183"/>
    <mergeCell ref="AH174:AH179"/>
    <mergeCell ref="AI174:AI179"/>
    <mergeCell ref="AJ174:AJ179"/>
    <mergeCell ref="AK174:AK179"/>
    <mergeCell ref="AL174:AL179"/>
    <mergeCell ref="G177:G179"/>
    <mergeCell ref="H177:H179"/>
    <mergeCell ref="I177:I179"/>
    <mergeCell ref="J177:J179"/>
    <mergeCell ref="K177:K179"/>
    <mergeCell ref="AB174:AB179"/>
    <mergeCell ref="AC174:AC179"/>
    <mergeCell ref="AD174:AD179"/>
    <mergeCell ref="AE174:AE179"/>
    <mergeCell ref="AF174:AF179"/>
    <mergeCell ref="AG174:AG179"/>
    <mergeCell ref="O174:O179"/>
    <mergeCell ref="P174:P179"/>
    <mergeCell ref="X174:X179"/>
    <mergeCell ref="Y174:Y179"/>
    <mergeCell ref="Z174:Z179"/>
    <mergeCell ref="AA174:AA179"/>
    <mergeCell ref="I174:I175"/>
    <mergeCell ref="J174:J175"/>
    <mergeCell ref="K174:K175"/>
    <mergeCell ref="L174:L175"/>
    <mergeCell ref="M174:M175"/>
    <mergeCell ref="N174:N179"/>
    <mergeCell ref="L177:L179"/>
    <mergeCell ref="M177:M179"/>
    <mergeCell ref="C174:C192"/>
    <mergeCell ref="D174:D192"/>
    <mergeCell ref="E174:E192"/>
    <mergeCell ref="F174:F192"/>
    <mergeCell ref="G174:G175"/>
    <mergeCell ref="H174:H175"/>
    <mergeCell ref="G180:G183"/>
    <mergeCell ref="H180:H183"/>
    <mergeCell ref="AI166:AI171"/>
    <mergeCell ref="AJ166:AJ171"/>
    <mergeCell ref="AL166:AL171"/>
    <mergeCell ref="AM166:AM171"/>
    <mergeCell ref="N172:N173"/>
    <mergeCell ref="O172:O173"/>
    <mergeCell ref="P172:P173"/>
    <mergeCell ref="AD172:AD173"/>
    <mergeCell ref="AC166:AC171"/>
    <mergeCell ref="AD166:AD171"/>
    <mergeCell ref="AE166:AE171"/>
    <mergeCell ref="AF166:AF171"/>
    <mergeCell ref="AG166:AG171"/>
    <mergeCell ref="AH166:AH171"/>
    <mergeCell ref="AD164:AD165"/>
    <mergeCell ref="AK164:AK173"/>
    <mergeCell ref="G166:G171"/>
    <mergeCell ref="H166:H171"/>
    <mergeCell ref="I166:I171"/>
    <mergeCell ref="J166:J171"/>
    <mergeCell ref="K166:K171"/>
    <mergeCell ref="L166:L171"/>
    <mergeCell ref="M166:M171"/>
    <mergeCell ref="N166:N171"/>
    <mergeCell ref="O164:O165"/>
    <mergeCell ref="X164:X173"/>
    <mergeCell ref="Y164:Y173"/>
    <mergeCell ref="Z164:Z173"/>
    <mergeCell ref="AA164:AA165"/>
    <mergeCell ref="AB164:AB165"/>
    <mergeCell ref="O166:O171"/>
    <mergeCell ref="P166:P171"/>
    <mergeCell ref="AA166:AA171"/>
    <mergeCell ref="AB166:AB171"/>
    <mergeCell ref="M162:M163"/>
    <mergeCell ref="C164:C173"/>
    <mergeCell ref="D164:D173"/>
    <mergeCell ref="E164:E173"/>
    <mergeCell ref="F164:F173"/>
    <mergeCell ref="N164:N165"/>
    <mergeCell ref="G162:G163"/>
    <mergeCell ref="H162:H163"/>
    <mergeCell ref="I162:I163"/>
    <mergeCell ref="J162:J163"/>
    <mergeCell ref="K162:K163"/>
    <mergeCell ref="L162:L163"/>
    <mergeCell ref="M156:M159"/>
    <mergeCell ref="AI158:AI163"/>
    <mergeCell ref="AJ158:AJ163"/>
    <mergeCell ref="G160:G161"/>
    <mergeCell ref="H160:H161"/>
    <mergeCell ref="I160:I161"/>
    <mergeCell ref="J160:J161"/>
    <mergeCell ref="K160:K161"/>
    <mergeCell ref="L160:L161"/>
    <mergeCell ref="M160:M161"/>
    <mergeCell ref="AH153:AH163"/>
    <mergeCell ref="AI153:AI157"/>
    <mergeCell ref="AJ153:AJ157"/>
    <mergeCell ref="AK153:AK163"/>
    <mergeCell ref="G156:G159"/>
    <mergeCell ref="H156:H159"/>
    <mergeCell ref="I156:I159"/>
    <mergeCell ref="J156:J159"/>
    <mergeCell ref="K156:K159"/>
    <mergeCell ref="L156:L159"/>
    <mergeCell ref="AB153:AB163"/>
    <mergeCell ref="AC153:AC163"/>
    <mergeCell ref="AD153:AD163"/>
    <mergeCell ref="AE153:AE163"/>
    <mergeCell ref="AF153:AF163"/>
    <mergeCell ref="AG153:AG163"/>
    <mergeCell ref="O153:O163"/>
    <mergeCell ref="P153:P163"/>
    <mergeCell ref="X153:X163"/>
    <mergeCell ref="Y153:Y163"/>
    <mergeCell ref="Z153:Z163"/>
    <mergeCell ref="AA153:AA163"/>
    <mergeCell ref="AJ149:AJ152"/>
    <mergeCell ref="F153:F163"/>
    <mergeCell ref="G153:G155"/>
    <mergeCell ref="H153:H155"/>
    <mergeCell ref="I153:I155"/>
    <mergeCell ref="J153:J155"/>
    <mergeCell ref="K153:K155"/>
    <mergeCell ref="L153:L155"/>
    <mergeCell ref="M153:M155"/>
    <mergeCell ref="N153:N163"/>
    <mergeCell ref="AD149:AD152"/>
    <mergeCell ref="AE149:AE152"/>
    <mergeCell ref="AF149:AF152"/>
    <mergeCell ref="AG149:AG152"/>
    <mergeCell ref="AH149:AH152"/>
    <mergeCell ref="AI149:AI152"/>
    <mergeCell ref="P149:P152"/>
    <mergeCell ref="Y149:Y152"/>
    <mergeCell ref="Z149:Z152"/>
    <mergeCell ref="AA149:AA152"/>
    <mergeCell ref="AB149:AB152"/>
    <mergeCell ref="AC149:AC152"/>
    <mergeCell ref="AL147:AL150"/>
    <mergeCell ref="G149:G152"/>
    <mergeCell ref="H149:H152"/>
    <mergeCell ref="I149:I152"/>
    <mergeCell ref="J149:J152"/>
    <mergeCell ref="K149:K152"/>
    <mergeCell ref="L149:L152"/>
    <mergeCell ref="M149:M152"/>
    <mergeCell ref="N149:N152"/>
    <mergeCell ref="O149:O152"/>
    <mergeCell ref="AJ145:AJ148"/>
    <mergeCell ref="AL145:AL146"/>
    <mergeCell ref="G147:G148"/>
    <mergeCell ref="H147:H148"/>
    <mergeCell ref="I147:I148"/>
    <mergeCell ref="J147:J148"/>
    <mergeCell ref="K147:K148"/>
    <mergeCell ref="L147:L148"/>
    <mergeCell ref="M147:M148"/>
    <mergeCell ref="AH147:AH148"/>
    <mergeCell ref="AJ141:AJ143"/>
    <mergeCell ref="AK141:AK152"/>
    <mergeCell ref="AL142:AL143"/>
    <mergeCell ref="G145:G146"/>
    <mergeCell ref="H145:H146"/>
    <mergeCell ref="I145:I146"/>
    <mergeCell ref="J145:J146"/>
    <mergeCell ref="K145:K146"/>
    <mergeCell ref="L145:L146"/>
    <mergeCell ref="M145:M146"/>
    <mergeCell ref="AD141:AD148"/>
    <mergeCell ref="AE141:AE143"/>
    <mergeCell ref="AF141:AF148"/>
    <mergeCell ref="AG141:AG148"/>
    <mergeCell ref="AH141:AH143"/>
    <mergeCell ref="AI141:AI143"/>
    <mergeCell ref="AE145:AE148"/>
    <mergeCell ref="AI145:AI148"/>
    <mergeCell ref="X141:X152"/>
    <mergeCell ref="Y141:Y148"/>
    <mergeCell ref="Z141:Z148"/>
    <mergeCell ref="AA141:AA148"/>
    <mergeCell ref="AB141:AB148"/>
    <mergeCell ref="AC141:AC148"/>
    <mergeCell ref="K141:K144"/>
    <mergeCell ref="L141:L144"/>
    <mergeCell ref="M141:M144"/>
    <mergeCell ref="N141:N148"/>
    <mergeCell ref="O141:O148"/>
    <mergeCell ref="P141:P148"/>
    <mergeCell ref="AG137:AG140"/>
    <mergeCell ref="AH137:AH140"/>
    <mergeCell ref="AI137:AI140"/>
    <mergeCell ref="AL137:AL140"/>
    <mergeCell ref="AM137:AM140"/>
    <mergeCell ref="F141:F152"/>
    <mergeCell ref="G141:G144"/>
    <mergeCell ref="H141:H144"/>
    <mergeCell ref="I141:I144"/>
    <mergeCell ref="J141:J144"/>
    <mergeCell ref="AA137:AA140"/>
    <mergeCell ref="AB137:AB140"/>
    <mergeCell ref="AC137:AC140"/>
    <mergeCell ref="AD137:AD140"/>
    <mergeCell ref="AE137:AE140"/>
    <mergeCell ref="AF137:AF140"/>
    <mergeCell ref="N137:N140"/>
    <mergeCell ref="O137:O140"/>
    <mergeCell ref="P137:P140"/>
    <mergeCell ref="X137:X140"/>
    <mergeCell ref="Y137:Y140"/>
    <mergeCell ref="Z137:Z140"/>
    <mergeCell ref="H137:H140"/>
    <mergeCell ref="I137:I140"/>
    <mergeCell ref="J137:J140"/>
    <mergeCell ref="K137:K140"/>
    <mergeCell ref="L137:L140"/>
    <mergeCell ref="M137:M140"/>
    <mergeCell ref="M133:M134"/>
    <mergeCell ref="G135:G136"/>
    <mergeCell ref="H135:H136"/>
    <mergeCell ref="I135:I136"/>
    <mergeCell ref="J135:J136"/>
    <mergeCell ref="K135:K136"/>
    <mergeCell ref="L135:L136"/>
    <mergeCell ref="M135:M136"/>
    <mergeCell ref="AB132:AB135"/>
    <mergeCell ref="AC132:AC135"/>
    <mergeCell ref="AH132:AH135"/>
    <mergeCell ref="AK132:AK140"/>
    <mergeCell ref="G133:G134"/>
    <mergeCell ref="H133:H134"/>
    <mergeCell ref="I133:I134"/>
    <mergeCell ref="J133:J134"/>
    <mergeCell ref="K133:K134"/>
    <mergeCell ref="L133:L134"/>
    <mergeCell ref="N132:N136"/>
    <mergeCell ref="O132:O136"/>
    <mergeCell ref="P132:P136"/>
    <mergeCell ref="X132:X135"/>
    <mergeCell ref="Y132:Y135"/>
    <mergeCell ref="Z132:Z135"/>
    <mergeCell ref="AL127:AL131"/>
    <mergeCell ref="AM127:AM131"/>
    <mergeCell ref="G130:G131"/>
    <mergeCell ref="H130:H131"/>
    <mergeCell ref="I130:I131"/>
    <mergeCell ref="J130:J131"/>
    <mergeCell ref="K130:K131"/>
    <mergeCell ref="L130:L131"/>
    <mergeCell ref="M130:M131"/>
    <mergeCell ref="P130:P131"/>
    <mergeCell ref="AA127:AA131"/>
    <mergeCell ref="AB127:AB131"/>
    <mergeCell ref="AC127:AC131"/>
    <mergeCell ref="AD127:AD131"/>
    <mergeCell ref="AE127:AE131"/>
    <mergeCell ref="AF127:AF131"/>
    <mergeCell ref="N127:N131"/>
    <mergeCell ref="O127:O131"/>
    <mergeCell ref="P127:P129"/>
    <mergeCell ref="X127:X129"/>
    <mergeCell ref="Y127:Y129"/>
    <mergeCell ref="Z127:Z129"/>
    <mergeCell ref="V130:V131"/>
    <mergeCell ref="X130:X131"/>
    <mergeCell ref="Y130:Y131"/>
    <mergeCell ref="Z130:Z131"/>
    <mergeCell ref="M125:M126"/>
    <mergeCell ref="G127:G129"/>
    <mergeCell ref="H127:H129"/>
    <mergeCell ref="I127:I129"/>
    <mergeCell ref="J127:J129"/>
    <mergeCell ref="K127:K129"/>
    <mergeCell ref="L127:L129"/>
    <mergeCell ref="M127:M129"/>
    <mergeCell ref="AL122:AL126"/>
    <mergeCell ref="AM122:AM126"/>
    <mergeCell ref="AB123:AB126"/>
    <mergeCell ref="AA124:AA126"/>
    <mergeCell ref="AD124:AD126"/>
    <mergeCell ref="AH124:AH126"/>
    <mergeCell ref="AI124:AI126"/>
    <mergeCell ref="AJ124:AJ126"/>
    <mergeCell ref="AF122:AF126"/>
    <mergeCell ref="AG122:AG126"/>
    <mergeCell ref="AH122:AH123"/>
    <mergeCell ref="AI122:AI123"/>
    <mergeCell ref="AJ122:AJ123"/>
    <mergeCell ref="AK122:AK131"/>
    <mergeCell ref="AG127:AG131"/>
    <mergeCell ref="AH127:AH131"/>
    <mergeCell ref="AI127:AI131"/>
    <mergeCell ref="AJ127:AJ131"/>
    <mergeCell ref="O122:O126"/>
    <mergeCell ref="P122:P126"/>
    <mergeCell ref="X122:X126"/>
    <mergeCell ref="Y122:Y126"/>
    <mergeCell ref="Z122:Z126"/>
    <mergeCell ref="AE122:AE126"/>
    <mergeCell ref="I122:I124"/>
    <mergeCell ref="J122:J124"/>
    <mergeCell ref="K122:K124"/>
    <mergeCell ref="L122:L124"/>
    <mergeCell ref="M122:M124"/>
    <mergeCell ref="N122:N126"/>
    <mergeCell ref="I125:I126"/>
    <mergeCell ref="J125:J126"/>
    <mergeCell ref="K125:K126"/>
    <mergeCell ref="L125:L126"/>
    <mergeCell ref="C122:C163"/>
    <mergeCell ref="D122:D163"/>
    <mergeCell ref="E122:E163"/>
    <mergeCell ref="F122:F131"/>
    <mergeCell ref="G122:G124"/>
    <mergeCell ref="H122:H124"/>
    <mergeCell ref="G125:G126"/>
    <mergeCell ref="H125:H126"/>
    <mergeCell ref="F132:F139"/>
    <mergeCell ref="G137:G139"/>
    <mergeCell ref="N115:N121"/>
    <mergeCell ref="O115:O121"/>
    <mergeCell ref="P115:P121"/>
    <mergeCell ref="X115:X121"/>
    <mergeCell ref="Y115:Y121"/>
    <mergeCell ref="Z115:Z121"/>
    <mergeCell ref="M109:M114"/>
    <mergeCell ref="G115:G121"/>
    <mergeCell ref="H115:H121"/>
    <mergeCell ref="I115:I121"/>
    <mergeCell ref="J115:J121"/>
    <mergeCell ref="K115:K121"/>
    <mergeCell ref="L115:L121"/>
    <mergeCell ref="M115:M121"/>
    <mergeCell ref="P106:P114"/>
    <mergeCell ref="X106:X114"/>
    <mergeCell ref="Y106:Y114"/>
    <mergeCell ref="Z106:Z114"/>
    <mergeCell ref="G109:G114"/>
    <mergeCell ref="H109:H114"/>
    <mergeCell ref="I109:I114"/>
    <mergeCell ref="J109:J114"/>
    <mergeCell ref="K109:K114"/>
    <mergeCell ref="L109:L114"/>
    <mergeCell ref="AK99:AK121"/>
    <mergeCell ref="G106:G108"/>
    <mergeCell ref="H106:H108"/>
    <mergeCell ref="I106:I108"/>
    <mergeCell ref="J106:J108"/>
    <mergeCell ref="K106:K108"/>
    <mergeCell ref="L106:L108"/>
    <mergeCell ref="M106:M108"/>
    <mergeCell ref="N106:N114"/>
    <mergeCell ref="O106:O114"/>
    <mergeCell ref="Y99:Y105"/>
    <mergeCell ref="Z99:Z105"/>
    <mergeCell ref="AE99:AE105"/>
    <mergeCell ref="AF99:AF121"/>
    <mergeCell ref="AI99:AI105"/>
    <mergeCell ref="AJ99:AJ121"/>
    <mergeCell ref="L99:L105"/>
    <mergeCell ref="M99:M105"/>
    <mergeCell ref="N99:N105"/>
    <mergeCell ref="O99:O105"/>
    <mergeCell ref="P99:P105"/>
    <mergeCell ref="X99:X105"/>
    <mergeCell ref="F99:F121"/>
    <mergeCell ref="G99:G105"/>
    <mergeCell ref="H99:H105"/>
    <mergeCell ref="I99:I105"/>
    <mergeCell ref="J99:J105"/>
    <mergeCell ref="K99:K105"/>
    <mergeCell ref="M91:M92"/>
    <mergeCell ref="G93:G98"/>
    <mergeCell ref="H93:H98"/>
    <mergeCell ref="I93:I98"/>
    <mergeCell ref="J93:J98"/>
    <mergeCell ref="K93:K98"/>
    <mergeCell ref="L93:L98"/>
    <mergeCell ref="M93:M98"/>
    <mergeCell ref="AB88:AB93"/>
    <mergeCell ref="AC88:AC93"/>
    <mergeCell ref="AD88:AD93"/>
    <mergeCell ref="AF88:AF90"/>
    <mergeCell ref="G91:G92"/>
    <mergeCell ref="H91:H92"/>
    <mergeCell ref="I91:I92"/>
    <mergeCell ref="J91:J92"/>
    <mergeCell ref="K91:K92"/>
    <mergeCell ref="L91:L92"/>
    <mergeCell ref="O88:O98"/>
    <mergeCell ref="P88:P98"/>
    <mergeCell ref="X88:X93"/>
    <mergeCell ref="Y88:Y93"/>
    <mergeCell ref="Z88:Z93"/>
    <mergeCell ref="AA88:AA93"/>
    <mergeCell ref="Z79:Z87"/>
    <mergeCell ref="AF79:AF81"/>
    <mergeCell ref="G88:G90"/>
    <mergeCell ref="H88:H90"/>
    <mergeCell ref="I88:I90"/>
    <mergeCell ref="J88:J90"/>
    <mergeCell ref="K88:K90"/>
    <mergeCell ref="L88:L90"/>
    <mergeCell ref="M88:M90"/>
    <mergeCell ref="N88:N98"/>
    <mergeCell ref="AC67:AC78"/>
    <mergeCell ref="AF67:AF78"/>
    <mergeCell ref="AE69:AE78"/>
    <mergeCell ref="AI69:AI78"/>
    <mergeCell ref="AJ69:AJ78"/>
    <mergeCell ref="N79:N87"/>
    <mergeCell ref="O79:O87"/>
    <mergeCell ref="P79:P87"/>
    <mergeCell ref="X79:X87"/>
    <mergeCell ref="Y79:Y87"/>
    <mergeCell ref="N67:N78"/>
    <mergeCell ref="O67:O78"/>
    <mergeCell ref="P67:P78"/>
    <mergeCell ref="X67:X78"/>
    <mergeCell ref="Y67:Y78"/>
    <mergeCell ref="Z67:Z78"/>
    <mergeCell ref="AF56:AF66"/>
    <mergeCell ref="AI56:AI57"/>
    <mergeCell ref="AJ56:AJ57"/>
    <mergeCell ref="G67:G87"/>
    <mergeCell ref="H67:H87"/>
    <mergeCell ref="I67:I87"/>
    <mergeCell ref="J67:J87"/>
    <mergeCell ref="K67:K87"/>
    <mergeCell ref="L67:L87"/>
    <mergeCell ref="M67:M87"/>
    <mergeCell ref="O56:O66"/>
    <mergeCell ref="P56:P66"/>
    <mergeCell ref="X56:X66"/>
    <mergeCell ref="Y56:Y66"/>
    <mergeCell ref="Z56:Z66"/>
    <mergeCell ref="AE56:AE66"/>
    <mergeCell ref="AI49:AI55"/>
    <mergeCell ref="AJ49:AJ55"/>
    <mergeCell ref="G56:G66"/>
    <mergeCell ref="H56:H66"/>
    <mergeCell ref="I56:I66"/>
    <mergeCell ref="J56:J66"/>
    <mergeCell ref="K56:K66"/>
    <mergeCell ref="L56:L66"/>
    <mergeCell ref="M56:M66"/>
    <mergeCell ref="N56:N66"/>
    <mergeCell ref="P49:P55"/>
    <mergeCell ref="X49:X55"/>
    <mergeCell ref="Y49:Y55"/>
    <mergeCell ref="Z49:Z55"/>
    <mergeCell ref="AE49:AE55"/>
    <mergeCell ref="AF49:AF55"/>
    <mergeCell ref="Z46:Z48"/>
    <mergeCell ref="G49:G55"/>
    <mergeCell ref="H49:H55"/>
    <mergeCell ref="I49:I55"/>
    <mergeCell ref="J49:J55"/>
    <mergeCell ref="K49:K55"/>
    <mergeCell ref="L49:L55"/>
    <mergeCell ref="M49:M55"/>
    <mergeCell ref="N49:N55"/>
    <mergeCell ref="O49:O55"/>
    <mergeCell ref="Z43:Z45"/>
    <mergeCell ref="AA43:AA45"/>
    <mergeCell ref="AB43:AB45"/>
    <mergeCell ref="AC43:AC45"/>
    <mergeCell ref="AD43:AD45"/>
    <mergeCell ref="AM43:AM44"/>
    <mergeCell ref="AC30:AC34"/>
    <mergeCell ref="AG30:AG34"/>
    <mergeCell ref="AH31:AH33"/>
    <mergeCell ref="AI31:AI33"/>
    <mergeCell ref="AM31:AM33"/>
    <mergeCell ref="N43:N48"/>
    <mergeCell ref="O43:O48"/>
    <mergeCell ref="P43:P48"/>
    <mergeCell ref="X43:X48"/>
    <mergeCell ref="Y43:Y48"/>
    <mergeCell ref="AC28:AC29"/>
    <mergeCell ref="AD28:AD29"/>
    <mergeCell ref="AL28:AL29"/>
    <mergeCell ref="Q30:Q42"/>
    <mergeCell ref="R30:R34"/>
    <mergeCell ref="S30:S34"/>
    <mergeCell ref="T30:T42"/>
    <mergeCell ref="U30:U42"/>
    <mergeCell ref="V30:V42"/>
    <mergeCell ref="W30:W42"/>
    <mergeCell ref="AB26:AB42"/>
    <mergeCell ref="Q28:Q29"/>
    <mergeCell ref="R28:R29"/>
    <mergeCell ref="S28:S29"/>
    <mergeCell ref="T28:T29"/>
    <mergeCell ref="U28:U29"/>
    <mergeCell ref="V28:V29"/>
    <mergeCell ref="W28:W29"/>
    <mergeCell ref="AA28:AA29"/>
    <mergeCell ref="AA30:AA34"/>
    <mergeCell ref="V26:V27"/>
    <mergeCell ref="W26:W27"/>
    <mergeCell ref="X26:X34"/>
    <mergeCell ref="Y26:Y42"/>
    <mergeCell ref="Z26:Z42"/>
    <mergeCell ref="AA26:AA27"/>
    <mergeCell ref="P26:P42"/>
    <mergeCell ref="Q26:Q27"/>
    <mergeCell ref="R26:R27"/>
    <mergeCell ref="S26:S27"/>
    <mergeCell ref="T26:T27"/>
    <mergeCell ref="U26:U27"/>
    <mergeCell ref="Y16:Y25"/>
    <mergeCell ref="Z16:Z25"/>
    <mergeCell ref="AE16:AE25"/>
    <mergeCell ref="AF16:AF25"/>
    <mergeCell ref="AI16:AI25"/>
    <mergeCell ref="AJ16:AJ25"/>
    <mergeCell ref="P3:P15"/>
    <mergeCell ref="X3:X15"/>
    <mergeCell ref="Y3:Y15"/>
    <mergeCell ref="Z3:Z15"/>
    <mergeCell ref="AK3:AK93"/>
    <mergeCell ref="AE4:AE15"/>
    <mergeCell ref="AF4:AF15"/>
    <mergeCell ref="AI4:AI15"/>
    <mergeCell ref="AJ4:AJ15"/>
    <mergeCell ref="P16:P25"/>
    <mergeCell ref="J3:J45"/>
    <mergeCell ref="K3:K45"/>
    <mergeCell ref="L3:L45"/>
    <mergeCell ref="M3:M45"/>
    <mergeCell ref="N3:N15"/>
    <mergeCell ref="O3:O15"/>
    <mergeCell ref="N16:N25"/>
    <mergeCell ref="O16:O25"/>
    <mergeCell ref="N26:N42"/>
    <mergeCell ref="O26:O42"/>
    <mergeCell ref="D1:AD1"/>
    <mergeCell ref="A3:A192"/>
    <mergeCell ref="B3:B192"/>
    <mergeCell ref="C3:C121"/>
    <mergeCell ref="D3:D93"/>
    <mergeCell ref="E3:E121"/>
    <mergeCell ref="F3:F93"/>
    <mergeCell ref="G3:G45"/>
    <mergeCell ref="H3:H45"/>
    <mergeCell ref="I3:I4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MODIFICACION 27.09.22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2022-10-06T17:00:45Z</dcterms:created>
  <dcterms:modified xsi:type="dcterms:W3CDTF">2022-10-06T17:01:35Z</dcterms:modified>
</cp:coreProperties>
</file>